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CRONOGRAMA!$A$1:$S$53</definedName>
    <definedName name="_xlnm._FilterDatabase" localSheetId="3" hidden="1">ORÇAMENTO!$A$13:$M$293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2">CRONOGRAMA!$A$1:$W$53</definedName>
    <definedName name="_xlnm.Print_Area" localSheetId="3">ORÇAMENTO!$A$1:$M$295</definedName>
    <definedName name="_xlnm.Print_Area" localSheetId="1">RESUMO!$A$1:$D$38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0" i="5" l="1"/>
  <c r="F289" i="5" l="1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1" i="5"/>
  <c r="F238" i="5"/>
  <c r="F237" i="5"/>
  <c r="F236" i="5"/>
  <c r="F235" i="5"/>
  <c r="F234" i="5"/>
  <c r="F233" i="5"/>
  <c r="F232" i="5"/>
  <c r="F229" i="5"/>
  <c r="F228" i="5"/>
  <c r="F227" i="5"/>
  <c r="F226" i="5"/>
  <c r="F225" i="5"/>
  <c r="F222" i="5"/>
  <c r="F221" i="5"/>
  <c r="F220" i="5"/>
  <c r="F219" i="5"/>
  <c r="F218" i="5"/>
  <c r="F217" i="5"/>
  <c r="F216" i="5"/>
  <c r="F215" i="5"/>
  <c r="F214" i="5"/>
  <c r="F213" i="5"/>
  <c r="F210" i="5"/>
  <c r="F209" i="5"/>
  <c r="F208" i="5"/>
  <c r="F207" i="5"/>
  <c r="F206" i="5"/>
  <c r="F205" i="5"/>
  <c r="F202" i="5"/>
  <c r="F201" i="5"/>
  <c r="F200" i="5"/>
  <c r="F199" i="5"/>
  <c r="F198" i="5"/>
  <c r="F197" i="5"/>
  <c r="F196" i="5"/>
  <c r="F195" i="5"/>
  <c r="F192" i="5"/>
  <c r="F191" i="5"/>
  <c r="F190" i="5"/>
  <c r="F189" i="5"/>
  <c r="F188" i="5"/>
  <c r="F187" i="5"/>
  <c r="F186" i="5"/>
  <c r="F185" i="5"/>
  <c r="F184" i="5"/>
  <c r="F181" i="5"/>
  <c r="F180" i="5"/>
  <c r="F179" i="5"/>
  <c r="F178" i="5"/>
  <c r="F173" i="5"/>
  <c r="F172" i="5"/>
  <c r="F171" i="5"/>
  <c r="F170" i="5"/>
  <c r="F169" i="5"/>
  <c r="F168" i="5"/>
  <c r="F167" i="5"/>
  <c r="F166" i="5"/>
  <c r="F165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4" i="5"/>
  <c r="F143" i="5"/>
  <c r="F142" i="5"/>
  <c r="F139" i="5"/>
  <c r="F138" i="5"/>
  <c r="F137" i="5"/>
  <c r="F136" i="5"/>
  <c r="F135" i="5"/>
  <c r="F134" i="5"/>
  <c r="F133" i="5"/>
  <c r="F132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3" i="5"/>
  <c r="F112" i="5"/>
  <c r="F111" i="5"/>
  <c r="F110" i="5"/>
  <c r="F109" i="5"/>
  <c r="F108" i="5"/>
  <c r="F107" i="5"/>
  <c r="F106" i="5"/>
  <c r="F105" i="5"/>
  <c r="F104" i="5"/>
  <c r="F103" i="5"/>
  <c r="F99" i="5"/>
  <c r="F98" i="5"/>
  <c r="F97" i="5"/>
  <c r="F96" i="5"/>
  <c r="F95" i="5"/>
  <c r="F94" i="5"/>
  <c r="F92" i="5"/>
  <c r="F91" i="5"/>
  <c r="F90" i="5"/>
  <c r="F89" i="5"/>
  <c r="F88" i="5"/>
  <c r="F87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59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8" i="5"/>
  <c r="F37" i="5"/>
  <c r="F36" i="5"/>
  <c r="F32" i="5"/>
  <c r="F31" i="5"/>
  <c r="F30" i="5"/>
  <c r="F29" i="5"/>
  <c r="F28" i="5"/>
  <c r="F25" i="5"/>
  <c r="F24" i="5"/>
  <c r="F23" i="5"/>
  <c r="F20" i="5"/>
  <c r="F19" i="5"/>
  <c r="F18" i="5"/>
  <c r="F17" i="5"/>
  <c r="F16" i="5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9" i="1"/>
  <c r="V9" i="1"/>
  <c r="W6" i="1"/>
  <c r="V5" i="1"/>
  <c r="V6" i="1"/>
  <c r="V8" i="1"/>
  <c r="W8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C6" i="2" l="1"/>
  <c r="C5" i="2"/>
  <c r="W5" i="1" l="1"/>
  <c r="F15" i="5"/>
  <c r="M60" i="5" l="1"/>
  <c r="M238" i="5"/>
  <c r="M233" i="5"/>
  <c r="M62" i="5"/>
  <c r="M61" i="5"/>
  <c r="M18" i="5"/>
  <c r="M236" i="5"/>
  <c r="M77" i="5"/>
  <c r="M79" i="5"/>
  <c r="M19" i="5"/>
  <c r="M76" i="5"/>
  <c r="M78" i="5"/>
  <c r="M235" i="5"/>
  <c r="M16" i="5"/>
  <c r="M17" i="5"/>
  <c r="M42" i="5"/>
  <c r="M107" i="5"/>
  <c r="M185" i="5"/>
  <c r="M250" i="5"/>
  <c r="M43" i="5"/>
  <c r="M108" i="5"/>
  <c r="M186" i="5"/>
  <c r="M251" i="5"/>
  <c r="M23" i="5"/>
  <c r="M165" i="5"/>
  <c r="M99" i="5"/>
  <c r="M178" i="5"/>
  <c r="M245" i="5"/>
  <c r="M25" i="5"/>
  <c r="M167" i="5"/>
  <c r="M55" i="5"/>
  <c r="M120" i="5"/>
  <c r="M200" i="5"/>
  <c r="M263" i="5"/>
  <c r="M64" i="5"/>
  <c r="M209" i="5"/>
  <c r="M272" i="5"/>
  <c r="M85" i="5"/>
  <c r="M160" i="5"/>
  <c r="M50" i="5"/>
  <c r="M115" i="5"/>
  <c r="M195" i="5"/>
  <c r="M258" i="5"/>
  <c r="M51" i="5"/>
  <c r="M116" i="5"/>
  <c r="M196" i="5"/>
  <c r="M259" i="5"/>
  <c r="M98" i="5"/>
  <c r="M173" i="5"/>
  <c r="M244" i="5"/>
  <c r="M45" i="5"/>
  <c r="M109" i="5"/>
  <c r="M188" i="5"/>
  <c r="M253" i="5"/>
  <c r="M38" i="5"/>
  <c r="M103" i="5"/>
  <c r="M179" i="5"/>
  <c r="M246" i="5"/>
  <c r="M208" i="5"/>
  <c r="M271" i="5"/>
  <c r="M70" i="5"/>
  <c r="M139" i="5"/>
  <c r="M280" i="5"/>
  <c r="M170" i="5"/>
  <c r="M59" i="5"/>
  <c r="M123" i="5"/>
  <c r="M266" i="5"/>
  <c r="M124" i="5"/>
  <c r="M205" i="5"/>
  <c r="M267" i="5"/>
  <c r="M187" i="5"/>
  <c r="M252" i="5"/>
  <c r="M53" i="5"/>
  <c r="M118" i="5"/>
  <c r="M198" i="5"/>
  <c r="M261" i="5"/>
  <c r="M110" i="5"/>
  <c r="M189" i="5"/>
  <c r="M254" i="5"/>
  <c r="M138" i="5"/>
  <c r="M279" i="5"/>
  <c r="M151" i="5"/>
  <c r="M228" i="5"/>
  <c r="M288" i="5"/>
  <c r="M106" i="5"/>
  <c r="M184" i="5"/>
  <c r="M249" i="5"/>
  <c r="M274" i="5"/>
  <c r="M275" i="5"/>
  <c r="M52" i="5"/>
  <c r="M117" i="5"/>
  <c r="M197" i="5"/>
  <c r="M260" i="5"/>
  <c r="M126" i="5"/>
  <c r="M207" i="5"/>
  <c r="M269" i="5"/>
  <c r="M54" i="5"/>
  <c r="M119" i="5"/>
  <c r="M199" i="5"/>
  <c r="M262" i="5"/>
  <c r="M150" i="5"/>
  <c r="M227" i="5"/>
  <c r="M287" i="5"/>
  <c r="M84" i="5"/>
  <c r="M159" i="5"/>
  <c r="M49" i="5"/>
  <c r="M192" i="5"/>
  <c r="M257" i="5"/>
  <c r="M72" i="5"/>
  <c r="M282" i="5"/>
  <c r="M73" i="5"/>
  <c r="M144" i="5"/>
  <c r="M283" i="5"/>
  <c r="M125" i="5"/>
  <c r="M206" i="5"/>
  <c r="M268" i="5"/>
  <c r="M277" i="5"/>
  <c r="M127" i="5"/>
  <c r="M270" i="5"/>
  <c r="M83" i="5"/>
  <c r="M158" i="5"/>
  <c r="M237" i="5"/>
  <c r="M169" i="5"/>
  <c r="M57" i="5"/>
  <c r="M122" i="5"/>
  <c r="M265" i="5"/>
  <c r="M153" i="5"/>
  <c r="M232" i="5"/>
  <c r="M41" i="5"/>
  <c r="M80" i="5"/>
  <c r="M154" i="5"/>
  <c r="M276" i="5"/>
  <c r="M148" i="5"/>
  <c r="M225" i="5"/>
  <c r="M285" i="5"/>
  <c r="M278" i="5"/>
  <c r="M92" i="5"/>
  <c r="M168" i="5"/>
  <c r="M40" i="5"/>
  <c r="M105" i="5"/>
  <c r="M248" i="5"/>
  <c r="M65" i="5"/>
  <c r="M210" i="5"/>
  <c r="M273" i="5"/>
  <c r="M29" i="5"/>
  <c r="M87" i="5"/>
  <c r="M161" i="5"/>
  <c r="M162" i="5"/>
  <c r="M30" i="5"/>
  <c r="M74" i="5"/>
  <c r="M147" i="5"/>
  <c r="M284" i="5"/>
  <c r="M82" i="5"/>
  <c r="M156" i="5"/>
  <c r="M149" i="5"/>
  <c r="M226" i="5"/>
  <c r="M286" i="5"/>
  <c r="M104" i="5"/>
  <c r="M180" i="5"/>
  <c r="M247" i="5"/>
  <c r="M112" i="5"/>
  <c r="M191" i="5"/>
  <c r="M256" i="5"/>
  <c r="M71" i="5"/>
  <c r="M142" i="5"/>
  <c r="M281" i="5"/>
  <c r="M96" i="5"/>
  <c r="M171" i="5"/>
  <c r="M32" i="5"/>
  <c r="M97" i="5"/>
  <c r="M172" i="5"/>
  <c r="M31" i="5"/>
  <c r="M81" i="5"/>
  <c r="M155" i="5"/>
  <c r="M234" i="5"/>
  <c r="M28" i="5"/>
  <c r="M166" i="5"/>
  <c r="M24" i="5"/>
  <c r="M157" i="5"/>
  <c r="M111" i="5"/>
  <c r="M190" i="5"/>
  <c r="M255" i="5"/>
  <c r="M56" i="5"/>
  <c r="M121" i="5"/>
  <c r="M201" i="5"/>
  <c r="M264" i="5"/>
  <c r="M152" i="5"/>
  <c r="M229" i="5"/>
  <c r="M289" i="5"/>
  <c r="M15" i="5"/>
  <c r="M75" i="5" l="1"/>
  <c r="M91" i="5"/>
  <c r="M136" i="5"/>
  <c r="M222" i="5"/>
  <c r="M63" i="5"/>
  <c r="M134" i="5"/>
  <c r="M20" i="5"/>
  <c r="M14" i="5" s="1"/>
  <c r="M94" i="5"/>
  <c r="M68" i="5"/>
  <c r="M135" i="5"/>
  <c r="M128" i="5"/>
  <c r="M114" i="5" s="1"/>
  <c r="M113" i="5"/>
  <c r="M102" i="5" s="1"/>
  <c r="M132" i="5"/>
  <c r="M44" i="5"/>
  <c r="M67" i="5"/>
  <c r="M133" i="5"/>
  <c r="M241" i="5"/>
  <c r="M240" i="5" s="1"/>
  <c r="M90" i="5"/>
  <c r="M88" i="5"/>
  <c r="M89" i="5"/>
  <c r="M146" i="5"/>
  <c r="M243" i="5"/>
  <c r="M231" i="5"/>
  <c r="M164" i="5"/>
  <c r="M183" i="5"/>
  <c r="M204" i="5"/>
  <c r="M224" i="5"/>
  <c r="M27" i="5"/>
  <c r="M202" i="5" l="1"/>
  <c r="M194" i="5" s="1"/>
  <c r="M66" i="5"/>
  <c r="M47" i="5"/>
  <c r="M48" i="5"/>
  <c r="M143" i="5"/>
  <c r="M141" i="5" s="1"/>
  <c r="M69" i="5"/>
  <c r="M101" i="5"/>
  <c r="M58" i="5" l="1"/>
  <c r="A8" i="2" l="1"/>
  <c r="A6" i="2"/>
  <c r="A5" i="2"/>
  <c r="M46" i="5" l="1"/>
  <c r="M39" i="5" s="1"/>
  <c r="M137" i="5"/>
  <c r="M95" i="5" l="1"/>
  <c r="M220" i="5"/>
  <c r="M219" i="5"/>
  <c r="M218" i="5"/>
  <c r="M214" i="5"/>
  <c r="M216" i="5"/>
  <c r="M215" i="5"/>
  <c r="M213" i="5"/>
  <c r="M36" i="5"/>
  <c r="M221" i="5"/>
  <c r="M181" i="5"/>
  <c r="M217" i="5"/>
  <c r="M131" i="5"/>
  <c r="M130" i="5" s="1"/>
  <c r="M37" i="5" l="1"/>
  <c r="M35" i="5" s="1"/>
  <c r="M93" i="5"/>
  <c r="M177" i="5"/>
  <c r="M176" i="5" s="1"/>
  <c r="M212" i="5" l="1"/>
  <c r="M175" i="5" s="1"/>
  <c r="M86" i="5"/>
  <c r="M34" i="5" s="1"/>
  <c r="A1" i="2" l="1"/>
  <c r="M22" i="5" l="1"/>
  <c r="M291" i="5" l="1"/>
  <c r="C55" i="1" s="1"/>
  <c r="W55" i="1" s="1"/>
  <c r="M293" i="5" l="1"/>
  <c r="C37" i="2" l="1"/>
  <c r="C16" i="2" l="1"/>
  <c r="C16" i="1" s="1"/>
  <c r="C14" i="2"/>
  <c r="C13" i="1" s="1"/>
  <c r="B14" i="2"/>
  <c r="B13" i="1" s="1"/>
  <c r="B18" i="2"/>
  <c r="B19" i="1" s="1"/>
  <c r="B16" i="2"/>
  <c r="B16" i="1" s="1"/>
  <c r="B20" i="2"/>
  <c r="B22" i="1" s="1"/>
  <c r="B24" i="2"/>
  <c r="B28" i="1" s="1"/>
  <c r="B26" i="2"/>
  <c r="B31" i="1" s="1"/>
  <c r="C26" i="2"/>
  <c r="C22" i="2"/>
  <c r="C20" i="2"/>
  <c r="C28" i="2"/>
  <c r="C24" i="2"/>
  <c r="C18" i="2"/>
  <c r="C30" i="2"/>
  <c r="C32" i="2"/>
  <c r="C34" i="2"/>
  <c r="B28" i="2"/>
  <c r="B32" i="2"/>
  <c r="B34" i="2"/>
  <c r="B30" i="2"/>
  <c r="B22" i="2"/>
  <c r="O13" i="1" l="1"/>
  <c r="T13" i="1"/>
  <c r="F13" i="1"/>
  <c r="E13" i="1"/>
  <c r="U13" i="1"/>
  <c r="V13" i="1"/>
  <c r="N13" i="1"/>
  <c r="M13" i="1"/>
  <c r="L16" i="1"/>
  <c r="I16" i="1"/>
  <c r="H16" i="1"/>
  <c r="F16" i="1"/>
  <c r="M16" i="1"/>
  <c r="N16" i="1"/>
  <c r="G16" i="1"/>
  <c r="U16" i="1"/>
  <c r="O16" i="1"/>
  <c r="R16" i="1"/>
  <c r="J16" i="1"/>
  <c r="V16" i="1"/>
  <c r="E16" i="1"/>
  <c r="T16" i="1"/>
  <c r="P16" i="1"/>
  <c r="Q16" i="1"/>
  <c r="K16" i="1"/>
  <c r="S16" i="1"/>
  <c r="B37" i="1"/>
  <c r="B43" i="1"/>
  <c r="B25" i="1"/>
  <c r="B40" i="1"/>
  <c r="C22" i="1"/>
  <c r="R22" i="1" s="1"/>
  <c r="C40" i="1"/>
  <c r="T40" i="1" s="1"/>
  <c r="B34" i="1"/>
  <c r="C25" i="1"/>
  <c r="K25" i="1" s="1"/>
  <c r="C31" i="1"/>
  <c r="L31" i="1" s="1"/>
  <c r="C19" i="1"/>
  <c r="T19" i="1" s="1"/>
  <c r="C36" i="2"/>
  <c r="D34" i="2" s="1"/>
  <c r="C43" i="1"/>
  <c r="C34" i="1"/>
  <c r="C28" i="1"/>
  <c r="C37" i="1"/>
  <c r="W16" i="1" l="1"/>
  <c r="Y16" i="1" s="1"/>
  <c r="W13" i="1"/>
  <c r="Y13" i="1" s="1"/>
  <c r="U40" i="1"/>
  <c r="W40" i="1" s="1"/>
  <c r="J31" i="1"/>
  <c r="T31" i="1"/>
  <c r="M31" i="1"/>
  <c r="S31" i="1"/>
  <c r="M25" i="1"/>
  <c r="F25" i="1"/>
  <c r="Q31" i="1"/>
  <c r="R25" i="1"/>
  <c r="R31" i="1"/>
  <c r="J25" i="1"/>
  <c r="Q25" i="1"/>
  <c r="L25" i="1"/>
  <c r="F31" i="1"/>
  <c r="E19" i="1"/>
  <c r="P25" i="1"/>
  <c r="K22" i="1"/>
  <c r="P31" i="1"/>
  <c r="T25" i="1"/>
  <c r="U22" i="1"/>
  <c r="N19" i="1"/>
  <c r="O19" i="1"/>
  <c r="V22" i="1"/>
  <c r="S22" i="1"/>
  <c r="U25" i="1"/>
  <c r="O22" i="1"/>
  <c r="L19" i="1"/>
  <c r="L22" i="1"/>
  <c r="E22" i="1"/>
  <c r="G19" i="1"/>
  <c r="G46" i="1" s="1"/>
  <c r="G48" i="1" s="1"/>
  <c r="V25" i="1"/>
  <c r="J22" i="1"/>
  <c r="N31" i="1"/>
  <c r="H19" i="1"/>
  <c r="M19" i="1"/>
  <c r="N25" i="1"/>
  <c r="O25" i="1"/>
  <c r="N22" i="1"/>
  <c r="T22" i="1"/>
  <c r="F22" i="1"/>
  <c r="K31" i="1"/>
  <c r="U19" i="1"/>
  <c r="P22" i="1"/>
  <c r="E31" i="1"/>
  <c r="V19" i="1"/>
  <c r="F19" i="1"/>
  <c r="E25" i="1"/>
  <c r="S25" i="1"/>
  <c r="M22" i="1"/>
  <c r="Q22" i="1"/>
  <c r="O31" i="1"/>
  <c r="K19" i="1"/>
  <c r="H22" i="1"/>
  <c r="I22" i="1"/>
  <c r="I46" i="1" s="1"/>
  <c r="I48" i="1" s="1"/>
  <c r="D28" i="2"/>
  <c r="D30" i="2"/>
  <c r="V28" i="1"/>
  <c r="F28" i="1"/>
  <c r="O28" i="1"/>
  <c r="U28" i="1"/>
  <c r="N28" i="1"/>
  <c r="L28" i="1"/>
  <c r="M28" i="1"/>
  <c r="E28" i="1"/>
  <c r="S28" i="1"/>
  <c r="K28" i="1"/>
  <c r="P28" i="1"/>
  <c r="T28" i="1"/>
  <c r="Q28" i="1"/>
  <c r="J28" i="1"/>
  <c r="R28" i="1"/>
  <c r="T34" i="1"/>
  <c r="E34" i="1"/>
  <c r="M34" i="1"/>
  <c r="V34" i="1"/>
  <c r="F34" i="1"/>
  <c r="O34" i="1"/>
  <c r="U34" i="1"/>
  <c r="N34" i="1"/>
  <c r="S34" i="1"/>
  <c r="R34" i="1"/>
  <c r="T37" i="1"/>
  <c r="U37" i="1"/>
  <c r="D24" i="2"/>
  <c r="D32" i="2"/>
  <c r="D26" i="2"/>
  <c r="D22" i="2"/>
  <c r="D18" i="2"/>
  <c r="D20" i="2"/>
  <c r="D14" i="2"/>
  <c r="D16" i="2"/>
  <c r="O43" i="1"/>
  <c r="V43" i="1"/>
  <c r="T43" i="1"/>
  <c r="E43" i="1"/>
  <c r="U43" i="1"/>
  <c r="J46" i="1" l="1"/>
  <c r="J48" i="1" s="1"/>
  <c r="W19" i="1"/>
  <c r="Y19" i="1" s="1"/>
  <c r="W25" i="1"/>
  <c r="Y25" i="1" s="1"/>
  <c r="W31" i="1"/>
  <c r="Y31" i="1" s="1"/>
  <c r="W22" i="1"/>
  <c r="Y22" i="1" s="1"/>
  <c r="H46" i="1"/>
  <c r="H48" i="1" s="1"/>
  <c r="L46" i="1"/>
  <c r="L48" i="1" s="1"/>
  <c r="Q46" i="1"/>
  <c r="Q48" i="1" s="1"/>
  <c r="P46" i="1"/>
  <c r="P48" i="1" s="1"/>
  <c r="K46" i="1"/>
  <c r="K48" i="1" s="1"/>
  <c r="D36" i="2"/>
  <c r="W37" i="1"/>
  <c r="W34" i="1"/>
  <c r="Y34" i="1" s="1"/>
  <c r="W43" i="1"/>
  <c r="Y43" i="1" s="1"/>
  <c r="R46" i="1"/>
  <c r="R48" i="1" s="1"/>
  <c r="M46" i="1"/>
  <c r="M48" i="1" s="1"/>
  <c r="W28" i="1"/>
  <c r="Y28" i="1" s="1"/>
  <c r="E46" i="1"/>
  <c r="N46" i="1"/>
  <c r="T46" i="1"/>
  <c r="U46" i="1"/>
  <c r="O46" i="1"/>
  <c r="F46" i="1"/>
  <c r="S46" i="1"/>
  <c r="V46" i="1"/>
  <c r="O48" i="1" l="1"/>
  <c r="V48" i="1"/>
  <c r="F48" i="1"/>
  <c r="S48" i="1"/>
  <c r="U48" i="1"/>
  <c r="T48" i="1"/>
  <c r="E48" i="1"/>
  <c r="W46" i="1"/>
  <c r="O47" i="1" s="1"/>
  <c r="N48" i="1"/>
  <c r="S47" i="1" l="1"/>
  <c r="N47" i="1"/>
  <c r="F47" i="1"/>
  <c r="E47" i="1"/>
  <c r="E50" i="1" s="1"/>
  <c r="F50" i="1" s="1"/>
  <c r="G50" i="1" s="1"/>
  <c r="H50" i="1" s="1"/>
  <c r="I50" i="1" s="1"/>
  <c r="J50" i="1" s="1"/>
  <c r="K50" i="1" s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W50" i="1" s="1"/>
  <c r="W57" i="1" s="1"/>
  <c r="V47" i="1"/>
  <c r="W48" i="1"/>
  <c r="S49" i="1" s="1"/>
  <c r="D13" i="1"/>
  <c r="H47" i="1"/>
  <c r="D25" i="1"/>
  <c r="D16" i="1"/>
  <c r="D31" i="1"/>
  <c r="I47" i="1"/>
  <c r="D22" i="1"/>
  <c r="D19" i="1"/>
  <c r="C57" i="1"/>
  <c r="G47" i="1"/>
  <c r="D40" i="1"/>
  <c r="D37" i="1"/>
  <c r="D34" i="1"/>
  <c r="D43" i="1"/>
  <c r="D28" i="1"/>
  <c r="R47" i="1"/>
  <c r="Q47" i="1"/>
  <c r="J47" i="1"/>
  <c r="P47" i="1"/>
  <c r="L47" i="1"/>
  <c r="M47" i="1"/>
  <c r="K47" i="1"/>
  <c r="U47" i="1"/>
  <c r="T47" i="1"/>
  <c r="U49" i="1" l="1"/>
  <c r="E49" i="1"/>
  <c r="E51" i="1" s="1"/>
  <c r="F49" i="1"/>
  <c r="N49" i="1"/>
  <c r="V49" i="1"/>
  <c r="H49" i="1"/>
  <c r="G49" i="1"/>
  <c r="I49" i="1"/>
  <c r="J49" i="1"/>
  <c r="Q49" i="1"/>
  <c r="K49" i="1"/>
  <c r="L49" i="1"/>
  <c r="R49" i="1"/>
  <c r="M49" i="1"/>
  <c r="P49" i="1"/>
  <c r="O49" i="1"/>
  <c r="T49" i="1"/>
  <c r="F51" i="1" l="1"/>
  <c r="G51" i="1" s="1"/>
  <c r="H51" i="1" s="1"/>
  <c r="I51" i="1" s="1"/>
  <c r="J51" i="1" s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</calcChain>
</file>

<file path=xl/sharedStrings.xml><?xml version="1.0" encoding="utf-8"?>
<sst xmlns="http://schemas.openxmlformats.org/spreadsheetml/2006/main" count="1287" uniqueCount="737">
  <si>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</si>
  <si>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</si>
  <si>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</si>
  <si>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</si>
  <si>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</si>
  <si>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</si>
  <si>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</si>
  <si>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</si>
  <si>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</si>
  <si>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</si>
  <si>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QUANT</t>
  </si>
  <si>
    <t xml:space="preserve"> (R$)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</si>
  <si>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</si>
  <si>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</si>
  <si>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</si>
  <si>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</si>
  <si>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</si>
  <si>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</si>
  <si>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</si>
  <si>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</si>
  <si>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</si>
  <si>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</si>
  <si>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</si>
  <si>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</si>
  <si>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</si>
  <si>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</si>
  <si>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</si>
  <si>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</si>
  <si>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</si>
  <si>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</si>
  <si>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</si>
  <si>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</si>
  <si>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</si>
  <si>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</si>
  <si>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</si>
  <si>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</si>
  <si>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Barra antipânico para porta dupla com travamentos horizontal e vertical completa, com maçaneta tipo alavanca e chave, para vãos de 1,70 a 2,60 m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</si>
  <si>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</si>
  <si>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</si>
  <si>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</si>
  <si>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</si>
  <si>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</si>
  <si>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</si>
  <si>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</si>
  <si>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</si>
  <si>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</si>
  <si>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</si>
  <si>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hélice contínua em solo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</si>
  <si>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</si>
  <si>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</si>
  <si>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</si>
  <si>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</si>
  <si>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</si>
  <si>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</si>
  <si>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</si>
  <si>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</si>
  <si>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</si>
  <si>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</si>
  <si>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</si>
  <si>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</si>
  <si>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</si>
  <si>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</si>
  <si>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</si>
  <si>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</si>
  <si>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</si>
  <si>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</si>
  <si>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47.05.130</t>
  </si>
  <si>
    <t>CUSTO SEM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</si>
  <si>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</si>
  <si>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</si>
  <si>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</si>
  <si>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</si>
  <si>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</si>
  <si>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03.02.040</t>
  </si>
  <si>
    <t>Demolição manual de alvenaria de elevação ou elemento vazado, incluindo revestimento</t>
  </si>
  <si>
    <t>03.04.020</t>
  </si>
  <si>
    <t>Demolição manual de revestimento cerâmico, incluindo a base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</si>
  <si>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</si>
  <si>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</si>
  <si>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</si>
  <si>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</si>
  <si>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</si>
  <si>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</si>
  <si>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</si>
  <si>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</si>
  <si>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</si>
  <si>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</si>
  <si>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</si>
  <si>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</si>
  <si>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04.20.020</t>
  </si>
  <si>
    <t>Remoção de janela de ventilação, iluminação ou ventilação e iluminação padrão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</si>
  <si>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</si>
  <si>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</si>
  <si>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</si>
  <si>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</si>
  <si>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04.30.080</t>
  </si>
  <si>
    <t>Remoção de hidrante de parede completo</t>
  </si>
  <si>
    <t>05.04.060</t>
  </si>
  <si>
    <t>Transporte manual horizontal e/ou vertical de entulho até o local de despejo - ensacado</t>
  </si>
  <si>
    <t>05.07.050</t>
  </si>
  <si>
    <t>12.12.010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</si>
  <si>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</si>
  <si>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</si>
  <si>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</si>
  <si>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</si>
  <si>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</si>
  <si>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</si>
  <si>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</si>
  <si>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</si>
  <si>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</si>
  <si>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</si>
  <si>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22.02.010</t>
  </si>
  <si>
    <t>Forro em placa de gesso liso fixo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</si>
  <si>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</si>
  <si>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</si>
  <si>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</si>
  <si>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</si>
  <si>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</si>
  <si>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</si>
  <si>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28.20.030</t>
  </si>
  <si>
    <t>Barra antipânico de sobrepor para porta de 1 folha</t>
  </si>
  <si>
    <t>28.20.850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</si>
  <si>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</si>
  <si>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</si>
  <si>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</si>
  <si>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</si>
  <si>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</si>
  <si>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</si>
  <si>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</si>
  <si>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</si>
  <si>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</si>
  <si>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</si>
  <si>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</si>
  <si>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</si>
  <si>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</si>
  <si>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</si>
  <si>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</si>
  <si>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</si>
  <si>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</si>
  <si>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</si>
  <si>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</si>
  <si>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</si>
  <si>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</si>
  <si>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</si>
  <si>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</si>
  <si>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</si>
  <si>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</si>
  <si>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39.26.040</t>
  </si>
  <si>
    <t>Cabo de cobre flexível de 6 mm², isolamento 0,6/1 kV - isolação HEPR 90°C - baixa emissão de fumaça e gases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</si>
  <si>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</si>
  <si>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</si>
  <si>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</si>
  <si>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</si>
  <si>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</si>
  <si>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</si>
  <si>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</si>
  <si>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</si>
  <si>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</si>
  <si>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</si>
  <si>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</si>
  <si>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</si>
  <si>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</si>
  <si>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</si>
  <si>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</si>
  <si>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</si>
  <si>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</si>
  <si>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</si>
  <si>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</si>
  <si>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</si>
  <si>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</si>
  <si>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</si>
  <si>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</si>
  <si>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</si>
  <si>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</si>
  <si>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</si>
  <si>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</si>
  <si>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</si>
  <si>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</si>
  <si>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</si>
  <si>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</si>
  <si>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</si>
  <si>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</si>
  <si>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</si>
  <si>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</si>
  <si>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Válvula de retenção vertical em bronze, DN= 2´</t>
  </si>
  <si>
    <t>47.05.140</t>
  </si>
  <si>
    <t>Válvula de retenção vertical em bronze, DN= 2 1/2´</t>
  </si>
  <si>
    <t>47.05.260</t>
  </si>
  <si>
    <t>Válvula de retenção de pé com crivo em bronze, DN= 3´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</si>
  <si>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</si>
  <si>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</si>
  <si>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</si>
  <si>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</si>
  <si>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</si>
  <si>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</si>
  <si>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</si>
  <si>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</si>
  <si>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</si>
  <si>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</si>
  <si>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</si>
  <si>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</si>
  <si>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</si>
  <si>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</si>
  <si>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</si>
  <si>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</si>
  <si>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</si>
  <si>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</si>
  <si>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</si>
  <si>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</si>
  <si>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</si>
  <si>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</si>
  <si>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</si>
  <si>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</si>
  <si>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</si>
  <si>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</si>
  <si>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</si>
  <si>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50.05.312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</si>
  <si>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</si>
  <si>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</si>
  <si>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</si>
  <si>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</si>
  <si>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</si>
  <si>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</si>
  <si>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</si>
  <si>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</si>
  <si>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</si>
  <si>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</si>
  <si>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</si>
  <si>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</si>
  <si>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</si>
  <si>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</si>
  <si>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</si>
  <si>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</si>
  <si>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</si>
  <si>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</si>
  <si>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</si>
  <si>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</si>
  <si>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</si>
  <si>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</si>
  <si>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</si>
  <si>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</si>
  <si>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</si>
  <si>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</si>
  <si>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</si>
  <si>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</si>
  <si>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</si>
  <si>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</si>
  <si>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</si>
  <si>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</si>
  <si>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</si>
  <si>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</si>
  <si>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</si>
  <si>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</si>
  <si>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</si>
  <si>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</si>
  <si>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</si>
  <si>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</si>
  <si>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</si>
  <si>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</si>
  <si>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</si>
  <si>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</si>
  <si>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</si>
  <si>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</si>
  <si>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</si>
  <si>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</si>
  <si>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</si>
  <si>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</si>
  <si>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</si>
  <si>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</si>
  <si>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</si>
  <si>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</si>
  <si>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</si>
  <si>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</si>
  <si>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</si>
  <si>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</si>
  <si>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</si>
  <si>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</si>
  <si>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Bloco autônomo de iluminação de emergência LED, com autonomia mínima de 3 horas, fluxo luminoso de 2.000 até 3.000 lúmens, equipado com 2 faróis</t>
  </si>
  <si>
    <t>Caixa enterrada elétrica retangular, em alvenaria com tijolos cerâmicos maciços, fundo com brita, dimensões internas: 0,3x0,3x0,3 m. af_12/2020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</si>
  <si>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</si>
  <si>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</si>
  <si>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</si>
  <si>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</si>
  <si>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</si>
  <si>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</si>
  <si>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</si>
  <si>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</si>
  <si>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CIV.004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</si>
  <si>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</si>
  <si>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</si>
  <si>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</si>
  <si>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</si>
  <si>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</si>
  <si>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</si>
  <si>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</si>
  <si>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</si>
  <si>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</si>
  <si>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CIV.103</t>
  </si>
  <si>
    <t>Placa de sinalização em PVC fotoluminescente (300x70mm), com indicação de equipamentos de combate à incêndio e alarme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</si>
  <si>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</si>
  <si>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</si>
  <si>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</si>
  <si>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</si>
  <si>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</si>
  <si>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</si>
  <si>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</si>
  <si>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</si>
  <si>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</si>
  <si>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</si>
  <si>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</si>
  <si>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</si>
  <si>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</si>
  <si>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</si>
  <si>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</si>
  <si>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</si>
  <si>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Instalação de escada metálica com degraus antiderrapantes e guarda corpo com corrimão</t>
  </si>
  <si>
    <t>CIV.009</t>
  </si>
  <si>
    <t>ESCADAS E RAMPAS</t>
  </si>
  <si>
    <t>CIV.020</t>
  </si>
  <si>
    <t>Vedação para passagem de tubos combustiveis em parede resistente ao fogo com fita intumescente</t>
  </si>
  <si>
    <t>CIV.030</t>
  </si>
  <si>
    <t>Retirada de porta e recolocação com inversão do sentido de abertura</t>
  </si>
  <si>
    <t xml:space="preserve">Tapume em chapa de madeira compesada naval </t>
  </si>
  <si>
    <t>CIV.015</t>
  </si>
  <si>
    <t>CIV.040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</si>
  <si>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</si>
  <si>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</si>
  <si>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</si>
  <si>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</si>
  <si>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</si>
  <si>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</si>
  <si>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</si>
  <si>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CIV.025</t>
  </si>
  <si>
    <t>CIV.010</t>
  </si>
  <si>
    <t>Fundação para escada metálica</t>
  </si>
  <si>
    <t>MÊS 13</t>
  </si>
  <si>
    <t>MÊS 14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</si>
  <si>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</si>
  <si>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</si>
  <si>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</si>
  <si>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</si>
  <si>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</si>
  <si>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</si>
  <si>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</si>
  <si>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Porta corta fogo uma folha, completa com barra anti pânico dim: 0,90x2,10m - fornecimento e instalação</t>
  </si>
  <si>
    <t>11.0</t>
  </si>
  <si>
    <t>Porta corta fogo uma folha, completa com barra anti pânico dim: 0,80x2,10m - fornecimento e instalação</t>
  </si>
  <si>
    <t>Porta corta fogo duas folhas, completa com barra anti pânico dim: 1,50x2,10m - fornecimento e instalação</t>
  </si>
  <si>
    <t>CIV.019</t>
  </si>
  <si>
    <t>CIV.041</t>
  </si>
  <si>
    <t>CIV.042</t>
  </si>
  <si>
    <t>Vedação de furos em shafts com manta fire stop</t>
  </si>
  <si>
    <t>RESERVATÓRIOS E CASA DE BOMBAS</t>
  </si>
  <si>
    <t>CIV.026</t>
  </si>
  <si>
    <t>Porta de madeira duas folhas, completa dim: 1,20x2,10m - fornecimento e instalação</t>
  </si>
  <si>
    <t>Porta de madeira uma folha, completa dim: 0,90x2,10m - fornecimento e instalação</t>
  </si>
  <si>
    <t>SISTEMA DE HIDRANTES</t>
  </si>
  <si>
    <t>CIV.095</t>
  </si>
  <si>
    <t>Piso em concreto armado h=12cm</t>
  </si>
  <si>
    <t>ADAPTAÇÕES</t>
  </si>
  <si>
    <t>SECRETARIA DE ESTADO DA SAÚDE</t>
  </si>
  <si>
    <t>SPDA</t>
  </si>
  <si>
    <t>CIV.043</t>
  </si>
  <si>
    <t>Escavação manual de vala, berço de brita e reaterro, para instalações enterradas</t>
  </si>
  <si>
    <t>ELE.053</t>
  </si>
  <si>
    <t>ELE.058</t>
  </si>
  <si>
    <t>Cabo serial de rede para RS 485, com blindagem, 3 x 0.75mm2, condutor em cobre, NBR 6880</t>
  </si>
  <si>
    <t>Envelopamento de tubulações enterradas</t>
  </si>
  <si>
    <t>U05</t>
  </si>
  <si>
    <t>U08</t>
  </si>
  <si>
    <t>U016</t>
  </si>
  <si>
    <t>U21</t>
  </si>
  <si>
    <t>U23</t>
  </si>
  <si>
    <t>CDHU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</si>
  <si>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</si>
  <si>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</si>
  <si>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</si>
  <si>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</si>
  <si>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</si>
  <si>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CIV.001S</t>
  </si>
  <si>
    <t>CIV.001H</t>
  </si>
  <si>
    <t>Projeto executivo de instalaçoes de combate á incêndio em formato A0 (valor / prancha)</t>
  </si>
  <si>
    <t>CIV.001P</t>
  </si>
  <si>
    <t>Projeto de aprovação no Conselho de Defesa do Patrimônio Histórico - Condephaat</t>
  </si>
  <si>
    <t>Recomposição de piso granilite de acordo com o existente</t>
  </si>
  <si>
    <t>Recomposição de pisos externos em asfalto  de acordo com o existente</t>
  </si>
  <si>
    <t>Recomposição de pisos externos em paralelepipedo de acordo com o existente</t>
  </si>
  <si>
    <t>Recomposição de piso vinilico de acordo com o existente</t>
  </si>
  <si>
    <t>CIV.045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</si>
  <si>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</si>
  <si>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</si>
  <si>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</si>
  <si>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</si>
  <si>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</si>
  <si>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</si>
  <si>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>Atestado e ART de brigada contra incêndio (3 treinamentos)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</si>
  <si>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</si>
  <si>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</si>
  <si>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</si>
  <si>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1.1</t>
  </si>
  <si>
    <t>1.2</t>
  </si>
  <si>
    <t>1.3</t>
  </si>
  <si>
    <t>1.4</t>
  </si>
  <si>
    <t>50.05.021</t>
  </si>
  <si>
    <t>Fonte eletroímã para interligar à central do sistema de detecção e alarme de incêndio</t>
  </si>
  <si>
    <t>TOTAL GERAL SEM BDI</t>
  </si>
  <si>
    <t>OBRA:  LOTE 01 (SEDE II - CEFOR - CRT/AIDS - H PHILIPPE PINEL - I CLEMENTE FERREIRA - CRATOD)</t>
  </si>
  <si>
    <t>END:  DIVERSOS</t>
  </si>
  <si>
    <t>ELE.002.05</t>
  </si>
  <si>
    <t>HID.001.05</t>
  </si>
  <si>
    <t>HID.002.05</t>
  </si>
  <si>
    <t>CIV.200A05</t>
  </si>
  <si>
    <t>CIV.200B05</t>
  </si>
  <si>
    <t>CIV.200C05</t>
  </si>
  <si>
    <t>CIV.200D05</t>
  </si>
  <si>
    <t>CIV.200E05</t>
  </si>
  <si>
    <t>CIV.200F05</t>
  </si>
  <si>
    <t>CIV.200G05</t>
  </si>
  <si>
    <t>CIV.200H05</t>
  </si>
  <si>
    <t>CIV.200I05</t>
  </si>
  <si>
    <t>CIV.200J05</t>
  </si>
  <si>
    <t>ELE.002.08</t>
  </si>
  <si>
    <t>HID.001.08</t>
  </si>
  <si>
    <t>HID.002.08</t>
  </si>
  <si>
    <t>CIV.200A08</t>
  </si>
  <si>
    <t>CIV.200C08</t>
  </si>
  <si>
    <t>CIV.200B08</t>
  </si>
  <si>
    <t>CIV.200E08</t>
  </si>
  <si>
    <t>CIV.200D08</t>
  </si>
  <si>
    <t>CIV.200F08</t>
  </si>
  <si>
    <t>CIV.200H08</t>
  </si>
  <si>
    <t>CIV.200I08</t>
  </si>
  <si>
    <t>CIV.200J08</t>
  </si>
  <si>
    <t>1.5</t>
  </si>
  <si>
    <t>1.6</t>
  </si>
  <si>
    <t>CIV.050.16</t>
  </si>
  <si>
    <t>CIV.054.16</t>
  </si>
  <si>
    <t>ELE.002.16</t>
  </si>
  <si>
    <t>HID.001.16</t>
  </si>
  <si>
    <t>HID.002.16</t>
  </si>
  <si>
    <t>CIV.200A16</t>
  </si>
  <si>
    <t>CIV.200B16</t>
  </si>
  <si>
    <t>CIV.200C16</t>
  </si>
  <si>
    <t>CIV.200D16</t>
  </si>
  <si>
    <t>CIV.200E16</t>
  </si>
  <si>
    <t>CIV.200F16</t>
  </si>
  <si>
    <t>CIV.200H16</t>
  </si>
  <si>
    <t>CIV.200I16</t>
  </si>
  <si>
    <t>CIV.200J16</t>
  </si>
  <si>
    <t>Porta corta fogo duas folhas, completa com barra anti pânico dim: 1,20x2,10m - fornecimento e instalação</t>
  </si>
  <si>
    <t>CIV.012</t>
  </si>
  <si>
    <t>CIV.005.21</t>
  </si>
  <si>
    <t>CIV.006.21</t>
  </si>
  <si>
    <t>Fundação e estrutura em concreto para reservatório e casa de bombas</t>
  </si>
  <si>
    <t>Reservatório tipo torre metálico em aço ASTM A36, capacidade 12 m3, fornecimento e instalação</t>
  </si>
  <si>
    <t>ELE.002.21</t>
  </si>
  <si>
    <t>HID.001.21</t>
  </si>
  <si>
    <t>HID.002.21</t>
  </si>
  <si>
    <t>CIV.200A21</t>
  </si>
  <si>
    <t>CIV.200B21</t>
  </si>
  <si>
    <t>CIV.200C21</t>
  </si>
  <si>
    <t>CIV.200D21</t>
  </si>
  <si>
    <t>CIV.200E21</t>
  </si>
  <si>
    <t>CIV.200F21</t>
  </si>
  <si>
    <t>CIV.200H21</t>
  </si>
  <si>
    <t>CIV.200I21</t>
  </si>
  <si>
    <t>CIV.200J21</t>
  </si>
  <si>
    <t>CIV.200A23</t>
  </si>
  <si>
    <t>CIV.200B23</t>
  </si>
  <si>
    <t>CIV.200C23</t>
  </si>
  <si>
    <t>CIV.200D23</t>
  </si>
  <si>
    <t>CIV.200E23</t>
  </si>
  <si>
    <t>CIV.200F23</t>
  </si>
  <si>
    <t>CIV.200H23</t>
  </si>
  <si>
    <t>CIV.200I23</t>
  </si>
  <si>
    <t>CIV.200J23</t>
  </si>
  <si>
    <t>CIV.050.23</t>
  </si>
  <si>
    <t>CIV.051.23</t>
  </si>
  <si>
    <t xml:space="preserve">Contenção e fundação para instalação de escada metálica </t>
  </si>
  <si>
    <t>ELE.002.23</t>
  </si>
  <si>
    <t>HID.001.23</t>
  </si>
  <si>
    <t>PARCIAL SEM BDI</t>
  </si>
  <si>
    <t>PARCIAL COM BDI</t>
  </si>
  <si>
    <t>MÊS 15</t>
  </si>
  <si>
    <t>MÊS 16</t>
  </si>
  <si>
    <t>MÊS 17</t>
  </si>
  <si>
    <t>MÊS 18</t>
  </si>
  <si>
    <t>MÓDULO 1</t>
  </si>
  <si>
    <t>NOVEMBRO/2021</t>
  </si>
  <si>
    <t>ÁREA:  30.392  M2</t>
  </si>
  <si>
    <t xml:space="preserve">   (CEFOR - CRT/AIDS - HOSP. PHILIPPE PINEL - INST. CLEMENTE FERREIRA - CRATOD)</t>
  </si>
  <si>
    <t>OBRA:  MÓDULO 1 (CEFOR - CRT/AIDS - HOSP. PHILIPPE PINEL - INST. CLEMENTE FERREIRA - CRATOD)</t>
  </si>
  <si>
    <t>CRONOGRAMA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</si>
  <si>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</si>
  <si>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Bomba de incêndio - Hidrantes principal. Bomba centrífuga horizontal para combate a incêndio, monoestágio, monobloco,  em ferro fundido . Rotor tipo fechado e vedação por selo mecânico. Motor elétrico  6CV.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</si>
  <si>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H=50mca].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</si>
  <si>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H=50mca]. </t>
  </si>
  <si>
    <t xml:space="preserve">Bomba de incêndio - Hidrantes principal. Bomba centrífuga horizontal para combate a incêndio, monoestágio, monobloco,  em ferro fundido . Rotor tipo fechado e vedação por selo mecânico. Motor elétrico  5,9 CV.   Pintura padrão (vermelho segurança).  Ponto de operação (projeto) [Q=18m³/h x H=45mca]. </t>
  </si>
  <si>
    <t xml:space="preserve">Bomba de incêndio - Hidrantes principal. Bomba centrífuga horizontal para combate a incêndio, monoestágio, monobloco,  em ferro fundido . Rotor tipo fechado e vedação por selo mecânico. Motor elétrico  5,0 CV.   Pintura padrão (vermelho segurança).  Ponto de operação (projeto) [Q=18m³/h x H=50mca]. </t>
  </si>
  <si>
    <t xml:space="preserve">Bomba de incêndio - Hidrantes auxiliar. Bomba centrífuga horizontal para combate a incêndio, multiestágio, monobloco,  em ferro fundido. Rotor tipo fechado e vedação por selo mecânico. Motor elétrico 2 CV.  Pintura padrão (vermelho segurança).  Ponto de operação (projeto) [Q=1,2m³/h x H=60mca]. </t>
  </si>
  <si>
    <t>2.1</t>
  </si>
  <si>
    <t>2.2</t>
  </si>
  <si>
    <t>2.3</t>
  </si>
  <si>
    <t>3.1</t>
  </si>
  <si>
    <t>3.2</t>
  </si>
  <si>
    <t>3.3</t>
  </si>
  <si>
    <t>3.4</t>
  </si>
  <si>
    <t>3.5</t>
  </si>
  <si>
    <t>4.1</t>
  </si>
  <si>
    <t>4.1.1</t>
  </si>
  <si>
    <t>4.1.2</t>
  </si>
  <si>
    <t>4.1.3</t>
  </si>
  <si>
    <t>4.2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</si>
  <si>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</si>
  <si>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</si>
  <si>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</si>
  <si>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</si>
  <si>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</si>
  <si>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</si>
  <si>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</si>
  <si>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</si>
  <si>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</si>
  <si>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</si>
  <si>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</si>
  <si>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</si>
  <si>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</si>
  <si>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</si>
  <si>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</si>
  <si>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</si>
  <si>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4.2.17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</si>
  <si>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</si>
  <si>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</si>
  <si>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</si>
  <si>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</si>
  <si>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</si>
  <si>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</si>
  <si>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</si>
  <si>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</si>
  <si>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</si>
  <si>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</si>
  <si>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</si>
  <si>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</si>
  <si>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</si>
  <si>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</si>
  <si>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</si>
  <si>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4.3.15</t>
  </si>
  <si>
    <t>4.3.16</t>
  </si>
  <si>
    <t>4.3.17</t>
  </si>
  <si>
    <t>4.3.18</t>
  </si>
  <si>
    <t>4.3.19</t>
  </si>
  <si>
    <t>4.3.20</t>
  </si>
  <si>
    <t>4.3.21</t>
  </si>
  <si>
    <t>4.3.22</t>
  </si>
  <si>
    <t>4.3.23</t>
  </si>
  <si>
    <t>4.3.24</t>
  </si>
  <si>
    <t>4.3.25</t>
  </si>
  <si>
    <t>4.3.26</t>
  </si>
  <si>
    <t>4.3.27</t>
  </si>
  <si>
    <t>4.4</t>
  </si>
  <si>
    <t>4.4.1</t>
  </si>
  <si>
    <t>4.4.2</t>
  </si>
  <si>
    <t>4.4.3</t>
  </si>
  <si>
    <t>4.4.4</t>
  </si>
  <si>
    <t>4.4.5</t>
  </si>
  <si>
    <t>4.4.6</t>
  </si>
  <si>
    <t>4.5</t>
  </si>
  <si>
    <t>4.5.1</t>
  </si>
  <si>
    <t>4.5.2</t>
  </si>
  <si>
    <t>4.5.3</t>
  </si>
  <si>
    <t>4.5.4</t>
  </si>
  <si>
    <t>4.5.5</t>
  </si>
  <si>
    <t>4.5.6</t>
  </si>
  <si>
    <t>5.1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</si>
  <si>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</si>
  <si>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</si>
  <si>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</si>
  <si>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</si>
  <si>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</si>
  <si>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</si>
  <si>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</si>
  <si>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</si>
  <si>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</si>
  <si>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</si>
  <si>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5.1.11</t>
  </si>
  <si>
    <t>5.2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</si>
  <si>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</si>
  <si>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</si>
  <si>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</si>
  <si>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</si>
  <si>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</si>
  <si>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</si>
  <si>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</si>
  <si>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</si>
  <si>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</si>
  <si>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</si>
  <si>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</si>
  <si>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</si>
  <si>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</si>
  <si>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</si>
  <si>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6.1</t>
  </si>
  <si>
    <t>6.1.1</t>
  </si>
  <si>
    <t>6.1.2</t>
  </si>
  <si>
    <t>6.1.3</t>
  </si>
  <si>
    <t>6.1.4</t>
  </si>
  <si>
    <t>6.1.5</t>
  </si>
  <si>
    <t>6.1.6</t>
  </si>
  <si>
    <t>6.1.7</t>
  </si>
  <si>
    <t>6.2</t>
  </si>
  <si>
    <t>6.2.1</t>
  </si>
  <si>
    <t>6.2.2</t>
  </si>
  <si>
    <t>6.2.3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</si>
  <si>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</si>
  <si>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</si>
  <si>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</si>
  <si>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</si>
  <si>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</si>
  <si>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</si>
  <si>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</si>
  <si>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</si>
  <si>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</si>
  <si>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</si>
  <si>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</si>
  <si>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</si>
  <si>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6.3.12</t>
  </si>
  <si>
    <t>6.3.13</t>
  </si>
  <si>
    <t>6.3.14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</si>
  <si>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</si>
  <si>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</si>
  <si>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</si>
  <si>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</si>
  <si>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</si>
  <si>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</si>
  <si>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</si>
  <si>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</si>
  <si>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</si>
  <si>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</si>
  <si>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</si>
  <si>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</si>
  <si>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</si>
  <si>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</si>
  <si>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</si>
  <si>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</si>
  <si>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</si>
  <si>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</si>
  <si>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</si>
  <si>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</si>
  <si>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</si>
  <si>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</si>
  <si>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</si>
  <si>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</si>
  <si>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7.1.2.8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</si>
  <si>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</si>
  <si>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</si>
  <si>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</si>
  <si>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</si>
  <si>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</si>
  <si>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</si>
  <si>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</si>
  <si>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</si>
  <si>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</si>
  <si>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</si>
  <si>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</si>
  <si>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</si>
  <si>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</si>
  <si>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</si>
  <si>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</si>
  <si>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</si>
  <si>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</si>
  <si>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</si>
  <si>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</si>
  <si>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</si>
  <si>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7.3.4</t>
  </si>
  <si>
    <t>7.3.5</t>
  </si>
  <si>
    <t>7.3.6</t>
  </si>
  <si>
    <t>7.3.7</t>
  </si>
  <si>
    <t>7.3.8</t>
  </si>
  <si>
    <t>7.3.9</t>
  </si>
  <si>
    <t>7.3.10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</si>
  <si>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</si>
  <si>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</si>
  <si>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</si>
  <si>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</si>
  <si>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</si>
  <si>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</si>
  <si>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</si>
  <si>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</si>
  <si>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</si>
  <si>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</si>
  <si>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9.6</t>
  </si>
  <si>
    <t>9.7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</si>
  <si>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</si>
  <si>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</si>
  <si>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</si>
  <si>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</si>
  <si>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</si>
  <si>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</si>
  <si>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</si>
  <si>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</si>
  <si>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</si>
  <si>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</si>
  <si>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</si>
  <si>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</si>
  <si>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</si>
  <si>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</si>
  <si>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</si>
  <si>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</si>
  <si>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</si>
  <si>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</si>
  <si>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</si>
  <si>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</si>
  <si>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</si>
  <si>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</si>
  <si>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</si>
  <si>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</si>
  <si>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</si>
  <si>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</si>
  <si>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</si>
  <si>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</si>
  <si>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</si>
  <si>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</si>
  <si>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</si>
  <si>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</si>
  <si>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</si>
  <si>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</si>
  <si>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</si>
  <si>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</si>
  <si>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</si>
  <si>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11.37</t>
  </si>
  <si>
    <t>11.38</t>
  </si>
  <si>
    <t>11.39</t>
  </si>
  <si>
    <t>11.40</t>
  </si>
  <si>
    <t>11.41</t>
  </si>
  <si>
    <t>11.42</t>
  </si>
  <si>
    <t>11.43</t>
  </si>
  <si>
    <t>11.44</t>
  </si>
  <si>
    <t>11.45</t>
  </si>
  <si>
    <t>11.46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</si>
</sst>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12"/>
      <color theme="0"/>
      <name val="Arial"/>
      <family val="2"/>
    </font>
  </fonts>
  <fills count="8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6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29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56" fillId="66" borderId="36" applyNumberFormat="0" applyAlignment="0" applyProtection="0"/>
    <xf numFmtId="0" fontId="91" fillId="67" borderId="27" applyNumberFormat="0" applyAlignment="0" applyProtection="0"/>
    <xf numFmtId="0" fontId="56" fillId="68" borderId="36" applyNumberFormat="0" applyAlignment="0" applyProtection="0"/>
    <xf numFmtId="0" fontId="91" fillId="67" borderId="27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7" applyNumberFormat="0" applyAlignment="0" applyProtection="0"/>
    <xf numFmtId="0" fontId="49" fillId="15" borderId="30" applyNumberFormat="0" applyAlignment="0" applyProtection="0"/>
    <xf numFmtId="0" fontId="49" fillId="15" borderId="30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181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7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82" fillId="0" borderId="0">
      <protection locked="0"/>
    </xf>
    <xf numFmtId="187" fontId="80" fillId="73" borderId="0" applyNumberFormat="0" applyBorder="0">
      <alignment horizontal="center" vertical="center"/>
    </xf>
    <xf numFmtId="187" fontId="80" fillId="73" borderId="0" applyNumberFormat="0" applyBorder="0">
      <alignment horizontal="center" vertical="center"/>
    </xf>
    <xf numFmtId="187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6" applyNumberFormat="0" applyAlignment="0" applyProtection="0"/>
    <xf numFmtId="0" fontId="45" fillId="54" borderId="27" applyNumberFormat="0" applyAlignment="0" applyProtection="0"/>
    <xf numFmtId="0" fontId="59" fillId="55" borderId="36" applyNumberFormat="0" applyAlignment="0" applyProtection="0"/>
    <xf numFmtId="0" fontId="45" fillId="54" borderId="27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4" fillId="0" borderId="0" applyFill="0" applyBorder="0" applyAlignment="0" applyProtection="0"/>
    <xf numFmtId="191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2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4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0" applyNumberFormat="0" applyFont="0" applyAlignment="0" applyProtection="0"/>
    <xf numFmtId="0" fontId="2" fillId="77" borderId="31" applyNumberFormat="0" applyFont="0" applyAlignment="0" applyProtection="0"/>
    <xf numFmtId="0" fontId="3" fillId="79" borderId="40" applyNumberForma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0" fontId="2" fillId="77" borderId="31" applyNumberFormat="0" applyFont="0" applyAlignment="0" applyProtection="0"/>
    <xf numFmtId="10" fontId="3" fillId="0" borderId="0" applyFont="0" applyFill="0" applyBorder="0" applyAlignment="0" applyProtection="0"/>
    <xf numFmtId="193" fontId="82" fillId="0" borderId="0">
      <protection locked="0"/>
    </xf>
    <xf numFmtId="0" fontId="71" fillId="0" borderId="41" applyNumberFormat="0" applyFont="0" applyBorder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0" applyNumberFormat="0" applyBorder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0" fontId="3" fillId="0" borderId="42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3" applyNumberFormat="0" applyAlignment="0" applyProtection="0"/>
    <xf numFmtId="0" fontId="46" fillId="67" borderId="28" applyNumberFormat="0" applyAlignment="0" applyProtection="0"/>
    <xf numFmtId="0" fontId="62" fillId="68" borderId="43" applyNumberFormat="0" applyAlignment="0" applyProtection="0"/>
    <xf numFmtId="0" fontId="46" fillId="67" borderId="28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3" applyNumberFormat="0" applyFill="0" applyAlignment="0" applyProtection="0"/>
    <xf numFmtId="0" fontId="30" fillId="0" borderId="21" applyNumberFormat="0" applyFill="0" applyAlignment="0" applyProtection="0"/>
    <xf numFmtId="0" fontId="66" fillId="0" borderId="33" applyNumberFormat="0" applyFill="0" applyAlignment="0" applyProtection="0"/>
    <xf numFmtId="0" fontId="30" fillId="0" borderId="44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66" fillId="0" borderId="3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4" fontId="86" fillId="0" borderId="0">
      <protection locked="0"/>
    </xf>
    <xf numFmtId="194" fontId="86" fillId="0" borderId="0">
      <protection locked="0"/>
    </xf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7" fillId="69" borderId="37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7" fillId="69" borderId="37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63" fillId="0" borderId="39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5" applyNumberFormat="0" applyFill="0" applyAlignment="0" applyProtection="0"/>
    <xf numFmtId="0" fontId="88" fillId="0" borderId="45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7" fontId="35" fillId="0" borderId="47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7" applyBorder="0" applyAlignment="0">
      <alignment horizontal="center"/>
    </xf>
    <xf numFmtId="187" fontId="87" fillId="0" borderId="47" applyBorder="0" applyAlignment="0">
      <alignment horizontal="center" vertical="center"/>
    </xf>
    <xf numFmtId="187" fontId="80" fillId="0" borderId="47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5" fontId="86" fillId="0" borderId="0">
      <protection locked="0"/>
    </xf>
    <xf numFmtId="195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7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/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68" fontId="3" fillId="80" borderId="48">
      <alignment horizontal="left"/>
    </xf>
    <xf numFmtId="180" fontId="27" fillId="80" borderId="48"/>
    <xf numFmtId="0" fontId="57" fillId="69" borderId="37" applyNumberFormat="0" applyAlignment="0" applyProtection="0"/>
    <xf numFmtId="0" fontId="57" fillId="69" borderId="37" applyNumberFormat="0" applyAlignment="0" applyProtection="0"/>
    <xf numFmtId="0" fontId="98" fillId="0" borderId="38" applyNumberFormat="0" applyFill="0" applyAlignment="0" applyProtection="0"/>
    <xf numFmtId="0" fontId="58" fillId="0" borderId="38" applyNumberFormat="0" applyFill="0" applyAlignment="0" applyProtection="0"/>
    <xf numFmtId="0" fontId="58" fillId="0" borderId="38" applyNumberFormat="0" applyFill="0" applyAlignment="0" applyProtection="0"/>
    <xf numFmtId="0" fontId="57" fillId="69" borderId="37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49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90" fillId="0" borderId="0" applyFont="0" applyFill="0" applyBorder="0" applyAlignment="0" applyProtection="0"/>
    <xf numFmtId="184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3" fillId="79" borderId="40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3" fillId="0" borderId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3" fillId="0" borderId="0"/>
    <xf numFmtId="0" fontId="56" fillId="68" borderId="36" applyNumberFormat="0" applyAlignment="0" applyProtection="0"/>
    <xf numFmtId="0" fontId="3" fillId="0" borderId="0"/>
    <xf numFmtId="0" fontId="59" fillId="46" borderId="36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0" borderId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10" fontId="13" fillId="6" borderId="1" applyNumberFormat="0" applyBorder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10" fontId="13" fillId="6" borderId="1" applyNumberFormat="0" applyBorder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0" borderId="0"/>
    <xf numFmtId="0" fontId="3" fillId="0" borderId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2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7" applyNumberFormat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7" applyNumberFormat="0" applyAlignment="0" applyProtection="0"/>
    <xf numFmtId="0" fontId="46" fillId="14" borderId="28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6" applyNumberFormat="0" applyFill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10" fontId="13" fillId="6" borderId="1" applyNumberFormat="0" applyBorder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3" fillId="0" borderId="0"/>
    <xf numFmtId="0" fontId="40" fillId="0" borderId="25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3" fillId="0" borderId="0"/>
    <xf numFmtId="0" fontId="58" fillId="0" borderId="38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0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5" applyNumberFormat="0" applyFill="0" applyAlignment="0" applyProtection="0"/>
    <xf numFmtId="0" fontId="67" fillId="0" borderId="34" applyNumberFormat="0" applyFill="0" applyAlignment="0" applyProtection="0"/>
    <xf numFmtId="0" fontId="66" fillId="0" borderId="33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6" applyNumberFormat="0" applyAlignment="0" applyProtection="0"/>
    <xf numFmtId="0" fontId="54" fillId="63" borderId="0" applyNumberFormat="0" applyBorder="0" applyAlignment="0" applyProtection="0"/>
    <xf numFmtId="0" fontId="39" fillId="0" borderId="24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1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7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6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7" fillId="69" borderId="37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9" fontId="14" fillId="0" borderId="0" applyFont="0" applyFill="0" applyBorder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3" fillId="79" borderId="40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56" fillId="68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3" applyNumberFormat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168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18" fillId="16" borderId="31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13" fillId="78" borderId="40" applyNumberFormat="0" applyFon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13" fillId="78" borderId="40" applyNumberFormat="0" applyFon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18" fillId="16" borderId="31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0" applyNumberFormat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3" applyNumberFormat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4" applyNumberFormat="0" applyFill="0" applyAlignment="0" applyProtection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104" fillId="0" borderId="39" applyNumberFormat="0" applyFill="0" applyAlignment="0" applyProtection="0"/>
    <xf numFmtId="0" fontId="104" fillId="0" borderId="39" applyNumberFormat="0" applyFill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5" applyNumberFormat="0" applyFill="0" applyAlignment="0" applyProtection="0"/>
    <xf numFmtId="0" fontId="107" fillId="0" borderId="45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9" fontId="3" fillId="0" borderId="0" applyFont="0" applyFill="0" applyBorder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29" fillId="0" borderId="53" applyNumberFormat="0" applyFill="0" applyAlignment="0" applyProtection="0"/>
    <xf numFmtId="0" fontId="51" fillId="0" borderId="54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0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3" applyNumberFormat="0" applyFill="0" applyAlignment="0" applyProtection="0"/>
    <xf numFmtId="0" fontId="67" fillId="0" borderId="34" applyNumberFormat="0" applyFill="0" applyAlignment="0" applyProtection="0"/>
    <xf numFmtId="0" fontId="68" fillId="0" borderId="35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0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8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62" fillId="66" borderId="52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3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3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0" applyNumberFormat="0" applyAlignment="0" applyProtection="0"/>
    <xf numFmtId="0" fontId="3" fillId="78" borderId="40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6" applyNumberFormat="0" applyFill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18" fillId="45" borderId="0" applyNumberFormat="0" applyBorder="0" applyAlignment="0" applyProtection="0"/>
    <xf numFmtId="0" fontId="59" fillId="46" borderId="36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6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10" fontId="13" fillId="6" borderId="55" applyNumberFormat="0" applyBorder="0" applyAlignment="0" applyProtection="0"/>
    <xf numFmtId="0" fontId="56" fillId="68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56" fillId="66" borderId="36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0" applyNumberFormat="0" applyAlignment="0" applyProtection="0"/>
    <xf numFmtId="0" fontId="56" fillId="68" borderId="50" applyNumberFormat="0" applyAlignment="0" applyProtection="0"/>
    <xf numFmtId="0" fontId="59" fillId="46" borderId="50" applyNumberFormat="0" applyAlignment="0" applyProtection="0"/>
    <xf numFmtId="0" fontId="59" fillId="55" borderId="50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1" applyNumberFormat="0" applyFont="0" applyAlignment="0" applyProtection="0"/>
    <xf numFmtId="0" fontId="3" fillId="79" borderId="51" applyNumberFormat="0" applyAlignment="0" applyProtection="0"/>
    <xf numFmtId="0" fontId="62" fillId="66" borderId="52" applyNumberFormat="0" applyAlignment="0" applyProtection="0"/>
    <xf numFmtId="0" fontId="62" fillId="68" borderId="52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3" applyNumberForma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6" fillId="68" borderId="36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3" fillId="79" borderId="40" applyNumberFormat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62" fillId="68" borderId="43" applyNumberForma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3" fillId="79" borderId="40" applyNumberFormat="0" applyAlignment="0" applyProtection="0"/>
    <xf numFmtId="0" fontId="56" fillId="68" borderId="36" applyNumberFormat="0" applyAlignment="0" applyProtection="0"/>
    <xf numFmtId="0" fontId="3" fillId="78" borderId="40" applyNumberFormat="0" applyFon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10" fontId="13" fillId="6" borderId="55" applyNumberFormat="0" applyBorder="0" applyAlignment="0" applyProtection="0"/>
    <xf numFmtId="0" fontId="3" fillId="78" borderId="40" applyNumberFormat="0" applyFon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59" fillId="46" borderId="36" applyNumberFormat="0" applyAlignment="0" applyProtection="0"/>
    <xf numFmtId="0" fontId="59" fillId="46" borderId="36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3" fillId="78" borderId="40" applyNumberFormat="0" applyFont="0" applyAlignment="0" applyProtection="0"/>
    <xf numFmtId="10" fontId="13" fillId="6" borderId="55" applyNumberFormat="0" applyBorder="0" applyAlignment="0" applyProtection="0"/>
    <xf numFmtId="0" fontId="56" fillId="66" borderId="36" applyNumberFormat="0" applyAlignment="0" applyProtection="0"/>
    <xf numFmtId="0" fontId="51" fillId="0" borderId="46" applyNumberFormat="0" applyFill="0" applyAlignment="0" applyProtection="0"/>
    <xf numFmtId="0" fontId="62" fillId="66" borderId="43" applyNumberFormat="0" applyAlignment="0" applyProtection="0"/>
    <xf numFmtId="0" fontId="3" fillId="78" borderId="40" applyNumberFormat="0" applyFont="0" applyAlignment="0" applyProtection="0"/>
    <xf numFmtId="0" fontId="59" fillId="46" borderId="36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0" fontId="59" fillId="55" borderId="36" applyNumberFormat="0" applyAlignment="0" applyProtection="0"/>
    <xf numFmtId="0" fontId="62" fillId="68" borderId="43" applyNumberFormat="0" applyAlignment="0" applyProtection="0"/>
    <xf numFmtId="0" fontId="62" fillId="68" borderId="43" applyNumberFormat="0" applyAlignment="0" applyProtection="0"/>
    <xf numFmtId="0" fontId="3" fillId="78" borderId="40" applyNumberFormat="0" applyFont="0" applyAlignment="0" applyProtection="0"/>
    <xf numFmtId="0" fontId="56" fillId="68" borderId="36" applyNumberFormat="0" applyAlignment="0" applyProtection="0"/>
    <xf numFmtId="0" fontId="29" fillId="0" borderId="20" applyNumberFormat="0" applyFill="0" applyAlignment="0" applyProtection="0"/>
    <xf numFmtId="0" fontId="56" fillId="68" borderId="36" applyNumberForma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51" fillId="0" borderId="46" applyNumberFormat="0" applyFill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0" fontId="56" fillId="66" borderId="36" applyNumberFormat="0" applyAlignment="0" applyProtection="0"/>
    <xf numFmtId="0" fontId="56" fillId="66" borderId="36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56" fillId="66" borderId="36" applyNumberForma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3" fillId="79" borderId="40" applyNumberFormat="0" applyAlignment="0" applyProtection="0"/>
    <xf numFmtId="0" fontId="29" fillId="0" borderId="20" applyNumberFormat="0" applyFill="0" applyAlignment="0" applyProtection="0"/>
    <xf numFmtId="0" fontId="62" fillId="66" borderId="43" applyNumberFormat="0" applyAlignment="0" applyProtection="0"/>
    <xf numFmtId="0" fontId="59" fillId="46" borderId="36" applyNumberFormat="0" applyAlignment="0" applyProtection="0"/>
    <xf numFmtId="0" fontId="3" fillId="78" borderId="40" applyNumberFormat="0" applyFont="0" applyAlignment="0" applyProtection="0"/>
    <xf numFmtId="0" fontId="59" fillId="55" borderId="36" applyNumberFormat="0" applyAlignment="0" applyProtection="0"/>
    <xf numFmtId="0" fontId="29" fillId="0" borderId="20" applyNumberFormat="0" applyFill="0" applyAlignment="0" applyProtection="0"/>
    <xf numFmtId="0" fontId="56" fillId="66" borderId="36" applyNumberFormat="0" applyAlignment="0" applyProtection="0"/>
    <xf numFmtId="0" fontId="59" fillId="46" borderId="36" applyNumberFormat="0" applyAlignment="0" applyProtection="0"/>
    <xf numFmtId="0" fontId="51" fillId="0" borderId="46" applyNumberFormat="0" applyFill="0" applyAlignment="0" applyProtection="0"/>
    <xf numFmtId="0" fontId="62" fillId="68" borderId="43" applyNumberFormat="0" applyAlignment="0" applyProtection="0"/>
    <xf numFmtId="0" fontId="62" fillId="66" borderId="43" applyNumberFormat="0" applyAlignment="0" applyProtection="0"/>
    <xf numFmtId="0" fontId="29" fillId="0" borderId="20" applyNumberFormat="0" applyFill="0" applyAlignment="0" applyProtection="0"/>
    <xf numFmtId="0" fontId="3" fillId="78" borderId="40" applyNumberFormat="0" applyFont="0" applyAlignment="0" applyProtection="0"/>
    <xf numFmtId="0" fontId="62" fillId="66" borderId="43" applyNumberFormat="0" applyAlignment="0" applyProtection="0"/>
    <xf numFmtId="0" fontId="51" fillId="0" borderId="46" applyNumberFormat="0" applyFill="0" applyAlignment="0" applyProtection="0"/>
    <xf numFmtId="0" fontId="51" fillId="0" borderId="46" applyNumberFormat="0" applyFill="0" applyAlignment="0" applyProtection="0"/>
    <xf numFmtId="0" fontId="29" fillId="0" borderId="20" applyNumberFormat="0" applyFill="0" applyAlignment="0" applyProtection="0"/>
    <xf numFmtId="0" fontId="51" fillId="0" borderId="46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6" applyNumberFormat="0" applyAlignment="0" applyProtection="0"/>
    <xf numFmtId="0" fontId="56" fillId="68" borderId="36" applyNumberFormat="0" applyAlignment="0" applyProtection="0"/>
    <xf numFmtId="0" fontId="59" fillId="46" borderId="36" applyNumberFormat="0" applyAlignment="0" applyProtection="0"/>
    <xf numFmtId="0" fontId="59" fillId="55" borderId="36" applyNumberFormat="0" applyAlignment="0" applyProtection="0"/>
    <xf numFmtId="0" fontId="59" fillId="46" borderId="36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0" applyNumberFormat="0" applyFont="0" applyAlignment="0" applyProtection="0"/>
    <xf numFmtId="0" fontId="3" fillId="79" borderId="40" applyNumberFormat="0" applyAlignment="0" applyProtection="0"/>
    <xf numFmtId="0" fontId="62" fillId="66" borderId="43" applyNumberFormat="0" applyAlignment="0" applyProtection="0"/>
    <xf numFmtId="0" fontId="62" fillId="68" borderId="43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5">
      <alignment horizontal="right" vertical="center" wrapText="1"/>
    </xf>
    <xf numFmtId="0" fontId="29" fillId="0" borderId="56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59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5" xfId="40" applyFont="1" applyBorder="1" applyAlignment="1">
      <alignment horizontal="center"/>
    </xf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79" fontId="121" fillId="0" borderId="0" xfId="132" applyNumberFormat="1" applyFont="1" applyAlignment="1">
      <alignment vertical="center"/>
    </xf>
    <xf numFmtId="43" fontId="121" fillId="0" borderId="0" xfId="132" applyFont="1" applyAlignment="1">
      <alignment vertical="center"/>
    </xf>
    <xf numFmtId="0" fontId="121" fillId="0" borderId="0" xfId="0" applyFont="1" applyAlignment="1">
      <alignment vertical="center"/>
    </xf>
    <xf numFmtId="0" fontId="120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79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1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79" fontId="118" fillId="0" borderId="0" xfId="132" applyNumberFormat="1" applyFont="1" applyAlignment="1">
      <alignment vertical="center"/>
    </xf>
    <xf numFmtId="43" fontId="118" fillId="0" borderId="0" xfId="132" applyFont="1" applyAlignment="1">
      <alignment vertical="center"/>
    </xf>
    <xf numFmtId="0" fontId="118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8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0" fontId="27" fillId="5" borderId="0" xfId="44" applyFont="1" applyFill="1" applyAlignment="1">
      <alignment vertical="center"/>
    </xf>
    <xf numFmtId="0" fontId="3" fillId="0" borderId="62" xfId="44" applyFont="1" applyBorder="1" applyAlignment="1">
      <alignment horizontal="center" vertical="center" wrapText="1"/>
    </xf>
    <xf numFmtId="0" fontId="17" fillId="2" borderId="62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4" fillId="0" borderId="0" xfId="0" applyFont="1" applyAlignment="1">
      <alignment horizontal="center" vertical="center"/>
    </xf>
    <xf numFmtId="0" fontId="128" fillId="6" borderId="14" xfId="149" applyFont="1" applyFill="1" applyBorder="1" applyAlignment="1">
      <alignment horizontal="center" wrapText="1"/>
    </xf>
    <xf numFmtId="49" fontId="126" fillId="0" borderId="15" xfId="0" applyNumberFormat="1" applyFont="1" applyBorder="1" applyAlignment="1">
      <alignment horizontal="center" vertical="center"/>
    </xf>
    <xf numFmtId="0" fontId="125" fillId="6" borderId="63" xfId="149" applyFont="1" applyFill="1" applyBorder="1" applyAlignment="1">
      <alignment horizontal="center" wrapText="1"/>
    </xf>
    <xf numFmtId="0" fontId="127" fillId="0" borderId="0" xfId="0" applyFont="1" applyAlignment="1">
      <alignment horizontal="center" vertical="center"/>
    </xf>
    <xf numFmtId="0" fontId="116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" fontId="11" fillId="0" borderId="63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79" fontId="115" fillId="0" borderId="0" xfId="132" applyNumberFormat="1" applyFont="1" applyAlignment="1">
      <alignment horizontal="center" vertical="center"/>
    </xf>
    <xf numFmtId="179" fontId="129" fillId="0" borderId="0" xfId="132" applyNumberFormat="1" applyFont="1" applyAlignment="1">
      <alignment horizontal="center" vertical="center"/>
    </xf>
    <xf numFmtId="44" fontId="118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2" xfId="0" applyFont="1" applyFill="1" applyBorder="1" applyAlignment="1">
      <alignment horizontal="left" vertical="center" wrapText="1"/>
    </xf>
    <xf numFmtId="0" fontId="3" fillId="0" borderId="62" xfId="0" applyFont="1" applyFill="1" applyBorder="1" applyAlignment="1" applyProtection="1">
      <alignment horizontal="center" vertical="center" wrapText="1"/>
    </xf>
    <xf numFmtId="2" fontId="3" fillId="0" borderId="62" xfId="132" applyNumberFormat="1" applyFont="1" applyBorder="1" applyAlignment="1">
      <alignment horizontal="center" vertical="center"/>
    </xf>
    <xf numFmtId="44" fontId="3" fillId="0" borderId="62" xfId="132" applyNumberFormat="1" applyFont="1" applyBorder="1" applyAlignment="1">
      <alignment horizontal="right" vertical="center"/>
    </xf>
    <xf numFmtId="44" fontId="3" fillId="0" borderId="58" xfId="132" applyNumberFormat="1" applyFont="1" applyBorder="1" applyAlignment="1">
      <alignment horizontal="right" vertical="center"/>
    </xf>
    <xf numFmtId="0" fontId="17" fillId="2" borderId="62" xfId="44" applyFont="1" applyFill="1" applyBorder="1" applyAlignment="1">
      <alignment horizontal="center" vertical="center"/>
    </xf>
    <xf numFmtId="2" fontId="17" fillId="2" borderId="62" xfId="132" applyNumberFormat="1" applyFont="1" applyFill="1" applyBorder="1" applyAlignment="1">
      <alignment horizontal="center" vertical="center"/>
    </xf>
    <xf numFmtId="44" fontId="17" fillId="2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horizontal="right" vertical="center"/>
    </xf>
    <xf numFmtId="44" fontId="17" fillId="9" borderId="58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2" fontId="3" fillId="0" borderId="8" xfId="132" applyNumberFormat="1" applyFont="1" applyBorder="1" applyAlignment="1">
      <alignment horizontal="center" vertical="center"/>
    </xf>
    <xf numFmtId="44" fontId="3" fillId="4" borderId="58" xfId="132" applyNumberFormat="1" applyFont="1" applyFill="1" applyBorder="1" applyAlignment="1">
      <alignment horizontal="right" vertical="center"/>
    </xf>
    <xf numFmtId="0" fontId="17" fillId="2" borderId="57" xfId="44" applyFont="1" applyFill="1" applyBorder="1" applyAlignment="1">
      <alignment horizontal="center" vertical="center" wrapText="1"/>
    </xf>
    <xf numFmtId="0" fontId="17" fillId="9" borderId="57" xfId="44" applyFont="1" applyFill="1" applyBorder="1" applyAlignment="1">
      <alignment horizontal="center" vertical="center" wrapText="1"/>
    </xf>
    <xf numFmtId="0" fontId="3" fillId="4" borderId="57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7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0" fontId="17" fillId="2" borderId="57" xfId="44" applyFont="1" applyFill="1" applyBorder="1" applyAlignment="1">
      <alignment horizontal="center" vertical="center"/>
    </xf>
    <xf numFmtId="0" fontId="3" fillId="2" borderId="62" xfId="44" applyFont="1" applyFill="1" applyBorder="1" applyAlignment="1">
      <alignment horizontal="center" vertical="center"/>
    </xf>
    <xf numFmtId="2" fontId="3" fillId="2" borderId="62" xfId="132" applyNumberFormat="1" applyFont="1" applyFill="1" applyBorder="1" applyAlignment="1">
      <alignment horizontal="center" vertical="center"/>
    </xf>
    <xf numFmtId="0" fontId="17" fillId="0" borderId="65" xfId="44" applyFont="1" applyFill="1" applyBorder="1" applyAlignment="1">
      <alignment vertical="center"/>
    </xf>
    <xf numFmtId="0" fontId="17" fillId="0" borderId="64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2" xfId="0" applyNumberFormat="1" applyFont="1" applyFill="1" applyBorder="1" applyAlignment="1">
      <alignment horizontal="center" vertical="center" wrapText="1"/>
    </xf>
    <xf numFmtId="4" fontId="93" fillId="4" borderId="62" xfId="0" applyNumberFormat="1" applyFont="1" applyFill="1" applyBorder="1" applyAlignment="1">
      <alignment horizontal="center" vertical="center"/>
    </xf>
    <xf numFmtId="2" fontId="3" fillId="4" borderId="62" xfId="132" applyNumberFormat="1" applyFont="1" applyFill="1" applyBorder="1" applyAlignment="1">
      <alignment horizontal="center" vertical="center"/>
    </xf>
    <xf numFmtId="0" fontId="3" fillId="4" borderId="62" xfId="44" applyFont="1" applyFill="1" applyBorder="1" applyAlignment="1">
      <alignment horizontal="center" vertical="center" wrapText="1"/>
    </xf>
    <xf numFmtId="0" fontId="93" fillId="4" borderId="62" xfId="0" applyNumberFormat="1" applyFont="1" applyFill="1" applyBorder="1" applyAlignment="1">
      <alignment horizontal="center" vertical="center" wrapText="1"/>
    </xf>
    <xf numFmtId="0" fontId="17" fillId="4" borderId="62" xfId="44" applyFont="1" applyFill="1" applyBorder="1" applyAlignment="1">
      <alignment vertical="center"/>
    </xf>
    <xf numFmtId="0" fontId="3" fillId="4" borderId="62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0" fontId="3" fillId="4" borderId="6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17" fillId="4" borderId="57" xfId="44" applyFont="1" applyFill="1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2" xfId="44" applyFont="1" applyFill="1" applyBorder="1" applyAlignment="1">
      <alignment vertical="center"/>
    </xf>
    <xf numFmtId="0" fontId="17" fillId="9" borderId="62" xfId="44" applyFont="1" applyFill="1" applyBorder="1" applyAlignment="1">
      <alignment vertical="center"/>
    </xf>
    <xf numFmtId="2" fontId="17" fillId="9" borderId="62" xfId="132" applyNumberFormat="1" applyFont="1" applyFill="1" applyBorder="1" applyAlignment="1">
      <alignment vertical="center"/>
    </xf>
    <xf numFmtId="0" fontId="17" fillId="8" borderId="62" xfId="44" applyFont="1" applyFill="1" applyBorder="1" applyAlignment="1">
      <alignment horizontal="center" vertical="center"/>
    </xf>
    <xf numFmtId="2" fontId="17" fillId="8" borderId="62" xfId="44" applyNumberFormat="1" applyFont="1" applyFill="1" applyBorder="1" applyAlignment="1">
      <alignment horizontal="center" vertical="center"/>
    </xf>
    <xf numFmtId="43" fontId="17" fillId="2" borderId="62" xfId="132" applyFont="1" applyFill="1" applyBorder="1" applyAlignment="1">
      <alignment horizontal="right" vertical="center"/>
    </xf>
    <xf numFmtId="0" fontId="17" fillId="9" borderId="62" xfId="44" applyFont="1" applyFill="1" applyBorder="1" applyAlignment="1">
      <alignment horizontal="center" vertical="center"/>
    </xf>
    <xf numFmtId="43" fontId="17" fillId="9" borderId="62" xfId="132" applyFont="1" applyFill="1" applyBorder="1" applyAlignment="1">
      <alignment horizontal="right" vertical="center"/>
    </xf>
    <xf numFmtId="0" fontId="3" fillId="4" borderId="62" xfId="0" applyFont="1" applyFill="1" applyBorder="1" applyAlignment="1" applyProtection="1">
      <alignment horizontal="center" vertical="center" wrapText="1"/>
    </xf>
    <xf numFmtId="0" fontId="3" fillId="0" borderId="62" xfId="44" applyFont="1" applyFill="1" applyBorder="1" applyAlignment="1">
      <alignment horizontal="center" vertical="center" wrapText="1"/>
    </xf>
    <xf numFmtId="0" fontId="17" fillId="8" borderId="62" xfId="44" applyFont="1" applyFill="1" applyBorder="1" applyAlignment="1">
      <alignment vertical="center" wrapText="1"/>
    </xf>
    <xf numFmtId="2" fontId="27" fillId="8" borderId="62" xfId="44" applyNumberFormat="1" applyFont="1" applyFill="1" applyBorder="1" applyAlignment="1">
      <alignment horizontal="center" vertical="center"/>
    </xf>
    <xf numFmtId="0" fontId="93" fillId="4" borderId="57" xfId="0" applyFont="1" applyFill="1" applyBorder="1" applyAlignment="1">
      <alignment horizontal="center" vertical="center"/>
    </xf>
    <xf numFmtId="0" fontId="130" fillId="8" borderId="57" xfId="44" applyFont="1" applyFill="1" applyBorder="1" applyAlignment="1">
      <alignment horizontal="center" vertical="center" wrapText="1"/>
    </xf>
    <xf numFmtId="0" fontId="93" fillId="0" borderId="62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3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44" fontId="17" fillId="8" borderId="57" xfId="145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 wrapText="1"/>
    </xf>
    <xf numFmtId="43" fontId="3" fillId="2" borderId="57" xfId="132" applyFont="1" applyFill="1" applyBorder="1" applyAlignment="1">
      <alignment horizontal="right" vertical="center"/>
    </xf>
    <xf numFmtId="2" fontId="3" fillId="4" borderId="1" xfId="132" applyNumberFormat="1" applyFont="1" applyFill="1" applyBorder="1" applyAlignment="1">
      <alignment horizontal="center" vertical="center"/>
    </xf>
    <xf numFmtId="44" fontId="17" fillId="2" borderId="62" xfId="132" applyNumberFormat="1" applyFont="1" applyFill="1" applyBorder="1" applyAlignment="1">
      <alignment horizontal="right" vertical="center"/>
    </xf>
    <xf numFmtId="44" fontId="3" fillId="4" borderId="62" xfId="132" applyNumberFormat="1" applyFont="1" applyFill="1" applyBorder="1" applyAlignment="1">
      <alignment horizontal="right" vertical="center"/>
    </xf>
    <xf numFmtId="0" fontId="26" fillId="8" borderId="62" xfId="44" applyFont="1" applyFill="1" applyBorder="1" applyAlignment="1">
      <alignment horizontal="right" vertical="center"/>
    </xf>
    <xf numFmtId="44" fontId="17" fillId="9" borderId="62" xfId="132" applyNumberFormat="1" applyFont="1" applyFill="1" applyBorder="1" applyAlignment="1">
      <alignment vertical="center"/>
    </xf>
    <xf numFmtId="43" fontId="3" fillId="2" borderId="62" xfId="132" applyFont="1" applyFill="1" applyBorder="1" applyAlignment="1">
      <alignment horizontal="right" vertical="center"/>
    </xf>
    <xf numFmtId="44" fontId="3" fillId="2" borderId="62" xfId="132" applyNumberFormat="1" applyFont="1" applyFill="1" applyBorder="1" applyAlignment="1">
      <alignment horizontal="right" vertical="center"/>
    </xf>
    <xf numFmtId="44" fontId="17" fillId="9" borderId="62" xfId="132" applyNumberFormat="1" applyFont="1" applyFill="1" applyBorder="1" applyAlignment="1">
      <alignment horizontal="right" vertical="center"/>
    </xf>
    <xf numFmtId="0" fontId="17" fillId="0" borderId="6" xfId="44" applyFont="1" applyFill="1" applyBorder="1" applyAlignment="1">
      <alignment horizontal="right" vertical="center"/>
    </xf>
    <xf numFmtId="0" fontId="17" fillId="0" borderId="9" xfId="44" applyFont="1" applyFill="1" applyBorder="1" applyAlignment="1">
      <alignment horizontal="right" vertical="center"/>
    </xf>
    <xf numFmtId="0" fontId="93" fillId="0" borderId="1" xfId="0" applyFont="1" applyFill="1" applyBorder="1" applyAlignment="1">
      <alignment horizontal="center" vertical="center"/>
    </xf>
    <xf numFmtId="0" fontId="93" fillId="0" borderId="57" xfId="0" applyFont="1" applyFill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44" fontId="26" fillId="8" borderId="58" xfId="44" applyNumberFormat="1" applyFont="1" applyFill="1" applyBorder="1" applyAlignment="1">
      <alignment horizontal="right" vertical="center"/>
    </xf>
    <xf numFmtId="2" fontId="3" fillId="83" borderId="1" xfId="132" applyNumberFormat="1" applyFont="1" applyFill="1" applyBorder="1" applyAlignment="1">
      <alignment horizontal="center" vertical="center"/>
    </xf>
    <xf numFmtId="4" fontId="93" fillId="83" borderId="1" xfId="0" applyNumberFormat="1" applyFont="1" applyFill="1" applyBorder="1" applyAlignment="1">
      <alignment horizontal="center" vertical="center"/>
    </xf>
    <xf numFmtId="2" fontId="3" fillId="8" borderId="1" xfId="132" applyNumberFormat="1" applyFont="1" applyFill="1" applyBorder="1" applyAlignment="1">
      <alignment horizontal="center" vertical="center"/>
    </xf>
    <xf numFmtId="4" fontId="93" fillId="8" borderId="1" xfId="0" applyNumberFormat="1" applyFont="1" applyFill="1" applyBorder="1" applyAlignment="1">
      <alignment horizontal="center" vertical="center"/>
    </xf>
    <xf numFmtId="2" fontId="3" fillId="85" borderId="1" xfId="132" applyNumberFormat="1" applyFont="1" applyFill="1" applyBorder="1" applyAlignment="1">
      <alignment horizontal="center" vertical="center"/>
    </xf>
    <xf numFmtId="4" fontId="93" fillId="85" borderId="1" xfId="0" applyNumberFormat="1" applyFont="1" applyFill="1" applyBorder="1" applyAlignment="1">
      <alignment horizontal="center" vertical="center"/>
    </xf>
    <xf numFmtId="2" fontId="3" fillId="0" borderId="8" xfId="132" applyNumberFormat="1" applyFont="1" applyFill="1" applyBorder="1" applyAlignment="1">
      <alignment horizontal="center" vertical="center"/>
    </xf>
    <xf numFmtId="2" fontId="3" fillId="86" borderId="1" xfId="132" applyNumberFormat="1" applyFont="1" applyFill="1" applyBorder="1" applyAlignment="1">
      <alignment horizontal="center" vertical="center"/>
    </xf>
    <xf numFmtId="4" fontId="93" fillId="86" borderId="1" xfId="0" applyNumberFormat="1" applyFont="1" applyFill="1" applyBorder="1" applyAlignment="1">
      <alignment horizontal="center" vertical="center"/>
    </xf>
    <xf numFmtId="2" fontId="3" fillId="84" borderId="57" xfId="132" applyNumberFormat="1" applyFont="1" applyFill="1" applyBorder="1" applyAlignment="1">
      <alignment horizontal="center" vertical="center"/>
    </xf>
    <xf numFmtId="4" fontId="93" fillId="84" borderId="57" xfId="0" applyNumberFormat="1" applyFont="1" applyFill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32" fillId="87" borderId="57" xfId="44" applyFont="1" applyFill="1" applyBorder="1" applyAlignment="1">
      <alignment horizontal="center" vertical="center" wrapText="1"/>
    </xf>
    <xf numFmtId="0" fontId="132" fillId="87" borderId="62" xfId="44" applyFont="1" applyFill="1" applyBorder="1" applyAlignment="1">
      <alignment vertical="center" wrapText="1"/>
    </xf>
    <xf numFmtId="2" fontId="97" fillId="87" borderId="62" xfId="44" applyNumberFormat="1" applyFont="1" applyFill="1" applyBorder="1" applyAlignment="1">
      <alignment horizontal="center" vertical="center"/>
    </xf>
    <xf numFmtId="0" fontId="132" fillId="87" borderId="62" xfId="44" applyFont="1" applyFill="1" applyBorder="1" applyAlignment="1">
      <alignment horizontal="right" vertical="center"/>
    </xf>
    <xf numFmtId="44" fontId="132" fillId="87" borderId="58" xfId="44" applyNumberFormat="1" applyFont="1" applyFill="1" applyBorder="1" applyAlignment="1">
      <alignment horizontal="right" vertical="center"/>
    </xf>
    <xf numFmtId="49" fontId="17" fillId="0" borderId="5" xfId="44" applyNumberFormat="1" applyFont="1" applyBorder="1" applyAlignment="1">
      <alignment horizontal="left" vertical="center"/>
    </xf>
    <xf numFmtId="43" fontId="17" fillId="0" borderId="64" xfId="44" applyNumberFormat="1" applyFont="1" applyBorder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8" xfId="44" applyFont="1" applyBorder="1" applyAlignment="1">
      <alignment horizontal="right" vertical="center" wrapText="1"/>
    </xf>
    <xf numFmtId="44" fontId="12" fillId="8" borderId="63" xfId="145" applyFont="1" applyFill="1" applyBorder="1" applyAlignment="1">
      <alignment horizontal="center" vertical="center" wrapText="1"/>
    </xf>
    <xf numFmtId="10" fontId="17" fillId="0" borderId="6" xfId="44" applyNumberFormat="1" applyFont="1" applyFill="1" applyBorder="1" applyAlignment="1">
      <alignment horizontal="center" vertical="center"/>
    </xf>
    <xf numFmtId="0" fontId="17" fillId="0" borderId="6" xfId="44" applyFont="1" applyFill="1" applyBorder="1" applyAlignment="1">
      <alignment horizontal="center" vertical="center"/>
    </xf>
    <xf numFmtId="14" fontId="17" fillId="0" borderId="9" xfId="44" applyNumberFormat="1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right" vertical="center"/>
    </xf>
    <xf numFmtId="0" fontId="3" fillId="0" borderId="0" xfId="44" applyBorder="1" applyAlignment="1">
      <alignment horizontal="center" vertical="center"/>
    </xf>
    <xf numFmtId="0" fontId="25" fillId="0" borderId="0" xfId="44" applyFont="1" applyBorder="1" applyAlignment="1">
      <alignment horizontal="center" vertical="center"/>
    </xf>
    <xf numFmtId="43" fontId="17" fillId="0" borderId="0" xfId="44" applyNumberFormat="1" applyFont="1" applyBorder="1" applyAlignment="1">
      <alignment vertical="center"/>
    </xf>
    <xf numFmtId="43" fontId="17" fillId="0" borderId="0" xfId="44" applyNumberFormat="1" applyFont="1" applyBorder="1" applyAlignment="1">
      <alignment horizontal="right" vertical="center"/>
    </xf>
    <xf numFmtId="0" fontId="12" fillId="0" borderId="0" xfId="44" applyFont="1" applyBorder="1" applyAlignment="1">
      <alignment horizontal="left" vertical="center" wrapText="1"/>
    </xf>
    <xf numFmtId="44" fontId="11" fillId="0" borderId="0" xfId="145" applyFont="1" applyAlignment="1">
      <alignment horizontal="right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1" fillId="0" borderId="0" xfId="132" applyNumberFormat="1" applyFont="1" applyAlignment="1">
      <alignment horizontal="center" vertical="center"/>
    </xf>
    <xf numFmtId="44" fontId="11" fillId="0" borderId="63" xfId="132" applyNumberFormat="1" applyFont="1" applyFill="1" applyBorder="1" applyAlignment="1">
      <alignment horizontal="right" vertical="center"/>
    </xf>
    <xf numFmtId="0" fontId="87" fillId="0" borderId="6" xfId="44" quotePrefix="1" applyNumberFormat="1" applyFont="1" applyBorder="1" applyAlignment="1">
      <alignment horizontal="center" vertical="center"/>
    </xf>
    <xf numFmtId="0" fontId="32" fillId="0" borderId="0" xfId="40" applyFont="1" applyBorder="1" applyAlignment="1">
      <alignment horizontal="center"/>
    </xf>
    <xf numFmtId="0" fontId="3" fillId="0" borderId="6" xfId="40" applyFont="1" applyBorder="1" applyAlignment="1">
      <alignment horizontal="center"/>
    </xf>
    <xf numFmtId="49" fontId="17" fillId="8" borderId="1" xfId="44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/>
    </xf>
    <xf numFmtId="49" fontId="133" fillId="87" borderId="1" xfId="44" applyNumberFormat="1" applyFont="1" applyFill="1" applyBorder="1" applyAlignment="1">
      <alignment horizontal="left" vertical="center"/>
    </xf>
    <xf numFmtId="0" fontId="132" fillId="87" borderId="1" xfId="44" applyFont="1" applyFill="1" applyBorder="1" applyAlignment="1">
      <alignment horizontal="center" vertical="center" wrapText="1"/>
    </xf>
    <xf numFmtId="44" fontId="132" fillId="87" borderId="1" xfId="145" applyFont="1" applyFill="1" applyBorder="1" applyAlignment="1">
      <alignment horizontal="right" vertical="center"/>
    </xf>
    <xf numFmtId="10" fontId="133" fillId="87" borderId="1" xfId="68" applyNumberFormat="1" applyFont="1" applyFill="1" applyBorder="1" applyAlignment="1">
      <alignment vertical="center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3" fillId="0" borderId="59" xfId="0" applyNumberFormat="1" applyFont="1" applyBorder="1" applyAlignment="1">
      <alignment horizontal="center" vertical="center" wrapText="1"/>
    </xf>
    <xf numFmtId="49" fontId="123" fillId="0" borderId="60" xfId="0" applyNumberFormat="1" applyFont="1" applyBorder="1" applyAlignment="1">
      <alignment horizontal="center" vertical="center" wrapText="1"/>
    </xf>
    <xf numFmtId="49" fontId="123" fillId="0" borderId="61" xfId="0" applyNumberFormat="1" applyFont="1" applyBorder="1" applyAlignment="1">
      <alignment horizontal="center" vertical="center" wrapText="1"/>
    </xf>
    <xf numFmtId="49" fontId="123" fillId="0" borderId="5" xfId="0" applyNumberFormat="1" applyFont="1" applyBorder="1" applyAlignment="1">
      <alignment horizontal="center" vertical="center" wrapText="1"/>
    </xf>
    <xf numFmtId="49" fontId="123" fillId="0" borderId="0" xfId="0" applyNumberFormat="1" applyFont="1" applyBorder="1" applyAlignment="1">
      <alignment horizontal="center" vertical="center" wrapText="1"/>
    </xf>
    <xf numFmtId="49" fontId="123" fillId="0" borderId="6" xfId="0" applyNumberFormat="1" applyFont="1" applyBorder="1" applyAlignment="1">
      <alignment horizontal="center" vertical="center" wrapText="1"/>
    </xf>
    <xf numFmtId="49" fontId="123" fillId="0" borderId="16" xfId="0" applyNumberFormat="1" applyFont="1" applyBorder="1" applyAlignment="1">
      <alignment horizontal="center" vertical="center" wrapText="1"/>
    </xf>
    <xf numFmtId="49" fontId="123" fillId="0" borderId="17" xfId="0" applyNumberFormat="1" applyFont="1" applyBorder="1" applyAlignment="1">
      <alignment horizontal="center" vertical="center" wrapText="1"/>
    </xf>
    <xf numFmtId="49" fontId="123" fillId="0" borderId="18" xfId="0" applyNumberFormat="1" applyFont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4" fontId="11" fillId="4" borderId="63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10" fontId="11" fillId="4" borderId="63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9" fontId="11" fillId="4" borderId="63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3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9" fontId="12" fillId="8" borderId="63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3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59" xfId="0" applyNumberFormat="1" applyFont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7" xfId="44" applyFont="1" applyFill="1" applyBorder="1" applyAlignment="1">
      <alignment horizontal="center" vertical="center" wrapText="1"/>
    </xf>
    <xf numFmtId="0" fontId="12" fillId="8" borderId="62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44" fontId="12" fillId="8" borderId="63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59" xfId="44" applyFont="1" applyFill="1" applyBorder="1" applyAlignment="1">
      <alignment horizontal="center" vertical="center"/>
    </xf>
    <xf numFmtId="0" fontId="12" fillId="8" borderId="61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2" fontId="17" fillId="8" borderId="59" xfId="44" applyNumberFormat="1" applyFont="1" applyFill="1" applyBorder="1" applyAlignment="1">
      <alignment horizontal="center" vertical="center"/>
    </xf>
    <xf numFmtId="2" fontId="17" fillId="8" borderId="7" xfId="44" applyNumberFormat="1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2" fontId="17" fillId="8" borderId="15" xfId="44" applyNumberFormat="1" applyFont="1" applyFill="1" applyBorder="1" applyAlignment="1">
      <alignment horizontal="center" vertical="center"/>
    </xf>
    <xf numFmtId="0" fontId="119" fillId="0" borderId="59" xfId="0" applyFont="1" applyBorder="1" applyAlignment="1">
      <alignment horizontal="center" vertical="center" wrapText="1"/>
    </xf>
    <xf numFmtId="0" fontId="123" fillId="0" borderId="60" xfId="0" applyFont="1" applyBorder="1" applyAlignment="1">
      <alignment horizontal="center" vertical="center"/>
    </xf>
    <xf numFmtId="0" fontId="123" fillId="0" borderId="61" xfId="0" applyFont="1" applyBorder="1" applyAlignment="1">
      <alignment horizontal="center" vertical="center"/>
    </xf>
    <xf numFmtId="0" fontId="119" fillId="0" borderId="5" xfId="0" applyFont="1" applyBorder="1" applyAlignment="1">
      <alignment horizontal="center" vertical="center"/>
    </xf>
    <xf numFmtId="0" fontId="123" fillId="0" borderId="0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19" fillId="0" borderId="16" xfId="0" applyFont="1" applyBorder="1" applyAlignment="1">
      <alignment horizontal="center" vertical="center"/>
    </xf>
    <xf numFmtId="0" fontId="123" fillId="0" borderId="17" xfId="0" applyFont="1" applyBorder="1" applyAlignment="1">
      <alignment horizontal="center" vertical="center"/>
    </xf>
    <xf numFmtId="0" fontId="123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4" fontId="17" fillId="8" borderId="57" xfId="145" applyFont="1" applyFill="1" applyBorder="1" applyAlignment="1">
      <alignment horizontal="center" vertical="center"/>
    </xf>
    <xf numFmtId="44" fontId="17" fillId="8" borderId="58" xfId="145" applyFont="1" applyFill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5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topLeftCell="A25" zoomScale="85" zoomScaleNormal="100" zoomScaleSheetLayoutView="85" workbookViewId="0">
      <selection activeCell="J28" sqref="J28"/>
    </sheetView>
  </sheetViews>
  <sheetFormatPr defaultColWidth="9.140625" defaultRowHeight="12.75"/>
  <cols>
    <col min="1" max="1" width="9.7109375" style="28" customWidth="1"/>
    <col min="2" max="2" width="100.7109375" style="28" customWidth="1"/>
    <col min="3" max="3" width="9.7109375" style="28" customWidth="1"/>
    <col min="4" max="7" width="9.140625" style="28" customWidth="1"/>
    <col min="8" max="16384" width="9.140625" style="28"/>
  </cols>
  <sheetData>
    <row r="1" spans="1:4" ht="26.25" customHeight="1">
      <c r="A1" s="32"/>
      <c r="B1" s="38"/>
      <c r="C1" s="22"/>
      <c r="D1" s="45"/>
    </row>
    <row r="2" spans="1:4" ht="26.25" customHeight="1">
      <c r="A2" s="29"/>
      <c r="B2" s="33"/>
      <c r="C2" s="25"/>
    </row>
    <row r="3" spans="1:4" ht="26.25" customHeight="1">
      <c r="A3" s="29"/>
      <c r="B3" s="33"/>
      <c r="C3" s="25"/>
    </row>
    <row r="4" spans="1:4" ht="26.25" customHeight="1">
      <c r="A4" s="29"/>
      <c r="B4" s="33"/>
      <c r="C4" s="25"/>
    </row>
    <row r="5" spans="1:4" ht="26.25" customHeight="1">
      <c r="A5" s="29"/>
      <c r="B5" s="34"/>
      <c r="C5" s="25"/>
    </row>
    <row r="6" spans="1:4" ht="26.25" customHeight="1">
      <c r="A6" s="29"/>
      <c r="B6" s="34"/>
      <c r="C6" s="25"/>
    </row>
    <row r="7" spans="1:4" ht="26.25" customHeight="1">
      <c r="A7" s="29"/>
      <c r="B7" s="34"/>
      <c r="C7" s="25"/>
    </row>
    <row r="8" spans="1:4" ht="26.25" customHeight="1">
      <c r="A8" s="29"/>
      <c r="B8" s="35"/>
      <c r="C8" s="25"/>
    </row>
    <row r="9" spans="1:4" ht="26.25" customHeight="1">
      <c r="A9" s="29"/>
      <c r="B9" s="34"/>
      <c r="C9" s="25"/>
    </row>
    <row r="10" spans="1:4" ht="26.25" customHeight="1">
      <c r="A10" s="29"/>
      <c r="B10" s="35"/>
      <c r="C10" s="25"/>
    </row>
    <row r="11" spans="1:4" ht="26.25" customHeight="1">
      <c r="A11" s="29"/>
      <c r="B11" s="35"/>
      <c r="C11" s="25"/>
    </row>
    <row r="12" spans="1:4" ht="26.25" customHeight="1">
      <c r="A12" s="29"/>
      <c r="B12" s="35"/>
      <c r="C12" s="25"/>
    </row>
    <row r="13" spans="1:4" ht="26.25" customHeight="1">
      <c r="A13" s="29"/>
      <c r="B13" s="119" t="s">
        <v>360</v>
      </c>
      <c r="C13" s="25"/>
    </row>
    <row r="14" spans="1:4" ht="26.25" customHeight="1">
      <c r="A14" s="29"/>
      <c r="B14" s="119"/>
      <c r="C14" s="25"/>
    </row>
    <row r="15" spans="1:4" ht="26.25" customHeight="1">
      <c r="A15" s="29"/>
      <c r="B15" s="119"/>
      <c r="C15" s="25"/>
    </row>
    <row r="16" spans="1:4" ht="26.25" customHeight="1">
      <c r="A16" s="29"/>
      <c r="B16" s="119"/>
      <c r="C16" s="25"/>
    </row>
    <row r="17" spans="1:3" ht="26.25" customHeight="1">
      <c r="A17" s="29"/>
      <c r="B17" s="35"/>
      <c r="C17" s="25"/>
    </row>
    <row r="18" spans="1:3" ht="26.25" customHeight="1">
      <c r="A18" s="29"/>
      <c r="B18" s="35"/>
      <c r="C18" s="25"/>
    </row>
    <row r="19" spans="1:3" ht="26.25" customHeight="1">
      <c r="A19" s="29"/>
      <c r="B19" s="35"/>
      <c r="C19" s="25"/>
    </row>
    <row r="20" spans="1:3" ht="44.25" customHeight="1">
      <c r="A20" s="29"/>
      <c r="B20" s="122" t="s">
        <v>48</v>
      </c>
      <c r="C20" s="25"/>
    </row>
    <row r="21" spans="1:3" ht="44.25" customHeight="1">
      <c r="A21" s="29"/>
      <c r="B21" s="120" t="s">
        <v>68</v>
      </c>
      <c r="C21" s="25"/>
    </row>
    <row r="22" spans="1:3" ht="54.75" customHeight="1">
      <c r="A22" s="29"/>
      <c r="B22" s="121" t="s">
        <v>488</v>
      </c>
      <c r="C22" s="25"/>
    </row>
    <row r="23" spans="1:3" ht="54.75" customHeight="1">
      <c r="A23" s="29"/>
      <c r="B23" s="119"/>
      <c r="C23" s="25"/>
    </row>
    <row r="24" spans="1:3" ht="54.75" customHeight="1">
      <c r="A24" s="29"/>
      <c r="B24" s="123" t="s">
        <v>487</v>
      </c>
      <c r="C24" s="25"/>
    </row>
    <row r="25" spans="1:3" ht="26.25" customHeight="1">
      <c r="A25" s="24"/>
      <c r="B25" s="274" t="s">
        <v>490</v>
      </c>
      <c r="C25" s="275"/>
    </row>
    <row r="26" spans="1:3" ht="26.25" customHeight="1">
      <c r="A26" s="29"/>
      <c r="B26" s="39"/>
      <c r="C26" s="25"/>
    </row>
    <row r="27" spans="1:3" ht="26.25" customHeight="1">
      <c r="A27" s="29"/>
      <c r="B27" s="36"/>
      <c r="C27" s="25"/>
    </row>
    <row r="28" spans="1:3" ht="26.25" customHeight="1">
      <c r="A28" s="29"/>
      <c r="B28" s="36"/>
      <c r="C28" s="25"/>
    </row>
    <row r="29" spans="1:3">
      <c r="A29" s="29"/>
      <c r="B29" s="36"/>
      <c r="C29" s="25"/>
    </row>
    <row r="30" spans="1:3">
      <c r="A30" s="29"/>
      <c r="B30" s="37"/>
      <c r="C30" s="25"/>
    </row>
    <row r="31" spans="1:3">
      <c r="A31" s="29"/>
      <c r="B31" s="40"/>
      <c r="C31" s="25"/>
    </row>
    <row r="32" spans="1:3">
      <c r="A32" s="29"/>
      <c r="B32" s="36"/>
      <c r="C32" s="25"/>
    </row>
    <row r="33" spans="1:3">
      <c r="A33" s="29"/>
      <c r="B33" s="23"/>
      <c r="C33" s="25"/>
    </row>
    <row r="34" spans="1:3">
      <c r="A34" s="29"/>
      <c r="B34" s="23"/>
      <c r="C34" s="25"/>
    </row>
    <row r="35" spans="1:3">
      <c r="A35" s="29"/>
      <c r="B35" s="23"/>
      <c r="C35" s="25"/>
    </row>
    <row r="36" spans="1:3">
      <c r="A36" s="29"/>
      <c r="B36" s="23"/>
      <c r="C36" s="25"/>
    </row>
    <row r="37" spans="1:3">
      <c r="A37" s="29"/>
      <c r="B37" s="23"/>
      <c r="C37" s="25"/>
    </row>
    <row r="38" spans="1:3">
      <c r="A38" s="30"/>
      <c r="B38" s="26"/>
      <c r="C38" s="27"/>
    </row>
    <row r="206" spans="2:3">
      <c r="B206" s="31"/>
      <c r="C206" s="26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L24" sqref="L24"/>
      <selection pane="bottomLeft" sqref="A1:D4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290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291"/>
      <c r="C1" s="291"/>
      <c r="D1" s="292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293"/>
      <c r="B2" s="294"/>
      <c r="C2" s="294"/>
      <c r="D2" s="295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293"/>
      <c r="B3" s="294"/>
      <c r="C3" s="294"/>
      <c r="D3" s="295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296"/>
      <c r="B4" s="297"/>
      <c r="C4" s="297"/>
      <c r="D4" s="298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 MÓDULO 1 (CEFOR - CRT/AIDS - HOSP. PHILIPPE PINEL - INST. CLEMENTE FERREIRA - CRATOD)</v>
      </c>
      <c r="B5" s="54"/>
      <c r="C5" s="55" t="str">
        <f>ORÇAMENTO!L5</f>
        <v>ENCARGOS SOCIAIS:</v>
      </c>
      <c r="D5" s="48"/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END:  DIVERSOS</v>
      </c>
      <c r="B6" s="54"/>
      <c r="C6" s="61" t="str">
        <f>ORÇAMENTO!L6</f>
        <v>BDI GERAL :</v>
      </c>
      <c r="D6" s="48"/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 30.392 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22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286" t="s">
        <v>4</v>
      </c>
      <c r="B11" s="288" t="s">
        <v>5</v>
      </c>
      <c r="C11" s="284" t="s">
        <v>33</v>
      </c>
      <c r="D11" s="282" t="s">
        <v>34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287"/>
      <c r="B12" s="289"/>
      <c r="C12" s="285"/>
      <c r="D12" s="283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26"/>
      <c r="B13" s="163"/>
      <c r="C13" s="164"/>
      <c r="D13" s="165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27" t="s">
        <v>40</v>
      </c>
      <c r="B14" s="128" t="str">
        <f>VLOOKUP($A14,ORÇAMENTO!$A$14:B347,2)</f>
        <v>PROJETO EXECUTIVO</v>
      </c>
      <c r="C14" s="129">
        <f>VLOOKUP($A14,ORÇAMENTO!A:M,13,0)</f>
        <v>0</v>
      </c>
      <c r="D14" s="130" t="e">
        <f>C14/C$36</f>
        <v>#DIV/0!</v>
      </c>
      <c r="E14" s="136"/>
      <c r="F14" s="78"/>
      <c r="G14" s="139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26"/>
      <c r="B15" s="128"/>
      <c r="C15" s="129"/>
      <c r="D15" s="130"/>
      <c r="E15" s="136"/>
      <c r="F15" s="78"/>
      <c r="G15" s="139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27" t="s">
        <v>41</v>
      </c>
      <c r="B16" s="128" t="str">
        <f>VLOOKUP($A16,ORÇAMENTO!$A$14:B349,2)</f>
        <v>ADMINISTRAÇÃO DA OBRA</v>
      </c>
      <c r="C16" s="129">
        <f>VLOOKUP($A16,ORÇAMENTO!A:M,13,0)</f>
        <v>0</v>
      </c>
      <c r="D16" s="130" t="e">
        <f>C16/C$36</f>
        <v>#DIV/0!</v>
      </c>
      <c r="E16" s="136"/>
      <c r="F16" s="78"/>
      <c r="G16" s="139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26"/>
      <c r="B17" s="128"/>
      <c r="C17" s="129"/>
      <c r="D17" s="130"/>
      <c r="E17" s="136"/>
      <c r="F17" s="78"/>
      <c r="G17" s="139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26" t="s">
        <v>42</v>
      </c>
      <c r="B18" s="128" t="str">
        <f>VLOOKUP($A18,ORÇAMENTO!$A$14:B351,2)</f>
        <v>CANTEIRO</v>
      </c>
      <c r="C18" s="129">
        <f>VLOOKUP($A18,ORÇAMENTO!A:M,13,0)</f>
        <v>0</v>
      </c>
      <c r="D18" s="130" t="e">
        <f>C18/C$36</f>
        <v>#DIV/0!</v>
      </c>
      <c r="E18" s="136"/>
      <c r="F18" s="78"/>
      <c r="G18" s="139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26"/>
      <c r="B19" s="128"/>
      <c r="C19" s="129"/>
      <c r="D19" s="130"/>
      <c r="E19" s="136"/>
      <c r="F19" s="78"/>
      <c r="G19" s="139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26" t="s">
        <v>43</v>
      </c>
      <c r="B20" s="128" t="str">
        <f>VLOOKUP($A20,ORÇAMENTO!$A$14:B353,2)</f>
        <v>SERVIÇOS CIVIS</v>
      </c>
      <c r="C20" s="129">
        <f>VLOOKUP($A20,ORÇAMENTO!A:M,13,0)</f>
        <v>0</v>
      </c>
      <c r="D20" s="130" t="e">
        <f>C20/C$36</f>
        <v>#DIV/0!</v>
      </c>
      <c r="E20" s="136"/>
      <c r="F20" s="78"/>
      <c r="G20" s="138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26"/>
      <c r="B21" s="128"/>
      <c r="C21" s="129"/>
      <c r="D21" s="130"/>
      <c r="E21" s="136"/>
      <c r="F21" s="78"/>
      <c r="G21" s="139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26" t="s">
        <v>44</v>
      </c>
      <c r="B22" s="128" t="str">
        <f>VLOOKUP($A22,ORÇAMENTO!$A$14:B355,2)</f>
        <v>DETECÇÃO E ALARME</v>
      </c>
      <c r="C22" s="129">
        <f>VLOOKUP($A22,ORÇAMENTO!A:M,13,0)</f>
        <v>0</v>
      </c>
      <c r="D22" s="130" t="e">
        <f>C22/C$36</f>
        <v>#DIV/0!</v>
      </c>
      <c r="E22" s="136"/>
      <c r="F22" s="78"/>
      <c r="G22" s="139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26"/>
      <c r="B23" s="128"/>
      <c r="C23" s="129"/>
      <c r="D23" s="130"/>
      <c r="E23" s="136"/>
      <c r="F23" s="78"/>
      <c r="G23" s="139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26" t="s">
        <v>45</v>
      </c>
      <c r="B24" s="128" t="str">
        <f>VLOOKUP($A24,ORÇAMENTO!$A$14:B357,2)</f>
        <v xml:space="preserve">INSTALAÇÕES ELÉTRICAS </v>
      </c>
      <c r="C24" s="129">
        <f>VLOOKUP($A24,ORÇAMENTO!A:M,13,0)</f>
        <v>0</v>
      </c>
      <c r="D24" s="130" t="e">
        <f t="shared" ref="D24:D26" si="0">C24/C$36</f>
        <v>#DIV/0!</v>
      </c>
      <c r="E24" s="136"/>
      <c r="F24" s="78"/>
      <c r="G24" s="139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26"/>
      <c r="B25" s="128"/>
      <c r="C25" s="129"/>
      <c r="D25" s="130"/>
      <c r="E25" s="136"/>
      <c r="F25" s="78"/>
      <c r="G25" s="139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26" t="s">
        <v>46</v>
      </c>
      <c r="B26" s="128" t="str">
        <f>VLOOKUP($A26,ORÇAMENTO!$A$14:B359,2)</f>
        <v xml:space="preserve">INSTALAÇÕES DE COMBATE Á INCÊNDIO </v>
      </c>
      <c r="C26" s="129">
        <f>VLOOKUP($A26,ORÇAMENTO!A:M,13,0)</f>
        <v>0</v>
      </c>
      <c r="D26" s="130" t="e">
        <f t="shared" si="0"/>
        <v>#DIV/0!</v>
      </c>
      <c r="E26" s="136"/>
      <c r="F26" s="78"/>
      <c r="G26" s="139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26"/>
      <c r="B27" s="128"/>
      <c r="C27" s="129"/>
      <c r="D27" s="130"/>
      <c r="E27" s="136"/>
      <c r="F27" s="78"/>
      <c r="G27" s="139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26" t="s">
        <v>262</v>
      </c>
      <c r="B28" s="128" t="str">
        <f>VLOOKUP($A28,ORÇAMENTO!A:M,2,0)</f>
        <v>PINTURA</v>
      </c>
      <c r="C28" s="129">
        <f>VLOOKUP($A28,ORÇAMENTO!A:M,13,0)</f>
        <v>0</v>
      </c>
      <c r="D28" s="130" t="e">
        <f t="shared" ref="D28:D30" si="1">C28/C$36</f>
        <v>#DIV/0!</v>
      </c>
      <c r="E28" s="136"/>
      <c r="F28" s="78"/>
      <c r="G28" s="139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26"/>
      <c r="B29" s="128"/>
      <c r="C29" s="129"/>
      <c r="D29" s="130"/>
      <c r="E29" s="136"/>
      <c r="F29" s="78"/>
      <c r="G29" s="139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26" t="s">
        <v>263</v>
      </c>
      <c r="B30" s="128" t="str">
        <f>VLOOKUP($A30,ORÇAMENTO!$A$12:$M$407,2,0)</f>
        <v>SERVIÇOS FINAIS</v>
      </c>
      <c r="C30" s="129">
        <f>VLOOKUP($A30,ORÇAMENTO!A:M,13,0)</f>
        <v>0</v>
      </c>
      <c r="D30" s="130" t="e">
        <f t="shared" si="1"/>
        <v>#DIV/0!</v>
      </c>
      <c r="E30" s="136"/>
      <c r="F30" s="78"/>
      <c r="G30" s="139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26"/>
      <c r="B31" s="128"/>
      <c r="C31" s="129"/>
      <c r="D31" s="130"/>
      <c r="E31" s="136"/>
      <c r="F31" s="78"/>
      <c r="G31" s="139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26" t="s">
        <v>329</v>
      </c>
      <c r="B32" s="128" t="str">
        <f>VLOOKUP($A32,ORÇAMENTO!$A$14:$M$407,2,0)</f>
        <v>PROJETO AS BUILT</v>
      </c>
      <c r="C32" s="129">
        <f>VLOOKUP($A32,ORÇAMENTO!A:M,13,0)</f>
        <v>0</v>
      </c>
      <c r="D32" s="130" t="e">
        <f t="shared" ref="D32" si="2">C32/C$36</f>
        <v>#DIV/0!</v>
      </c>
      <c r="E32" s="137"/>
      <c r="F32" s="78"/>
      <c r="G32" s="139"/>
    </row>
    <row r="33" spans="1:27" s="80" customFormat="1" ht="12.75">
      <c r="A33" s="126"/>
      <c r="B33" s="128"/>
      <c r="C33" s="129"/>
      <c r="D33" s="130"/>
      <c r="E33" s="136"/>
      <c r="F33" s="78"/>
      <c r="G33" s="139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26" t="s">
        <v>345</v>
      </c>
      <c r="B34" s="128" t="str">
        <f>VLOOKUP($A34,ORÇAMENTO!$A$14:$M$407,2,0)</f>
        <v>ACOMPANHAMENTO VISTORIAS</v>
      </c>
      <c r="C34" s="129">
        <f>VLOOKUP($A34,ORÇAMENTO!A:M,13,0)</f>
        <v>0</v>
      </c>
      <c r="D34" s="130" t="e">
        <f t="shared" ref="D34" si="3">C34/C$36</f>
        <v>#DIV/0!</v>
      </c>
      <c r="E34" s="137"/>
      <c r="F34" s="78"/>
      <c r="G34" s="139"/>
    </row>
    <row r="35" spans="1:27" ht="15.75">
      <c r="A35" s="126"/>
      <c r="B35" s="183"/>
      <c r="C35" s="129"/>
      <c r="D35" s="130"/>
      <c r="E35" s="137"/>
      <c r="F35" s="78"/>
      <c r="G35" s="139"/>
    </row>
    <row r="36" spans="1:27">
      <c r="A36" s="276"/>
      <c r="B36" s="262" t="s">
        <v>405</v>
      </c>
      <c r="C36" s="263">
        <f>SUM(C14:C35)</f>
        <v>0</v>
      </c>
      <c r="D36" s="277" t="e">
        <f>SUM(D14:D35)</f>
        <v>#DIV/0!</v>
      </c>
      <c r="E36" s="136"/>
      <c r="F36" s="78"/>
      <c r="G36" s="138"/>
    </row>
    <row r="37" spans="1:27">
      <c r="A37" s="278"/>
      <c r="B37" s="279" t="s">
        <v>49</v>
      </c>
      <c r="C37" s="280">
        <f>ORÇAMENTO!M293</f>
        <v>0</v>
      </c>
      <c r="D37" s="281"/>
    </row>
  </sheetData>
  <mergeCells count="5">
    <mergeCell ref="D11:D12"/>
    <mergeCell ref="C11:C12"/>
    <mergeCell ref="A11:A12"/>
    <mergeCell ref="B11:B12"/>
    <mergeCell ref="A1:D4"/>
  </mergeCells>
  <phoneticPr fontId="131" type="noConversion"/>
  <conditionalFormatting sqref="G1:G32 G34:G64551">
    <cfRule type="cellIs" dxfId="1521" priority="764" operator="equal">
      <formula>"CONFERIR"</formula>
    </cfRule>
    <cfRule type="cellIs" dxfId="1520" priority="765" operator="equal">
      <formula>"CORRETO"</formula>
    </cfRule>
  </conditionalFormatting>
  <conditionalFormatting sqref="G33">
    <cfRule type="cellIs" dxfId="1519" priority="1" operator="equal">
      <formula>"CONFERIR"</formula>
    </cfRule>
    <cfRule type="cellIs" dxfId="1518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7"/>
  <sheetViews>
    <sheetView showGridLines="0" view="pageBreakPreview" zoomScale="80" zoomScaleNormal="90" zoomScaleSheetLayoutView="80" workbookViewId="0">
      <pane ySplit="12" topLeftCell="A22" activePane="bottomLeft" state="frozen"/>
      <selection activeCell="L24" sqref="L24"/>
      <selection pane="bottomLeft" activeCell="L24" sqref="L24"/>
    </sheetView>
  </sheetViews>
  <sheetFormatPr defaultColWidth="9.140625" defaultRowHeight="13.5"/>
  <cols>
    <col min="1" max="1" width="6.42578125" style="41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18" t="s">
        <v>330</v>
      </c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 s="319"/>
      <c r="P1" s="319"/>
      <c r="Q1" s="319"/>
      <c r="R1" s="319"/>
      <c r="S1" s="319"/>
      <c r="T1" s="319"/>
      <c r="U1" s="319"/>
      <c r="V1" s="319"/>
      <c r="W1" s="320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21"/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3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21"/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3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24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6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50" t="s">
        <v>406</v>
      </c>
      <c r="B5" s="264"/>
      <c r="C5" s="134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51" t="str">
        <f>ORÇAMENTO!L5</f>
        <v>ENCARGOS SOCIAIS:</v>
      </c>
      <c r="W5" s="132">
        <f>ORÇAMENTO!M5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50" t="s">
        <v>407</v>
      </c>
      <c r="B6" s="264"/>
      <c r="C6" s="134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265"/>
      <c r="P6" s="265"/>
      <c r="Q6" s="265"/>
      <c r="R6" s="265"/>
      <c r="S6" s="265"/>
      <c r="T6" s="265"/>
      <c r="U6" s="265"/>
      <c r="V6" s="266" t="str">
        <f>ORÇAMENTO!L6</f>
        <v>BDI GERAL :</v>
      </c>
      <c r="W6" s="132">
        <f>ORÇAMENTO!M6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50"/>
      <c r="B7" s="264"/>
      <c r="C7" s="134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7"/>
      <c r="W7" s="132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99" t="s">
        <v>489</v>
      </c>
      <c r="B8" s="300"/>
      <c r="C8" s="134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7">
        <f>ORÇAMENTO!L8</f>
        <v>0</v>
      </c>
      <c r="W8" s="273">
        <f>ORÇAMENTO!J8</f>
        <v>0</v>
      </c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52" t="s">
        <v>492</v>
      </c>
      <c r="B9" s="253"/>
      <c r="C9" s="135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5">
        <f>ORÇAMENTO!L9</f>
        <v>0</v>
      </c>
      <c r="W9" s="133">
        <f>ORÇAMENTO!M9</f>
        <v>0</v>
      </c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56"/>
      <c r="B10" s="268"/>
      <c r="C10" s="19"/>
      <c r="D10" s="1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13" t="s">
        <v>4</v>
      </c>
      <c r="B11" s="315" t="s">
        <v>5</v>
      </c>
      <c r="C11" s="258" t="s">
        <v>19</v>
      </c>
      <c r="D11" s="317" t="s">
        <v>12</v>
      </c>
      <c r="E11" s="327" t="s">
        <v>13</v>
      </c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15" t="s">
        <v>18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14"/>
      <c r="B12" s="316"/>
      <c r="C12" s="244" t="s">
        <v>11</v>
      </c>
      <c r="D12" s="317"/>
      <c r="E12" s="243" t="s">
        <v>14</v>
      </c>
      <c r="F12" s="243" t="s">
        <v>15</v>
      </c>
      <c r="G12" s="243" t="s">
        <v>16</v>
      </c>
      <c r="H12" s="243" t="s">
        <v>17</v>
      </c>
      <c r="I12" s="243" t="s">
        <v>21</v>
      </c>
      <c r="J12" s="243" t="s">
        <v>23</v>
      </c>
      <c r="K12" s="243" t="s">
        <v>261</v>
      </c>
      <c r="L12" s="243" t="s">
        <v>265</v>
      </c>
      <c r="M12" s="243" t="s">
        <v>325</v>
      </c>
      <c r="N12" s="243" t="s">
        <v>326</v>
      </c>
      <c r="O12" s="243" t="s">
        <v>327</v>
      </c>
      <c r="P12" s="243" t="s">
        <v>328</v>
      </c>
      <c r="Q12" s="243" t="s">
        <v>335</v>
      </c>
      <c r="R12" s="243" t="s">
        <v>336</v>
      </c>
      <c r="S12" s="243" t="s">
        <v>483</v>
      </c>
      <c r="T12" s="243" t="s">
        <v>484</v>
      </c>
      <c r="U12" s="243" t="s">
        <v>485</v>
      </c>
      <c r="V12" s="243" t="s">
        <v>486</v>
      </c>
      <c r="W12" s="316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07" t="s">
        <v>40</v>
      </c>
      <c r="B13" s="310" t="str">
        <f>VLOOKUP(A13,RESUMO!$A$11:$D$37,2,0)</f>
        <v>PROJETO EXECUTIVO</v>
      </c>
      <c r="C13" s="301">
        <f>VLOOKUP(A13,RESUMO!$A$11:$D$37,3,0)</f>
        <v>0</v>
      </c>
      <c r="D13" s="304" t="e">
        <f>C13/$W$46</f>
        <v>#DIV/0!</v>
      </c>
      <c r="E13" s="131">
        <f t="shared" ref="E13:O13" si="0">E15*$C13</f>
        <v>0</v>
      </c>
      <c r="F13" s="131">
        <f t="shared" si="0"/>
        <v>0</v>
      </c>
      <c r="G13" s="131"/>
      <c r="H13" s="131"/>
      <c r="I13" s="131"/>
      <c r="J13" s="131"/>
      <c r="K13" s="131"/>
      <c r="L13" s="131"/>
      <c r="M13" s="131">
        <f t="shared" si="0"/>
        <v>0</v>
      </c>
      <c r="N13" s="131">
        <f t="shared" si="0"/>
        <v>0</v>
      </c>
      <c r="O13" s="131">
        <f t="shared" si="0"/>
        <v>0</v>
      </c>
      <c r="P13" s="131"/>
      <c r="Q13" s="131"/>
      <c r="R13" s="131"/>
      <c r="S13" s="131"/>
      <c r="T13" s="131">
        <f>T15*$C13</f>
        <v>0</v>
      </c>
      <c r="U13" s="131">
        <f>U15*$C13</f>
        <v>0</v>
      </c>
      <c r="V13" s="131">
        <f>V15*$C13</f>
        <v>0</v>
      </c>
      <c r="W13" s="272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08"/>
      <c r="B14" s="311"/>
      <c r="C14" s="302">
        <f>VLOOKUP($A14,[1]ORÇAMENTO!$A$21:$K$202,8,0)</f>
        <v>0</v>
      </c>
      <c r="D14" s="305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42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09"/>
      <c r="B15" s="312"/>
      <c r="C15" s="303">
        <f>VLOOKUP($A15,[1]ORÇAMENTO!$A$21:$K$202,8,0)</f>
        <v>0</v>
      </c>
      <c r="D15" s="306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07" t="s">
        <v>41</v>
      </c>
      <c r="B16" s="310" t="str">
        <f>VLOOKUP(A16,RESUMO!$A$11:$D$37,2,0)</f>
        <v>ADMINISTRAÇÃO DA OBRA</v>
      </c>
      <c r="C16" s="301">
        <f>VLOOKUP(A16,RESUMO!$A$11:$D$37,3,0)</f>
        <v>0</v>
      </c>
      <c r="D16" s="304" t="e">
        <f t="shared" ref="D16" si="2">C16/$W$46</f>
        <v>#DIV/0!</v>
      </c>
      <c r="E16" s="131">
        <f t="shared" ref="E16:V16" si="3">E18*$C16</f>
        <v>0</v>
      </c>
      <c r="F16" s="131">
        <f t="shared" si="3"/>
        <v>0</v>
      </c>
      <c r="G16" s="131">
        <f t="shared" si="3"/>
        <v>0</v>
      </c>
      <c r="H16" s="131">
        <f t="shared" si="3"/>
        <v>0</v>
      </c>
      <c r="I16" s="131">
        <f t="shared" si="3"/>
        <v>0</v>
      </c>
      <c r="J16" s="131">
        <f t="shared" si="3"/>
        <v>0</v>
      </c>
      <c r="K16" s="131">
        <f t="shared" si="3"/>
        <v>0</v>
      </c>
      <c r="L16" s="131">
        <f t="shared" si="3"/>
        <v>0</v>
      </c>
      <c r="M16" s="131">
        <f t="shared" si="3"/>
        <v>0</v>
      </c>
      <c r="N16" s="131">
        <f t="shared" si="3"/>
        <v>0</v>
      </c>
      <c r="O16" s="131">
        <f t="shared" si="3"/>
        <v>0</v>
      </c>
      <c r="P16" s="131">
        <f t="shared" si="3"/>
        <v>0</v>
      </c>
      <c r="Q16" s="131">
        <f t="shared" si="3"/>
        <v>0</v>
      </c>
      <c r="R16" s="131">
        <f t="shared" si="3"/>
        <v>0</v>
      </c>
      <c r="S16" s="131">
        <f t="shared" si="3"/>
        <v>0</v>
      </c>
      <c r="T16" s="131">
        <f t="shared" si="3"/>
        <v>0</v>
      </c>
      <c r="U16" s="131">
        <f t="shared" si="3"/>
        <v>0</v>
      </c>
      <c r="V16" s="131">
        <f t="shared" si="3"/>
        <v>0</v>
      </c>
      <c r="W16" s="272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08"/>
      <c r="B17" s="311"/>
      <c r="C17" s="302">
        <f>VLOOKUP($A17,[1]ORÇAMENTO!$A$21:$K$202,8,0)</f>
        <v>0</v>
      </c>
      <c r="D17" s="305"/>
      <c r="E17" s="14">
        <f t="shared" ref="E17:V17" si="4">E18</f>
        <v>0</v>
      </c>
      <c r="F17" s="14">
        <f t="shared" si="4"/>
        <v>0</v>
      </c>
      <c r="G17" s="14">
        <f t="shared" si="4"/>
        <v>0.04</v>
      </c>
      <c r="H17" s="14">
        <f t="shared" si="4"/>
        <v>0.02</v>
      </c>
      <c r="I17" s="14">
        <f t="shared" si="4"/>
        <v>0.03</v>
      </c>
      <c r="J17" s="14">
        <f t="shared" si="4"/>
        <v>0.05</v>
      </c>
      <c r="K17" s="14">
        <f t="shared" si="4"/>
        <v>0.08</v>
      </c>
      <c r="L17" s="14">
        <f t="shared" si="4"/>
        <v>0.08</v>
      </c>
      <c r="M17" s="14">
        <f t="shared" si="4"/>
        <v>0.08</v>
      </c>
      <c r="N17" s="14">
        <f t="shared" si="4"/>
        <v>0.08</v>
      </c>
      <c r="O17" s="14">
        <f t="shared" si="4"/>
        <v>0.09</v>
      </c>
      <c r="P17" s="14">
        <f t="shared" si="4"/>
        <v>0.09</v>
      </c>
      <c r="Q17" s="14">
        <f t="shared" si="4"/>
        <v>0.09</v>
      </c>
      <c r="R17" s="14">
        <f t="shared" si="4"/>
        <v>0.09</v>
      </c>
      <c r="S17" s="14">
        <f t="shared" si="4"/>
        <v>0.08</v>
      </c>
      <c r="T17" s="14">
        <f t="shared" si="4"/>
        <v>0.04</v>
      </c>
      <c r="U17" s="14">
        <f t="shared" si="4"/>
        <v>0.04</v>
      </c>
      <c r="V17" s="14">
        <f t="shared" si="4"/>
        <v>0.02</v>
      </c>
      <c r="W17" s="242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09"/>
      <c r="B18" s="312"/>
      <c r="C18" s="303">
        <f>VLOOKUP($A18,[1]ORÇAMENTO!$A$21:$K$202,8,0)</f>
        <v>0</v>
      </c>
      <c r="D18" s="306"/>
      <c r="E18" s="13"/>
      <c r="F18" s="13"/>
      <c r="G18" s="13">
        <v>0.04</v>
      </c>
      <c r="H18" s="13">
        <v>0.02</v>
      </c>
      <c r="I18" s="13">
        <v>0.03</v>
      </c>
      <c r="J18" s="13">
        <v>0.05</v>
      </c>
      <c r="K18" s="13">
        <v>0.08</v>
      </c>
      <c r="L18" s="13">
        <v>0.08</v>
      </c>
      <c r="M18" s="13">
        <v>0.08</v>
      </c>
      <c r="N18" s="13">
        <v>0.08</v>
      </c>
      <c r="O18" s="13">
        <v>0.09</v>
      </c>
      <c r="P18" s="13">
        <v>0.09</v>
      </c>
      <c r="Q18" s="13">
        <v>0.09</v>
      </c>
      <c r="R18" s="13">
        <v>0.09</v>
      </c>
      <c r="S18" s="13">
        <v>0.08</v>
      </c>
      <c r="T18" s="13">
        <v>0.04</v>
      </c>
      <c r="U18" s="13">
        <v>0.04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07" t="s">
        <v>42</v>
      </c>
      <c r="B19" s="310" t="str">
        <f>VLOOKUP(A19,RESUMO!$A$11:$D$37,2,0)</f>
        <v>CANTEIRO</v>
      </c>
      <c r="C19" s="301">
        <f>VLOOKUP(A19,RESUMO!$A$11:$D$37,3,0)</f>
        <v>0</v>
      </c>
      <c r="D19" s="304" t="e">
        <f t="shared" ref="D19" si="5">C19/$W$46</f>
        <v>#DIV/0!</v>
      </c>
      <c r="E19" s="131">
        <f>E21*$C19</f>
        <v>0</v>
      </c>
      <c r="F19" s="131">
        <f>F21*$C19</f>
        <v>0</v>
      </c>
      <c r="G19" s="131">
        <f>G21*$C19</f>
        <v>0</v>
      </c>
      <c r="H19" s="131">
        <f>H21*$C19</f>
        <v>0</v>
      </c>
      <c r="I19" s="131"/>
      <c r="J19" s="131"/>
      <c r="K19" s="131">
        <f>K21*$C19</f>
        <v>0</v>
      </c>
      <c r="L19" s="131">
        <f>L21*$C19</f>
        <v>0</v>
      </c>
      <c r="M19" s="131">
        <f>M21*$C19</f>
        <v>0</v>
      </c>
      <c r="N19" s="131">
        <f t="shared" ref="N19:O19" si="6">N21*$C19</f>
        <v>0</v>
      </c>
      <c r="O19" s="131">
        <f t="shared" si="6"/>
        <v>0</v>
      </c>
      <c r="P19" s="131"/>
      <c r="Q19" s="131"/>
      <c r="R19" s="131"/>
      <c r="S19" s="131"/>
      <c r="T19" s="131">
        <f t="shared" ref="T19:V19" si="7">T21*$C19</f>
        <v>0</v>
      </c>
      <c r="U19" s="131">
        <f t="shared" si="7"/>
        <v>0</v>
      </c>
      <c r="V19" s="131">
        <f t="shared" si="7"/>
        <v>0</v>
      </c>
      <c r="W19" s="272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08"/>
      <c r="B20" s="311"/>
      <c r="C20" s="302">
        <f>VLOOKUP($A20,[1]ORÇAMENTO!$A$21:$K$202,8,0)</f>
        <v>0</v>
      </c>
      <c r="D20" s="305"/>
      <c r="E20" s="14">
        <f t="shared" ref="E20:V20" si="8">E21</f>
        <v>0</v>
      </c>
      <c r="F20" s="14">
        <f t="shared" si="8"/>
        <v>0</v>
      </c>
      <c r="G20" s="14">
        <f t="shared" si="8"/>
        <v>0.7</v>
      </c>
      <c r="H20" s="14">
        <f t="shared" si="8"/>
        <v>0.3</v>
      </c>
      <c r="I20" s="14"/>
      <c r="J20" s="14"/>
      <c r="K20" s="14">
        <f t="shared" si="8"/>
        <v>0</v>
      </c>
      <c r="L20" s="14">
        <f t="shared" si="8"/>
        <v>0</v>
      </c>
      <c r="M20" s="14">
        <f t="shared" si="8"/>
        <v>0</v>
      </c>
      <c r="N20" s="14">
        <f t="shared" si="8"/>
        <v>0</v>
      </c>
      <c r="O20" s="14">
        <f t="shared" si="8"/>
        <v>0</v>
      </c>
      <c r="P20" s="14"/>
      <c r="Q20" s="14"/>
      <c r="R20" s="14"/>
      <c r="S20" s="14"/>
      <c r="T20" s="14">
        <f t="shared" si="8"/>
        <v>0</v>
      </c>
      <c r="U20" s="14">
        <f t="shared" si="8"/>
        <v>0</v>
      </c>
      <c r="V20" s="14">
        <f t="shared" si="8"/>
        <v>0</v>
      </c>
      <c r="W20" s="242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09"/>
      <c r="B21" s="312"/>
      <c r="C21" s="303">
        <f>VLOOKUP($A21,[1]ORÇAMENTO!$A$21:$K$202,8,0)</f>
        <v>0</v>
      </c>
      <c r="D21" s="306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07" t="s">
        <v>43</v>
      </c>
      <c r="B22" s="310" t="str">
        <f>VLOOKUP(A22,RESUMO!$A$11:$D$37,2,0)</f>
        <v>SERVIÇOS CIVIS</v>
      </c>
      <c r="C22" s="301">
        <f>VLOOKUP(A22,RESUMO!$A$11:$D$37,3,0)</f>
        <v>0</v>
      </c>
      <c r="D22" s="304" t="e">
        <f t="shared" ref="D22" si="9">C22/$W$46</f>
        <v>#DIV/0!</v>
      </c>
      <c r="E22" s="131">
        <f t="shared" ref="E22:S22" si="10">E24*$C22</f>
        <v>0</v>
      </c>
      <c r="F22" s="131">
        <f t="shared" si="10"/>
        <v>0</v>
      </c>
      <c r="G22" s="131"/>
      <c r="H22" s="131">
        <f t="shared" ref="H22:M22" si="11">H24*$C22</f>
        <v>0</v>
      </c>
      <c r="I22" s="131">
        <f t="shared" si="11"/>
        <v>0</v>
      </c>
      <c r="J22" s="131">
        <f t="shared" si="11"/>
        <v>0</v>
      </c>
      <c r="K22" s="131">
        <f t="shared" si="11"/>
        <v>0</v>
      </c>
      <c r="L22" s="131">
        <f t="shared" si="11"/>
        <v>0</v>
      </c>
      <c r="M22" s="131">
        <f t="shared" si="11"/>
        <v>0</v>
      </c>
      <c r="N22" s="131">
        <f t="shared" si="10"/>
        <v>0</v>
      </c>
      <c r="O22" s="131">
        <f t="shared" si="10"/>
        <v>0</v>
      </c>
      <c r="P22" s="131">
        <f t="shared" si="10"/>
        <v>0</v>
      </c>
      <c r="Q22" s="131">
        <f t="shared" si="10"/>
        <v>0</v>
      </c>
      <c r="R22" s="131">
        <f t="shared" si="10"/>
        <v>0</v>
      </c>
      <c r="S22" s="131">
        <f t="shared" si="10"/>
        <v>0</v>
      </c>
      <c r="T22" s="131">
        <f>T24*$C22</f>
        <v>0</v>
      </c>
      <c r="U22" s="131">
        <f>U24*$C22</f>
        <v>0</v>
      </c>
      <c r="V22" s="131">
        <f>V24*$C22</f>
        <v>0</v>
      </c>
      <c r="W22" s="272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08"/>
      <c r="B23" s="311"/>
      <c r="C23" s="302">
        <f>VLOOKUP($A23,[1]ORÇAMENTO!$A$21:$K$202,8,0)</f>
        <v>0</v>
      </c>
      <c r="D23" s="305"/>
      <c r="E23" s="14">
        <f t="shared" ref="E23:V23" si="12">E24</f>
        <v>0</v>
      </c>
      <c r="F23" s="14">
        <f t="shared" si="12"/>
        <v>0</v>
      </c>
      <c r="G23" s="14"/>
      <c r="H23" s="14">
        <f t="shared" si="12"/>
        <v>0</v>
      </c>
      <c r="I23" s="14">
        <f t="shared" si="12"/>
        <v>0.05</v>
      </c>
      <c r="J23" s="14">
        <f t="shared" si="12"/>
        <v>0.1</v>
      </c>
      <c r="K23" s="14">
        <f t="shared" si="12"/>
        <v>0.1</v>
      </c>
      <c r="L23" s="14">
        <f t="shared" si="12"/>
        <v>0.1</v>
      </c>
      <c r="M23" s="14">
        <f t="shared" si="12"/>
        <v>0.1</v>
      </c>
      <c r="N23" s="14">
        <f t="shared" si="12"/>
        <v>0.1</v>
      </c>
      <c r="O23" s="14">
        <f t="shared" si="12"/>
        <v>0.1</v>
      </c>
      <c r="P23" s="14">
        <f t="shared" si="12"/>
        <v>0.1</v>
      </c>
      <c r="Q23" s="14">
        <f t="shared" si="12"/>
        <v>0.1</v>
      </c>
      <c r="R23" s="14">
        <f t="shared" si="12"/>
        <v>0.05</v>
      </c>
      <c r="S23" s="14">
        <f t="shared" si="12"/>
        <v>0.05</v>
      </c>
      <c r="T23" s="14">
        <f t="shared" si="12"/>
        <v>0.05</v>
      </c>
      <c r="U23" s="14">
        <f t="shared" si="12"/>
        <v>0</v>
      </c>
      <c r="V23" s="14">
        <f t="shared" si="12"/>
        <v>0</v>
      </c>
      <c r="W23" s="242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09"/>
      <c r="B24" s="312"/>
      <c r="C24" s="303">
        <f>VLOOKUP($A24,[1]ORÇAMENTO!$A$21:$K$202,8,0)</f>
        <v>0</v>
      </c>
      <c r="D24" s="306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07" t="s">
        <v>44</v>
      </c>
      <c r="B25" s="310" t="str">
        <f>VLOOKUP(A25,RESUMO!$A$11:$D$37,2,0)</f>
        <v>DETECÇÃO E ALARME</v>
      </c>
      <c r="C25" s="301">
        <f>VLOOKUP(A25,RESUMO!$A$11:$D$37,3,0)</f>
        <v>0</v>
      </c>
      <c r="D25" s="304" t="e">
        <f t="shared" ref="D25" si="13">C25/$W$46</f>
        <v>#DIV/0!</v>
      </c>
      <c r="E25" s="131">
        <f t="shared" ref="E25:F25" si="14">E27*$C25</f>
        <v>0</v>
      </c>
      <c r="F25" s="131">
        <f t="shared" si="14"/>
        <v>0</v>
      </c>
      <c r="G25" s="131"/>
      <c r="H25" s="131"/>
      <c r="I25" s="131"/>
      <c r="J25" s="131">
        <f t="shared" ref="J25:V25" si="15">J27*$C25</f>
        <v>0</v>
      </c>
      <c r="K25" s="131">
        <f t="shared" si="15"/>
        <v>0</v>
      </c>
      <c r="L25" s="131">
        <f t="shared" si="15"/>
        <v>0</v>
      </c>
      <c r="M25" s="131">
        <f t="shared" si="15"/>
        <v>0</v>
      </c>
      <c r="N25" s="131">
        <f t="shared" si="15"/>
        <v>0</v>
      </c>
      <c r="O25" s="131">
        <f t="shared" si="15"/>
        <v>0</v>
      </c>
      <c r="P25" s="131">
        <f t="shared" si="15"/>
        <v>0</v>
      </c>
      <c r="Q25" s="131">
        <f t="shared" si="15"/>
        <v>0</v>
      </c>
      <c r="R25" s="131">
        <f t="shared" si="15"/>
        <v>0</v>
      </c>
      <c r="S25" s="131">
        <f t="shared" si="15"/>
        <v>0</v>
      </c>
      <c r="T25" s="131">
        <f t="shared" si="15"/>
        <v>0</v>
      </c>
      <c r="U25" s="131">
        <f t="shared" si="15"/>
        <v>0</v>
      </c>
      <c r="V25" s="131">
        <f t="shared" si="15"/>
        <v>0</v>
      </c>
      <c r="W25" s="272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08"/>
      <c r="B26" s="311"/>
      <c r="C26" s="302">
        <f>VLOOKUP($A26,[1]ORÇAMENTO!$A$21:$K$202,8,0)</f>
        <v>0</v>
      </c>
      <c r="D26" s="305"/>
      <c r="E26" s="14">
        <f t="shared" ref="E26:V26" si="16">E27</f>
        <v>0</v>
      </c>
      <c r="F26" s="14">
        <f t="shared" si="16"/>
        <v>0</v>
      </c>
      <c r="G26" s="14"/>
      <c r="H26" s="14"/>
      <c r="I26" s="14"/>
      <c r="J26" s="14">
        <f t="shared" ref="J26:S26" si="17">J27</f>
        <v>0.1</v>
      </c>
      <c r="K26" s="14">
        <f t="shared" si="17"/>
        <v>0.1</v>
      </c>
      <c r="L26" s="14">
        <f t="shared" si="17"/>
        <v>0.1</v>
      </c>
      <c r="M26" s="14">
        <f t="shared" si="17"/>
        <v>0.1</v>
      </c>
      <c r="N26" s="14">
        <f t="shared" si="17"/>
        <v>0.1</v>
      </c>
      <c r="O26" s="14">
        <f t="shared" si="17"/>
        <v>0.1</v>
      </c>
      <c r="P26" s="14">
        <f t="shared" si="17"/>
        <v>0.1</v>
      </c>
      <c r="Q26" s="14">
        <f t="shared" si="17"/>
        <v>0.1</v>
      </c>
      <c r="R26" s="14">
        <f t="shared" si="17"/>
        <v>0.1</v>
      </c>
      <c r="S26" s="14">
        <f t="shared" si="17"/>
        <v>0.1</v>
      </c>
      <c r="T26" s="14">
        <f t="shared" si="16"/>
        <v>0</v>
      </c>
      <c r="U26" s="14">
        <f t="shared" si="16"/>
        <v>0</v>
      </c>
      <c r="V26" s="14">
        <f t="shared" si="16"/>
        <v>0</v>
      </c>
      <c r="W26" s="242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09"/>
      <c r="B27" s="312"/>
      <c r="C27" s="303">
        <f>VLOOKUP($A27,[1]ORÇAMENTO!$A$21:$K$202,8,0)</f>
        <v>0</v>
      </c>
      <c r="D27" s="306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07" t="s">
        <v>45</v>
      </c>
      <c r="B28" s="310" t="str">
        <f>VLOOKUP(A28,RESUMO!$A$11:$D$37,2,0)</f>
        <v xml:space="preserve">INSTALAÇÕES ELÉTRICAS </v>
      </c>
      <c r="C28" s="301">
        <f>VLOOKUP(A28,RESUMO!$A$11:$D$37,3,0)</f>
        <v>0</v>
      </c>
      <c r="D28" s="304" t="e">
        <f t="shared" ref="D28" si="18">C28/$W$46</f>
        <v>#DIV/0!</v>
      </c>
      <c r="E28" s="131">
        <f t="shared" ref="E28:V28" si="19">E30*$C28</f>
        <v>0</v>
      </c>
      <c r="F28" s="131">
        <f t="shared" si="19"/>
        <v>0</v>
      </c>
      <c r="G28" s="131"/>
      <c r="H28" s="131"/>
      <c r="I28" s="131"/>
      <c r="J28" s="131">
        <f t="shared" ref="J28:U28" si="20">J30*$C28</f>
        <v>0</v>
      </c>
      <c r="K28" s="131">
        <f t="shared" si="20"/>
        <v>0</v>
      </c>
      <c r="L28" s="131">
        <f t="shared" si="20"/>
        <v>0</v>
      </c>
      <c r="M28" s="131">
        <f t="shared" si="20"/>
        <v>0</v>
      </c>
      <c r="N28" s="131">
        <f t="shared" si="20"/>
        <v>0</v>
      </c>
      <c r="O28" s="131">
        <f t="shared" si="20"/>
        <v>0</v>
      </c>
      <c r="P28" s="131">
        <f t="shared" si="20"/>
        <v>0</v>
      </c>
      <c r="Q28" s="131">
        <f t="shared" si="20"/>
        <v>0</v>
      </c>
      <c r="R28" s="131">
        <f t="shared" si="20"/>
        <v>0</v>
      </c>
      <c r="S28" s="131">
        <f t="shared" si="20"/>
        <v>0</v>
      </c>
      <c r="T28" s="131">
        <f t="shared" si="20"/>
        <v>0</v>
      </c>
      <c r="U28" s="131">
        <f t="shared" si="20"/>
        <v>0</v>
      </c>
      <c r="V28" s="131">
        <f t="shared" si="19"/>
        <v>0</v>
      </c>
      <c r="W28" s="272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08"/>
      <c r="B29" s="311"/>
      <c r="C29" s="302">
        <f>VLOOKUP($A29,[1]ORÇAMENTO!$A$21:$K$202,8,0)</f>
        <v>0</v>
      </c>
      <c r="D29" s="305"/>
      <c r="E29" s="14">
        <f t="shared" ref="E29:V29" si="21">E30</f>
        <v>0</v>
      </c>
      <c r="F29" s="14">
        <f t="shared" si="21"/>
        <v>0</v>
      </c>
      <c r="G29" s="14"/>
      <c r="H29" s="14"/>
      <c r="I29" s="14"/>
      <c r="J29" s="14">
        <f t="shared" ref="J29:S29" si="22">J30</f>
        <v>0.1</v>
      </c>
      <c r="K29" s="14">
        <f t="shared" si="22"/>
        <v>0.1</v>
      </c>
      <c r="L29" s="14">
        <f t="shared" si="22"/>
        <v>0.1</v>
      </c>
      <c r="M29" s="14">
        <f t="shared" si="22"/>
        <v>0.1</v>
      </c>
      <c r="N29" s="14">
        <f t="shared" si="22"/>
        <v>0.1</v>
      </c>
      <c r="O29" s="14">
        <f t="shared" si="22"/>
        <v>0.1</v>
      </c>
      <c r="P29" s="14">
        <f t="shared" si="22"/>
        <v>0.1</v>
      </c>
      <c r="Q29" s="14">
        <f t="shared" si="22"/>
        <v>0.1</v>
      </c>
      <c r="R29" s="14">
        <f t="shared" si="22"/>
        <v>0.1</v>
      </c>
      <c r="S29" s="14">
        <f t="shared" si="22"/>
        <v>0.1</v>
      </c>
      <c r="T29" s="14">
        <f t="shared" si="21"/>
        <v>0</v>
      </c>
      <c r="U29" s="14">
        <f t="shared" si="21"/>
        <v>0</v>
      </c>
      <c r="V29" s="14">
        <f t="shared" si="21"/>
        <v>0</v>
      </c>
      <c r="W29" s="242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09"/>
      <c r="B30" s="312"/>
      <c r="C30" s="303">
        <f>VLOOKUP($A30,[1]ORÇAMENTO!$A$21:$K$202,8,0)</f>
        <v>0</v>
      </c>
      <c r="D30" s="306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07" t="s">
        <v>46</v>
      </c>
      <c r="B31" s="310" t="str">
        <f>VLOOKUP(A31,RESUMO!$A$11:$D$37,2,0)</f>
        <v xml:space="preserve">INSTALAÇÕES DE COMBATE Á INCÊNDIO </v>
      </c>
      <c r="C31" s="301">
        <f>VLOOKUP(A31,RESUMO!$A$11:$D$37,3,0)</f>
        <v>0</v>
      </c>
      <c r="D31" s="304" t="e">
        <f t="shared" ref="D31" si="23">C31/$W$46</f>
        <v>#DIV/0!</v>
      </c>
      <c r="E31" s="131">
        <f t="shared" ref="E31:F31" si="24">E33*$C31</f>
        <v>0</v>
      </c>
      <c r="F31" s="131">
        <f t="shared" si="24"/>
        <v>0</v>
      </c>
      <c r="G31" s="131"/>
      <c r="H31" s="131"/>
      <c r="I31" s="131"/>
      <c r="J31" s="131">
        <f t="shared" ref="J31:T31" si="25">J33*$C31</f>
        <v>0</v>
      </c>
      <c r="K31" s="131">
        <f t="shared" si="25"/>
        <v>0</v>
      </c>
      <c r="L31" s="131">
        <f t="shared" si="25"/>
        <v>0</v>
      </c>
      <c r="M31" s="131">
        <f t="shared" si="25"/>
        <v>0</v>
      </c>
      <c r="N31" s="131">
        <f t="shared" si="25"/>
        <v>0</v>
      </c>
      <c r="O31" s="131">
        <f t="shared" si="25"/>
        <v>0</v>
      </c>
      <c r="P31" s="131">
        <f t="shared" si="25"/>
        <v>0</v>
      </c>
      <c r="Q31" s="131">
        <f t="shared" si="25"/>
        <v>0</v>
      </c>
      <c r="R31" s="131">
        <f t="shared" si="25"/>
        <v>0</v>
      </c>
      <c r="S31" s="131">
        <f t="shared" si="25"/>
        <v>0</v>
      </c>
      <c r="T31" s="131">
        <f t="shared" si="25"/>
        <v>0</v>
      </c>
      <c r="U31" s="131"/>
      <c r="V31" s="131"/>
      <c r="W31" s="272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08"/>
      <c r="B32" s="311"/>
      <c r="C32" s="302">
        <f>VLOOKUP($A32,[1]ORÇAMENTO!$A$21:$K$202,8,0)</f>
        <v>0</v>
      </c>
      <c r="D32" s="305"/>
      <c r="E32" s="14">
        <f t="shared" ref="E32:T32" si="26">E33</f>
        <v>0</v>
      </c>
      <c r="F32" s="14">
        <f t="shared" si="26"/>
        <v>0</v>
      </c>
      <c r="G32" s="14"/>
      <c r="H32" s="14"/>
      <c r="I32" s="14"/>
      <c r="J32" s="14">
        <f t="shared" si="26"/>
        <v>0.1</v>
      </c>
      <c r="K32" s="14">
        <f t="shared" si="26"/>
        <v>0.1</v>
      </c>
      <c r="L32" s="14">
        <f t="shared" si="26"/>
        <v>0.1</v>
      </c>
      <c r="M32" s="14">
        <f t="shared" si="26"/>
        <v>0.1</v>
      </c>
      <c r="N32" s="14">
        <f t="shared" si="26"/>
        <v>0.1</v>
      </c>
      <c r="O32" s="14">
        <f t="shared" si="26"/>
        <v>0.1</v>
      </c>
      <c r="P32" s="14">
        <f t="shared" si="26"/>
        <v>0.1</v>
      </c>
      <c r="Q32" s="14">
        <f t="shared" si="26"/>
        <v>0.1</v>
      </c>
      <c r="R32" s="14">
        <f t="shared" si="26"/>
        <v>0.1</v>
      </c>
      <c r="S32" s="14">
        <f t="shared" si="26"/>
        <v>0.1</v>
      </c>
      <c r="T32" s="14">
        <f t="shared" si="26"/>
        <v>0</v>
      </c>
      <c r="U32" s="14"/>
      <c r="V32" s="14"/>
      <c r="W32" s="242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09"/>
      <c r="B33" s="312"/>
      <c r="C33" s="303">
        <f>VLOOKUP($A33,[1]ORÇAMENTO!$A$21:$K$202,8,0)</f>
        <v>0</v>
      </c>
      <c r="D33" s="306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07" t="s">
        <v>262</v>
      </c>
      <c r="B34" s="310" t="str">
        <f>VLOOKUP(A34,RESUMO!$A$11:$D$37,2,0)</f>
        <v>PINTURA</v>
      </c>
      <c r="C34" s="301">
        <f>VLOOKUP(A34,RESUMO!$A$11:$D$37,3,0)</f>
        <v>0</v>
      </c>
      <c r="D34" s="304" t="e">
        <f t="shared" ref="D34" si="27">C34/$W$46</f>
        <v>#DIV/0!</v>
      </c>
      <c r="E34" s="131">
        <f t="shared" ref="E34:O34" si="28">E36*$C34</f>
        <v>0</v>
      </c>
      <c r="F34" s="131">
        <f t="shared" si="28"/>
        <v>0</v>
      </c>
      <c r="G34" s="131"/>
      <c r="H34" s="131"/>
      <c r="I34" s="131"/>
      <c r="J34" s="131"/>
      <c r="K34" s="131"/>
      <c r="L34" s="131"/>
      <c r="M34" s="131">
        <f t="shared" si="28"/>
        <v>0</v>
      </c>
      <c r="N34" s="131">
        <f t="shared" si="28"/>
        <v>0</v>
      </c>
      <c r="O34" s="131">
        <f t="shared" si="28"/>
        <v>0</v>
      </c>
      <c r="P34" s="131"/>
      <c r="Q34" s="131"/>
      <c r="R34" s="131">
        <f t="shared" ref="R34:V34" si="29">R36*$C34</f>
        <v>0</v>
      </c>
      <c r="S34" s="131">
        <f t="shared" si="29"/>
        <v>0</v>
      </c>
      <c r="T34" s="131">
        <f t="shared" si="29"/>
        <v>0</v>
      </c>
      <c r="U34" s="131">
        <f t="shared" si="29"/>
        <v>0</v>
      </c>
      <c r="V34" s="131">
        <f t="shared" si="29"/>
        <v>0</v>
      </c>
      <c r="W34" s="272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08"/>
      <c r="B35" s="311"/>
      <c r="C35" s="302">
        <f>VLOOKUP($A35,[1]ORÇAMENTO!$A$21:$K$202,8,0)</f>
        <v>0</v>
      </c>
      <c r="D35" s="305"/>
      <c r="E35" s="14">
        <f t="shared" ref="E35:V35" si="30">E36</f>
        <v>0</v>
      </c>
      <c r="F35" s="14">
        <f t="shared" si="30"/>
        <v>0</v>
      </c>
      <c r="G35" s="14"/>
      <c r="H35" s="14"/>
      <c r="I35" s="14"/>
      <c r="J35" s="14"/>
      <c r="K35" s="14"/>
      <c r="L35" s="14"/>
      <c r="M35" s="14">
        <f t="shared" si="30"/>
        <v>0</v>
      </c>
      <c r="N35" s="14">
        <f t="shared" si="30"/>
        <v>0</v>
      </c>
      <c r="O35" s="14">
        <f t="shared" si="30"/>
        <v>0</v>
      </c>
      <c r="P35" s="14"/>
      <c r="Q35" s="14"/>
      <c r="R35" s="14">
        <f t="shared" si="30"/>
        <v>0.2</v>
      </c>
      <c r="S35" s="14">
        <f t="shared" si="30"/>
        <v>0.3</v>
      </c>
      <c r="T35" s="14">
        <f t="shared" si="30"/>
        <v>0.3</v>
      </c>
      <c r="U35" s="14">
        <f t="shared" si="30"/>
        <v>0.2</v>
      </c>
      <c r="V35" s="14">
        <f t="shared" si="30"/>
        <v>0</v>
      </c>
      <c r="W35" s="242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09"/>
      <c r="B36" s="312"/>
      <c r="C36" s="303">
        <f>VLOOKUP($A36,[1]ORÇAMENTO!$A$21:$K$202,8,0)</f>
        <v>0</v>
      </c>
      <c r="D36" s="306"/>
      <c r="E36" s="209"/>
      <c r="F36" s="208"/>
      <c r="G36" s="208"/>
      <c r="H36" s="208"/>
      <c r="I36" s="208"/>
      <c r="J36" s="209"/>
      <c r="K36" s="208"/>
      <c r="L36" s="208"/>
      <c r="M36" s="208"/>
      <c r="N36" s="208"/>
      <c r="O36" s="208"/>
      <c r="P36" s="208"/>
      <c r="Q36" s="208"/>
      <c r="R36" s="208">
        <v>0.2</v>
      </c>
      <c r="S36" s="208">
        <v>0.3</v>
      </c>
      <c r="T36" s="208">
        <v>0.3</v>
      </c>
      <c r="U36" s="13">
        <v>0.2</v>
      </c>
      <c r="V36" s="209"/>
      <c r="W36" s="242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07" t="s">
        <v>263</v>
      </c>
      <c r="B37" s="310" t="str">
        <f>VLOOKUP(A37,RESUMO!$A$11:$D$37,2,0)</f>
        <v>SERVIÇOS FINAIS</v>
      </c>
      <c r="C37" s="301">
        <f>VLOOKUP(A37,RESUMO!$A$11:$D$37,3,0)</f>
        <v>0</v>
      </c>
      <c r="D37" s="304" t="e">
        <f t="shared" ref="D37" si="31">C37/$W$46</f>
        <v>#DIV/0!</v>
      </c>
      <c r="E37" s="208"/>
      <c r="F37" s="210"/>
      <c r="G37" s="210"/>
      <c r="H37" s="210"/>
      <c r="I37" s="210"/>
      <c r="J37" s="208"/>
      <c r="K37" s="210"/>
      <c r="L37" s="210"/>
      <c r="M37" s="210"/>
      <c r="N37" s="210"/>
      <c r="O37" s="210"/>
      <c r="P37" s="210"/>
      <c r="Q37" s="210"/>
      <c r="R37" s="210"/>
      <c r="S37" s="210"/>
      <c r="T37" s="131">
        <f>T39*$C37</f>
        <v>0</v>
      </c>
      <c r="U37" s="131">
        <f>U39*$C37</f>
        <v>0</v>
      </c>
      <c r="V37" s="210"/>
      <c r="W37" s="272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08"/>
      <c r="B38" s="311"/>
      <c r="C38" s="302">
        <f>VLOOKUP($A38,[1]ORÇAMENTO!$A$21:$K$202,8,0)</f>
        <v>0</v>
      </c>
      <c r="D38" s="305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14">
        <f t="shared" ref="T38:U38" si="32">T39</f>
        <v>0.8</v>
      </c>
      <c r="U38" s="14">
        <f t="shared" si="32"/>
        <v>0.2</v>
      </c>
      <c r="V38" s="208"/>
      <c r="W38" s="242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09"/>
      <c r="B39" s="312"/>
      <c r="C39" s="303">
        <f>VLOOKUP($A39,[1]ORÇAMENTO!$A$21:$K$202,8,0)</f>
        <v>0</v>
      </c>
      <c r="D39" s="306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13">
        <v>0.8</v>
      </c>
      <c r="U39" s="13">
        <v>0.2</v>
      </c>
      <c r="V39" s="209"/>
      <c r="W39" s="242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07" t="s">
        <v>329</v>
      </c>
      <c r="B40" s="310" t="str">
        <f>VLOOKUP(A40,RESUMO!$A$11:$D$37,2,0)</f>
        <v>PROJETO AS BUILT</v>
      </c>
      <c r="C40" s="301">
        <f>VLOOKUP(A40,RESUMO!$A$11:$D$37,3,0)</f>
        <v>0</v>
      </c>
      <c r="D40" s="304" t="e">
        <f t="shared" ref="D40" si="33">C40/$W$46</f>
        <v>#DIV/0!</v>
      </c>
      <c r="E40" s="210"/>
      <c r="F40" s="210"/>
      <c r="G40" s="210"/>
      <c r="H40" s="210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131">
        <f>T42*$C40</f>
        <v>0</v>
      </c>
      <c r="U40" s="131">
        <f>U42*$C40</f>
        <v>0</v>
      </c>
      <c r="V40" s="208"/>
      <c r="W40" s="272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08"/>
      <c r="B41" s="311"/>
      <c r="C41" s="302">
        <f>VLOOKUP($A41,[1]ORÇAMENTO!$A$21:$K$202,8,0)</f>
        <v>0</v>
      </c>
      <c r="D41" s="305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14">
        <f t="shared" ref="T41:U41" si="34">T42</f>
        <v>0.8</v>
      </c>
      <c r="U41" s="14">
        <f t="shared" si="34"/>
        <v>0.2</v>
      </c>
      <c r="V41" s="208"/>
      <c r="W41" s="242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09"/>
      <c r="B42" s="312"/>
      <c r="C42" s="303">
        <f>VLOOKUP($A42,[1]ORÇAMENTO!$A$21:$K$202,8,0)</f>
        <v>0</v>
      </c>
      <c r="D42" s="306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13">
        <v>0.8</v>
      </c>
      <c r="U42" s="13">
        <v>0.2</v>
      </c>
      <c r="V42" s="208"/>
      <c r="W42" s="242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07" t="s">
        <v>345</v>
      </c>
      <c r="B43" s="310" t="str">
        <f>VLOOKUP(A43,RESUMO!$A$11:$D$37,2,0)</f>
        <v>ACOMPANHAMENTO VISTORIAS</v>
      </c>
      <c r="C43" s="301">
        <f>VLOOKUP(A43,RESUMO!$A$11:$D$37,3,0)</f>
        <v>0</v>
      </c>
      <c r="D43" s="304" t="e">
        <f t="shared" ref="D43" si="35">C43/$W$46</f>
        <v>#DIV/0!</v>
      </c>
      <c r="E43" s="131">
        <f>E45*$C43</f>
        <v>0</v>
      </c>
      <c r="F43" s="131"/>
      <c r="G43" s="131"/>
      <c r="H43" s="131"/>
      <c r="I43" s="131"/>
      <c r="J43" s="131"/>
      <c r="K43" s="131"/>
      <c r="L43" s="131"/>
      <c r="M43" s="131"/>
      <c r="N43" s="131"/>
      <c r="O43" s="131">
        <f t="shared" ref="O43" si="36">O45*$C43</f>
        <v>0</v>
      </c>
      <c r="P43" s="131"/>
      <c r="Q43" s="131"/>
      <c r="R43" s="131"/>
      <c r="S43" s="131"/>
      <c r="T43" s="131">
        <f t="shared" ref="T43:V43" si="37">T45*$C43</f>
        <v>0</v>
      </c>
      <c r="U43" s="131">
        <f t="shared" si="37"/>
        <v>0</v>
      </c>
      <c r="V43" s="131">
        <f t="shared" si="37"/>
        <v>0</v>
      </c>
      <c r="W43" s="272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08"/>
      <c r="B44" s="311"/>
      <c r="C44" s="302">
        <f>VLOOKUP($A44,[1]ORÇAMENTO!$A$21:$K$202,8,0)</f>
        <v>0</v>
      </c>
      <c r="D44" s="305"/>
      <c r="E44" s="14">
        <f t="shared" ref="E44:V44" si="3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38"/>
        <v>0</v>
      </c>
      <c r="P44" s="14"/>
      <c r="Q44" s="14"/>
      <c r="R44" s="14"/>
      <c r="S44" s="14"/>
      <c r="T44" s="14">
        <f t="shared" si="38"/>
        <v>0</v>
      </c>
      <c r="U44" s="14">
        <f t="shared" si="38"/>
        <v>0.3</v>
      </c>
      <c r="V44" s="14">
        <f t="shared" si="38"/>
        <v>0.7</v>
      </c>
      <c r="W44" s="242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09"/>
      <c r="B45" s="312"/>
      <c r="C45" s="303">
        <f>VLOOKUP($A45,[1]ORÇAMENTO!$A$21:$K$202,8,0)</f>
        <v>0</v>
      </c>
      <c r="D45" s="306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32" t="s">
        <v>18</v>
      </c>
      <c r="B46" s="333"/>
      <c r="C46" s="330" t="s">
        <v>481</v>
      </c>
      <c r="D46" s="166"/>
      <c r="E46" s="270">
        <f t="shared" ref="E46:V46" si="39">SUM(E13+E16+E19+E22+E25+E28+E43+E31+E34+E37+E40)</f>
        <v>0</v>
      </c>
      <c r="F46" s="270">
        <f t="shared" si="39"/>
        <v>0</v>
      </c>
      <c r="G46" s="270">
        <f t="shared" si="39"/>
        <v>0</v>
      </c>
      <c r="H46" s="270">
        <f t="shared" si="39"/>
        <v>0</v>
      </c>
      <c r="I46" s="270">
        <f t="shared" si="39"/>
        <v>0</v>
      </c>
      <c r="J46" s="270">
        <f t="shared" si="39"/>
        <v>0</v>
      </c>
      <c r="K46" s="270">
        <f t="shared" si="39"/>
        <v>0</v>
      </c>
      <c r="L46" s="270">
        <f t="shared" si="39"/>
        <v>0</v>
      </c>
      <c r="M46" s="270">
        <f t="shared" si="39"/>
        <v>0</v>
      </c>
      <c r="N46" s="270">
        <f t="shared" si="39"/>
        <v>0</v>
      </c>
      <c r="O46" s="270">
        <f t="shared" si="39"/>
        <v>0</v>
      </c>
      <c r="P46" s="270">
        <f t="shared" si="39"/>
        <v>0</v>
      </c>
      <c r="Q46" s="270">
        <f t="shared" si="39"/>
        <v>0</v>
      </c>
      <c r="R46" s="270">
        <f t="shared" si="39"/>
        <v>0</v>
      </c>
      <c r="S46" s="270">
        <f t="shared" si="39"/>
        <v>0</v>
      </c>
      <c r="T46" s="270">
        <f t="shared" si="39"/>
        <v>0</v>
      </c>
      <c r="U46" s="270">
        <f>SUM(U13+U16+U19+U22+U25+U28+U43+U31+U34+U37+U40)</f>
        <v>0</v>
      </c>
      <c r="V46" s="270">
        <f t="shared" si="39"/>
        <v>0</v>
      </c>
      <c r="W46" s="329">
        <f>SUM(E46:V46)</f>
        <v>0</v>
      </c>
    </row>
    <row r="47" spans="1:44" ht="15" customHeight="1">
      <c r="A47" s="334"/>
      <c r="B47" s="335"/>
      <c r="C47" s="331"/>
      <c r="D47" s="167"/>
      <c r="E47" s="168" t="e">
        <f t="shared" ref="E47:V47" si="40">E46/$W$46</f>
        <v>#DIV/0!</v>
      </c>
      <c r="F47" s="168" t="e">
        <f t="shared" si="40"/>
        <v>#DIV/0!</v>
      </c>
      <c r="G47" s="168" t="e">
        <f t="shared" si="40"/>
        <v>#DIV/0!</v>
      </c>
      <c r="H47" s="168" t="e">
        <f t="shared" si="40"/>
        <v>#DIV/0!</v>
      </c>
      <c r="I47" s="168" t="e">
        <f t="shared" si="40"/>
        <v>#DIV/0!</v>
      </c>
      <c r="J47" s="168" t="e">
        <f t="shared" si="40"/>
        <v>#DIV/0!</v>
      </c>
      <c r="K47" s="168" t="e">
        <f t="shared" si="40"/>
        <v>#DIV/0!</v>
      </c>
      <c r="L47" s="168" t="e">
        <f t="shared" si="40"/>
        <v>#DIV/0!</v>
      </c>
      <c r="M47" s="168" t="e">
        <f t="shared" si="40"/>
        <v>#DIV/0!</v>
      </c>
      <c r="N47" s="168" t="e">
        <f t="shared" si="40"/>
        <v>#DIV/0!</v>
      </c>
      <c r="O47" s="168" t="e">
        <f t="shared" si="40"/>
        <v>#DIV/0!</v>
      </c>
      <c r="P47" s="168" t="e">
        <f t="shared" si="40"/>
        <v>#DIV/0!</v>
      </c>
      <c r="Q47" s="168" t="e">
        <f t="shared" si="40"/>
        <v>#DIV/0!</v>
      </c>
      <c r="R47" s="168" t="e">
        <f t="shared" si="40"/>
        <v>#DIV/0!</v>
      </c>
      <c r="S47" s="168" t="e">
        <f t="shared" si="40"/>
        <v>#DIV/0!</v>
      </c>
      <c r="T47" s="168" t="e">
        <f t="shared" si="40"/>
        <v>#DIV/0!</v>
      </c>
      <c r="U47" s="168" t="e">
        <f t="shared" si="40"/>
        <v>#DIV/0!</v>
      </c>
      <c r="V47" s="168" t="e">
        <f t="shared" si="40"/>
        <v>#DIV/0!</v>
      </c>
      <c r="W47" s="329"/>
      <c r="Z47" s="21"/>
    </row>
    <row r="48" spans="1:44" ht="15" customHeight="1">
      <c r="A48" s="334"/>
      <c r="B48" s="335"/>
      <c r="C48" s="330" t="s">
        <v>482</v>
      </c>
      <c r="D48" s="166"/>
      <c r="E48" s="270">
        <f>E46*$W$6+E46</f>
        <v>0</v>
      </c>
      <c r="F48" s="270">
        <f t="shared" ref="F48:V48" si="41">F46*$W$6+F46</f>
        <v>0</v>
      </c>
      <c r="G48" s="270">
        <f t="shared" si="41"/>
        <v>0</v>
      </c>
      <c r="H48" s="270">
        <f t="shared" si="41"/>
        <v>0</v>
      </c>
      <c r="I48" s="270">
        <f t="shared" si="41"/>
        <v>0</v>
      </c>
      <c r="J48" s="270">
        <f t="shared" si="41"/>
        <v>0</v>
      </c>
      <c r="K48" s="270">
        <f t="shared" si="41"/>
        <v>0</v>
      </c>
      <c r="L48" s="270">
        <f t="shared" si="41"/>
        <v>0</v>
      </c>
      <c r="M48" s="270">
        <f t="shared" si="41"/>
        <v>0</v>
      </c>
      <c r="N48" s="270">
        <f t="shared" si="41"/>
        <v>0</v>
      </c>
      <c r="O48" s="270">
        <f t="shared" si="41"/>
        <v>0</v>
      </c>
      <c r="P48" s="270">
        <f t="shared" si="41"/>
        <v>0</v>
      </c>
      <c r="Q48" s="270">
        <f t="shared" si="41"/>
        <v>0</v>
      </c>
      <c r="R48" s="270">
        <f t="shared" si="41"/>
        <v>0</v>
      </c>
      <c r="S48" s="270">
        <f t="shared" si="41"/>
        <v>0</v>
      </c>
      <c r="T48" s="270">
        <f t="shared" si="41"/>
        <v>0</v>
      </c>
      <c r="U48" s="270">
        <f t="shared" si="41"/>
        <v>0</v>
      </c>
      <c r="V48" s="270">
        <f t="shared" si="41"/>
        <v>0</v>
      </c>
      <c r="W48" s="329">
        <f>SUM(E48:V48)</f>
        <v>0</v>
      </c>
    </row>
    <row r="49" spans="1:23" ht="15" customHeight="1">
      <c r="A49" s="334"/>
      <c r="B49" s="335"/>
      <c r="C49" s="331"/>
      <c r="D49" s="167"/>
      <c r="E49" s="168" t="e">
        <f>E48/$W$48</f>
        <v>#DIV/0!</v>
      </c>
      <c r="F49" s="168" t="e">
        <f t="shared" ref="F49:V49" si="42">F48/$W$48</f>
        <v>#DIV/0!</v>
      </c>
      <c r="G49" s="168" t="e">
        <f t="shared" si="42"/>
        <v>#DIV/0!</v>
      </c>
      <c r="H49" s="168" t="e">
        <f t="shared" si="42"/>
        <v>#DIV/0!</v>
      </c>
      <c r="I49" s="168" t="e">
        <f t="shared" si="42"/>
        <v>#DIV/0!</v>
      </c>
      <c r="J49" s="168" t="e">
        <f t="shared" si="42"/>
        <v>#DIV/0!</v>
      </c>
      <c r="K49" s="168" t="e">
        <f t="shared" si="42"/>
        <v>#DIV/0!</v>
      </c>
      <c r="L49" s="168" t="e">
        <f t="shared" si="42"/>
        <v>#DIV/0!</v>
      </c>
      <c r="M49" s="168" t="e">
        <f t="shared" si="42"/>
        <v>#DIV/0!</v>
      </c>
      <c r="N49" s="168" t="e">
        <f t="shared" si="42"/>
        <v>#DIV/0!</v>
      </c>
      <c r="O49" s="168" t="e">
        <f t="shared" si="42"/>
        <v>#DIV/0!</v>
      </c>
      <c r="P49" s="168" t="e">
        <f t="shared" si="42"/>
        <v>#DIV/0!</v>
      </c>
      <c r="Q49" s="168" t="e">
        <f t="shared" si="42"/>
        <v>#DIV/0!</v>
      </c>
      <c r="R49" s="168" t="e">
        <f t="shared" si="42"/>
        <v>#DIV/0!</v>
      </c>
      <c r="S49" s="168" t="e">
        <f t="shared" si="42"/>
        <v>#DIV/0!</v>
      </c>
      <c r="T49" s="168" t="e">
        <f t="shared" si="42"/>
        <v>#DIV/0!</v>
      </c>
      <c r="U49" s="168" t="e">
        <f t="shared" si="42"/>
        <v>#DIV/0!</v>
      </c>
      <c r="V49" s="168" t="e">
        <f t="shared" si="42"/>
        <v>#DIV/0!</v>
      </c>
      <c r="W49" s="329"/>
    </row>
    <row r="50" spans="1:23" ht="15" customHeight="1">
      <c r="A50" s="334"/>
      <c r="B50" s="335"/>
      <c r="C50" s="330" t="s">
        <v>20</v>
      </c>
      <c r="D50" s="167"/>
      <c r="E50" s="270">
        <f>E48</f>
        <v>0</v>
      </c>
      <c r="F50" s="270">
        <f t="shared" ref="F50:F51" si="43">F48+E50</f>
        <v>0</v>
      </c>
      <c r="G50" s="270">
        <f t="shared" ref="G50:G51" si="44">G48+F50</f>
        <v>0</v>
      </c>
      <c r="H50" s="270">
        <f t="shared" ref="H50:H51" si="45">H48+G50</f>
        <v>0</v>
      </c>
      <c r="I50" s="270">
        <f t="shared" ref="I50:I51" si="46">I48+H50</f>
        <v>0</v>
      </c>
      <c r="J50" s="270">
        <f t="shared" ref="J50:J51" si="47">J48+I50</f>
        <v>0</v>
      </c>
      <c r="K50" s="270">
        <f t="shared" ref="K50:K51" si="48">K48+J50</f>
        <v>0</v>
      </c>
      <c r="L50" s="270">
        <f t="shared" ref="L50:L51" si="49">L48+K50</f>
        <v>0</v>
      </c>
      <c r="M50" s="270">
        <f t="shared" ref="M50:M51" si="50">M48+L50</f>
        <v>0</v>
      </c>
      <c r="N50" s="270">
        <f t="shared" ref="N50:N51" si="51">N48+M50</f>
        <v>0</v>
      </c>
      <c r="O50" s="270">
        <f t="shared" ref="O50:O51" si="52">O48+N50</f>
        <v>0</v>
      </c>
      <c r="P50" s="270">
        <f t="shared" ref="P50:P51" si="53">P48+O50</f>
        <v>0</v>
      </c>
      <c r="Q50" s="270">
        <f t="shared" ref="Q50:Q51" si="54">Q48+P50</f>
        <v>0</v>
      </c>
      <c r="R50" s="270">
        <f t="shared" ref="R50:R51" si="55">R48+Q50</f>
        <v>0</v>
      </c>
      <c r="S50" s="270">
        <f t="shared" ref="S50:S51" si="56">S48+R50</f>
        <v>0</v>
      </c>
      <c r="T50" s="270">
        <f>T48+S50</f>
        <v>0</v>
      </c>
      <c r="U50" s="270">
        <f t="shared" ref="U50:U51" si="57">U48+T50</f>
        <v>0</v>
      </c>
      <c r="V50" s="270">
        <f t="shared" ref="V50:V51" si="58">V48+U50</f>
        <v>0</v>
      </c>
      <c r="W50" s="329">
        <f>V50</f>
        <v>0</v>
      </c>
    </row>
    <row r="51" spans="1:23" ht="15" customHeight="1">
      <c r="A51" s="336"/>
      <c r="B51" s="337"/>
      <c r="C51" s="331"/>
      <c r="D51" s="167"/>
      <c r="E51" s="168" t="e">
        <f>E49</f>
        <v>#DIV/0!</v>
      </c>
      <c r="F51" s="168" t="e">
        <f t="shared" si="43"/>
        <v>#DIV/0!</v>
      </c>
      <c r="G51" s="168" t="e">
        <f t="shared" si="44"/>
        <v>#DIV/0!</v>
      </c>
      <c r="H51" s="168" t="e">
        <f t="shared" si="45"/>
        <v>#DIV/0!</v>
      </c>
      <c r="I51" s="168" t="e">
        <f t="shared" si="46"/>
        <v>#DIV/0!</v>
      </c>
      <c r="J51" s="168" t="e">
        <f t="shared" si="47"/>
        <v>#DIV/0!</v>
      </c>
      <c r="K51" s="168" t="e">
        <f t="shared" si="48"/>
        <v>#DIV/0!</v>
      </c>
      <c r="L51" s="168" t="e">
        <f t="shared" si="49"/>
        <v>#DIV/0!</v>
      </c>
      <c r="M51" s="168" t="e">
        <f t="shared" si="50"/>
        <v>#DIV/0!</v>
      </c>
      <c r="N51" s="168" t="e">
        <f t="shared" si="51"/>
        <v>#DIV/0!</v>
      </c>
      <c r="O51" s="168" t="e">
        <f t="shared" si="52"/>
        <v>#DIV/0!</v>
      </c>
      <c r="P51" s="168" t="e">
        <f t="shared" si="53"/>
        <v>#DIV/0!</v>
      </c>
      <c r="Q51" s="168" t="e">
        <f t="shared" si="54"/>
        <v>#DIV/0!</v>
      </c>
      <c r="R51" s="168" t="e">
        <f t="shared" si="55"/>
        <v>#DIV/0!</v>
      </c>
      <c r="S51" s="168" t="e">
        <f t="shared" si="56"/>
        <v>#DIV/0!</v>
      </c>
      <c r="T51" s="168" t="e">
        <f t="shared" ref="T51" si="59">T49+S51</f>
        <v>#DIV/0!</v>
      </c>
      <c r="U51" s="168" t="e">
        <f t="shared" si="57"/>
        <v>#DIV/0!</v>
      </c>
      <c r="V51" s="168" t="e">
        <f t="shared" si="58"/>
        <v>#DIV/0!</v>
      </c>
      <c r="W51" s="329"/>
    </row>
    <row r="52" spans="1:23"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</row>
    <row r="53" spans="1:23">
      <c r="B53" s="185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</row>
    <row r="54" spans="1:23"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</row>
    <row r="55" spans="1:23">
      <c r="C55" s="20">
        <f>ORÇAMENTO!M291</f>
        <v>0</v>
      </c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271">
        <f>C55*$W$6+C55</f>
        <v>0</v>
      </c>
    </row>
    <row r="57" spans="1:23">
      <c r="C57" s="20" t="b">
        <f>C55=W46</f>
        <v>1</v>
      </c>
      <c r="W57" s="269" t="b">
        <f>W55=W50</f>
        <v>1</v>
      </c>
    </row>
  </sheetData>
  <mergeCells count="58">
    <mergeCell ref="C16:C18"/>
    <mergeCell ref="A43:A45"/>
    <mergeCell ref="C50:C51"/>
    <mergeCell ref="W50:W51"/>
    <mergeCell ref="A46:B51"/>
    <mergeCell ref="D43:D45"/>
    <mergeCell ref="C43:C45"/>
    <mergeCell ref="B43:B45"/>
    <mergeCell ref="D40:D42"/>
    <mergeCell ref="C31:C33"/>
    <mergeCell ref="D31:D33"/>
    <mergeCell ref="A37:A39"/>
    <mergeCell ref="B37:B39"/>
    <mergeCell ref="C37:C39"/>
    <mergeCell ref="D37:D39"/>
    <mergeCell ref="A34:A36"/>
    <mergeCell ref="A1:W4"/>
    <mergeCell ref="E11:V11"/>
    <mergeCell ref="W11:W12"/>
    <mergeCell ref="W46:W47"/>
    <mergeCell ref="W48:W49"/>
    <mergeCell ref="C48:C49"/>
    <mergeCell ref="A13:A15"/>
    <mergeCell ref="D13:D15"/>
    <mergeCell ref="C13:C15"/>
    <mergeCell ref="B13:B15"/>
    <mergeCell ref="A16:A18"/>
    <mergeCell ref="B16:B18"/>
    <mergeCell ref="B22:B24"/>
    <mergeCell ref="D19:D21"/>
    <mergeCell ref="B19:B21"/>
    <mergeCell ref="C46:C47"/>
    <mergeCell ref="B34:B36"/>
    <mergeCell ref="A40:A42"/>
    <mergeCell ref="B40:B42"/>
    <mergeCell ref="C40:C42"/>
    <mergeCell ref="B25:B27"/>
    <mergeCell ref="C25:C27"/>
    <mergeCell ref="A25:A27"/>
    <mergeCell ref="C28:C30"/>
    <mergeCell ref="A28:A30"/>
    <mergeCell ref="B28:B30"/>
    <mergeCell ref="A8:B8"/>
    <mergeCell ref="C34:C36"/>
    <mergeCell ref="D34:D36"/>
    <mergeCell ref="A31:A33"/>
    <mergeCell ref="B31:B33"/>
    <mergeCell ref="D22:D24"/>
    <mergeCell ref="D25:D27"/>
    <mergeCell ref="C22:C24"/>
    <mergeCell ref="D16:D18"/>
    <mergeCell ref="A11:A12"/>
    <mergeCell ref="B11:B12"/>
    <mergeCell ref="D11:D12"/>
    <mergeCell ref="C19:C21"/>
    <mergeCell ref="A19:A21"/>
    <mergeCell ref="D28:D30"/>
    <mergeCell ref="A22:A24"/>
  </mergeCells>
  <phoneticPr fontId="131" type="noConversion"/>
  <conditionalFormatting sqref="T28">
    <cfRule type="cellIs" dxfId="1517" priority="1152" operator="equal">
      <formula>0</formula>
    </cfRule>
  </conditionalFormatting>
  <conditionalFormatting sqref="T29">
    <cfRule type="cellIs" dxfId="1516" priority="1151" operator="greaterThan">
      <formula>0</formula>
    </cfRule>
  </conditionalFormatting>
  <conditionalFormatting sqref="T30">
    <cfRule type="cellIs" dxfId="1515" priority="1150" operator="equal">
      <formula>0</formula>
    </cfRule>
  </conditionalFormatting>
  <conditionalFormatting sqref="T28">
    <cfRule type="cellIs" dxfId="1514" priority="1149" operator="equal">
      <formula>0</formula>
    </cfRule>
  </conditionalFormatting>
  <conditionalFormatting sqref="T29">
    <cfRule type="cellIs" dxfId="1513" priority="1148" operator="greaterThan">
      <formula>0</formula>
    </cfRule>
  </conditionalFormatting>
  <conditionalFormatting sqref="T30">
    <cfRule type="cellIs" dxfId="1512" priority="1147" operator="equal">
      <formula>0</formula>
    </cfRule>
  </conditionalFormatting>
  <conditionalFormatting sqref="T28">
    <cfRule type="cellIs" dxfId="1511" priority="1146" operator="equal">
      <formula>0</formula>
    </cfRule>
  </conditionalFormatting>
  <conditionalFormatting sqref="T29">
    <cfRule type="cellIs" dxfId="1510" priority="1145" operator="greaterThan">
      <formula>0</formula>
    </cfRule>
  </conditionalFormatting>
  <conditionalFormatting sqref="T28">
    <cfRule type="cellIs" dxfId="1509" priority="1143" operator="equal">
      <formula>0</formula>
    </cfRule>
  </conditionalFormatting>
  <conditionalFormatting sqref="T29">
    <cfRule type="cellIs" dxfId="1508" priority="1142" operator="greaterThan">
      <formula>0</formula>
    </cfRule>
  </conditionalFormatting>
  <conditionalFormatting sqref="T28">
    <cfRule type="cellIs" dxfId="1507" priority="1140" operator="equal">
      <formula>0</formula>
    </cfRule>
  </conditionalFormatting>
  <conditionalFormatting sqref="U30">
    <cfRule type="cellIs" dxfId="1506" priority="1137" operator="equal">
      <formula>0</formula>
    </cfRule>
  </conditionalFormatting>
  <conditionalFormatting sqref="V30">
    <cfRule type="cellIs" dxfId="1505" priority="1131" operator="equal">
      <formula>0</formula>
    </cfRule>
  </conditionalFormatting>
  <conditionalFormatting sqref="U30">
    <cfRule type="cellIs" dxfId="1504" priority="1134" operator="equal">
      <formula>0</formula>
    </cfRule>
  </conditionalFormatting>
  <conditionalFormatting sqref="U28">
    <cfRule type="cellIs" dxfId="1503" priority="1128" operator="equal">
      <formula>0</formula>
    </cfRule>
  </conditionalFormatting>
  <conditionalFormatting sqref="U29">
    <cfRule type="cellIs" dxfId="1502" priority="1127" operator="greaterThan">
      <formula>0</formula>
    </cfRule>
  </conditionalFormatting>
  <conditionalFormatting sqref="U28">
    <cfRule type="cellIs" dxfId="1501" priority="1122" operator="equal">
      <formula>0</formula>
    </cfRule>
  </conditionalFormatting>
  <conditionalFormatting sqref="U29">
    <cfRule type="cellIs" dxfId="1500" priority="1119" operator="greaterThan">
      <formula>0</formula>
    </cfRule>
  </conditionalFormatting>
  <conditionalFormatting sqref="U28">
    <cfRule type="cellIs" dxfId="1499" priority="1118" operator="equal">
      <formula>0</formula>
    </cfRule>
  </conditionalFormatting>
  <conditionalFormatting sqref="U28">
    <cfRule type="cellIs" dxfId="1498" priority="1114" operator="equal">
      <formula>0</formula>
    </cfRule>
  </conditionalFormatting>
  <conditionalFormatting sqref="M33:O33 T33">
    <cfRule type="cellIs" dxfId="1497" priority="1097" operator="equal">
      <formula>0</formula>
    </cfRule>
  </conditionalFormatting>
  <conditionalFormatting sqref="N33:O33 T33">
    <cfRule type="cellIs" dxfId="1496" priority="1094" operator="equal">
      <formula>0</formula>
    </cfRule>
  </conditionalFormatting>
  <conditionalFormatting sqref="N33:O33 T33">
    <cfRule type="cellIs" dxfId="1495" priority="1096" operator="equal">
      <formula>0</formula>
    </cfRule>
  </conditionalFormatting>
  <conditionalFormatting sqref="T33">
    <cfRule type="cellIs" dxfId="1494" priority="1086" operator="equal">
      <formula>0</formula>
    </cfRule>
  </conditionalFormatting>
  <conditionalFormatting sqref="T33">
    <cfRule type="cellIs" dxfId="1493" priority="1088" operator="equal">
      <formula>0</formula>
    </cfRule>
  </conditionalFormatting>
  <conditionalFormatting sqref="O33">
    <cfRule type="cellIs" dxfId="1492" priority="1084" operator="equal">
      <formula>0</formula>
    </cfRule>
  </conditionalFormatting>
  <conditionalFormatting sqref="T33">
    <cfRule type="cellIs" dxfId="1491" priority="1082" operator="equal">
      <formula>0</formula>
    </cfRule>
  </conditionalFormatting>
  <conditionalFormatting sqref="U33">
    <cfRule type="cellIs" dxfId="1490" priority="1080" operator="equal">
      <formula>0</formula>
    </cfRule>
  </conditionalFormatting>
  <conditionalFormatting sqref="U33">
    <cfRule type="cellIs" dxfId="1489" priority="1079" operator="equal">
      <formula>0</formula>
    </cfRule>
  </conditionalFormatting>
  <conditionalFormatting sqref="V33">
    <cfRule type="cellIs" dxfId="1488" priority="1074" operator="equal">
      <formula>0</formula>
    </cfRule>
  </conditionalFormatting>
  <conditionalFormatting sqref="U36">
    <cfRule type="cellIs" dxfId="1487" priority="1073" operator="equal">
      <formula>0</formula>
    </cfRule>
  </conditionalFormatting>
  <conditionalFormatting sqref="U36">
    <cfRule type="cellIs" dxfId="1486" priority="1071" operator="equal">
      <formula>0</formula>
    </cfRule>
  </conditionalFormatting>
  <conditionalFormatting sqref="U36">
    <cfRule type="cellIs" dxfId="1485" priority="1070" operator="equal">
      <formula>0</formula>
    </cfRule>
  </conditionalFormatting>
  <conditionalFormatting sqref="V36:V39">
    <cfRule type="cellIs" dxfId="1484" priority="1068" operator="equal">
      <formula>0</formula>
    </cfRule>
  </conditionalFormatting>
  <conditionalFormatting sqref="V36:V39">
    <cfRule type="cellIs" dxfId="1483" priority="1067" operator="equal">
      <formula>0</formula>
    </cfRule>
  </conditionalFormatting>
  <conditionalFormatting sqref="U35">
    <cfRule type="cellIs" dxfId="1482" priority="1063" operator="greaterThan">
      <formula>0</formula>
    </cfRule>
  </conditionalFormatting>
  <conditionalFormatting sqref="U34">
    <cfRule type="cellIs" dxfId="1481" priority="1062" operator="equal">
      <formula>0</formula>
    </cfRule>
  </conditionalFormatting>
  <conditionalFormatting sqref="U34">
    <cfRule type="cellIs" dxfId="1480" priority="1058" operator="equal">
      <formula>0</formula>
    </cfRule>
  </conditionalFormatting>
  <conditionalFormatting sqref="U35">
    <cfRule type="cellIs" dxfId="1479" priority="1051" operator="greaterThan">
      <formula>0</formula>
    </cfRule>
  </conditionalFormatting>
  <conditionalFormatting sqref="U34">
    <cfRule type="cellIs" dxfId="1478" priority="1050" operator="equal">
      <formula>0</formula>
    </cfRule>
  </conditionalFormatting>
  <conditionalFormatting sqref="V35">
    <cfRule type="cellIs" dxfId="1477" priority="1049" operator="greaterThan">
      <formula>0</formula>
    </cfRule>
  </conditionalFormatting>
  <conditionalFormatting sqref="V34">
    <cfRule type="cellIs" dxfId="1476" priority="1044" operator="equal">
      <formula>0</formula>
    </cfRule>
  </conditionalFormatting>
  <conditionalFormatting sqref="V35">
    <cfRule type="cellIs" dxfId="1475" priority="1043" operator="greaterThan">
      <formula>0</formula>
    </cfRule>
  </conditionalFormatting>
  <conditionalFormatting sqref="V34">
    <cfRule type="cellIs" dxfId="1474" priority="1038" operator="equal">
      <formula>0</formula>
    </cfRule>
  </conditionalFormatting>
  <conditionalFormatting sqref="U43">
    <cfRule type="cellIs" dxfId="1473" priority="1022" operator="equal">
      <formula>0</formula>
    </cfRule>
  </conditionalFormatting>
  <conditionalFormatting sqref="U43">
    <cfRule type="cellIs" dxfId="1472" priority="1020" operator="equal">
      <formula>0</formula>
    </cfRule>
  </conditionalFormatting>
  <conditionalFormatting sqref="U43">
    <cfRule type="cellIs" dxfId="1471" priority="1018" operator="equal">
      <formula>0</formula>
    </cfRule>
  </conditionalFormatting>
  <conditionalFormatting sqref="U43">
    <cfRule type="cellIs" dxfId="1470" priority="1016" operator="equal">
      <formula>0</formula>
    </cfRule>
  </conditionalFormatting>
  <conditionalFormatting sqref="U43">
    <cfRule type="cellIs" dxfId="1469" priority="1014" operator="equal">
      <formula>0</formula>
    </cfRule>
  </conditionalFormatting>
  <conditionalFormatting sqref="U43">
    <cfRule type="cellIs" dxfId="1468" priority="1012" operator="equal">
      <formula>0</formula>
    </cfRule>
  </conditionalFormatting>
  <conditionalFormatting sqref="U44">
    <cfRule type="cellIs" dxfId="1467" priority="1011" operator="greaterThan">
      <formula>0</formula>
    </cfRule>
  </conditionalFormatting>
  <conditionalFormatting sqref="U43">
    <cfRule type="cellIs" dxfId="1466" priority="1010" operator="equal">
      <formula>0</formula>
    </cfRule>
  </conditionalFormatting>
  <conditionalFormatting sqref="V44">
    <cfRule type="cellIs" dxfId="1465" priority="1009" operator="greaterThan">
      <formula>0</formula>
    </cfRule>
  </conditionalFormatting>
  <conditionalFormatting sqref="V43">
    <cfRule type="cellIs" dxfId="1464" priority="1008" operator="equal">
      <formula>0</formula>
    </cfRule>
  </conditionalFormatting>
  <conditionalFormatting sqref="V44">
    <cfRule type="cellIs" dxfId="1463" priority="1007" operator="greaterThan">
      <formula>0</formula>
    </cfRule>
  </conditionalFormatting>
  <conditionalFormatting sqref="V43">
    <cfRule type="cellIs" dxfId="1462" priority="1006" operator="equal">
      <formula>0</formula>
    </cfRule>
  </conditionalFormatting>
  <conditionalFormatting sqref="V44">
    <cfRule type="cellIs" dxfId="1461" priority="1005" operator="greaterThan">
      <formula>0</formula>
    </cfRule>
  </conditionalFormatting>
  <conditionalFormatting sqref="V43">
    <cfRule type="cellIs" dxfId="1460" priority="1004" operator="equal">
      <formula>0</formula>
    </cfRule>
  </conditionalFormatting>
  <conditionalFormatting sqref="V44">
    <cfRule type="cellIs" dxfId="1459" priority="1003" operator="greaterThan">
      <formula>0</formula>
    </cfRule>
  </conditionalFormatting>
  <conditionalFormatting sqref="V43">
    <cfRule type="cellIs" dxfId="1458" priority="1002" operator="equal">
      <formula>0</formula>
    </cfRule>
  </conditionalFormatting>
  <conditionalFormatting sqref="V44">
    <cfRule type="cellIs" dxfId="1457" priority="1001" operator="greaterThan">
      <formula>0</formula>
    </cfRule>
  </conditionalFormatting>
  <conditionalFormatting sqref="V43">
    <cfRule type="cellIs" dxfId="1456" priority="1000" operator="equal">
      <formula>0</formula>
    </cfRule>
  </conditionalFormatting>
  <conditionalFormatting sqref="V44">
    <cfRule type="cellIs" dxfId="1455" priority="999" operator="greaterThan">
      <formula>0</formula>
    </cfRule>
  </conditionalFormatting>
  <conditionalFormatting sqref="V43">
    <cfRule type="cellIs" dxfId="1454" priority="998" operator="equal">
      <formula>0</formula>
    </cfRule>
  </conditionalFormatting>
  <conditionalFormatting sqref="V44">
    <cfRule type="cellIs" dxfId="1453" priority="997" operator="greaterThan">
      <formula>0</formula>
    </cfRule>
  </conditionalFormatting>
  <conditionalFormatting sqref="V43">
    <cfRule type="cellIs" dxfId="1452" priority="996" operator="equal">
      <formula>0</formula>
    </cfRule>
  </conditionalFormatting>
  <conditionalFormatting sqref="V44">
    <cfRule type="cellIs" dxfId="1451" priority="995" operator="greaterThan">
      <formula>0</formula>
    </cfRule>
  </conditionalFormatting>
  <conditionalFormatting sqref="V43">
    <cfRule type="cellIs" dxfId="1450" priority="994" operator="equal">
      <formula>0</formula>
    </cfRule>
  </conditionalFormatting>
  <conditionalFormatting sqref="T26">
    <cfRule type="cellIs" dxfId="1449" priority="955" operator="greaterThan">
      <formula>0</formula>
    </cfRule>
  </conditionalFormatting>
  <conditionalFormatting sqref="T25">
    <cfRule type="cellIs" dxfId="1448" priority="954" operator="equal">
      <formula>0</formula>
    </cfRule>
  </conditionalFormatting>
  <conditionalFormatting sqref="T25">
    <cfRule type="cellIs" dxfId="1447" priority="952" operator="equal">
      <formula>0</formula>
    </cfRule>
  </conditionalFormatting>
  <conditionalFormatting sqref="T26">
    <cfRule type="cellIs" dxfId="1446" priority="951" operator="greaterThan">
      <formula>0</formula>
    </cfRule>
  </conditionalFormatting>
  <conditionalFormatting sqref="T25">
    <cfRule type="cellIs" dxfId="1445" priority="950" operator="equal">
      <formula>0</formula>
    </cfRule>
  </conditionalFormatting>
  <conditionalFormatting sqref="T25">
    <cfRule type="cellIs" dxfId="1444" priority="946" operator="equal">
      <formula>0</formula>
    </cfRule>
  </conditionalFormatting>
  <conditionalFormatting sqref="T25">
    <cfRule type="cellIs" dxfId="1443" priority="942" operator="equal">
      <formula>0</formula>
    </cfRule>
  </conditionalFormatting>
  <conditionalFormatting sqref="T26">
    <cfRule type="cellIs" dxfId="1442" priority="941" operator="greaterThan">
      <formula>0</formula>
    </cfRule>
  </conditionalFormatting>
  <conditionalFormatting sqref="T25">
    <cfRule type="cellIs" dxfId="1441" priority="940" operator="equal">
      <formula>0</formula>
    </cfRule>
  </conditionalFormatting>
  <conditionalFormatting sqref="U25">
    <cfRule type="cellIs" dxfId="1440" priority="936" operator="equal">
      <formula>0</formula>
    </cfRule>
  </conditionalFormatting>
  <conditionalFormatting sqref="U26">
    <cfRule type="cellIs" dxfId="1439" priority="935" operator="greaterThan">
      <formula>0</formula>
    </cfRule>
  </conditionalFormatting>
  <conditionalFormatting sqref="U25">
    <cfRule type="cellIs" dxfId="1438" priority="934" operator="equal">
      <formula>0</formula>
    </cfRule>
  </conditionalFormatting>
  <conditionalFormatting sqref="U25">
    <cfRule type="cellIs" dxfId="1437" priority="930" operator="equal">
      <formula>0</formula>
    </cfRule>
  </conditionalFormatting>
  <conditionalFormatting sqref="U26">
    <cfRule type="cellIs" dxfId="1436" priority="929" operator="greaterThan">
      <formula>0</formula>
    </cfRule>
  </conditionalFormatting>
  <conditionalFormatting sqref="U25">
    <cfRule type="cellIs" dxfId="1435" priority="928" operator="equal">
      <formula>0</formula>
    </cfRule>
  </conditionalFormatting>
  <conditionalFormatting sqref="U25">
    <cfRule type="cellIs" dxfId="1434" priority="924" operator="equal">
      <formula>0</formula>
    </cfRule>
  </conditionalFormatting>
  <conditionalFormatting sqref="T30">
    <cfRule type="cellIs" dxfId="1433" priority="923" operator="equal">
      <formula>0</formula>
    </cfRule>
  </conditionalFormatting>
  <conditionalFormatting sqref="T30">
    <cfRule type="cellIs" dxfId="1432" priority="922" operator="equal">
      <formula>0</formula>
    </cfRule>
  </conditionalFormatting>
  <conditionalFormatting sqref="T30">
    <cfRule type="cellIs" dxfId="1431" priority="921" operator="equal">
      <formula>0</formula>
    </cfRule>
  </conditionalFormatting>
  <conditionalFormatting sqref="T30">
    <cfRule type="cellIs" dxfId="1430" priority="920" operator="equal">
      <formula>0</formula>
    </cfRule>
  </conditionalFormatting>
  <conditionalFormatting sqref="U30">
    <cfRule type="cellIs" dxfId="1429" priority="919" operator="equal">
      <formula>0</formula>
    </cfRule>
  </conditionalFormatting>
  <conditionalFormatting sqref="U30">
    <cfRule type="cellIs" dxfId="1428" priority="918" operator="equal">
      <formula>0</formula>
    </cfRule>
  </conditionalFormatting>
  <conditionalFormatting sqref="U30">
    <cfRule type="cellIs" dxfId="1427" priority="917" operator="equal">
      <formula>0</formula>
    </cfRule>
  </conditionalFormatting>
  <conditionalFormatting sqref="U30">
    <cfRule type="cellIs" dxfId="1426" priority="916" operator="equal">
      <formula>0</formula>
    </cfRule>
  </conditionalFormatting>
  <conditionalFormatting sqref="T28">
    <cfRule type="cellIs" dxfId="1425" priority="914" operator="equal">
      <formula>0</formula>
    </cfRule>
  </conditionalFormatting>
  <conditionalFormatting sqref="T28">
    <cfRule type="cellIs" dxfId="1424" priority="912" operator="equal">
      <formula>0</formula>
    </cfRule>
  </conditionalFormatting>
  <conditionalFormatting sqref="T29">
    <cfRule type="cellIs" dxfId="1423" priority="911" operator="greaterThan">
      <formula>0</formula>
    </cfRule>
  </conditionalFormatting>
  <conditionalFormatting sqref="T28">
    <cfRule type="cellIs" dxfId="1422" priority="910" operator="equal">
      <formula>0</formula>
    </cfRule>
  </conditionalFormatting>
  <conditionalFormatting sqref="T29">
    <cfRule type="cellIs" dxfId="1421" priority="909" operator="greaterThan">
      <formula>0</formula>
    </cfRule>
  </conditionalFormatting>
  <conditionalFormatting sqref="T28">
    <cfRule type="cellIs" dxfId="1420" priority="908" operator="equal">
      <formula>0</formula>
    </cfRule>
  </conditionalFormatting>
  <conditionalFormatting sqref="T29">
    <cfRule type="cellIs" dxfId="1419" priority="907" operator="greaterThan">
      <formula>0</formula>
    </cfRule>
  </conditionalFormatting>
  <conditionalFormatting sqref="T28">
    <cfRule type="cellIs" dxfId="1418" priority="906" operator="equal">
      <formula>0</formula>
    </cfRule>
  </conditionalFormatting>
  <conditionalFormatting sqref="T29">
    <cfRule type="cellIs" dxfId="1417" priority="905" operator="greaterThan">
      <formula>0</formula>
    </cfRule>
  </conditionalFormatting>
  <conditionalFormatting sqref="T28">
    <cfRule type="cellIs" dxfId="1416" priority="904" operator="equal">
      <formula>0</formula>
    </cfRule>
  </conditionalFormatting>
  <conditionalFormatting sqref="T29">
    <cfRule type="cellIs" dxfId="1415" priority="903" operator="greaterThan">
      <formula>0</formula>
    </cfRule>
  </conditionalFormatting>
  <conditionalFormatting sqref="T28">
    <cfRule type="cellIs" dxfId="1414" priority="902" operator="equal">
      <formula>0</formula>
    </cfRule>
  </conditionalFormatting>
  <conditionalFormatting sqref="T29">
    <cfRule type="cellIs" dxfId="1413" priority="901" operator="greaterThan">
      <formula>0</formula>
    </cfRule>
  </conditionalFormatting>
  <conditionalFormatting sqref="T28">
    <cfRule type="cellIs" dxfId="1412" priority="900" operator="equal">
      <formula>0</formula>
    </cfRule>
  </conditionalFormatting>
  <conditionalFormatting sqref="U29">
    <cfRule type="cellIs" dxfId="1411" priority="899" operator="greaterThan">
      <formula>0</formula>
    </cfRule>
  </conditionalFormatting>
  <conditionalFormatting sqref="U28">
    <cfRule type="cellIs" dxfId="1410" priority="898" operator="equal">
      <formula>0</formula>
    </cfRule>
  </conditionalFormatting>
  <conditionalFormatting sqref="U29">
    <cfRule type="cellIs" dxfId="1409" priority="897" operator="greaterThan">
      <formula>0</formula>
    </cfRule>
  </conditionalFormatting>
  <conditionalFormatting sqref="U28">
    <cfRule type="cellIs" dxfId="1408" priority="896" operator="equal">
      <formula>0</formula>
    </cfRule>
  </conditionalFormatting>
  <conditionalFormatting sqref="U29">
    <cfRule type="cellIs" dxfId="1407" priority="895" operator="greaterThan">
      <formula>0</formula>
    </cfRule>
  </conditionalFormatting>
  <conditionalFormatting sqref="U28">
    <cfRule type="cellIs" dxfId="1406" priority="894" operator="equal">
      <formula>0</formula>
    </cfRule>
  </conditionalFormatting>
  <conditionalFormatting sqref="U29">
    <cfRule type="cellIs" dxfId="1405" priority="893" operator="greaterThan">
      <formula>0</formula>
    </cfRule>
  </conditionalFormatting>
  <conditionalFormatting sqref="U28">
    <cfRule type="cellIs" dxfId="1404" priority="892" operator="equal">
      <formula>0</formula>
    </cfRule>
  </conditionalFormatting>
  <conditionalFormatting sqref="U29">
    <cfRule type="cellIs" dxfId="1403" priority="891" operator="greaterThan">
      <formula>0</formula>
    </cfRule>
  </conditionalFormatting>
  <conditionalFormatting sqref="U28">
    <cfRule type="cellIs" dxfId="1402" priority="890" operator="equal">
      <formula>0</formula>
    </cfRule>
  </conditionalFormatting>
  <conditionalFormatting sqref="U29">
    <cfRule type="cellIs" dxfId="1401" priority="889" operator="greaterThan">
      <formula>0</formula>
    </cfRule>
  </conditionalFormatting>
  <conditionalFormatting sqref="U28">
    <cfRule type="cellIs" dxfId="1400" priority="888" operator="equal">
      <formula>0</formula>
    </cfRule>
  </conditionalFormatting>
  <conditionalFormatting sqref="U29">
    <cfRule type="cellIs" dxfId="1399" priority="887" operator="greaterThan">
      <formula>0</formula>
    </cfRule>
  </conditionalFormatting>
  <conditionalFormatting sqref="U28">
    <cfRule type="cellIs" dxfId="1398" priority="886" operator="equal">
      <formula>0</formula>
    </cfRule>
  </conditionalFormatting>
  <conditionalFormatting sqref="U29">
    <cfRule type="cellIs" dxfId="1397" priority="885" operator="greaterThan">
      <formula>0</formula>
    </cfRule>
  </conditionalFormatting>
  <conditionalFormatting sqref="U28">
    <cfRule type="cellIs" dxfId="1396" priority="884" operator="equal">
      <formula>0</formula>
    </cfRule>
  </conditionalFormatting>
  <conditionalFormatting sqref="M32">
    <cfRule type="cellIs" dxfId="1395" priority="883" operator="greaterThan">
      <formula>0</formula>
    </cfRule>
  </conditionalFormatting>
  <conditionalFormatting sqref="M31">
    <cfRule type="cellIs" dxfId="1394" priority="882" operator="equal">
      <formula>0</formula>
    </cfRule>
  </conditionalFormatting>
  <conditionalFormatting sqref="O32">
    <cfRule type="cellIs" dxfId="1393" priority="881" operator="greaterThan">
      <formula>0</formula>
    </cfRule>
  </conditionalFormatting>
  <conditionalFormatting sqref="O31">
    <cfRule type="cellIs" dxfId="1392" priority="880" operator="equal">
      <formula>0</formula>
    </cfRule>
  </conditionalFormatting>
  <conditionalFormatting sqref="O31">
    <cfRule type="cellIs" dxfId="1391" priority="878" operator="equal">
      <formula>0</formula>
    </cfRule>
  </conditionalFormatting>
  <conditionalFormatting sqref="O31">
    <cfRule type="cellIs" dxfId="1390" priority="876" operator="equal">
      <formula>0</formula>
    </cfRule>
  </conditionalFormatting>
  <conditionalFormatting sqref="O31">
    <cfRule type="cellIs" dxfId="1389" priority="874" operator="equal">
      <formula>0</formula>
    </cfRule>
  </conditionalFormatting>
  <conditionalFormatting sqref="M33">
    <cfRule type="cellIs" dxfId="1388" priority="873" operator="equal">
      <formula>0</formula>
    </cfRule>
  </conditionalFormatting>
  <conditionalFormatting sqref="M33">
    <cfRule type="cellIs" dxfId="1387" priority="872" operator="equal">
      <formula>0</formula>
    </cfRule>
  </conditionalFormatting>
  <conditionalFormatting sqref="O33">
    <cfRule type="cellIs" dxfId="1386" priority="871" operator="equal">
      <formula>0</formula>
    </cfRule>
  </conditionalFormatting>
  <conditionalFormatting sqref="O33">
    <cfRule type="cellIs" dxfId="1385" priority="870" operator="equal">
      <formula>0</formula>
    </cfRule>
  </conditionalFormatting>
  <conditionalFormatting sqref="O33">
    <cfRule type="cellIs" dxfId="1384" priority="869" operator="equal">
      <formula>0</formula>
    </cfRule>
  </conditionalFormatting>
  <conditionalFormatting sqref="O33">
    <cfRule type="cellIs" dxfId="1383" priority="868" operator="equal">
      <formula>0</formula>
    </cfRule>
  </conditionalFormatting>
  <conditionalFormatting sqref="N33">
    <cfRule type="cellIs" dxfId="1382" priority="867" operator="equal">
      <formula>0</formula>
    </cfRule>
  </conditionalFormatting>
  <conditionalFormatting sqref="N33">
    <cfRule type="cellIs" dxfId="1381" priority="866" operator="equal">
      <formula>0</formula>
    </cfRule>
  </conditionalFormatting>
  <conditionalFormatting sqref="O33">
    <cfRule type="cellIs" dxfId="1380" priority="865" operator="equal">
      <formula>0</formula>
    </cfRule>
  </conditionalFormatting>
  <conditionalFormatting sqref="O33">
    <cfRule type="cellIs" dxfId="1379" priority="864" operator="equal">
      <formula>0</formula>
    </cfRule>
  </conditionalFormatting>
  <conditionalFormatting sqref="O36:Q36">
    <cfRule type="cellIs" dxfId="1378" priority="863" operator="equal">
      <formula>0</formula>
    </cfRule>
  </conditionalFormatting>
  <conditionalFormatting sqref="O36:Q36">
    <cfRule type="cellIs" dxfId="1377" priority="862" operator="equal">
      <formula>0</formula>
    </cfRule>
  </conditionalFormatting>
  <conditionalFormatting sqref="O36:Q36">
    <cfRule type="cellIs" dxfId="1376" priority="861" operator="equal">
      <formula>0</formula>
    </cfRule>
  </conditionalFormatting>
  <conditionalFormatting sqref="O36:Q36">
    <cfRule type="cellIs" dxfId="1375" priority="860" operator="equal">
      <formula>0</formula>
    </cfRule>
  </conditionalFormatting>
  <conditionalFormatting sqref="T36">
    <cfRule type="cellIs" dxfId="1374" priority="859" operator="equal">
      <formula>0</formula>
    </cfRule>
  </conditionalFormatting>
  <conditionalFormatting sqref="T36">
    <cfRule type="cellIs" dxfId="1373" priority="858" operator="equal">
      <formula>0</formula>
    </cfRule>
  </conditionalFormatting>
  <conditionalFormatting sqref="T36">
    <cfRule type="cellIs" dxfId="1372" priority="857" operator="equal">
      <formula>0</formula>
    </cfRule>
  </conditionalFormatting>
  <conditionalFormatting sqref="T36">
    <cfRule type="cellIs" dxfId="1371" priority="856" operator="equal">
      <formula>0</formula>
    </cfRule>
  </conditionalFormatting>
  <conditionalFormatting sqref="O34:Q34">
    <cfRule type="cellIs" dxfId="1370" priority="854" operator="equal">
      <formula>0</formula>
    </cfRule>
  </conditionalFormatting>
  <conditionalFormatting sqref="O34:Q34">
    <cfRule type="cellIs" dxfId="1369" priority="852" operator="equal">
      <formula>0</formula>
    </cfRule>
  </conditionalFormatting>
  <conditionalFormatting sqref="O34:Q34">
    <cfRule type="cellIs" dxfId="1368" priority="850" operator="equal">
      <formula>0</formula>
    </cfRule>
  </conditionalFormatting>
  <conditionalFormatting sqref="O34:Q34">
    <cfRule type="cellIs" dxfId="1367" priority="848" operator="equal">
      <formula>0</formula>
    </cfRule>
  </conditionalFormatting>
  <conditionalFormatting sqref="O35:Q35">
    <cfRule type="cellIs" dxfId="1366" priority="847" operator="greaterThan">
      <formula>0</formula>
    </cfRule>
  </conditionalFormatting>
  <conditionalFormatting sqref="O34:Q34">
    <cfRule type="cellIs" dxfId="1365" priority="846" operator="equal">
      <formula>0</formula>
    </cfRule>
  </conditionalFormatting>
  <conditionalFormatting sqref="O35:Q35">
    <cfRule type="cellIs" dxfId="1364" priority="845" operator="greaterThan">
      <formula>0</formula>
    </cfRule>
  </conditionalFormatting>
  <conditionalFormatting sqref="O34:Q34">
    <cfRule type="cellIs" dxfId="1363" priority="844" operator="equal">
      <formula>0</formula>
    </cfRule>
  </conditionalFormatting>
  <conditionalFormatting sqref="O35:Q35">
    <cfRule type="cellIs" dxfId="1362" priority="843" operator="greaterThan">
      <formula>0</formula>
    </cfRule>
  </conditionalFormatting>
  <conditionalFormatting sqref="O34:Q34">
    <cfRule type="cellIs" dxfId="1361" priority="842" operator="equal">
      <formula>0</formula>
    </cfRule>
  </conditionalFormatting>
  <conditionalFormatting sqref="O35:Q35">
    <cfRule type="cellIs" dxfId="1360" priority="841" operator="greaterThan">
      <formula>0</formula>
    </cfRule>
  </conditionalFormatting>
  <conditionalFormatting sqref="O34:Q34">
    <cfRule type="cellIs" dxfId="1359" priority="840" operator="equal">
      <formula>0</formula>
    </cfRule>
  </conditionalFormatting>
  <conditionalFormatting sqref="T35">
    <cfRule type="cellIs" dxfId="1358" priority="839" operator="greaterThan">
      <formula>0</formula>
    </cfRule>
  </conditionalFormatting>
  <conditionalFormatting sqref="T34">
    <cfRule type="cellIs" dxfId="1357" priority="838" operator="equal">
      <formula>0</formula>
    </cfRule>
  </conditionalFormatting>
  <conditionalFormatting sqref="T35">
    <cfRule type="cellIs" dxfId="1356" priority="837" operator="greaterThan">
      <formula>0</formula>
    </cfRule>
  </conditionalFormatting>
  <conditionalFormatting sqref="T34">
    <cfRule type="cellIs" dxfId="1355" priority="836" operator="equal">
      <formula>0</formula>
    </cfRule>
  </conditionalFormatting>
  <conditionalFormatting sqref="T35">
    <cfRule type="cellIs" dxfId="1354" priority="835" operator="greaterThan">
      <formula>0</formula>
    </cfRule>
  </conditionalFormatting>
  <conditionalFormatting sqref="T34">
    <cfRule type="cellIs" dxfId="1353" priority="834" operator="equal">
      <formula>0</formula>
    </cfRule>
  </conditionalFormatting>
  <conditionalFormatting sqref="T35">
    <cfRule type="cellIs" dxfId="1352" priority="833" operator="greaterThan">
      <formula>0</formula>
    </cfRule>
  </conditionalFormatting>
  <conditionalFormatting sqref="T34">
    <cfRule type="cellIs" dxfId="1351" priority="832" operator="equal">
      <formula>0</formula>
    </cfRule>
  </conditionalFormatting>
  <conditionalFormatting sqref="T35">
    <cfRule type="cellIs" dxfId="1350" priority="831" operator="greaterThan">
      <formula>0</formula>
    </cfRule>
  </conditionalFormatting>
  <conditionalFormatting sqref="T34">
    <cfRule type="cellIs" dxfId="1349" priority="830" operator="equal">
      <formula>0</formula>
    </cfRule>
  </conditionalFormatting>
  <conditionalFormatting sqref="T35">
    <cfRule type="cellIs" dxfId="1348" priority="829" operator="greaterThan">
      <formula>0</formula>
    </cfRule>
  </conditionalFormatting>
  <conditionalFormatting sqref="T34">
    <cfRule type="cellIs" dxfId="1347" priority="828" operator="equal">
      <formula>0</formula>
    </cfRule>
  </conditionalFormatting>
  <conditionalFormatting sqref="T35">
    <cfRule type="cellIs" dxfId="1346" priority="827" operator="greaterThan">
      <formula>0</formula>
    </cfRule>
  </conditionalFormatting>
  <conditionalFormatting sqref="T34">
    <cfRule type="cellIs" dxfId="1345" priority="826" operator="equal">
      <formula>0</formula>
    </cfRule>
  </conditionalFormatting>
  <conditionalFormatting sqref="T35">
    <cfRule type="cellIs" dxfId="1344" priority="825" operator="greaterThan">
      <formula>0</formula>
    </cfRule>
  </conditionalFormatting>
  <conditionalFormatting sqref="T34">
    <cfRule type="cellIs" dxfId="1343" priority="824" operator="equal">
      <formula>0</formula>
    </cfRule>
  </conditionalFormatting>
  <conditionalFormatting sqref="T39">
    <cfRule type="cellIs" dxfId="1342" priority="822" operator="equal">
      <formula>0</formula>
    </cfRule>
  </conditionalFormatting>
  <conditionalFormatting sqref="T39">
    <cfRule type="cellIs" dxfId="1341" priority="820" operator="equal">
      <formula>0</formula>
    </cfRule>
  </conditionalFormatting>
  <conditionalFormatting sqref="T38">
    <cfRule type="cellIs" dxfId="1340" priority="819" operator="greaterThan">
      <formula>0</formula>
    </cfRule>
  </conditionalFormatting>
  <conditionalFormatting sqref="T38">
    <cfRule type="cellIs" dxfId="1339" priority="817" operator="greaterThan">
      <formula>0</formula>
    </cfRule>
  </conditionalFormatting>
  <conditionalFormatting sqref="U39">
    <cfRule type="cellIs" dxfId="1338" priority="811" operator="equal">
      <formula>0</formula>
    </cfRule>
  </conditionalFormatting>
  <conditionalFormatting sqref="U39">
    <cfRule type="cellIs" dxfId="1337" priority="810" operator="equal">
      <formula>0</formula>
    </cfRule>
  </conditionalFormatting>
  <conditionalFormatting sqref="U39">
    <cfRule type="cellIs" dxfId="1336" priority="809" operator="equal">
      <formula>0</formula>
    </cfRule>
  </conditionalFormatting>
  <conditionalFormatting sqref="U39">
    <cfRule type="cellIs" dxfId="1335" priority="808" operator="equal">
      <formula>0</formula>
    </cfRule>
  </conditionalFormatting>
  <conditionalFormatting sqref="U38">
    <cfRule type="cellIs" dxfId="1334" priority="807" operator="greaterThan">
      <formula>0</formula>
    </cfRule>
  </conditionalFormatting>
  <conditionalFormatting sqref="U37">
    <cfRule type="cellIs" dxfId="1333" priority="806" operator="equal">
      <formula>0</formula>
    </cfRule>
  </conditionalFormatting>
  <conditionalFormatting sqref="U38">
    <cfRule type="cellIs" dxfId="1332" priority="805" operator="greaterThan">
      <formula>0</formula>
    </cfRule>
  </conditionalFormatting>
  <conditionalFormatting sqref="U37">
    <cfRule type="cellIs" dxfId="1331" priority="804" operator="equal">
      <formula>0</formula>
    </cfRule>
  </conditionalFormatting>
  <conditionalFormatting sqref="U38">
    <cfRule type="cellIs" dxfId="1330" priority="803" operator="greaterThan">
      <formula>0</formula>
    </cfRule>
  </conditionalFormatting>
  <conditionalFormatting sqref="U37">
    <cfRule type="cellIs" dxfId="1329" priority="802" operator="equal">
      <formula>0</formula>
    </cfRule>
  </conditionalFormatting>
  <conditionalFormatting sqref="U38">
    <cfRule type="cellIs" dxfId="1328" priority="801" operator="greaterThan">
      <formula>0</formula>
    </cfRule>
  </conditionalFormatting>
  <conditionalFormatting sqref="U37">
    <cfRule type="cellIs" dxfId="1327" priority="800" operator="equal">
      <formula>0</formula>
    </cfRule>
  </conditionalFormatting>
  <conditionalFormatting sqref="U38">
    <cfRule type="cellIs" dxfId="1326" priority="799" operator="greaterThan">
      <formula>0</formula>
    </cfRule>
  </conditionalFormatting>
  <conditionalFormatting sqref="U37">
    <cfRule type="cellIs" dxfId="1325" priority="798" operator="equal">
      <formula>0</formula>
    </cfRule>
  </conditionalFormatting>
  <conditionalFormatting sqref="U38">
    <cfRule type="cellIs" dxfId="1324" priority="797" operator="greaterThan">
      <formula>0</formula>
    </cfRule>
  </conditionalFormatting>
  <conditionalFormatting sqref="U37">
    <cfRule type="cellIs" dxfId="1323" priority="796" operator="equal">
      <formula>0</formula>
    </cfRule>
  </conditionalFormatting>
  <conditionalFormatting sqref="U38">
    <cfRule type="cellIs" dxfId="1322" priority="795" operator="greaterThan">
      <formula>0</formula>
    </cfRule>
  </conditionalFormatting>
  <conditionalFormatting sqref="U37">
    <cfRule type="cellIs" dxfId="1321" priority="794" operator="equal">
      <formula>0</formula>
    </cfRule>
  </conditionalFormatting>
  <conditionalFormatting sqref="U38">
    <cfRule type="cellIs" dxfId="1320" priority="793" operator="greaterThan">
      <formula>0</formula>
    </cfRule>
  </conditionalFormatting>
  <conditionalFormatting sqref="U37">
    <cfRule type="cellIs" dxfId="1319" priority="792" operator="equal">
      <formula>0</formula>
    </cfRule>
  </conditionalFormatting>
  <conditionalFormatting sqref="U39">
    <cfRule type="cellIs" dxfId="1318" priority="790" operator="equal">
      <formula>0</formula>
    </cfRule>
  </conditionalFormatting>
  <conditionalFormatting sqref="U39">
    <cfRule type="cellIs" dxfId="1317" priority="788" operator="equal">
      <formula>0</formula>
    </cfRule>
  </conditionalFormatting>
  <conditionalFormatting sqref="U38">
    <cfRule type="cellIs" dxfId="1316" priority="787" operator="greaterThan">
      <formula>0</formula>
    </cfRule>
  </conditionalFormatting>
  <conditionalFormatting sqref="U37">
    <cfRule type="cellIs" dxfId="1315" priority="786" operator="equal">
      <formula>0</formula>
    </cfRule>
  </conditionalFormatting>
  <conditionalFormatting sqref="U38">
    <cfRule type="cellIs" dxfId="1314" priority="785" operator="greaterThan">
      <formula>0</formula>
    </cfRule>
  </conditionalFormatting>
  <conditionalFormatting sqref="U37">
    <cfRule type="cellIs" dxfId="1313" priority="784" operator="equal">
      <formula>0</formula>
    </cfRule>
  </conditionalFormatting>
  <conditionalFormatting sqref="U38">
    <cfRule type="cellIs" dxfId="1312" priority="783" operator="greaterThan">
      <formula>0</formula>
    </cfRule>
  </conditionalFormatting>
  <conditionalFormatting sqref="U37">
    <cfRule type="cellIs" dxfId="1311" priority="782" operator="equal">
      <formula>0</formula>
    </cfRule>
  </conditionalFormatting>
  <conditionalFormatting sqref="U38">
    <cfRule type="cellIs" dxfId="1310" priority="781" operator="greaterThan">
      <formula>0</formula>
    </cfRule>
  </conditionalFormatting>
  <conditionalFormatting sqref="U37">
    <cfRule type="cellIs" dxfId="1309" priority="780" operator="equal">
      <formula>0</formula>
    </cfRule>
  </conditionalFormatting>
  <conditionalFormatting sqref="U38">
    <cfRule type="cellIs" dxfId="1308" priority="779" operator="greaterThan">
      <formula>0</formula>
    </cfRule>
  </conditionalFormatting>
  <conditionalFormatting sqref="U37">
    <cfRule type="cellIs" dxfId="1307" priority="778" operator="equal">
      <formula>0</formula>
    </cfRule>
  </conditionalFormatting>
  <conditionalFormatting sqref="U38">
    <cfRule type="cellIs" dxfId="1306" priority="777" operator="greaterThan">
      <formula>0</formula>
    </cfRule>
  </conditionalFormatting>
  <conditionalFormatting sqref="U37">
    <cfRule type="cellIs" dxfId="1305" priority="776" operator="equal">
      <formula>0</formula>
    </cfRule>
  </conditionalFormatting>
  <conditionalFormatting sqref="T37">
    <cfRule type="cellIs" dxfId="1304" priority="769" operator="equal">
      <formula>0</formula>
    </cfRule>
  </conditionalFormatting>
  <conditionalFormatting sqref="T37">
    <cfRule type="cellIs" dxfId="1303" priority="766" operator="equal">
      <formula>0</formula>
    </cfRule>
  </conditionalFormatting>
  <conditionalFormatting sqref="T37">
    <cfRule type="cellIs" dxfId="1302" priority="764" operator="equal">
      <formula>0</formula>
    </cfRule>
  </conditionalFormatting>
  <conditionalFormatting sqref="L24">
    <cfRule type="cellIs" dxfId="1301" priority="762" operator="equal">
      <formula>0</formula>
    </cfRule>
  </conditionalFormatting>
  <conditionalFormatting sqref="J24">
    <cfRule type="cellIs" dxfId="1300" priority="758" operator="equal">
      <formula>0</formula>
    </cfRule>
  </conditionalFormatting>
  <conditionalFormatting sqref="K24">
    <cfRule type="cellIs" dxfId="1299" priority="754" operator="equal">
      <formula>0</formula>
    </cfRule>
  </conditionalFormatting>
  <conditionalFormatting sqref="I21:J21">
    <cfRule type="cellIs" dxfId="1298" priority="750" operator="equal">
      <formula>0</formula>
    </cfRule>
  </conditionalFormatting>
  <conditionalFormatting sqref="O21:S21">
    <cfRule type="cellIs" dxfId="1297" priority="739" operator="equal">
      <formula>0</formula>
    </cfRule>
  </conditionalFormatting>
  <conditionalFormatting sqref="G18 G16">
    <cfRule type="cellIs" dxfId="1296" priority="736" operator="equal">
      <formula>0</formula>
    </cfRule>
  </conditionalFormatting>
  <conditionalFormatting sqref="I16">
    <cfRule type="cellIs" dxfId="1295" priority="732" operator="equal">
      <formula>0</formula>
    </cfRule>
  </conditionalFormatting>
  <conditionalFormatting sqref="L16">
    <cfRule type="cellIs" dxfId="1294" priority="728" operator="equal">
      <formula>0</formula>
    </cfRule>
  </conditionalFormatting>
  <conditionalFormatting sqref="M17">
    <cfRule type="cellIs" dxfId="1293" priority="727" operator="greaterThan">
      <formula>0</formula>
    </cfRule>
  </conditionalFormatting>
  <conditionalFormatting sqref="M16">
    <cfRule type="cellIs" dxfId="1292" priority="726" operator="equal">
      <formula>0</formula>
    </cfRule>
  </conditionalFormatting>
  <conditionalFormatting sqref="O16">
    <cfRule type="cellIs" dxfId="1291" priority="722" operator="equal">
      <formula>0</formula>
    </cfRule>
  </conditionalFormatting>
  <conditionalFormatting sqref="T17">
    <cfRule type="cellIs" dxfId="1290" priority="721" operator="greaterThan">
      <formula>0</formula>
    </cfRule>
  </conditionalFormatting>
  <conditionalFormatting sqref="T16">
    <cfRule type="cellIs" dxfId="1289" priority="720" operator="equal">
      <formula>0</formula>
    </cfRule>
  </conditionalFormatting>
  <conditionalFormatting sqref="G19:H19">
    <cfRule type="cellIs" dxfId="1288" priority="717" operator="equal">
      <formula>0</formula>
    </cfRule>
  </conditionalFormatting>
  <conditionalFormatting sqref="H18:O18 T18:V18">
    <cfRule type="cellIs" dxfId="1287" priority="716" operator="equal">
      <formula>0</formula>
    </cfRule>
  </conditionalFormatting>
  <conditionalFormatting sqref="M24">
    <cfRule type="cellIs" dxfId="1286" priority="714" operator="equal">
      <formula>0</formula>
    </cfRule>
  </conditionalFormatting>
  <conditionalFormatting sqref="J24">
    <cfRule type="cellIs" dxfId="1285" priority="711" operator="equal">
      <formula>0</formula>
    </cfRule>
  </conditionalFormatting>
  <conditionalFormatting sqref="J24">
    <cfRule type="cellIs" dxfId="1284" priority="710" operator="equal">
      <formula>0</formula>
    </cfRule>
  </conditionalFormatting>
  <conditionalFormatting sqref="K22">
    <cfRule type="cellIs" dxfId="1283" priority="708" operator="equal">
      <formula>0</formula>
    </cfRule>
  </conditionalFormatting>
  <conditionalFormatting sqref="K24">
    <cfRule type="cellIs" dxfId="1282" priority="707" operator="equal">
      <formula>0</formula>
    </cfRule>
  </conditionalFormatting>
  <conditionalFormatting sqref="K24">
    <cfRule type="cellIs" dxfId="1281" priority="706" operator="equal">
      <formula>0</formula>
    </cfRule>
  </conditionalFormatting>
  <conditionalFormatting sqref="L24">
    <cfRule type="cellIs" dxfId="1280" priority="705" operator="equal">
      <formula>0</formula>
    </cfRule>
  </conditionalFormatting>
  <conditionalFormatting sqref="K24">
    <cfRule type="cellIs" dxfId="1279" priority="704" operator="equal">
      <formula>0</formula>
    </cfRule>
  </conditionalFormatting>
  <conditionalFormatting sqref="K24">
    <cfRule type="cellIs" dxfId="1278" priority="703" operator="equal">
      <formula>0</formula>
    </cfRule>
  </conditionalFormatting>
  <conditionalFormatting sqref="I22">
    <cfRule type="cellIs" dxfId="1277" priority="701" operator="equal">
      <formula>0</formula>
    </cfRule>
  </conditionalFormatting>
  <conditionalFormatting sqref="I24">
    <cfRule type="cellIs" dxfId="1276" priority="700" operator="equal">
      <formula>0</formula>
    </cfRule>
  </conditionalFormatting>
  <conditionalFormatting sqref="I24">
    <cfRule type="cellIs" dxfId="1275" priority="699" operator="equal">
      <formula>0</formula>
    </cfRule>
  </conditionalFormatting>
  <conditionalFormatting sqref="J24">
    <cfRule type="cellIs" dxfId="1274" priority="696" operator="equal">
      <formula>0</formula>
    </cfRule>
  </conditionalFormatting>
  <conditionalFormatting sqref="E40:E42">
    <cfRule type="cellIs" dxfId="1273" priority="694" operator="equal">
      <formula>0</formula>
    </cfRule>
  </conditionalFormatting>
  <conditionalFormatting sqref="O40:S42">
    <cfRule type="cellIs" dxfId="1272" priority="692" operator="equal">
      <formula>0</formula>
    </cfRule>
  </conditionalFormatting>
  <conditionalFormatting sqref="N40:N42">
    <cfRule type="cellIs" dxfId="1271" priority="690" operator="equal">
      <formula>0</formula>
    </cfRule>
  </conditionalFormatting>
  <conditionalFormatting sqref="V40:V42">
    <cfRule type="cellIs" dxfId="1270" priority="688" operator="equal">
      <formula>0</formula>
    </cfRule>
  </conditionalFormatting>
  <conditionalFormatting sqref="V40:V42">
    <cfRule type="cellIs" dxfId="1269" priority="686" operator="equal">
      <formula>0</formula>
    </cfRule>
  </conditionalFormatting>
  <conditionalFormatting sqref="T42">
    <cfRule type="cellIs" dxfId="1268" priority="684" operator="equal">
      <formula>0</formula>
    </cfRule>
  </conditionalFormatting>
  <conditionalFormatting sqref="T42">
    <cfRule type="cellIs" dxfId="1267" priority="682" operator="equal">
      <formula>0</formula>
    </cfRule>
  </conditionalFormatting>
  <conditionalFormatting sqref="T41">
    <cfRule type="cellIs" dxfId="1266" priority="679" operator="greaterThan">
      <formula>0</formula>
    </cfRule>
  </conditionalFormatting>
  <conditionalFormatting sqref="T41">
    <cfRule type="cellIs" dxfId="1265" priority="677" operator="greaterThan">
      <formula>0</formula>
    </cfRule>
  </conditionalFormatting>
  <conditionalFormatting sqref="T41">
    <cfRule type="cellIs" dxfId="1264" priority="675" operator="greaterThan">
      <formula>0</formula>
    </cfRule>
  </conditionalFormatting>
  <conditionalFormatting sqref="T41">
    <cfRule type="cellIs" dxfId="1263" priority="673" operator="greaterThan">
      <formula>0</formula>
    </cfRule>
  </conditionalFormatting>
  <conditionalFormatting sqref="U42">
    <cfRule type="cellIs" dxfId="1262" priority="672" operator="equal">
      <formula>0</formula>
    </cfRule>
  </conditionalFormatting>
  <conditionalFormatting sqref="U42">
    <cfRule type="cellIs" dxfId="1261" priority="670" operator="equal">
      <formula>0</formula>
    </cfRule>
  </conditionalFormatting>
  <conditionalFormatting sqref="U40">
    <cfRule type="cellIs" dxfId="1260" priority="663" operator="equal">
      <formula>0</formula>
    </cfRule>
  </conditionalFormatting>
  <conditionalFormatting sqref="U41">
    <cfRule type="cellIs" dxfId="1259" priority="662" operator="greaterThan">
      <formula>0</formula>
    </cfRule>
  </conditionalFormatting>
  <conditionalFormatting sqref="U40">
    <cfRule type="cellIs" dxfId="1258" priority="661" operator="equal">
      <formula>0</formula>
    </cfRule>
  </conditionalFormatting>
  <conditionalFormatting sqref="U40">
    <cfRule type="cellIs" dxfId="1257" priority="657" operator="equal">
      <formula>0</formula>
    </cfRule>
  </conditionalFormatting>
  <conditionalFormatting sqref="U41">
    <cfRule type="cellIs" dxfId="1256" priority="656" operator="greaterThan">
      <formula>0</formula>
    </cfRule>
  </conditionalFormatting>
  <conditionalFormatting sqref="U40">
    <cfRule type="cellIs" dxfId="1255" priority="655" operator="equal">
      <formula>0</formula>
    </cfRule>
  </conditionalFormatting>
  <conditionalFormatting sqref="U42">
    <cfRule type="cellIs" dxfId="1254" priority="652" operator="equal">
      <formula>0</formula>
    </cfRule>
  </conditionalFormatting>
  <conditionalFormatting sqref="U42">
    <cfRule type="cellIs" dxfId="1253" priority="651" operator="equal">
      <formula>0</formula>
    </cfRule>
  </conditionalFormatting>
  <conditionalFormatting sqref="U42">
    <cfRule type="cellIs" dxfId="1252" priority="649" operator="equal">
      <formula>0</formula>
    </cfRule>
  </conditionalFormatting>
  <conditionalFormatting sqref="U40">
    <cfRule type="cellIs" dxfId="1251" priority="647" operator="equal">
      <formula>0</formula>
    </cfRule>
  </conditionalFormatting>
  <conditionalFormatting sqref="U40">
    <cfRule type="cellIs" dxfId="1250" priority="645" operator="equal">
      <formula>0</formula>
    </cfRule>
  </conditionalFormatting>
  <conditionalFormatting sqref="U40">
    <cfRule type="cellIs" dxfId="1249" priority="643" operator="equal">
      <formula>0</formula>
    </cfRule>
  </conditionalFormatting>
  <conditionalFormatting sqref="U40">
    <cfRule type="cellIs" dxfId="1248" priority="641" operator="equal">
      <formula>0</formula>
    </cfRule>
  </conditionalFormatting>
  <conditionalFormatting sqref="U40">
    <cfRule type="cellIs" dxfId="1247" priority="639" operator="equal">
      <formula>0</formula>
    </cfRule>
  </conditionalFormatting>
  <conditionalFormatting sqref="U40">
    <cfRule type="cellIs" dxfId="1246" priority="637" operator="equal">
      <formula>0</formula>
    </cfRule>
  </conditionalFormatting>
  <conditionalFormatting sqref="T40">
    <cfRule type="cellIs" dxfId="1245" priority="632" operator="equal">
      <formula>0</formula>
    </cfRule>
  </conditionalFormatting>
  <conditionalFormatting sqref="T40">
    <cfRule type="cellIs" dxfId="1244" priority="630" operator="equal">
      <formula>0</formula>
    </cfRule>
  </conditionalFormatting>
  <conditionalFormatting sqref="T40">
    <cfRule type="cellIs" dxfId="1243" priority="628" operator="equal">
      <formula>0</formula>
    </cfRule>
  </conditionalFormatting>
  <conditionalFormatting sqref="T40">
    <cfRule type="cellIs" dxfId="1242" priority="626" operator="equal">
      <formula>0</formula>
    </cfRule>
  </conditionalFormatting>
  <conditionalFormatting sqref="K31">
    <cfRule type="cellIs" dxfId="1241" priority="622" operator="equal">
      <formula>0</formula>
    </cfRule>
  </conditionalFormatting>
  <conditionalFormatting sqref="H23">
    <cfRule type="cellIs" dxfId="1240" priority="621" operator="greaterThan">
      <formula>0</formula>
    </cfRule>
  </conditionalFormatting>
  <conditionalFormatting sqref="H22">
    <cfRule type="cellIs" dxfId="1239" priority="620" operator="equal">
      <formula>0</formula>
    </cfRule>
  </conditionalFormatting>
  <conditionalFormatting sqref="H24">
    <cfRule type="cellIs" dxfId="1238" priority="618" operator="equal">
      <formula>0</formula>
    </cfRule>
  </conditionalFormatting>
  <conditionalFormatting sqref="H23">
    <cfRule type="cellIs" dxfId="1237" priority="617" operator="greaterThan">
      <formula>0</formula>
    </cfRule>
  </conditionalFormatting>
  <conditionalFormatting sqref="H22">
    <cfRule type="cellIs" dxfId="1236" priority="616" operator="equal">
      <formula>0</formula>
    </cfRule>
  </conditionalFormatting>
  <conditionalFormatting sqref="H24">
    <cfRule type="cellIs" dxfId="1235" priority="614" operator="equal">
      <formula>0</formula>
    </cfRule>
  </conditionalFormatting>
  <conditionalFormatting sqref="J32">
    <cfRule type="cellIs" dxfId="1234" priority="613" operator="greaterThan">
      <formula>0</formula>
    </cfRule>
  </conditionalFormatting>
  <conditionalFormatting sqref="J33">
    <cfRule type="cellIs" dxfId="1233" priority="612" operator="equal">
      <formula>0</formula>
    </cfRule>
  </conditionalFormatting>
  <conditionalFormatting sqref="T36">
    <cfRule type="cellIs" dxfId="1232" priority="610" operator="equal">
      <formula>0</formula>
    </cfRule>
  </conditionalFormatting>
  <conditionalFormatting sqref="T36">
    <cfRule type="cellIs" dxfId="1231" priority="608" operator="equal">
      <formula>0</formula>
    </cfRule>
  </conditionalFormatting>
  <conditionalFormatting sqref="U36">
    <cfRule type="cellIs" dxfId="1230" priority="606" operator="equal">
      <formula>0</formula>
    </cfRule>
  </conditionalFormatting>
  <conditionalFormatting sqref="U36">
    <cfRule type="cellIs" dxfId="1229" priority="604" operator="equal">
      <formula>0</formula>
    </cfRule>
  </conditionalFormatting>
  <conditionalFormatting sqref="T34">
    <cfRule type="cellIs" dxfId="1228" priority="593" operator="equal">
      <formula>0</formula>
    </cfRule>
  </conditionalFormatting>
  <conditionalFormatting sqref="T34">
    <cfRule type="cellIs" dxfId="1227" priority="591" operator="equal">
      <formula>0</formula>
    </cfRule>
  </conditionalFormatting>
  <conditionalFormatting sqref="T34">
    <cfRule type="cellIs" dxfId="1226" priority="589" operator="equal">
      <formula>0</formula>
    </cfRule>
  </conditionalFormatting>
  <conditionalFormatting sqref="T34">
    <cfRule type="cellIs" dxfId="1225" priority="587" operator="equal">
      <formula>0</formula>
    </cfRule>
  </conditionalFormatting>
  <conditionalFormatting sqref="U34">
    <cfRule type="cellIs" dxfId="1224" priority="585" operator="equal">
      <formula>0</formula>
    </cfRule>
  </conditionalFormatting>
  <conditionalFormatting sqref="U34">
    <cfRule type="cellIs" dxfId="1223" priority="583" operator="equal">
      <formula>0</formula>
    </cfRule>
  </conditionalFormatting>
  <conditionalFormatting sqref="U34">
    <cfRule type="cellIs" dxfId="1222" priority="581" operator="equal">
      <formula>0</formula>
    </cfRule>
  </conditionalFormatting>
  <conditionalFormatting sqref="U34">
    <cfRule type="cellIs" dxfId="1221" priority="579" operator="equal">
      <formula>0</formula>
    </cfRule>
  </conditionalFormatting>
  <conditionalFormatting sqref="U34">
    <cfRule type="cellIs" dxfId="1220" priority="577" operator="equal">
      <formula>0</formula>
    </cfRule>
  </conditionalFormatting>
  <conditionalFormatting sqref="P18">
    <cfRule type="cellIs" dxfId="1219" priority="566" operator="equal">
      <formula>0</formula>
    </cfRule>
  </conditionalFormatting>
  <conditionalFormatting sqref="Q18">
    <cfRule type="cellIs" dxfId="1218" priority="560" operator="equal">
      <formula>0</formula>
    </cfRule>
  </conditionalFormatting>
  <conditionalFormatting sqref="R18">
    <cfRule type="cellIs" dxfId="1217" priority="554" operator="equal">
      <formula>0</formula>
    </cfRule>
  </conditionalFormatting>
  <conditionalFormatting sqref="S18">
    <cfRule type="cellIs" dxfId="1216" priority="548" operator="equal">
      <formula>0</formula>
    </cfRule>
  </conditionalFormatting>
  <conditionalFormatting sqref="P24">
    <cfRule type="cellIs" dxfId="1215" priority="546" operator="equal">
      <formula>0</formula>
    </cfRule>
  </conditionalFormatting>
  <conditionalFormatting sqref="P23">
    <cfRule type="cellIs" dxfId="1214" priority="545" operator="greaterThan">
      <formula>0</formula>
    </cfRule>
  </conditionalFormatting>
  <conditionalFormatting sqref="P22">
    <cfRule type="cellIs" dxfId="1213" priority="544" operator="equal">
      <formula>0</formula>
    </cfRule>
  </conditionalFormatting>
  <conditionalFormatting sqref="P33">
    <cfRule type="cellIs" dxfId="1212" priority="523" operator="equal">
      <formula>0</formula>
    </cfRule>
  </conditionalFormatting>
  <conditionalFormatting sqref="P33">
    <cfRule type="cellIs" dxfId="1211" priority="522" operator="equal">
      <formula>0</formula>
    </cfRule>
  </conditionalFormatting>
  <conditionalFormatting sqref="P31">
    <cfRule type="cellIs" dxfId="1210" priority="520" operator="equal">
      <formula>0</formula>
    </cfRule>
  </conditionalFormatting>
  <conditionalFormatting sqref="P32">
    <cfRule type="cellIs" dxfId="1209" priority="519" operator="greaterThan">
      <formula>0</formula>
    </cfRule>
  </conditionalFormatting>
  <conditionalFormatting sqref="P32">
    <cfRule type="cellIs" dxfId="1208" priority="517" operator="greaterThan">
      <formula>0</formula>
    </cfRule>
  </conditionalFormatting>
  <conditionalFormatting sqref="P32">
    <cfRule type="cellIs" dxfId="1207" priority="515" operator="greaterThan">
      <formula>0</formula>
    </cfRule>
  </conditionalFormatting>
  <conditionalFormatting sqref="Q32">
    <cfRule type="cellIs" dxfId="1206" priority="507" operator="greaterThan">
      <formula>0</formula>
    </cfRule>
  </conditionalFormatting>
  <conditionalFormatting sqref="Q32">
    <cfRule type="cellIs" dxfId="1205" priority="505" operator="greaterThan">
      <formula>0</formula>
    </cfRule>
  </conditionalFormatting>
  <conditionalFormatting sqref="Q31">
    <cfRule type="cellIs" dxfId="1204" priority="502" operator="equal">
      <formula>0</formula>
    </cfRule>
  </conditionalFormatting>
  <conditionalFormatting sqref="Q31">
    <cfRule type="cellIs" dxfId="1203" priority="500" operator="equal">
      <formula>0</formula>
    </cfRule>
  </conditionalFormatting>
  <conditionalFormatting sqref="Q33">
    <cfRule type="cellIs" dxfId="1202" priority="498" operator="equal">
      <formula>0</formula>
    </cfRule>
  </conditionalFormatting>
  <conditionalFormatting sqref="Q33">
    <cfRule type="cellIs" dxfId="1201" priority="496" operator="equal">
      <formula>0</formula>
    </cfRule>
  </conditionalFormatting>
  <conditionalFormatting sqref="Q33">
    <cfRule type="cellIs" dxfId="1200" priority="494" operator="equal">
      <formula>0</formula>
    </cfRule>
  </conditionalFormatting>
  <conditionalFormatting sqref="Q33">
    <cfRule type="cellIs" dxfId="1199" priority="492" operator="equal">
      <formula>0</formula>
    </cfRule>
  </conditionalFormatting>
  <conditionalFormatting sqref="Q32">
    <cfRule type="cellIs" dxfId="1198" priority="491" operator="greaterThan">
      <formula>0</formula>
    </cfRule>
  </conditionalFormatting>
  <conditionalFormatting sqref="Q31">
    <cfRule type="cellIs" dxfId="1197" priority="490" operator="equal">
      <formula>0</formula>
    </cfRule>
  </conditionalFormatting>
  <conditionalFormatting sqref="Q32">
    <cfRule type="cellIs" dxfId="1196" priority="489" operator="greaterThan">
      <formula>0</formula>
    </cfRule>
  </conditionalFormatting>
  <conditionalFormatting sqref="Q31">
    <cfRule type="cellIs" dxfId="1195" priority="488" operator="equal">
      <formula>0</formula>
    </cfRule>
  </conditionalFormatting>
  <conditionalFormatting sqref="Q32">
    <cfRule type="cellIs" dxfId="1194" priority="487" operator="greaterThan">
      <formula>0</formula>
    </cfRule>
  </conditionalFormatting>
  <conditionalFormatting sqref="Q31">
    <cfRule type="cellIs" dxfId="1193" priority="486" operator="equal">
      <formula>0</formula>
    </cfRule>
  </conditionalFormatting>
  <conditionalFormatting sqref="Q32">
    <cfRule type="cellIs" dxfId="1192" priority="485" operator="greaterThan">
      <formula>0</formula>
    </cfRule>
  </conditionalFormatting>
  <conditionalFormatting sqref="Q31">
    <cfRule type="cellIs" dxfId="1191" priority="484" operator="equal">
      <formula>0</formula>
    </cfRule>
  </conditionalFormatting>
  <conditionalFormatting sqref="Q33">
    <cfRule type="cellIs" dxfId="1190" priority="483" operator="equal">
      <formula>0</formula>
    </cfRule>
  </conditionalFormatting>
  <conditionalFormatting sqref="Q33">
    <cfRule type="cellIs" dxfId="1189" priority="482" operator="equal">
      <formula>0</formula>
    </cfRule>
  </conditionalFormatting>
  <conditionalFormatting sqref="Q33">
    <cfRule type="cellIs" dxfId="1188" priority="481" operator="equal">
      <formula>0</formula>
    </cfRule>
  </conditionalFormatting>
  <conditionalFormatting sqref="Q33">
    <cfRule type="cellIs" dxfId="1187" priority="480" operator="equal">
      <formula>0</formula>
    </cfRule>
  </conditionalFormatting>
  <conditionalFormatting sqref="Q33">
    <cfRule type="cellIs" dxfId="1186" priority="478" operator="equal">
      <formula>0</formula>
    </cfRule>
  </conditionalFormatting>
  <conditionalFormatting sqref="L26:O26">
    <cfRule type="cellIs" dxfId="1185" priority="477" operator="greaterThan">
      <formula>0</formula>
    </cfRule>
  </conditionalFormatting>
  <conditionalFormatting sqref="L27:M27">
    <cfRule type="cellIs" dxfId="1184" priority="476" operator="equal">
      <formula>0</formula>
    </cfRule>
  </conditionalFormatting>
  <conditionalFormatting sqref="M27:O27">
    <cfRule type="cellIs" dxfId="1183" priority="466" operator="equal">
      <formula>0</formula>
    </cfRule>
  </conditionalFormatting>
  <conditionalFormatting sqref="N27">
    <cfRule type="cellIs" dxfId="1182" priority="464" operator="equal">
      <formula>0</formula>
    </cfRule>
  </conditionalFormatting>
  <conditionalFormatting sqref="N27:O27">
    <cfRule type="cellIs" dxfId="1181" priority="463" operator="equal">
      <formula>0</formula>
    </cfRule>
  </conditionalFormatting>
  <conditionalFormatting sqref="M27:O27">
    <cfRule type="cellIs" dxfId="1180" priority="462" operator="equal">
      <formula>0</formula>
    </cfRule>
  </conditionalFormatting>
  <conditionalFormatting sqref="N27:O27">
    <cfRule type="cellIs" dxfId="1179" priority="461" operator="equal">
      <formula>0</formula>
    </cfRule>
  </conditionalFormatting>
  <conditionalFormatting sqref="N27">
    <cfRule type="cellIs" dxfId="1178" priority="460" operator="equal">
      <formula>0</formula>
    </cfRule>
  </conditionalFormatting>
  <conditionalFormatting sqref="N27:O27">
    <cfRule type="cellIs" dxfId="1177" priority="459" operator="equal">
      <formula>0</formula>
    </cfRule>
  </conditionalFormatting>
  <conditionalFormatting sqref="O27">
    <cfRule type="cellIs" dxfId="1176" priority="458" operator="equal">
      <formula>0</formula>
    </cfRule>
  </conditionalFormatting>
  <conditionalFormatting sqref="O27">
    <cfRule type="cellIs" dxfId="1175" priority="457" operator="equal">
      <formula>0</formula>
    </cfRule>
  </conditionalFormatting>
  <conditionalFormatting sqref="M25">
    <cfRule type="cellIs" dxfId="1174" priority="455" operator="equal">
      <formula>0</formula>
    </cfRule>
  </conditionalFormatting>
  <conditionalFormatting sqref="O25">
    <cfRule type="cellIs" dxfId="1173" priority="453" operator="equal">
      <formula>0</formula>
    </cfRule>
  </conditionalFormatting>
  <conditionalFormatting sqref="O26">
    <cfRule type="cellIs" dxfId="1172" priority="452" operator="greaterThan">
      <formula>0</formula>
    </cfRule>
  </conditionalFormatting>
  <conditionalFormatting sqref="O25">
    <cfRule type="cellIs" dxfId="1171" priority="451" operator="equal">
      <formula>0</formula>
    </cfRule>
  </conditionalFormatting>
  <conditionalFormatting sqref="O25">
    <cfRule type="cellIs" dxfId="1170" priority="449" operator="equal">
      <formula>0</formula>
    </cfRule>
  </conditionalFormatting>
  <conditionalFormatting sqref="O26">
    <cfRule type="cellIs" dxfId="1169" priority="448" operator="greaterThan">
      <formula>0</formula>
    </cfRule>
  </conditionalFormatting>
  <conditionalFormatting sqref="O25">
    <cfRule type="cellIs" dxfId="1168" priority="447" operator="equal">
      <formula>0</formula>
    </cfRule>
  </conditionalFormatting>
  <conditionalFormatting sqref="M27">
    <cfRule type="cellIs" dxfId="1167" priority="445" operator="equal">
      <formula>0</formula>
    </cfRule>
  </conditionalFormatting>
  <conditionalFormatting sqref="M27">
    <cfRule type="cellIs" dxfId="1166" priority="446" operator="equal">
      <formula>0</formula>
    </cfRule>
  </conditionalFormatting>
  <conditionalFormatting sqref="O27">
    <cfRule type="cellIs" dxfId="1165" priority="443" operator="equal">
      <formula>0</formula>
    </cfRule>
  </conditionalFormatting>
  <conditionalFormatting sqref="O27">
    <cfRule type="cellIs" dxfId="1164" priority="442" operator="equal">
      <formula>0</formula>
    </cfRule>
  </conditionalFormatting>
  <conditionalFormatting sqref="N27">
    <cfRule type="cellIs" dxfId="1163" priority="440" operator="equal">
      <formula>0</formula>
    </cfRule>
  </conditionalFormatting>
  <conditionalFormatting sqref="N27">
    <cfRule type="cellIs" dxfId="1162" priority="439" operator="equal">
      <formula>0</formula>
    </cfRule>
  </conditionalFormatting>
  <conditionalFormatting sqref="O27">
    <cfRule type="cellIs" dxfId="1161" priority="437" operator="equal">
      <formula>0</formula>
    </cfRule>
  </conditionalFormatting>
  <conditionalFormatting sqref="K25">
    <cfRule type="cellIs" dxfId="1160" priority="434" operator="equal">
      <formula>0</formula>
    </cfRule>
  </conditionalFormatting>
  <conditionalFormatting sqref="J25">
    <cfRule type="cellIs" dxfId="1159" priority="431" operator="equal">
      <formula>0</formula>
    </cfRule>
  </conditionalFormatting>
  <conditionalFormatting sqref="P27">
    <cfRule type="cellIs" dxfId="1158" priority="422" operator="equal">
      <formula>0</formula>
    </cfRule>
  </conditionalFormatting>
  <conditionalFormatting sqref="P27">
    <cfRule type="cellIs" dxfId="1157" priority="420" operator="equal">
      <formula>0</formula>
    </cfRule>
  </conditionalFormatting>
  <conditionalFormatting sqref="P27">
    <cfRule type="cellIs" dxfId="1156" priority="418" operator="equal">
      <formula>0</formula>
    </cfRule>
  </conditionalFormatting>
  <conditionalFormatting sqref="P27">
    <cfRule type="cellIs" dxfId="1155" priority="416" operator="equal">
      <formula>0</formula>
    </cfRule>
  </conditionalFormatting>
  <conditionalFormatting sqref="P27">
    <cfRule type="cellIs" dxfId="1154" priority="402" operator="equal">
      <formula>0</formula>
    </cfRule>
  </conditionalFormatting>
  <conditionalFormatting sqref="P27">
    <cfRule type="cellIs" dxfId="1153" priority="401" operator="equal">
      <formula>0</formula>
    </cfRule>
  </conditionalFormatting>
  <conditionalFormatting sqref="Q25">
    <cfRule type="cellIs" dxfId="1152" priority="399" operator="equal">
      <formula>0</formula>
    </cfRule>
  </conditionalFormatting>
  <conditionalFormatting sqref="Q25">
    <cfRule type="cellIs" dxfId="1151" priority="395" operator="equal">
      <formula>0</formula>
    </cfRule>
  </conditionalFormatting>
  <conditionalFormatting sqref="Q27">
    <cfRule type="cellIs" dxfId="1150" priority="392" operator="equal">
      <formula>0</formula>
    </cfRule>
  </conditionalFormatting>
  <conditionalFormatting sqref="Q27">
    <cfRule type="cellIs" dxfId="1149" priority="390" operator="equal">
      <formula>0</formula>
    </cfRule>
  </conditionalFormatting>
  <conditionalFormatting sqref="Q27">
    <cfRule type="cellIs" dxfId="1148" priority="391" operator="equal">
      <formula>0</formula>
    </cfRule>
  </conditionalFormatting>
  <conditionalFormatting sqref="Q27">
    <cfRule type="cellIs" dxfId="1147" priority="389" operator="equal">
      <formula>0</formula>
    </cfRule>
  </conditionalFormatting>
  <conditionalFormatting sqref="Q27">
    <cfRule type="cellIs" dxfId="1146" priority="387" operator="equal">
      <formula>0</formula>
    </cfRule>
  </conditionalFormatting>
  <conditionalFormatting sqref="Q27">
    <cfRule type="cellIs" dxfId="1145" priority="388" operator="equal">
      <formula>0</formula>
    </cfRule>
  </conditionalFormatting>
  <conditionalFormatting sqref="Q27">
    <cfRule type="cellIs" dxfId="1144" priority="385" operator="equal">
      <formula>0</formula>
    </cfRule>
  </conditionalFormatting>
  <conditionalFormatting sqref="Q25">
    <cfRule type="cellIs" dxfId="1143" priority="383" operator="equal">
      <formula>0</formula>
    </cfRule>
  </conditionalFormatting>
  <conditionalFormatting sqref="Q26">
    <cfRule type="cellIs" dxfId="1142" priority="382" operator="greaterThan">
      <formula>0</formula>
    </cfRule>
  </conditionalFormatting>
  <conditionalFormatting sqref="Q25">
    <cfRule type="cellIs" dxfId="1141" priority="381" operator="equal">
      <formula>0</formula>
    </cfRule>
  </conditionalFormatting>
  <conditionalFormatting sqref="Q25">
    <cfRule type="cellIs" dxfId="1140" priority="379" operator="equal">
      <formula>0</formula>
    </cfRule>
  </conditionalFormatting>
  <conditionalFormatting sqref="Q25">
    <cfRule type="cellIs" dxfId="1139" priority="377" operator="equal">
      <formula>0</formula>
    </cfRule>
  </conditionalFormatting>
  <conditionalFormatting sqref="Q27">
    <cfRule type="cellIs" dxfId="1138" priority="376" operator="equal">
      <formula>0</formula>
    </cfRule>
  </conditionalFormatting>
  <conditionalFormatting sqref="Q27">
    <cfRule type="cellIs" dxfId="1137" priority="374" operator="equal">
      <formula>0</formula>
    </cfRule>
  </conditionalFormatting>
  <conditionalFormatting sqref="Q27">
    <cfRule type="cellIs" dxfId="1136" priority="373" operator="equal">
      <formula>0</formula>
    </cfRule>
  </conditionalFormatting>
  <conditionalFormatting sqref="Q27">
    <cfRule type="cellIs" dxfId="1135" priority="375" operator="equal">
      <formula>0</formula>
    </cfRule>
  </conditionalFormatting>
  <conditionalFormatting sqref="Q27">
    <cfRule type="cellIs" dxfId="1134" priority="372" operator="equal">
      <formula>0</formula>
    </cfRule>
  </conditionalFormatting>
  <conditionalFormatting sqref="Q27">
    <cfRule type="cellIs" dxfId="1133" priority="371" operator="equal">
      <formula>0</formula>
    </cfRule>
  </conditionalFormatting>
  <conditionalFormatting sqref="L30:M30">
    <cfRule type="cellIs" dxfId="1132" priority="369" operator="equal">
      <formula>0</formula>
    </cfRule>
  </conditionalFormatting>
  <conditionalFormatting sqref="L28:O28">
    <cfRule type="cellIs" dxfId="1131" priority="368" operator="equal">
      <formula>0</formula>
    </cfRule>
  </conditionalFormatting>
  <conditionalFormatting sqref="N28:O28">
    <cfRule type="cellIs" dxfId="1130" priority="366" operator="equal">
      <formula>0</formula>
    </cfRule>
  </conditionalFormatting>
  <conditionalFormatting sqref="N29">
    <cfRule type="cellIs" dxfId="1129" priority="363" operator="greaterThan">
      <formula>0</formula>
    </cfRule>
  </conditionalFormatting>
  <conditionalFormatting sqref="N29:O29">
    <cfRule type="cellIs" dxfId="1128" priority="361" operator="greaterThan">
      <formula>0</formula>
    </cfRule>
  </conditionalFormatting>
  <conditionalFormatting sqref="N30:O30">
    <cfRule type="cellIs" dxfId="1127" priority="356" operator="equal">
      <formula>0</formula>
    </cfRule>
  </conditionalFormatting>
  <conditionalFormatting sqref="M30:O30">
    <cfRule type="cellIs" dxfId="1126" priority="355" operator="equal">
      <formula>0</formula>
    </cfRule>
  </conditionalFormatting>
  <conditionalFormatting sqref="N30:O30">
    <cfRule type="cellIs" dxfId="1125" priority="354" operator="equal">
      <formula>0</formula>
    </cfRule>
  </conditionalFormatting>
  <conditionalFormatting sqref="N30">
    <cfRule type="cellIs" dxfId="1124" priority="353" operator="equal">
      <formula>0</formula>
    </cfRule>
  </conditionalFormatting>
  <conditionalFormatting sqref="O30">
    <cfRule type="cellIs" dxfId="1123" priority="351" operator="equal">
      <formula>0</formula>
    </cfRule>
  </conditionalFormatting>
  <conditionalFormatting sqref="M30">
    <cfRule type="cellIs" dxfId="1122" priority="339" operator="equal">
      <formula>0</formula>
    </cfRule>
  </conditionalFormatting>
  <conditionalFormatting sqref="O30">
    <cfRule type="cellIs" dxfId="1121" priority="337" operator="equal">
      <formula>0</formula>
    </cfRule>
  </conditionalFormatting>
  <conditionalFormatting sqref="O30">
    <cfRule type="cellIs" dxfId="1120" priority="336" operator="equal">
      <formula>0</formula>
    </cfRule>
  </conditionalFormatting>
  <conditionalFormatting sqref="O30">
    <cfRule type="cellIs" dxfId="1119" priority="335" operator="equal">
      <formula>0</formula>
    </cfRule>
  </conditionalFormatting>
  <conditionalFormatting sqref="O30">
    <cfRule type="cellIs" dxfId="1118" priority="334" operator="equal">
      <formula>0</formula>
    </cfRule>
  </conditionalFormatting>
  <conditionalFormatting sqref="N30">
    <cfRule type="cellIs" dxfId="1117" priority="333" operator="equal">
      <formula>0</formula>
    </cfRule>
  </conditionalFormatting>
  <conditionalFormatting sqref="O30">
    <cfRule type="cellIs" dxfId="1116" priority="331" operator="equal">
      <formula>0</formula>
    </cfRule>
  </conditionalFormatting>
  <conditionalFormatting sqref="K28">
    <cfRule type="cellIs" dxfId="1115" priority="327" operator="equal">
      <formula>0</formula>
    </cfRule>
  </conditionalFormatting>
  <conditionalFormatting sqref="J29">
    <cfRule type="cellIs" dxfId="1114" priority="326" operator="greaterThan">
      <formula>0</formula>
    </cfRule>
  </conditionalFormatting>
  <conditionalFormatting sqref="J30">
    <cfRule type="cellIs" dxfId="1113" priority="325" operator="equal">
      <formula>0</formula>
    </cfRule>
  </conditionalFormatting>
  <conditionalFormatting sqref="P28">
    <cfRule type="cellIs" dxfId="1112" priority="316" operator="equal">
      <formula>0</formula>
    </cfRule>
  </conditionalFormatting>
  <conditionalFormatting sqref="P30">
    <cfRule type="cellIs" dxfId="1111" priority="315" operator="equal">
      <formula>0</formula>
    </cfRule>
  </conditionalFormatting>
  <conditionalFormatting sqref="P30">
    <cfRule type="cellIs" dxfId="1110" priority="314" operator="equal">
      <formula>0</formula>
    </cfRule>
  </conditionalFormatting>
  <conditionalFormatting sqref="P30">
    <cfRule type="cellIs" dxfId="1109" priority="313" operator="equal">
      <formula>0</formula>
    </cfRule>
  </conditionalFormatting>
  <conditionalFormatting sqref="P30">
    <cfRule type="cellIs" dxfId="1108" priority="312" operator="equal">
      <formula>0</formula>
    </cfRule>
  </conditionalFormatting>
  <conditionalFormatting sqref="P30">
    <cfRule type="cellIs" dxfId="1107" priority="311" operator="equal">
      <formula>0</formula>
    </cfRule>
  </conditionalFormatting>
  <conditionalFormatting sqref="P30">
    <cfRule type="cellIs" dxfId="1106" priority="310" operator="equal">
      <formula>0</formula>
    </cfRule>
  </conditionalFormatting>
  <conditionalFormatting sqref="P30">
    <cfRule type="cellIs" dxfId="1105" priority="309" operator="equal">
      <formula>0</formula>
    </cfRule>
  </conditionalFormatting>
  <conditionalFormatting sqref="P28">
    <cfRule type="cellIs" dxfId="1104" priority="306" operator="equal">
      <formula>0</formula>
    </cfRule>
  </conditionalFormatting>
  <conditionalFormatting sqref="P29">
    <cfRule type="cellIs" dxfId="1103" priority="305" operator="greaterThan">
      <formula>0</formula>
    </cfRule>
  </conditionalFormatting>
  <conditionalFormatting sqref="P28">
    <cfRule type="cellIs" dxfId="1102" priority="304" operator="equal">
      <formula>0</formula>
    </cfRule>
  </conditionalFormatting>
  <conditionalFormatting sqref="P28">
    <cfRule type="cellIs" dxfId="1101" priority="300" operator="equal">
      <formula>0</formula>
    </cfRule>
  </conditionalFormatting>
  <conditionalFormatting sqref="P30">
    <cfRule type="cellIs" dxfId="1100" priority="298" operator="equal">
      <formula>0</formula>
    </cfRule>
  </conditionalFormatting>
  <conditionalFormatting sqref="P30">
    <cfRule type="cellIs" dxfId="1099" priority="296" operator="equal">
      <formula>0</formula>
    </cfRule>
  </conditionalFormatting>
  <conditionalFormatting sqref="P30">
    <cfRule type="cellIs" dxfId="1098" priority="294" operator="equal">
      <formula>0</formula>
    </cfRule>
  </conditionalFormatting>
  <conditionalFormatting sqref="Q29">
    <cfRule type="cellIs" dxfId="1097" priority="293" operator="greaterThan">
      <formula>0</formula>
    </cfRule>
  </conditionalFormatting>
  <conditionalFormatting sqref="Q28">
    <cfRule type="cellIs" dxfId="1096" priority="292" operator="equal">
      <formula>0</formula>
    </cfRule>
  </conditionalFormatting>
  <conditionalFormatting sqref="Q29">
    <cfRule type="cellIs" dxfId="1095" priority="291" operator="greaterThan">
      <formula>0</formula>
    </cfRule>
  </conditionalFormatting>
  <conditionalFormatting sqref="Q28">
    <cfRule type="cellIs" dxfId="1094" priority="290" operator="equal">
      <formula>0</formula>
    </cfRule>
  </conditionalFormatting>
  <conditionalFormatting sqref="Q29">
    <cfRule type="cellIs" dxfId="1093" priority="289" operator="greaterThan">
      <formula>0</formula>
    </cfRule>
  </conditionalFormatting>
  <conditionalFormatting sqref="Q28">
    <cfRule type="cellIs" dxfId="1092" priority="288" operator="equal">
      <formula>0</formula>
    </cfRule>
  </conditionalFormatting>
  <conditionalFormatting sqref="Q30">
    <cfRule type="cellIs" dxfId="1091" priority="285" operator="equal">
      <formula>0</formula>
    </cfRule>
  </conditionalFormatting>
  <conditionalFormatting sqref="Q30">
    <cfRule type="cellIs" dxfId="1090" priority="284" operator="equal">
      <formula>0</formula>
    </cfRule>
  </conditionalFormatting>
  <conditionalFormatting sqref="Q30">
    <cfRule type="cellIs" dxfId="1089" priority="282" operator="equal">
      <formula>0</formula>
    </cfRule>
  </conditionalFormatting>
  <conditionalFormatting sqref="Q30">
    <cfRule type="cellIs" dxfId="1088" priority="281" operator="equal">
      <formula>0</formula>
    </cfRule>
  </conditionalFormatting>
  <conditionalFormatting sqref="Q30">
    <cfRule type="cellIs" dxfId="1087" priority="279" operator="equal">
      <formula>0</formula>
    </cfRule>
  </conditionalFormatting>
  <conditionalFormatting sqref="Q30">
    <cfRule type="cellIs" dxfId="1086" priority="278" operator="equal">
      <formula>0</formula>
    </cfRule>
  </conditionalFormatting>
  <conditionalFormatting sqref="Q29">
    <cfRule type="cellIs" dxfId="1085" priority="277" operator="greaterThan">
      <formula>0</formula>
    </cfRule>
  </conditionalFormatting>
  <conditionalFormatting sqref="Q28">
    <cfRule type="cellIs" dxfId="1084" priority="276" operator="equal">
      <formula>0</formula>
    </cfRule>
  </conditionalFormatting>
  <conditionalFormatting sqref="Q29">
    <cfRule type="cellIs" dxfId="1083" priority="275" operator="greaterThan">
      <formula>0</formula>
    </cfRule>
  </conditionalFormatting>
  <conditionalFormatting sqref="Q28">
    <cfRule type="cellIs" dxfId="1082" priority="274" operator="equal">
      <formula>0</formula>
    </cfRule>
  </conditionalFormatting>
  <conditionalFormatting sqref="Q29">
    <cfRule type="cellIs" dxfId="1081" priority="273" operator="greaterThan">
      <formula>0</formula>
    </cfRule>
  </conditionalFormatting>
  <conditionalFormatting sqref="Q28">
    <cfRule type="cellIs" dxfId="1080" priority="272" operator="equal">
      <formula>0</formula>
    </cfRule>
  </conditionalFormatting>
  <conditionalFormatting sqref="Q28">
    <cfRule type="cellIs" dxfId="1079" priority="270" operator="equal">
      <formula>0</formula>
    </cfRule>
  </conditionalFormatting>
  <conditionalFormatting sqref="Q29">
    <cfRule type="cellIs" dxfId="1078" priority="271" operator="greaterThan">
      <formula>0</formula>
    </cfRule>
  </conditionalFormatting>
  <conditionalFormatting sqref="Q30">
    <cfRule type="cellIs" dxfId="1077" priority="268" operator="equal">
      <formula>0</formula>
    </cfRule>
  </conditionalFormatting>
  <conditionalFormatting sqref="Q30">
    <cfRule type="cellIs" dxfId="1076" priority="267" operator="equal">
      <formula>0</formula>
    </cfRule>
  </conditionalFormatting>
  <conditionalFormatting sqref="Q30">
    <cfRule type="cellIs" dxfId="1075" priority="266" operator="equal">
      <formula>0</formula>
    </cfRule>
  </conditionalFormatting>
  <conditionalFormatting sqref="Q30">
    <cfRule type="cellIs" dxfId="1074" priority="265" operator="equal">
      <formula>0</formula>
    </cfRule>
  </conditionalFormatting>
  <conditionalFormatting sqref="Q30">
    <cfRule type="cellIs" dxfId="1073" priority="264" operator="equal">
      <formula>0</formula>
    </cfRule>
  </conditionalFormatting>
  <conditionalFormatting sqref="S36">
    <cfRule type="cellIs" dxfId="1072" priority="263" operator="equal">
      <formula>0</formula>
    </cfRule>
  </conditionalFormatting>
  <conditionalFormatting sqref="S36">
    <cfRule type="cellIs" dxfId="1071" priority="262" operator="equal">
      <formula>0</formula>
    </cfRule>
  </conditionalFormatting>
  <conditionalFormatting sqref="S36">
    <cfRule type="cellIs" dxfId="1070" priority="261" operator="equal">
      <formula>0</formula>
    </cfRule>
  </conditionalFormatting>
  <conditionalFormatting sqref="S36">
    <cfRule type="cellIs" dxfId="1069" priority="260" operator="equal">
      <formula>0</formula>
    </cfRule>
  </conditionalFormatting>
  <conditionalFormatting sqref="S35">
    <cfRule type="cellIs" dxfId="1068" priority="259" operator="greaterThan">
      <formula>0</formula>
    </cfRule>
  </conditionalFormatting>
  <conditionalFormatting sqref="S34">
    <cfRule type="cellIs" dxfId="1067" priority="258" operator="equal">
      <formula>0</formula>
    </cfRule>
  </conditionalFormatting>
  <conditionalFormatting sqref="S35">
    <cfRule type="cellIs" dxfId="1066" priority="257" operator="greaterThan">
      <formula>0</formula>
    </cfRule>
  </conditionalFormatting>
  <conditionalFormatting sqref="S34">
    <cfRule type="cellIs" dxfId="1065" priority="256" operator="equal">
      <formula>0</formula>
    </cfRule>
  </conditionalFormatting>
  <conditionalFormatting sqref="S35">
    <cfRule type="cellIs" dxfId="1064" priority="255" operator="greaterThan">
      <formula>0</formula>
    </cfRule>
  </conditionalFormatting>
  <conditionalFormatting sqref="S34">
    <cfRule type="cellIs" dxfId="1063" priority="254" operator="equal">
      <formula>0</formula>
    </cfRule>
  </conditionalFormatting>
  <conditionalFormatting sqref="S35">
    <cfRule type="cellIs" dxfId="1062" priority="253" operator="greaterThan">
      <formula>0</formula>
    </cfRule>
  </conditionalFormatting>
  <conditionalFormatting sqref="S34">
    <cfRule type="cellIs" dxfId="1061" priority="252" operator="equal">
      <formula>0</formula>
    </cfRule>
  </conditionalFormatting>
  <conditionalFormatting sqref="S35">
    <cfRule type="cellIs" dxfId="1060" priority="251" operator="greaterThan">
      <formula>0</formula>
    </cfRule>
  </conditionalFormatting>
  <conditionalFormatting sqref="S34">
    <cfRule type="cellIs" dxfId="1059" priority="250" operator="equal">
      <formula>0</formula>
    </cfRule>
  </conditionalFormatting>
  <conditionalFormatting sqref="S35">
    <cfRule type="cellIs" dxfId="1058" priority="249" operator="greaterThan">
      <formula>0</formula>
    </cfRule>
  </conditionalFormatting>
  <conditionalFormatting sqref="S34">
    <cfRule type="cellIs" dxfId="1057" priority="248" operator="equal">
      <formula>0</formula>
    </cfRule>
  </conditionalFormatting>
  <conditionalFormatting sqref="S35">
    <cfRule type="cellIs" dxfId="1056" priority="247" operator="greaterThan">
      <formula>0</formula>
    </cfRule>
  </conditionalFormatting>
  <conditionalFormatting sqref="S34">
    <cfRule type="cellIs" dxfId="1055" priority="246" operator="equal">
      <formula>0</formula>
    </cfRule>
  </conditionalFormatting>
  <conditionalFormatting sqref="S35">
    <cfRule type="cellIs" dxfId="1054" priority="245" operator="greaterThan">
      <formula>0</formula>
    </cfRule>
  </conditionalFormatting>
  <conditionalFormatting sqref="S34">
    <cfRule type="cellIs" dxfId="1053" priority="244" operator="equal">
      <formula>0</formula>
    </cfRule>
  </conditionalFormatting>
  <conditionalFormatting sqref="S36">
    <cfRule type="cellIs" dxfId="1052" priority="242" operator="equal">
      <formula>0</formula>
    </cfRule>
  </conditionalFormatting>
  <conditionalFormatting sqref="S36">
    <cfRule type="cellIs" dxfId="1051" priority="241" operator="equal">
      <formula>0</formula>
    </cfRule>
  </conditionalFormatting>
  <conditionalFormatting sqref="S34">
    <cfRule type="cellIs" dxfId="1050" priority="238" operator="equal">
      <formula>0</formula>
    </cfRule>
  </conditionalFormatting>
  <conditionalFormatting sqref="S35">
    <cfRule type="cellIs" dxfId="1049" priority="237" operator="greaterThan">
      <formula>0</formula>
    </cfRule>
  </conditionalFormatting>
  <conditionalFormatting sqref="S34">
    <cfRule type="cellIs" dxfId="1048" priority="236" operator="equal">
      <formula>0</formula>
    </cfRule>
  </conditionalFormatting>
  <conditionalFormatting sqref="S34">
    <cfRule type="cellIs" dxfId="1047" priority="232" operator="equal">
      <formula>0</formula>
    </cfRule>
  </conditionalFormatting>
  <conditionalFormatting sqref="S35">
    <cfRule type="cellIs" dxfId="1046" priority="231" operator="greaterThan">
      <formula>0</formula>
    </cfRule>
  </conditionalFormatting>
  <conditionalFormatting sqref="S34">
    <cfRule type="cellIs" dxfId="1045" priority="230" operator="equal">
      <formula>0</formula>
    </cfRule>
  </conditionalFormatting>
  <conditionalFormatting sqref="S34">
    <cfRule type="cellIs" dxfId="1044" priority="226" operator="equal">
      <formula>0</formula>
    </cfRule>
  </conditionalFormatting>
  <conditionalFormatting sqref="S34">
    <cfRule type="cellIs" dxfId="1043" priority="224" operator="equal">
      <formula>0</formula>
    </cfRule>
  </conditionalFormatting>
  <conditionalFormatting sqref="R36">
    <cfRule type="cellIs" dxfId="1042" priority="223" operator="equal">
      <formula>0</formula>
    </cfRule>
  </conditionalFormatting>
  <conditionalFormatting sqref="R36">
    <cfRule type="cellIs" dxfId="1041" priority="222" operator="equal">
      <formula>0</formula>
    </cfRule>
  </conditionalFormatting>
  <conditionalFormatting sqref="R36">
    <cfRule type="cellIs" dxfId="1040" priority="221" operator="equal">
      <formula>0</formula>
    </cfRule>
  </conditionalFormatting>
  <conditionalFormatting sqref="R36">
    <cfRule type="cellIs" dxfId="1039" priority="220" operator="equal">
      <formula>0</formula>
    </cfRule>
  </conditionalFormatting>
  <conditionalFormatting sqref="R34">
    <cfRule type="cellIs" dxfId="1038" priority="218" operator="equal">
      <formula>0</formula>
    </cfRule>
  </conditionalFormatting>
  <conditionalFormatting sqref="R35">
    <cfRule type="cellIs" dxfId="1037" priority="217" operator="greaterThan">
      <formula>0</formula>
    </cfRule>
  </conditionalFormatting>
  <conditionalFormatting sqref="R34">
    <cfRule type="cellIs" dxfId="1036" priority="216" operator="equal">
      <formula>0</formula>
    </cfRule>
  </conditionalFormatting>
  <conditionalFormatting sqref="R35">
    <cfRule type="cellIs" dxfId="1035" priority="215" operator="greaterThan">
      <formula>0</formula>
    </cfRule>
  </conditionalFormatting>
  <conditionalFormatting sqref="R34">
    <cfRule type="cellIs" dxfId="1034" priority="214" operator="equal">
      <formula>0</formula>
    </cfRule>
  </conditionalFormatting>
  <conditionalFormatting sqref="R35">
    <cfRule type="cellIs" dxfId="1033" priority="213" operator="greaterThan">
      <formula>0</formula>
    </cfRule>
  </conditionalFormatting>
  <conditionalFormatting sqref="R34">
    <cfRule type="cellIs" dxfId="1032" priority="212" operator="equal">
      <formula>0</formula>
    </cfRule>
  </conditionalFormatting>
  <conditionalFormatting sqref="R35">
    <cfRule type="cellIs" dxfId="1031" priority="211" operator="greaterThan">
      <formula>0</formula>
    </cfRule>
  </conditionalFormatting>
  <conditionalFormatting sqref="R34">
    <cfRule type="cellIs" dxfId="1030" priority="210" operator="equal">
      <formula>0</formula>
    </cfRule>
  </conditionalFormatting>
  <conditionalFormatting sqref="R35">
    <cfRule type="cellIs" dxfId="1029" priority="209" operator="greaterThan">
      <formula>0</formula>
    </cfRule>
  </conditionalFormatting>
  <conditionalFormatting sqref="R34">
    <cfRule type="cellIs" dxfId="1028" priority="208" operator="equal">
      <formula>0</formula>
    </cfRule>
  </conditionalFormatting>
  <conditionalFormatting sqref="R35">
    <cfRule type="cellIs" dxfId="1027" priority="207" operator="greaterThan">
      <formula>0</formula>
    </cfRule>
  </conditionalFormatting>
  <conditionalFormatting sqref="R34">
    <cfRule type="cellIs" dxfId="1026" priority="206" operator="equal">
      <formula>0</formula>
    </cfRule>
  </conditionalFormatting>
  <conditionalFormatting sqref="R35">
    <cfRule type="cellIs" dxfId="1025" priority="205" operator="greaterThan">
      <formula>0</formula>
    </cfRule>
  </conditionalFormatting>
  <conditionalFormatting sqref="R34">
    <cfRule type="cellIs" dxfId="1024" priority="204" operator="equal">
      <formula>0</formula>
    </cfRule>
  </conditionalFormatting>
  <conditionalFormatting sqref="R36">
    <cfRule type="cellIs" dxfId="1023" priority="202" operator="equal">
      <formula>0</formula>
    </cfRule>
  </conditionalFormatting>
  <conditionalFormatting sqref="R36">
    <cfRule type="cellIs" dxfId="1022" priority="201" operator="equal">
      <formula>0</formula>
    </cfRule>
  </conditionalFormatting>
  <conditionalFormatting sqref="R36">
    <cfRule type="cellIs" dxfId="1021" priority="200" operator="equal">
      <formula>0</formula>
    </cfRule>
  </conditionalFormatting>
  <conditionalFormatting sqref="R34">
    <cfRule type="cellIs" dxfId="1020" priority="198" operator="equal">
      <formula>0</formula>
    </cfRule>
  </conditionalFormatting>
  <conditionalFormatting sqref="R34">
    <cfRule type="cellIs" dxfId="1019" priority="196" operator="equal">
      <formula>0</formula>
    </cfRule>
  </conditionalFormatting>
  <conditionalFormatting sqref="R34">
    <cfRule type="cellIs" dxfId="1018" priority="194" operator="equal">
      <formula>0</formula>
    </cfRule>
  </conditionalFormatting>
  <conditionalFormatting sqref="R34">
    <cfRule type="cellIs" dxfId="1017" priority="192" operator="equal">
      <formula>0</formula>
    </cfRule>
  </conditionalFormatting>
  <conditionalFormatting sqref="R34">
    <cfRule type="cellIs" dxfId="1016" priority="190" operator="equal">
      <formula>0</formula>
    </cfRule>
  </conditionalFormatting>
  <conditionalFormatting sqref="R34">
    <cfRule type="cellIs" dxfId="1015" priority="188" operator="equal">
      <formula>0</formula>
    </cfRule>
  </conditionalFormatting>
  <conditionalFormatting sqref="R35">
    <cfRule type="cellIs" dxfId="1014" priority="187" operator="greaterThan">
      <formula>0</formula>
    </cfRule>
  </conditionalFormatting>
  <conditionalFormatting sqref="R34">
    <cfRule type="cellIs" dxfId="1013" priority="186" operator="equal">
      <formula>0</formula>
    </cfRule>
  </conditionalFormatting>
  <conditionalFormatting sqref="S24">
    <cfRule type="cellIs" dxfId="1012" priority="183" operator="equal">
      <formula>0</formula>
    </cfRule>
  </conditionalFormatting>
  <conditionalFormatting sqref="R25">
    <cfRule type="cellIs" dxfId="1011" priority="179" operator="equal">
      <formula>0</formula>
    </cfRule>
  </conditionalFormatting>
  <conditionalFormatting sqref="R26">
    <cfRule type="cellIs" dxfId="1010" priority="178" operator="greaterThan">
      <formula>0</formula>
    </cfRule>
  </conditionalFormatting>
  <conditionalFormatting sqref="R25">
    <cfRule type="cellIs" dxfId="1009" priority="177" operator="equal">
      <formula>0</formula>
    </cfRule>
  </conditionalFormatting>
  <conditionalFormatting sqref="R25">
    <cfRule type="cellIs" dxfId="1008" priority="173" operator="equal">
      <formula>0</formula>
    </cfRule>
  </conditionalFormatting>
  <conditionalFormatting sqref="R27">
    <cfRule type="cellIs" dxfId="1007" priority="171" operator="equal">
      <formula>0</formula>
    </cfRule>
  </conditionalFormatting>
  <conditionalFormatting sqref="R27">
    <cfRule type="cellIs" dxfId="1006" priority="170" operator="equal">
      <formula>0</formula>
    </cfRule>
  </conditionalFormatting>
  <conditionalFormatting sqref="R27">
    <cfRule type="cellIs" dxfId="1005" priority="168" operator="equal">
      <formula>0</formula>
    </cfRule>
  </conditionalFormatting>
  <conditionalFormatting sqref="R27">
    <cfRule type="cellIs" dxfId="1004" priority="167" operator="equal">
      <formula>0</formula>
    </cfRule>
  </conditionalFormatting>
  <conditionalFormatting sqref="R27">
    <cfRule type="cellIs" dxfId="1003" priority="166" operator="equal">
      <formula>0</formula>
    </cfRule>
  </conditionalFormatting>
  <conditionalFormatting sqref="R27">
    <cfRule type="cellIs" dxfId="1002" priority="165" operator="equal">
      <formula>0</formula>
    </cfRule>
  </conditionalFormatting>
  <conditionalFormatting sqref="R25">
    <cfRule type="cellIs" dxfId="1001" priority="163" operator="equal">
      <formula>0</formula>
    </cfRule>
  </conditionalFormatting>
  <conditionalFormatting sqref="R25">
    <cfRule type="cellIs" dxfId="1000" priority="161" operator="equal">
      <formula>0</formula>
    </cfRule>
  </conditionalFormatting>
  <conditionalFormatting sqref="R25">
    <cfRule type="cellIs" dxfId="999" priority="159" operator="equal">
      <formula>0</formula>
    </cfRule>
  </conditionalFormatting>
  <conditionalFormatting sqref="R25">
    <cfRule type="cellIs" dxfId="998" priority="157" operator="equal">
      <formula>0</formula>
    </cfRule>
  </conditionalFormatting>
  <conditionalFormatting sqref="R27">
    <cfRule type="cellIs" dxfId="997" priority="156" operator="equal">
      <formula>0</formula>
    </cfRule>
  </conditionalFormatting>
  <conditionalFormatting sqref="R27">
    <cfRule type="cellIs" dxfId="996" priority="155" operator="equal">
      <formula>0</formula>
    </cfRule>
  </conditionalFormatting>
  <conditionalFormatting sqref="R27">
    <cfRule type="cellIs" dxfId="995" priority="153" operator="equal">
      <formula>0</formula>
    </cfRule>
  </conditionalFormatting>
  <conditionalFormatting sqref="R27">
    <cfRule type="cellIs" dxfId="994" priority="151" operator="equal">
      <formula>0</formula>
    </cfRule>
  </conditionalFormatting>
  <conditionalFormatting sqref="S26">
    <cfRule type="cellIs" dxfId="993" priority="150" operator="greaterThan">
      <formula>0</formula>
    </cfRule>
  </conditionalFormatting>
  <conditionalFormatting sqref="S25">
    <cfRule type="cellIs" dxfId="992" priority="149" operator="equal">
      <formula>0</formula>
    </cfRule>
  </conditionalFormatting>
  <conditionalFormatting sqref="S26">
    <cfRule type="cellIs" dxfId="991" priority="148" operator="greaterThan">
      <formula>0</formula>
    </cfRule>
  </conditionalFormatting>
  <conditionalFormatting sqref="S25">
    <cfRule type="cellIs" dxfId="990" priority="147" operator="equal">
      <formula>0</formula>
    </cfRule>
  </conditionalFormatting>
  <conditionalFormatting sqref="S26">
    <cfRule type="cellIs" dxfId="989" priority="146" operator="greaterThan">
      <formula>0</formula>
    </cfRule>
  </conditionalFormatting>
  <conditionalFormatting sqref="S25">
    <cfRule type="cellIs" dxfId="988" priority="145" operator="equal">
      <formula>0</formula>
    </cfRule>
  </conditionalFormatting>
  <conditionalFormatting sqref="S26">
    <cfRule type="cellIs" dxfId="987" priority="144" operator="greaterThan">
      <formula>0</formula>
    </cfRule>
  </conditionalFormatting>
  <conditionalFormatting sqref="S25">
    <cfRule type="cellIs" dxfId="986" priority="143" operator="equal">
      <formula>0</formula>
    </cfRule>
  </conditionalFormatting>
  <conditionalFormatting sqref="S27">
    <cfRule type="cellIs" dxfId="985" priority="141" operator="equal">
      <formula>0</formula>
    </cfRule>
  </conditionalFormatting>
  <conditionalFormatting sqref="S27">
    <cfRule type="cellIs" dxfId="984" priority="139" operator="equal">
      <formula>0</formula>
    </cfRule>
  </conditionalFormatting>
  <conditionalFormatting sqref="S27">
    <cfRule type="cellIs" dxfId="983" priority="137" operator="equal">
      <formula>0</formula>
    </cfRule>
  </conditionalFormatting>
  <conditionalFormatting sqref="S27">
    <cfRule type="cellIs" dxfId="982" priority="135" operator="equal">
      <formula>0</formula>
    </cfRule>
  </conditionalFormatting>
  <conditionalFormatting sqref="S26">
    <cfRule type="cellIs" dxfId="981" priority="134" operator="greaterThan">
      <formula>0</formula>
    </cfRule>
  </conditionalFormatting>
  <conditionalFormatting sqref="S25">
    <cfRule type="cellIs" dxfId="980" priority="133" operator="equal">
      <formula>0</formula>
    </cfRule>
  </conditionalFormatting>
  <conditionalFormatting sqref="S26">
    <cfRule type="cellIs" dxfId="979" priority="132" operator="greaterThan">
      <formula>0</formula>
    </cfRule>
  </conditionalFormatting>
  <conditionalFormatting sqref="S25">
    <cfRule type="cellIs" dxfId="978" priority="131" operator="equal">
      <formula>0</formula>
    </cfRule>
  </conditionalFormatting>
  <conditionalFormatting sqref="S26">
    <cfRule type="cellIs" dxfId="977" priority="130" operator="greaterThan">
      <formula>0</formula>
    </cfRule>
  </conditionalFormatting>
  <conditionalFormatting sqref="S25">
    <cfRule type="cellIs" dxfId="976" priority="129" operator="equal">
      <formula>0</formula>
    </cfRule>
  </conditionalFormatting>
  <conditionalFormatting sqref="S26">
    <cfRule type="cellIs" dxfId="975" priority="128" operator="greaterThan">
      <formula>0</formula>
    </cfRule>
  </conditionalFormatting>
  <conditionalFormatting sqref="S25">
    <cfRule type="cellIs" dxfId="974" priority="127" operator="equal">
      <formula>0</formula>
    </cfRule>
  </conditionalFormatting>
  <conditionalFormatting sqref="S27">
    <cfRule type="cellIs" dxfId="973" priority="125" operator="equal">
      <formula>0</formula>
    </cfRule>
  </conditionalFormatting>
  <conditionalFormatting sqref="S27">
    <cfRule type="cellIs" dxfId="972" priority="123" operator="equal">
      <formula>0</formula>
    </cfRule>
  </conditionalFormatting>
  <conditionalFormatting sqref="S27">
    <cfRule type="cellIs" dxfId="971" priority="121" operator="equal">
      <formula>0</formula>
    </cfRule>
  </conditionalFormatting>
  <conditionalFormatting sqref="R28">
    <cfRule type="cellIs" dxfId="970" priority="117" operator="equal">
      <formula>0</formula>
    </cfRule>
  </conditionalFormatting>
  <conditionalFormatting sqref="R29">
    <cfRule type="cellIs" dxfId="969" priority="116" operator="greaterThan">
      <formula>0</formula>
    </cfRule>
  </conditionalFormatting>
  <conditionalFormatting sqref="R28">
    <cfRule type="cellIs" dxfId="968" priority="115" operator="equal">
      <formula>0</formula>
    </cfRule>
  </conditionalFormatting>
  <conditionalFormatting sqref="R30">
    <cfRule type="cellIs" dxfId="967" priority="112" operator="equal">
      <formula>0</formula>
    </cfRule>
  </conditionalFormatting>
  <conditionalFormatting sqref="R30">
    <cfRule type="cellIs" dxfId="966" priority="111" operator="equal">
      <formula>0</formula>
    </cfRule>
  </conditionalFormatting>
  <conditionalFormatting sqref="R30">
    <cfRule type="cellIs" dxfId="965" priority="109" operator="equal">
      <formula>0</formula>
    </cfRule>
  </conditionalFormatting>
  <conditionalFormatting sqref="R30">
    <cfRule type="cellIs" dxfId="964" priority="108" operator="equal">
      <formula>0</formula>
    </cfRule>
  </conditionalFormatting>
  <conditionalFormatting sqref="R30">
    <cfRule type="cellIs" dxfId="963" priority="106" operator="equal">
      <formula>0</formula>
    </cfRule>
  </conditionalFormatting>
  <conditionalFormatting sqref="R30">
    <cfRule type="cellIs" dxfId="962" priority="105" operator="equal">
      <formula>0</formula>
    </cfRule>
  </conditionalFormatting>
  <conditionalFormatting sqref="R28">
    <cfRule type="cellIs" dxfId="961" priority="103" operator="equal">
      <formula>0</formula>
    </cfRule>
  </conditionalFormatting>
  <conditionalFormatting sqref="R28">
    <cfRule type="cellIs" dxfId="960" priority="101" operator="equal">
      <formula>0</formula>
    </cfRule>
  </conditionalFormatting>
  <conditionalFormatting sqref="R28">
    <cfRule type="cellIs" dxfId="959" priority="99" operator="equal">
      <formula>0</formula>
    </cfRule>
  </conditionalFormatting>
  <conditionalFormatting sqref="R28">
    <cfRule type="cellIs" dxfId="958" priority="97" operator="equal">
      <formula>0</formula>
    </cfRule>
  </conditionalFormatting>
  <conditionalFormatting sqref="R30">
    <cfRule type="cellIs" dxfId="957" priority="96" operator="equal">
      <formula>0</formula>
    </cfRule>
  </conditionalFormatting>
  <conditionalFormatting sqref="R30">
    <cfRule type="cellIs" dxfId="956" priority="95" operator="equal">
      <formula>0</formula>
    </cfRule>
  </conditionalFormatting>
  <conditionalFormatting sqref="R30">
    <cfRule type="cellIs" dxfId="955" priority="94" operator="equal">
      <formula>0</formula>
    </cfRule>
  </conditionalFormatting>
  <conditionalFormatting sqref="R30">
    <cfRule type="cellIs" dxfId="954" priority="93" operator="equal">
      <formula>0</formula>
    </cfRule>
  </conditionalFormatting>
  <conditionalFormatting sqref="R30">
    <cfRule type="cellIs" dxfId="953" priority="91" operator="equal">
      <formula>0</formula>
    </cfRule>
  </conditionalFormatting>
  <conditionalFormatting sqref="S29">
    <cfRule type="cellIs" dxfId="952" priority="90" operator="greaterThan">
      <formula>0</formula>
    </cfRule>
  </conditionalFormatting>
  <conditionalFormatting sqref="S28">
    <cfRule type="cellIs" dxfId="951" priority="89" operator="equal">
      <formula>0</formula>
    </cfRule>
  </conditionalFormatting>
  <conditionalFormatting sqref="S29">
    <cfRule type="cellIs" dxfId="950" priority="88" operator="greaterThan">
      <formula>0</formula>
    </cfRule>
  </conditionalFormatting>
  <conditionalFormatting sqref="S28">
    <cfRule type="cellIs" dxfId="949" priority="87" operator="equal">
      <formula>0</formula>
    </cfRule>
  </conditionalFormatting>
  <conditionalFormatting sqref="S29">
    <cfRule type="cellIs" dxfId="948" priority="86" operator="greaterThan">
      <formula>0</formula>
    </cfRule>
  </conditionalFormatting>
  <conditionalFormatting sqref="S28">
    <cfRule type="cellIs" dxfId="947" priority="85" operator="equal">
      <formula>0</formula>
    </cfRule>
  </conditionalFormatting>
  <conditionalFormatting sqref="S29">
    <cfRule type="cellIs" dxfId="946" priority="84" operator="greaterThan">
      <formula>0</formula>
    </cfRule>
  </conditionalFormatting>
  <conditionalFormatting sqref="S28">
    <cfRule type="cellIs" dxfId="945" priority="83" operator="equal">
      <formula>0</formula>
    </cfRule>
  </conditionalFormatting>
  <conditionalFormatting sqref="S30">
    <cfRule type="cellIs" dxfId="944" priority="81" operator="equal">
      <formula>0</formula>
    </cfRule>
  </conditionalFormatting>
  <conditionalFormatting sqref="S30">
    <cfRule type="cellIs" dxfId="943" priority="79" operator="equal">
      <formula>0</formula>
    </cfRule>
  </conditionalFormatting>
  <conditionalFormatting sqref="S30">
    <cfRule type="cellIs" dxfId="942" priority="77" operator="equal">
      <formula>0</formula>
    </cfRule>
  </conditionalFormatting>
  <conditionalFormatting sqref="S30">
    <cfRule type="cellIs" dxfId="941" priority="75" operator="equal">
      <formula>0</formula>
    </cfRule>
  </conditionalFormatting>
  <conditionalFormatting sqref="S29">
    <cfRule type="cellIs" dxfId="940" priority="74" operator="greaterThan">
      <formula>0</formula>
    </cfRule>
  </conditionalFormatting>
  <conditionalFormatting sqref="S28">
    <cfRule type="cellIs" dxfId="939" priority="73" operator="equal">
      <formula>0</formula>
    </cfRule>
  </conditionalFormatting>
  <conditionalFormatting sqref="S29">
    <cfRule type="cellIs" dxfId="938" priority="72" operator="greaterThan">
      <formula>0</formula>
    </cfRule>
  </conditionalFormatting>
  <conditionalFormatting sqref="S28">
    <cfRule type="cellIs" dxfId="937" priority="71" operator="equal">
      <formula>0</formula>
    </cfRule>
  </conditionalFormatting>
  <conditionalFormatting sqref="S29">
    <cfRule type="cellIs" dxfId="936" priority="70" operator="greaterThan">
      <formula>0</formula>
    </cfRule>
  </conditionalFormatting>
  <conditionalFormatting sqref="S28">
    <cfRule type="cellIs" dxfId="935" priority="69" operator="equal">
      <formula>0</formula>
    </cfRule>
  </conditionalFormatting>
  <conditionalFormatting sqref="S29">
    <cfRule type="cellIs" dxfId="934" priority="68" operator="greaterThan">
      <formula>0</formula>
    </cfRule>
  </conditionalFormatting>
  <conditionalFormatting sqref="S28">
    <cfRule type="cellIs" dxfId="933" priority="67" operator="equal">
      <formula>0</formula>
    </cfRule>
  </conditionalFormatting>
  <conditionalFormatting sqref="S30">
    <cfRule type="cellIs" dxfId="932" priority="65" operator="equal">
      <formula>0</formula>
    </cfRule>
  </conditionalFormatting>
  <conditionalFormatting sqref="S30">
    <cfRule type="cellIs" dxfId="931" priority="63" operator="equal">
      <formula>0</formula>
    </cfRule>
  </conditionalFormatting>
  <conditionalFormatting sqref="S30">
    <cfRule type="cellIs" dxfId="930" priority="61" operator="equal">
      <formula>0</formula>
    </cfRule>
  </conditionalFormatting>
  <conditionalFormatting sqref="R32">
    <cfRule type="cellIs" dxfId="929" priority="60" operator="greaterThan">
      <formula>0</formula>
    </cfRule>
  </conditionalFormatting>
  <conditionalFormatting sqref="R31">
    <cfRule type="cellIs" dxfId="928" priority="59" operator="equal">
      <formula>0</formula>
    </cfRule>
  </conditionalFormatting>
  <conditionalFormatting sqref="R32">
    <cfRule type="cellIs" dxfId="927" priority="58" operator="greaterThan">
      <formula>0</formula>
    </cfRule>
  </conditionalFormatting>
  <conditionalFormatting sqref="R31">
    <cfRule type="cellIs" dxfId="926" priority="57" operator="equal">
      <formula>0</formula>
    </cfRule>
  </conditionalFormatting>
  <conditionalFormatting sqref="R32">
    <cfRule type="cellIs" dxfId="925" priority="56" operator="greaterThan">
      <formula>0</formula>
    </cfRule>
  </conditionalFormatting>
  <conditionalFormatting sqref="R31">
    <cfRule type="cellIs" dxfId="924" priority="55" operator="equal">
      <formula>0</formula>
    </cfRule>
  </conditionalFormatting>
  <conditionalFormatting sqref="R31">
    <cfRule type="cellIs" dxfId="923" priority="53" operator="equal">
      <formula>0</formula>
    </cfRule>
  </conditionalFormatting>
  <conditionalFormatting sqref="R32">
    <cfRule type="cellIs" dxfId="922" priority="54" operator="greaterThan">
      <formula>0</formula>
    </cfRule>
  </conditionalFormatting>
  <conditionalFormatting sqref="R33">
    <cfRule type="cellIs" dxfId="921" priority="51" operator="equal">
      <formula>0</formula>
    </cfRule>
  </conditionalFormatting>
  <conditionalFormatting sqref="R33">
    <cfRule type="cellIs" dxfId="920" priority="50" operator="equal">
      <formula>0</formula>
    </cfRule>
  </conditionalFormatting>
  <conditionalFormatting sqref="R33">
    <cfRule type="cellIs" dxfId="919" priority="49" operator="equal">
      <formula>0</formula>
    </cfRule>
  </conditionalFormatting>
  <conditionalFormatting sqref="R33">
    <cfRule type="cellIs" dxfId="918" priority="48" operator="equal">
      <formula>0</formula>
    </cfRule>
  </conditionalFormatting>
  <conditionalFormatting sqref="R33">
    <cfRule type="cellIs" dxfId="917" priority="47" operator="equal">
      <formula>0</formula>
    </cfRule>
  </conditionalFormatting>
  <conditionalFormatting sqref="R33">
    <cfRule type="cellIs" dxfId="916" priority="46" operator="equal">
      <formula>0</formula>
    </cfRule>
  </conditionalFormatting>
  <conditionalFormatting sqref="R33">
    <cfRule type="cellIs" dxfId="915" priority="45" operator="equal">
      <formula>0</formula>
    </cfRule>
  </conditionalFormatting>
  <conditionalFormatting sqref="R31">
    <cfRule type="cellIs" dxfId="914" priority="43" operator="equal">
      <formula>0</formula>
    </cfRule>
  </conditionalFormatting>
  <conditionalFormatting sqref="R31">
    <cfRule type="cellIs" dxfId="913" priority="41" operator="equal">
      <formula>0</formula>
    </cfRule>
  </conditionalFormatting>
  <conditionalFormatting sqref="R31">
    <cfRule type="cellIs" dxfId="912" priority="39" operator="equal">
      <formula>0</formula>
    </cfRule>
  </conditionalFormatting>
  <conditionalFormatting sqref="R31">
    <cfRule type="cellIs" dxfId="911" priority="37" operator="equal">
      <formula>0</formula>
    </cfRule>
  </conditionalFormatting>
  <conditionalFormatting sqref="R33">
    <cfRule type="cellIs" dxfId="910" priority="36" operator="equal">
      <formula>0</formula>
    </cfRule>
  </conditionalFormatting>
  <conditionalFormatting sqref="R33">
    <cfRule type="cellIs" dxfId="909" priority="35" operator="equal">
      <formula>0</formula>
    </cfRule>
  </conditionalFormatting>
  <conditionalFormatting sqref="R33">
    <cfRule type="cellIs" dxfId="908" priority="34" operator="equal">
      <formula>0</formula>
    </cfRule>
  </conditionalFormatting>
  <conditionalFormatting sqref="R33">
    <cfRule type="cellIs" dxfId="907" priority="33" operator="equal">
      <formula>0</formula>
    </cfRule>
  </conditionalFormatting>
  <conditionalFormatting sqref="R33">
    <cfRule type="cellIs" dxfId="906" priority="31" operator="equal">
      <formula>0</formula>
    </cfRule>
  </conditionalFormatting>
  <conditionalFormatting sqref="S32">
    <cfRule type="cellIs" dxfId="905" priority="30" operator="greaterThan">
      <formula>0</formula>
    </cfRule>
  </conditionalFormatting>
  <conditionalFormatting sqref="S31">
    <cfRule type="cellIs" dxfId="904" priority="29" operator="equal">
      <formula>0</formula>
    </cfRule>
  </conditionalFormatting>
  <conditionalFormatting sqref="S32">
    <cfRule type="cellIs" dxfId="903" priority="28" operator="greaterThan">
      <formula>0</formula>
    </cfRule>
  </conditionalFormatting>
  <conditionalFormatting sqref="S31">
    <cfRule type="cellIs" dxfId="902" priority="27" operator="equal">
      <formula>0</formula>
    </cfRule>
  </conditionalFormatting>
  <conditionalFormatting sqref="S32">
    <cfRule type="cellIs" dxfId="901" priority="26" operator="greaterThan">
      <formula>0</formula>
    </cfRule>
  </conditionalFormatting>
  <conditionalFormatting sqref="S31">
    <cfRule type="cellIs" dxfId="900" priority="25" operator="equal">
      <formula>0</formula>
    </cfRule>
  </conditionalFormatting>
  <conditionalFormatting sqref="S32">
    <cfRule type="cellIs" dxfId="899" priority="24" operator="greaterThan">
      <formula>0</formula>
    </cfRule>
  </conditionalFormatting>
  <conditionalFormatting sqref="S31">
    <cfRule type="cellIs" dxfId="898" priority="23" operator="equal">
      <formula>0</formula>
    </cfRule>
  </conditionalFormatting>
  <conditionalFormatting sqref="S33">
    <cfRule type="cellIs" dxfId="897" priority="21" operator="equal">
      <formula>0</formula>
    </cfRule>
  </conditionalFormatting>
  <conditionalFormatting sqref="S33">
    <cfRule type="cellIs" dxfId="896" priority="19" operator="equal">
      <formula>0</formula>
    </cfRule>
  </conditionalFormatting>
  <conditionalFormatting sqref="S33">
    <cfRule type="cellIs" dxfId="895" priority="17" operator="equal">
      <formula>0</formula>
    </cfRule>
  </conditionalFormatting>
  <conditionalFormatting sqref="S33">
    <cfRule type="cellIs" dxfId="894" priority="15" operator="equal">
      <formula>0</formula>
    </cfRule>
  </conditionalFormatting>
  <conditionalFormatting sqref="S32">
    <cfRule type="cellIs" dxfId="893" priority="14" operator="greaterThan">
      <formula>0</formula>
    </cfRule>
  </conditionalFormatting>
  <conditionalFormatting sqref="S31">
    <cfRule type="cellIs" dxfId="892" priority="13" operator="equal">
      <formula>0</formula>
    </cfRule>
  </conditionalFormatting>
  <conditionalFormatting sqref="S32">
    <cfRule type="cellIs" dxfId="891" priority="12" operator="greaterThan">
      <formula>0</formula>
    </cfRule>
  </conditionalFormatting>
  <conditionalFormatting sqref="S31">
    <cfRule type="cellIs" dxfId="890" priority="11" operator="equal">
      <formula>0</formula>
    </cfRule>
  </conditionalFormatting>
  <conditionalFormatting sqref="S32">
    <cfRule type="cellIs" dxfId="889" priority="10" operator="greaterThan">
      <formula>0</formula>
    </cfRule>
  </conditionalFormatting>
  <conditionalFormatting sqref="S31">
    <cfRule type="cellIs" dxfId="888" priority="9" operator="equal">
      <formula>0</formula>
    </cfRule>
  </conditionalFormatting>
  <conditionalFormatting sqref="S32">
    <cfRule type="cellIs" dxfId="887" priority="8" operator="greaterThan">
      <formula>0</formula>
    </cfRule>
  </conditionalFormatting>
  <conditionalFormatting sqref="S31">
    <cfRule type="cellIs" dxfId="886" priority="7" operator="equal">
      <formula>0</formula>
    </cfRule>
  </conditionalFormatting>
  <conditionalFormatting sqref="S33">
    <cfRule type="cellIs" dxfId="885" priority="5" operator="equal">
      <formula>0</formula>
    </cfRule>
  </conditionalFormatting>
  <conditionalFormatting sqref="S33">
    <cfRule type="cellIs" dxfId="884" priority="3" operator="equal">
      <formula>0</formula>
    </cfRule>
  </conditionalFormatting>
  <conditionalFormatting sqref="S33">
    <cfRule type="cellIs" dxfId="883" priority="1" operator="equal">
      <formula>0</formula>
    </cfRule>
  </conditionalFormatting>
  <conditionalFormatting sqref="E44 F17:H17 O44:T44 M17">
    <cfRule type="cellIs" dxfId="882" priority="1344" operator="greaterThan">
      <formula>0</formula>
    </cfRule>
  </conditionalFormatting>
  <conditionalFormatting sqref="F16:H16 E15:V15 N24:O24 O45:T45 O43:T43 F18:G18 M16 T24:V24">
    <cfRule type="cellIs" dxfId="881" priority="1342" operator="equal">
      <formula>0</formula>
    </cfRule>
  </conditionalFormatting>
  <conditionalFormatting sqref="E45">
    <cfRule type="cellIs" dxfId="880" priority="1341" operator="equal">
      <formula>0</formula>
    </cfRule>
  </conditionalFormatting>
  <conditionalFormatting sqref="E14">
    <cfRule type="cellIs" dxfId="879" priority="1343" operator="greaterThan">
      <formula>0</formula>
    </cfRule>
  </conditionalFormatting>
  <conditionalFormatting sqref="E13">
    <cfRule type="cellIs" dxfId="878" priority="1340" operator="equal">
      <formula>0</formula>
    </cfRule>
  </conditionalFormatting>
  <conditionalFormatting sqref="F44:T44">
    <cfRule type="cellIs" dxfId="877" priority="1339" operator="greaterThan">
      <formula>0</formula>
    </cfRule>
  </conditionalFormatting>
  <conditionalFormatting sqref="F15:N15">
    <cfRule type="cellIs" dxfId="876" priority="1337" operator="equal">
      <formula>0</formula>
    </cfRule>
  </conditionalFormatting>
  <conditionalFormatting sqref="F45:T45">
    <cfRule type="cellIs" dxfId="875" priority="1336" operator="equal">
      <formula>0</formula>
    </cfRule>
  </conditionalFormatting>
  <conditionalFormatting sqref="F43:T43">
    <cfRule type="cellIs" dxfId="874" priority="1334" operator="equal">
      <formula>0</formula>
    </cfRule>
  </conditionalFormatting>
  <conditionalFormatting sqref="F14:T14">
    <cfRule type="cellIs" dxfId="873" priority="1338" operator="greaterThan">
      <formula>0</formula>
    </cfRule>
  </conditionalFormatting>
  <conditionalFormatting sqref="F13:T13">
    <cfRule type="cellIs" dxfId="872" priority="1335" operator="equal">
      <formula>0</formula>
    </cfRule>
  </conditionalFormatting>
  <conditionalFormatting sqref="E17">
    <cfRule type="cellIs" dxfId="871" priority="1333" operator="greaterThan">
      <formula>0</formula>
    </cfRule>
  </conditionalFormatting>
  <conditionalFormatting sqref="E16">
    <cfRule type="cellIs" dxfId="870" priority="1332" operator="equal">
      <formula>0</formula>
    </cfRule>
  </conditionalFormatting>
  <conditionalFormatting sqref="E20">
    <cfRule type="cellIs" dxfId="869" priority="1331" operator="greaterThan">
      <formula>0</formula>
    </cfRule>
  </conditionalFormatting>
  <conditionalFormatting sqref="E21">
    <cfRule type="cellIs" dxfId="868" priority="1330" operator="equal">
      <formula>0</formula>
    </cfRule>
  </conditionalFormatting>
  <conditionalFormatting sqref="E19">
    <cfRule type="cellIs" dxfId="867" priority="1329" operator="equal">
      <formula>0</formula>
    </cfRule>
  </conditionalFormatting>
  <conditionalFormatting sqref="F20:T20">
    <cfRule type="cellIs" dxfId="866" priority="1328" operator="greaterThan">
      <formula>0</formula>
    </cfRule>
  </conditionalFormatting>
  <conditionalFormatting sqref="K21:T21">
    <cfRule type="cellIs" dxfId="865" priority="1327" operator="equal">
      <formula>0</formula>
    </cfRule>
  </conditionalFormatting>
  <conditionalFormatting sqref="F19:T19">
    <cfRule type="cellIs" dxfId="864" priority="1326" operator="equal">
      <formula>0</formula>
    </cfRule>
  </conditionalFormatting>
  <conditionalFormatting sqref="E23">
    <cfRule type="cellIs" dxfId="863" priority="1325" operator="greaterThan">
      <formula>0</formula>
    </cfRule>
  </conditionalFormatting>
  <conditionalFormatting sqref="E22">
    <cfRule type="cellIs" dxfId="862" priority="1324" operator="equal">
      <formula>0</formula>
    </cfRule>
  </conditionalFormatting>
  <conditionalFormatting sqref="F23:G23 I23:O23 T23">
    <cfRule type="cellIs" dxfId="861" priority="1323" operator="greaterThan">
      <formula>0</formula>
    </cfRule>
  </conditionalFormatting>
  <conditionalFormatting sqref="F22:G22 I22:O22 T22">
    <cfRule type="cellIs" dxfId="860" priority="1322" operator="equal">
      <formula>0</formula>
    </cfRule>
  </conditionalFormatting>
  <conditionalFormatting sqref="E26">
    <cfRule type="cellIs" dxfId="859" priority="1321" operator="greaterThan">
      <formula>0</formula>
    </cfRule>
  </conditionalFormatting>
  <conditionalFormatting sqref="E27">
    <cfRule type="cellIs" dxfId="858" priority="1320" operator="equal">
      <formula>0</formula>
    </cfRule>
  </conditionalFormatting>
  <conditionalFormatting sqref="E25">
    <cfRule type="cellIs" dxfId="857" priority="1319" operator="equal">
      <formula>0</formula>
    </cfRule>
  </conditionalFormatting>
  <conditionalFormatting sqref="F26:I26 T26">
    <cfRule type="cellIs" dxfId="856" priority="1318" operator="greaterThan">
      <formula>0</formula>
    </cfRule>
  </conditionalFormatting>
  <conditionalFormatting sqref="F27:I27 T27">
    <cfRule type="cellIs" dxfId="855" priority="1317" operator="equal">
      <formula>0</formula>
    </cfRule>
  </conditionalFormatting>
  <conditionalFormatting sqref="F25:I25 T25">
    <cfRule type="cellIs" dxfId="854" priority="1316" operator="equal">
      <formula>0</formula>
    </cfRule>
  </conditionalFormatting>
  <conditionalFormatting sqref="E29">
    <cfRule type="cellIs" dxfId="853" priority="1315" operator="greaterThan">
      <formula>0</formula>
    </cfRule>
  </conditionalFormatting>
  <conditionalFormatting sqref="E30">
    <cfRule type="cellIs" dxfId="852" priority="1314" operator="equal">
      <formula>0</formula>
    </cfRule>
  </conditionalFormatting>
  <conditionalFormatting sqref="E28">
    <cfRule type="cellIs" dxfId="851" priority="1313" operator="equal">
      <formula>0</formula>
    </cfRule>
  </conditionalFormatting>
  <conditionalFormatting sqref="F29:I29">
    <cfRule type="cellIs" dxfId="850" priority="1312" operator="greaterThan">
      <formula>0</formula>
    </cfRule>
  </conditionalFormatting>
  <conditionalFormatting sqref="F30:I30">
    <cfRule type="cellIs" dxfId="849" priority="1311" operator="equal">
      <formula>0</formula>
    </cfRule>
  </conditionalFormatting>
  <conditionalFormatting sqref="F28:I28">
    <cfRule type="cellIs" dxfId="848" priority="1310" operator="equal">
      <formula>0</formula>
    </cfRule>
  </conditionalFormatting>
  <conditionalFormatting sqref="E43">
    <cfRule type="cellIs" dxfId="847" priority="1309" operator="equal">
      <formula>0</formula>
    </cfRule>
  </conditionalFormatting>
  <conditionalFormatting sqref="V14">
    <cfRule type="cellIs" dxfId="846" priority="1306" operator="greaterThan">
      <formula>0</formula>
    </cfRule>
  </conditionalFormatting>
  <conditionalFormatting sqref="V13">
    <cfRule type="cellIs" dxfId="845" priority="1305" operator="equal">
      <formula>0</formula>
    </cfRule>
  </conditionalFormatting>
  <conditionalFormatting sqref="F24:G24 L24:M24 I24:J24">
    <cfRule type="cellIs" dxfId="844" priority="1303" operator="equal">
      <formula>0</formula>
    </cfRule>
  </conditionalFormatting>
  <conditionalFormatting sqref="E24:G24 L24:M24 I24:J24">
    <cfRule type="cellIs" dxfId="843" priority="1304" operator="equal">
      <formula>0</formula>
    </cfRule>
  </conditionalFormatting>
  <conditionalFormatting sqref="U14">
    <cfRule type="cellIs" dxfId="842" priority="1308" operator="greaterThan">
      <formula>0</formula>
    </cfRule>
  </conditionalFormatting>
  <conditionalFormatting sqref="U13">
    <cfRule type="cellIs" dxfId="841" priority="1307" operator="equal">
      <formula>0</formula>
    </cfRule>
  </conditionalFormatting>
  <conditionalFormatting sqref="U23">
    <cfRule type="cellIs" dxfId="840" priority="1302" operator="greaterThan">
      <formula>0</formula>
    </cfRule>
  </conditionalFormatting>
  <conditionalFormatting sqref="U22">
    <cfRule type="cellIs" dxfId="839" priority="1301" operator="equal">
      <formula>0</formula>
    </cfRule>
  </conditionalFormatting>
  <conditionalFormatting sqref="V23">
    <cfRule type="cellIs" dxfId="838" priority="1300" operator="greaterThan">
      <formula>0</formula>
    </cfRule>
  </conditionalFormatting>
  <conditionalFormatting sqref="V22">
    <cfRule type="cellIs" dxfId="837" priority="1299" operator="equal">
      <formula>0</formula>
    </cfRule>
  </conditionalFormatting>
  <conditionalFormatting sqref="E24">
    <cfRule type="cellIs" dxfId="836" priority="1298" operator="equal">
      <formula>0</formula>
    </cfRule>
  </conditionalFormatting>
  <conditionalFormatting sqref="F21:H21 K21:L21">
    <cfRule type="cellIs" dxfId="835" priority="1297" operator="equal">
      <formula>0</formula>
    </cfRule>
  </conditionalFormatting>
  <conditionalFormatting sqref="T27">
    <cfRule type="cellIs" dxfId="834" priority="1296" operator="equal">
      <formula>0</formula>
    </cfRule>
  </conditionalFormatting>
  <conditionalFormatting sqref="U20">
    <cfRule type="cellIs" dxfId="833" priority="1295" operator="greaterThan">
      <formula>0</formula>
    </cfRule>
  </conditionalFormatting>
  <conditionalFormatting sqref="U21">
    <cfRule type="cellIs" dxfId="832" priority="1294" operator="equal">
      <formula>0</formula>
    </cfRule>
  </conditionalFormatting>
  <conditionalFormatting sqref="U19">
    <cfRule type="cellIs" dxfId="831" priority="1293" operator="equal">
      <formula>0</formula>
    </cfRule>
  </conditionalFormatting>
  <conditionalFormatting sqref="V20">
    <cfRule type="cellIs" dxfId="830" priority="1292" operator="greaterThan">
      <formula>0</formula>
    </cfRule>
  </conditionalFormatting>
  <conditionalFormatting sqref="V21">
    <cfRule type="cellIs" dxfId="829" priority="1291" operator="equal">
      <formula>0</formula>
    </cfRule>
  </conditionalFormatting>
  <conditionalFormatting sqref="V19">
    <cfRule type="cellIs" dxfId="828" priority="1290" operator="equal">
      <formula>0</formula>
    </cfRule>
  </conditionalFormatting>
  <conditionalFormatting sqref="T26">
    <cfRule type="cellIs" dxfId="827" priority="1289" operator="greaterThan">
      <formula>0</formula>
    </cfRule>
  </conditionalFormatting>
  <conditionalFormatting sqref="T27">
    <cfRule type="cellIs" dxfId="826" priority="1288" operator="equal">
      <formula>0</formula>
    </cfRule>
  </conditionalFormatting>
  <conditionalFormatting sqref="T25">
    <cfRule type="cellIs" dxfId="825" priority="1287" operator="equal">
      <formula>0</formula>
    </cfRule>
  </conditionalFormatting>
  <conditionalFormatting sqref="T27">
    <cfRule type="cellIs" dxfId="824" priority="1286" operator="equal">
      <formula>0</formula>
    </cfRule>
  </conditionalFormatting>
  <conditionalFormatting sqref="T26">
    <cfRule type="cellIs" dxfId="823" priority="1285" operator="greaterThan">
      <formula>0</formula>
    </cfRule>
  </conditionalFormatting>
  <conditionalFormatting sqref="T27">
    <cfRule type="cellIs" dxfId="822" priority="1284" operator="equal">
      <formula>0</formula>
    </cfRule>
  </conditionalFormatting>
  <conditionalFormatting sqref="T25">
    <cfRule type="cellIs" dxfId="821" priority="1283" operator="equal">
      <formula>0</formula>
    </cfRule>
  </conditionalFormatting>
  <conditionalFormatting sqref="T26">
    <cfRule type="cellIs" dxfId="820" priority="1282" operator="greaterThan">
      <formula>0</formula>
    </cfRule>
  </conditionalFormatting>
  <conditionalFormatting sqref="T27">
    <cfRule type="cellIs" dxfId="819" priority="1281" operator="equal">
      <formula>0</formula>
    </cfRule>
  </conditionalFormatting>
  <conditionalFormatting sqref="T25">
    <cfRule type="cellIs" dxfId="818" priority="1280" operator="equal">
      <formula>0</formula>
    </cfRule>
  </conditionalFormatting>
  <conditionalFormatting sqref="V32">
    <cfRule type="cellIs" dxfId="817" priority="1279" operator="greaterThan">
      <formula>0</formula>
    </cfRule>
  </conditionalFormatting>
  <conditionalFormatting sqref="V31">
    <cfRule type="cellIs" dxfId="816" priority="1278" operator="equal">
      <formula>0</formula>
    </cfRule>
  </conditionalFormatting>
  <conditionalFormatting sqref="E32">
    <cfRule type="cellIs" dxfId="815" priority="1277" operator="greaterThan">
      <formula>0</formula>
    </cfRule>
  </conditionalFormatting>
  <conditionalFormatting sqref="E33">
    <cfRule type="cellIs" dxfId="814" priority="1276" operator="equal">
      <formula>0</formula>
    </cfRule>
  </conditionalFormatting>
  <conditionalFormatting sqref="E31">
    <cfRule type="cellIs" dxfId="813" priority="1275" operator="equal">
      <formula>0</formula>
    </cfRule>
  </conditionalFormatting>
  <conditionalFormatting sqref="F32:I32 L32:O32 T32">
    <cfRule type="cellIs" dxfId="812" priority="1274" operator="greaterThan">
      <formula>0</formula>
    </cfRule>
  </conditionalFormatting>
  <conditionalFormatting sqref="F33:I33 L33:M33">
    <cfRule type="cellIs" dxfId="811" priority="1273" operator="equal">
      <formula>0</formula>
    </cfRule>
  </conditionalFormatting>
  <conditionalFormatting sqref="F31:I31 L31:O31 T31">
    <cfRule type="cellIs" dxfId="810" priority="1272" operator="equal">
      <formula>0</formula>
    </cfRule>
  </conditionalFormatting>
  <conditionalFormatting sqref="U32">
    <cfRule type="cellIs" dxfId="809" priority="1271" operator="greaterThan">
      <formula>0</formula>
    </cfRule>
  </conditionalFormatting>
  <conditionalFormatting sqref="U31">
    <cfRule type="cellIs" dxfId="808" priority="1270" operator="equal">
      <formula>0</formula>
    </cfRule>
  </conditionalFormatting>
  <conditionalFormatting sqref="N32:O32 T32">
    <cfRule type="cellIs" dxfId="807" priority="1269" operator="greaterThan">
      <formula>0</formula>
    </cfRule>
  </conditionalFormatting>
  <conditionalFormatting sqref="N31:O31 T31">
    <cfRule type="cellIs" dxfId="806" priority="1268" operator="equal">
      <formula>0</formula>
    </cfRule>
  </conditionalFormatting>
  <conditionalFormatting sqref="U32">
    <cfRule type="cellIs" dxfId="805" priority="1267" operator="greaterThan">
      <formula>0</formula>
    </cfRule>
  </conditionalFormatting>
  <conditionalFormatting sqref="U31">
    <cfRule type="cellIs" dxfId="804" priority="1266" operator="equal">
      <formula>0</formula>
    </cfRule>
  </conditionalFormatting>
  <conditionalFormatting sqref="U31">
    <cfRule type="cellIs" dxfId="803" priority="1262" operator="equal">
      <formula>0</formula>
    </cfRule>
  </conditionalFormatting>
  <conditionalFormatting sqref="U32">
    <cfRule type="cellIs" dxfId="802" priority="1263" operator="greaterThan">
      <formula>0</formula>
    </cfRule>
  </conditionalFormatting>
  <conditionalFormatting sqref="N32:O32 T32">
    <cfRule type="cellIs" dxfId="801" priority="1265" operator="greaterThan">
      <formula>0</formula>
    </cfRule>
  </conditionalFormatting>
  <conditionalFormatting sqref="N31:O31 T31">
    <cfRule type="cellIs" dxfId="800" priority="1264" operator="equal">
      <formula>0</formula>
    </cfRule>
  </conditionalFormatting>
  <conditionalFormatting sqref="N32">
    <cfRule type="cellIs" dxfId="799" priority="1261" operator="greaterThan">
      <formula>0</formula>
    </cfRule>
  </conditionalFormatting>
  <conditionalFormatting sqref="N31">
    <cfRule type="cellIs" dxfId="798" priority="1260" operator="equal">
      <formula>0</formula>
    </cfRule>
  </conditionalFormatting>
  <conditionalFormatting sqref="N32:O32 T32">
    <cfRule type="cellIs" dxfId="797" priority="1259" operator="greaterThan">
      <formula>0</formula>
    </cfRule>
  </conditionalFormatting>
  <conditionalFormatting sqref="N31:O31 T31">
    <cfRule type="cellIs" dxfId="796" priority="1258" operator="equal">
      <formula>0</formula>
    </cfRule>
  </conditionalFormatting>
  <conditionalFormatting sqref="U32">
    <cfRule type="cellIs" dxfId="795" priority="1257" operator="greaterThan">
      <formula>0</formula>
    </cfRule>
  </conditionalFormatting>
  <conditionalFormatting sqref="U31">
    <cfRule type="cellIs" dxfId="794" priority="1256" operator="equal">
      <formula>0</formula>
    </cfRule>
  </conditionalFormatting>
  <conditionalFormatting sqref="E35">
    <cfRule type="cellIs" dxfId="793" priority="1255" operator="greaterThan">
      <formula>0</formula>
    </cfRule>
  </conditionalFormatting>
  <conditionalFormatting sqref="E36:E39">
    <cfRule type="cellIs" dxfId="792" priority="1254" operator="equal">
      <formula>0</formula>
    </cfRule>
  </conditionalFormatting>
  <conditionalFormatting sqref="E34">
    <cfRule type="cellIs" dxfId="791" priority="1253" operator="equal">
      <formula>0</formula>
    </cfRule>
  </conditionalFormatting>
  <conditionalFormatting sqref="F35:N35">
    <cfRule type="cellIs" dxfId="790" priority="1252" operator="greaterThan">
      <formula>0</formula>
    </cfRule>
  </conditionalFormatting>
  <conditionalFormatting sqref="F37:S39 F36:N36">
    <cfRule type="cellIs" dxfId="789" priority="1251" operator="equal">
      <formula>0</formula>
    </cfRule>
  </conditionalFormatting>
  <conditionalFormatting sqref="F34:N34">
    <cfRule type="cellIs" dxfId="788" priority="1250" operator="equal">
      <formula>0</formula>
    </cfRule>
  </conditionalFormatting>
  <conditionalFormatting sqref="O37:S39">
    <cfRule type="cellIs" dxfId="787" priority="1249" operator="equal">
      <formula>0</formula>
    </cfRule>
  </conditionalFormatting>
  <conditionalFormatting sqref="N36:N39">
    <cfRule type="cellIs" dxfId="786" priority="1246" operator="equal">
      <formula>0</formula>
    </cfRule>
  </conditionalFormatting>
  <conditionalFormatting sqref="O37:S39">
    <cfRule type="cellIs" dxfId="785" priority="1244" operator="equal">
      <formula>0</formula>
    </cfRule>
  </conditionalFormatting>
  <conditionalFormatting sqref="O37:S39">
    <cfRule type="cellIs" dxfId="784" priority="1248" operator="equal">
      <formula>0</formula>
    </cfRule>
  </conditionalFormatting>
  <conditionalFormatting sqref="N35">
    <cfRule type="cellIs" dxfId="783" priority="1247" operator="greaterThan">
      <formula>0</formula>
    </cfRule>
  </conditionalFormatting>
  <conditionalFormatting sqref="N34">
    <cfRule type="cellIs" dxfId="782" priority="1245" operator="equal">
      <formula>0</formula>
    </cfRule>
  </conditionalFormatting>
  <conditionalFormatting sqref="U14">
    <cfRule type="cellIs" dxfId="781" priority="1241" operator="greaterThan">
      <formula>0</formula>
    </cfRule>
  </conditionalFormatting>
  <conditionalFormatting sqref="U13">
    <cfRule type="cellIs" dxfId="780" priority="1240" operator="equal">
      <formula>0</formula>
    </cfRule>
  </conditionalFormatting>
  <conditionalFormatting sqref="T14">
    <cfRule type="cellIs" dxfId="779" priority="1243" operator="greaterThan">
      <formula>0</formula>
    </cfRule>
  </conditionalFormatting>
  <conditionalFormatting sqref="T13">
    <cfRule type="cellIs" dxfId="778" priority="1242" operator="equal">
      <formula>0</formula>
    </cfRule>
  </conditionalFormatting>
  <conditionalFormatting sqref="T23">
    <cfRule type="cellIs" dxfId="777" priority="1239" operator="greaterThan">
      <formula>0</formula>
    </cfRule>
  </conditionalFormatting>
  <conditionalFormatting sqref="T22">
    <cfRule type="cellIs" dxfId="776" priority="1238" operator="equal">
      <formula>0</formula>
    </cfRule>
  </conditionalFormatting>
  <conditionalFormatting sqref="U23">
    <cfRule type="cellIs" dxfId="775" priority="1237" operator="greaterThan">
      <formula>0</formula>
    </cfRule>
  </conditionalFormatting>
  <conditionalFormatting sqref="U22">
    <cfRule type="cellIs" dxfId="774" priority="1236" operator="equal">
      <formula>0</formula>
    </cfRule>
  </conditionalFormatting>
  <conditionalFormatting sqref="T26">
    <cfRule type="cellIs" dxfId="773" priority="1235" operator="greaterThan">
      <formula>0</formula>
    </cfRule>
  </conditionalFormatting>
  <conditionalFormatting sqref="T27">
    <cfRule type="cellIs" dxfId="772" priority="1234" operator="equal">
      <formula>0</formula>
    </cfRule>
  </conditionalFormatting>
  <conditionalFormatting sqref="T25">
    <cfRule type="cellIs" dxfId="771" priority="1233" operator="equal">
      <formula>0</formula>
    </cfRule>
  </conditionalFormatting>
  <conditionalFormatting sqref="T20">
    <cfRule type="cellIs" dxfId="770" priority="1232" operator="greaterThan">
      <formula>0</formula>
    </cfRule>
  </conditionalFormatting>
  <conditionalFormatting sqref="T21">
    <cfRule type="cellIs" dxfId="769" priority="1231" operator="equal">
      <formula>0</formula>
    </cfRule>
  </conditionalFormatting>
  <conditionalFormatting sqref="T19">
    <cfRule type="cellIs" dxfId="768" priority="1230" operator="equal">
      <formula>0</formula>
    </cfRule>
  </conditionalFormatting>
  <conditionalFormatting sqref="U20">
    <cfRule type="cellIs" dxfId="767" priority="1229" operator="greaterThan">
      <formula>0</formula>
    </cfRule>
  </conditionalFormatting>
  <conditionalFormatting sqref="U21">
    <cfRule type="cellIs" dxfId="766" priority="1228" operator="equal">
      <formula>0</formula>
    </cfRule>
  </conditionalFormatting>
  <conditionalFormatting sqref="U19">
    <cfRule type="cellIs" dxfId="765" priority="1227" operator="equal">
      <formula>0</formula>
    </cfRule>
  </conditionalFormatting>
  <conditionalFormatting sqref="T26">
    <cfRule type="cellIs" dxfId="764" priority="1226" operator="greaterThan">
      <formula>0</formula>
    </cfRule>
  </conditionalFormatting>
  <conditionalFormatting sqref="T27">
    <cfRule type="cellIs" dxfId="763" priority="1225" operator="equal">
      <formula>0</formula>
    </cfRule>
  </conditionalFormatting>
  <conditionalFormatting sqref="T25">
    <cfRule type="cellIs" dxfId="762" priority="1224" operator="equal">
      <formula>0</formula>
    </cfRule>
  </conditionalFormatting>
  <conditionalFormatting sqref="T26">
    <cfRule type="cellIs" dxfId="761" priority="1223" operator="greaterThan">
      <formula>0</formula>
    </cfRule>
  </conditionalFormatting>
  <conditionalFormatting sqref="T27">
    <cfRule type="cellIs" dxfId="760" priority="1222" operator="equal">
      <formula>0</formula>
    </cfRule>
  </conditionalFormatting>
  <conditionalFormatting sqref="T25">
    <cfRule type="cellIs" dxfId="759" priority="1221" operator="equal">
      <formula>0</formula>
    </cfRule>
  </conditionalFormatting>
  <conditionalFormatting sqref="T26">
    <cfRule type="cellIs" dxfId="758" priority="1220" operator="greaterThan">
      <formula>0</formula>
    </cfRule>
  </conditionalFormatting>
  <conditionalFormatting sqref="T27">
    <cfRule type="cellIs" dxfId="757" priority="1219" operator="equal">
      <formula>0</formula>
    </cfRule>
  </conditionalFormatting>
  <conditionalFormatting sqref="T25">
    <cfRule type="cellIs" dxfId="756" priority="1218" operator="equal">
      <formula>0</formula>
    </cfRule>
  </conditionalFormatting>
  <conditionalFormatting sqref="U32">
    <cfRule type="cellIs" dxfId="755" priority="1217" operator="greaterThan">
      <formula>0</formula>
    </cfRule>
  </conditionalFormatting>
  <conditionalFormatting sqref="U31">
    <cfRule type="cellIs" dxfId="754" priority="1216" operator="equal">
      <formula>0</formula>
    </cfRule>
  </conditionalFormatting>
  <conditionalFormatting sqref="T32">
    <cfRule type="cellIs" dxfId="753" priority="1215" operator="greaterThan">
      <formula>0</formula>
    </cfRule>
  </conditionalFormatting>
  <conditionalFormatting sqref="T31">
    <cfRule type="cellIs" dxfId="752" priority="1214" operator="equal">
      <formula>0</formula>
    </cfRule>
  </conditionalFormatting>
  <conditionalFormatting sqref="T32">
    <cfRule type="cellIs" dxfId="751" priority="1213" operator="greaterThan">
      <formula>0</formula>
    </cfRule>
  </conditionalFormatting>
  <conditionalFormatting sqref="T31">
    <cfRule type="cellIs" dxfId="750" priority="1212" operator="equal">
      <formula>0</formula>
    </cfRule>
  </conditionalFormatting>
  <conditionalFormatting sqref="T31">
    <cfRule type="cellIs" dxfId="749" priority="1210" operator="equal">
      <formula>0</formula>
    </cfRule>
  </conditionalFormatting>
  <conditionalFormatting sqref="T32">
    <cfRule type="cellIs" dxfId="748" priority="1211" operator="greaterThan">
      <formula>0</formula>
    </cfRule>
  </conditionalFormatting>
  <conditionalFormatting sqref="T32">
    <cfRule type="cellIs" dxfId="747" priority="1209" operator="greaterThan">
      <formula>0</formula>
    </cfRule>
  </conditionalFormatting>
  <conditionalFormatting sqref="T31">
    <cfRule type="cellIs" dxfId="746" priority="1208" operator="equal">
      <formula>0</formula>
    </cfRule>
  </conditionalFormatting>
  <conditionalFormatting sqref="T27">
    <cfRule type="cellIs" dxfId="745" priority="1207" operator="equal">
      <formula>0</formula>
    </cfRule>
  </conditionalFormatting>
  <conditionalFormatting sqref="T27">
    <cfRule type="cellIs" dxfId="744" priority="1206" operator="equal">
      <formula>0</formula>
    </cfRule>
  </conditionalFormatting>
  <conditionalFormatting sqref="U27">
    <cfRule type="cellIs" dxfId="743" priority="1205" operator="equal">
      <formula>0</formula>
    </cfRule>
  </conditionalFormatting>
  <conditionalFormatting sqref="U27">
    <cfRule type="cellIs" dxfId="742" priority="1204" operator="equal">
      <formula>0</formula>
    </cfRule>
  </conditionalFormatting>
  <conditionalFormatting sqref="U27">
    <cfRule type="cellIs" dxfId="741" priority="1203" operator="equal">
      <formula>0</formula>
    </cfRule>
  </conditionalFormatting>
  <conditionalFormatting sqref="U27">
    <cfRule type="cellIs" dxfId="740" priority="1202" operator="equal">
      <formula>0</formula>
    </cfRule>
  </conditionalFormatting>
  <conditionalFormatting sqref="V27">
    <cfRule type="cellIs" dxfId="739" priority="1201" operator="equal">
      <formula>0</formula>
    </cfRule>
  </conditionalFormatting>
  <conditionalFormatting sqref="V27">
    <cfRule type="cellIs" dxfId="738" priority="1200" operator="equal">
      <formula>0</formula>
    </cfRule>
  </conditionalFormatting>
  <conditionalFormatting sqref="V27">
    <cfRule type="cellIs" dxfId="737" priority="1199" operator="equal">
      <formula>0</formula>
    </cfRule>
  </conditionalFormatting>
  <conditionalFormatting sqref="V27">
    <cfRule type="cellIs" dxfId="736" priority="1198" operator="equal">
      <formula>0</formula>
    </cfRule>
  </conditionalFormatting>
  <conditionalFormatting sqref="U26">
    <cfRule type="cellIs" dxfId="735" priority="1197" operator="greaterThan">
      <formula>0</formula>
    </cfRule>
  </conditionalFormatting>
  <conditionalFormatting sqref="U25">
    <cfRule type="cellIs" dxfId="734" priority="1196" operator="equal">
      <formula>0</formula>
    </cfRule>
  </conditionalFormatting>
  <conditionalFormatting sqref="U26">
    <cfRule type="cellIs" dxfId="733" priority="1195" operator="greaterThan">
      <formula>0</formula>
    </cfRule>
  </conditionalFormatting>
  <conditionalFormatting sqref="U25">
    <cfRule type="cellIs" dxfId="732" priority="1194" operator="equal">
      <formula>0</formula>
    </cfRule>
  </conditionalFormatting>
  <conditionalFormatting sqref="U26">
    <cfRule type="cellIs" dxfId="731" priority="1193" operator="greaterThan">
      <formula>0</formula>
    </cfRule>
  </conditionalFormatting>
  <conditionalFormatting sqref="U25">
    <cfRule type="cellIs" dxfId="730" priority="1192" operator="equal">
      <formula>0</formula>
    </cfRule>
  </conditionalFormatting>
  <conditionalFormatting sqref="U26">
    <cfRule type="cellIs" dxfId="729" priority="1191" operator="greaterThan">
      <formula>0</formula>
    </cfRule>
  </conditionalFormatting>
  <conditionalFormatting sqref="U25">
    <cfRule type="cellIs" dxfId="728" priority="1190" operator="equal">
      <formula>0</formula>
    </cfRule>
  </conditionalFormatting>
  <conditionalFormatting sqref="U26">
    <cfRule type="cellIs" dxfId="727" priority="1189" operator="greaterThan">
      <formula>0</formula>
    </cfRule>
  </conditionalFormatting>
  <conditionalFormatting sqref="U25">
    <cfRule type="cellIs" dxfId="726" priority="1188" operator="equal">
      <formula>0</formula>
    </cfRule>
  </conditionalFormatting>
  <conditionalFormatting sqref="U26">
    <cfRule type="cellIs" dxfId="725" priority="1187" operator="greaterThan">
      <formula>0</formula>
    </cfRule>
  </conditionalFormatting>
  <conditionalFormatting sqref="U25">
    <cfRule type="cellIs" dxfId="724" priority="1186" operator="equal">
      <formula>0</formula>
    </cfRule>
  </conditionalFormatting>
  <conditionalFormatting sqref="U26">
    <cfRule type="cellIs" dxfId="723" priority="1185" operator="greaterThan">
      <formula>0</formula>
    </cfRule>
  </conditionalFormatting>
  <conditionalFormatting sqref="U25">
    <cfRule type="cellIs" dxfId="722" priority="1184" operator="equal">
      <formula>0</formula>
    </cfRule>
  </conditionalFormatting>
  <conditionalFormatting sqref="U26">
    <cfRule type="cellIs" dxfId="721" priority="1183" operator="greaterThan">
      <formula>0</formula>
    </cfRule>
  </conditionalFormatting>
  <conditionalFormatting sqref="U25">
    <cfRule type="cellIs" dxfId="720" priority="1182" operator="equal">
      <formula>0</formula>
    </cfRule>
  </conditionalFormatting>
  <conditionalFormatting sqref="V26">
    <cfRule type="cellIs" dxfId="719" priority="1181" operator="greaterThan">
      <formula>0</formula>
    </cfRule>
  </conditionalFormatting>
  <conditionalFormatting sqref="V25">
    <cfRule type="cellIs" dxfId="718" priority="1180" operator="equal">
      <formula>0</formula>
    </cfRule>
  </conditionalFormatting>
  <conditionalFormatting sqref="V26">
    <cfRule type="cellIs" dxfId="717" priority="1179" operator="greaterThan">
      <formula>0</formula>
    </cfRule>
  </conditionalFormatting>
  <conditionalFormatting sqref="V25">
    <cfRule type="cellIs" dxfId="716" priority="1178" operator="equal">
      <formula>0</formula>
    </cfRule>
  </conditionalFormatting>
  <conditionalFormatting sqref="V26">
    <cfRule type="cellIs" dxfId="715" priority="1177" operator="greaterThan">
      <formula>0</formula>
    </cfRule>
  </conditionalFormatting>
  <conditionalFormatting sqref="V25">
    <cfRule type="cellIs" dxfId="714" priority="1176" operator="equal">
      <formula>0</formula>
    </cfRule>
  </conditionalFormatting>
  <conditionalFormatting sqref="V26">
    <cfRule type="cellIs" dxfId="713" priority="1175" operator="greaterThan">
      <formula>0</formula>
    </cfRule>
  </conditionalFormatting>
  <conditionalFormatting sqref="V25">
    <cfRule type="cellIs" dxfId="712" priority="1174" operator="equal">
      <formula>0</formula>
    </cfRule>
  </conditionalFormatting>
  <conditionalFormatting sqref="V26">
    <cfRule type="cellIs" dxfId="711" priority="1173" operator="greaterThan">
      <formula>0</formula>
    </cfRule>
  </conditionalFormatting>
  <conditionalFormatting sqref="V25">
    <cfRule type="cellIs" dxfId="710" priority="1172" operator="equal">
      <formula>0</formula>
    </cfRule>
  </conditionalFormatting>
  <conditionalFormatting sqref="V26">
    <cfRule type="cellIs" dxfId="709" priority="1171" operator="greaterThan">
      <formula>0</formula>
    </cfRule>
  </conditionalFormatting>
  <conditionalFormatting sqref="V25">
    <cfRule type="cellIs" dxfId="708" priority="1170" operator="equal">
      <formula>0</formula>
    </cfRule>
  </conditionalFormatting>
  <conditionalFormatting sqref="V26">
    <cfRule type="cellIs" dxfId="707" priority="1169" operator="greaterThan">
      <formula>0</formula>
    </cfRule>
  </conditionalFormatting>
  <conditionalFormatting sqref="V25">
    <cfRule type="cellIs" dxfId="706" priority="1168" operator="equal">
      <formula>0</formula>
    </cfRule>
  </conditionalFormatting>
  <conditionalFormatting sqref="V26">
    <cfRule type="cellIs" dxfId="705" priority="1167" operator="greaterThan">
      <formula>0</formula>
    </cfRule>
  </conditionalFormatting>
  <conditionalFormatting sqref="V25">
    <cfRule type="cellIs" dxfId="704" priority="1166" operator="equal">
      <formula>0</formula>
    </cfRule>
  </conditionalFormatting>
  <conditionalFormatting sqref="T29">
    <cfRule type="cellIs" dxfId="703" priority="1165" operator="greaterThan">
      <formula>0</formula>
    </cfRule>
  </conditionalFormatting>
  <conditionalFormatting sqref="T30">
    <cfRule type="cellIs" dxfId="702" priority="1164" operator="equal">
      <formula>0</formula>
    </cfRule>
  </conditionalFormatting>
  <conditionalFormatting sqref="T28">
    <cfRule type="cellIs" dxfId="701" priority="1163" operator="equal">
      <formula>0</formula>
    </cfRule>
  </conditionalFormatting>
  <conditionalFormatting sqref="T30">
    <cfRule type="cellIs" dxfId="700" priority="1162" operator="equal">
      <formula>0</formula>
    </cfRule>
  </conditionalFormatting>
  <conditionalFormatting sqref="T29">
    <cfRule type="cellIs" dxfId="699" priority="1161" operator="greaterThan">
      <formula>0</formula>
    </cfRule>
  </conditionalFormatting>
  <conditionalFormatting sqref="T30">
    <cfRule type="cellIs" dxfId="698" priority="1160" operator="equal">
      <formula>0</formula>
    </cfRule>
  </conditionalFormatting>
  <conditionalFormatting sqref="T28">
    <cfRule type="cellIs" dxfId="697" priority="1159" operator="equal">
      <formula>0</formula>
    </cfRule>
  </conditionalFormatting>
  <conditionalFormatting sqref="T30">
    <cfRule type="cellIs" dxfId="696" priority="1158" operator="equal">
      <formula>0</formula>
    </cfRule>
  </conditionalFormatting>
  <conditionalFormatting sqref="T29">
    <cfRule type="cellIs" dxfId="695" priority="1157" operator="greaterThan">
      <formula>0</formula>
    </cfRule>
  </conditionalFormatting>
  <conditionalFormatting sqref="T30">
    <cfRule type="cellIs" dxfId="694" priority="1156" operator="equal">
      <formula>0</formula>
    </cfRule>
  </conditionalFormatting>
  <conditionalFormatting sqref="T28">
    <cfRule type="cellIs" dxfId="693" priority="1155" operator="equal">
      <formula>0</formula>
    </cfRule>
  </conditionalFormatting>
  <conditionalFormatting sqref="T29">
    <cfRule type="cellIs" dxfId="692" priority="1154" operator="greaterThan">
      <formula>0</formula>
    </cfRule>
  </conditionalFormatting>
  <conditionalFormatting sqref="T30">
    <cfRule type="cellIs" dxfId="691" priority="1153" operator="equal">
      <formula>0</formula>
    </cfRule>
  </conditionalFormatting>
  <conditionalFormatting sqref="T30">
    <cfRule type="cellIs" dxfId="690" priority="1144" operator="equal">
      <formula>0</formula>
    </cfRule>
  </conditionalFormatting>
  <conditionalFormatting sqref="T30">
    <cfRule type="cellIs" dxfId="689" priority="1141" operator="equal">
      <formula>0</formula>
    </cfRule>
  </conditionalFormatting>
  <conditionalFormatting sqref="T30">
    <cfRule type="cellIs" dxfId="688" priority="1139" operator="equal">
      <formula>0</formula>
    </cfRule>
  </conditionalFormatting>
  <conditionalFormatting sqref="T30">
    <cfRule type="cellIs" dxfId="687" priority="1138" operator="equal">
      <formula>0</formula>
    </cfRule>
  </conditionalFormatting>
  <conditionalFormatting sqref="U30">
    <cfRule type="cellIs" dxfId="686" priority="1136" operator="equal">
      <formula>0</formula>
    </cfRule>
  </conditionalFormatting>
  <conditionalFormatting sqref="U30">
    <cfRule type="cellIs" dxfId="685" priority="1135" operator="equal">
      <formula>0</formula>
    </cfRule>
  </conditionalFormatting>
  <conditionalFormatting sqref="V30">
    <cfRule type="cellIs" dxfId="684" priority="1133" operator="equal">
      <formula>0</formula>
    </cfRule>
  </conditionalFormatting>
  <conditionalFormatting sqref="V30">
    <cfRule type="cellIs" dxfId="683" priority="1132" operator="equal">
      <formula>0</formula>
    </cfRule>
  </conditionalFormatting>
  <conditionalFormatting sqref="V30">
    <cfRule type="cellIs" dxfId="682" priority="1130" operator="equal">
      <formula>0</formula>
    </cfRule>
  </conditionalFormatting>
  <conditionalFormatting sqref="U29">
    <cfRule type="cellIs" dxfId="681" priority="1129" operator="greaterThan">
      <formula>0</formula>
    </cfRule>
  </conditionalFormatting>
  <conditionalFormatting sqref="U28">
    <cfRule type="cellIs" dxfId="680" priority="1126" operator="equal">
      <formula>0</formula>
    </cfRule>
  </conditionalFormatting>
  <conditionalFormatting sqref="U29">
    <cfRule type="cellIs" dxfId="679" priority="1125" operator="greaterThan">
      <formula>0</formula>
    </cfRule>
  </conditionalFormatting>
  <conditionalFormatting sqref="U28">
    <cfRule type="cellIs" dxfId="678" priority="1124" operator="equal">
      <formula>0</formula>
    </cfRule>
  </conditionalFormatting>
  <conditionalFormatting sqref="U29">
    <cfRule type="cellIs" dxfId="677" priority="1123" operator="greaterThan">
      <formula>0</formula>
    </cfRule>
  </conditionalFormatting>
  <conditionalFormatting sqref="U29">
    <cfRule type="cellIs" dxfId="676" priority="1121" operator="greaterThan">
      <formula>0</formula>
    </cfRule>
  </conditionalFormatting>
  <conditionalFormatting sqref="U28">
    <cfRule type="cellIs" dxfId="675" priority="1120" operator="equal">
      <formula>0</formula>
    </cfRule>
  </conditionalFormatting>
  <conditionalFormatting sqref="U29">
    <cfRule type="cellIs" dxfId="674" priority="1117" operator="greaterThan">
      <formula>0</formula>
    </cfRule>
  </conditionalFormatting>
  <conditionalFormatting sqref="U28">
    <cfRule type="cellIs" dxfId="673" priority="1116" operator="equal">
      <formula>0</formula>
    </cfRule>
  </conditionalFormatting>
  <conditionalFormatting sqref="U29">
    <cfRule type="cellIs" dxfId="672" priority="1115" operator="greaterThan">
      <formula>0</formula>
    </cfRule>
  </conditionalFormatting>
  <conditionalFormatting sqref="V29">
    <cfRule type="cellIs" dxfId="671" priority="1113" operator="greaterThan">
      <formula>0</formula>
    </cfRule>
  </conditionalFormatting>
  <conditionalFormatting sqref="V28">
    <cfRule type="cellIs" dxfId="670" priority="1112" operator="equal">
      <formula>0</formula>
    </cfRule>
  </conditionalFormatting>
  <conditionalFormatting sqref="V29">
    <cfRule type="cellIs" dxfId="669" priority="1111" operator="greaterThan">
      <formula>0</formula>
    </cfRule>
  </conditionalFormatting>
  <conditionalFormatting sqref="V28">
    <cfRule type="cellIs" dxfId="668" priority="1110" operator="equal">
      <formula>0</formula>
    </cfRule>
  </conditionalFormatting>
  <conditionalFormatting sqref="V29">
    <cfRule type="cellIs" dxfId="667" priority="1109" operator="greaterThan">
      <formula>0</formula>
    </cfRule>
  </conditionalFormatting>
  <conditionalFormatting sqref="V28">
    <cfRule type="cellIs" dxfId="666" priority="1108" operator="equal">
      <formula>0</formula>
    </cfRule>
  </conditionalFormatting>
  <conditionalFormatting sqref="V29">
    <cfRule type="cellIs" dxfId="665" priority="1107" operator="greaterThan">
      <formula>0</formula>
    </cfRule>
  </conditionalFormatting>
  <conditionalFormatting sqref="V28">
    <cfRule type="cellIs" dxfId="664" priority="1106" operator="equal">
      <formula>0</formula>
    </cfRule>
  </conditionalFormatting>
  <conditionalFormatting sqref="V29">
    <cfRule type="cellIs" dxfId="663" priority="1105" operator="greaterThan">
      <formula>0</formula>
    </cfRule>
  </conditionalFormatting>
  <conditionalFormatting sqref="V28">
    <cfRule type="cellIs" dxfId="662" priority="1104" operator="equal">
      <formula>0</formula>
    </cfRule>
  </conditionalFormatting>
  <conditionalFormatting sqref="V29">
    <cfRule type="cellIs" dxfId="661" priority="1103" operator="greaterThan">
      <formula>0</formula>
    </cfRule>
  </conditionalFormatting>
  <conditionalFormatting sqref="V28">
    <cfRule type="cellIs" dxfId="660" priority="1102" operator="equal">
      <formula>0</formula>
    </cfRule>
  </conditionalFormatting>
  <conditionalFormatting sqref="V29">
    <cfRule type="cellIs" dxfId="659" priority="1101" operator="greaterThan">
      <formula>0</formula>
    </cfRule>
  </conditionalFormatting>
  <conditionalFormatting sqref="V28">
    <cfRule type="cellIs" dxfId="658" priority="1100" operator="equal">
      <formula>0</formula>
    </cfRule>
  </conditionalFormatting>
  <conditionalFormatting sqref="V29">
    <cfRule type="cellIs" dxfId="657" priority="1099" operator="greaterThan">
      <formula>0</formula>
    </cfRule>
  </conditionalFormatting>
  <conditionalFormatting sqref="V28">
    <cfRule type="cellIs" dxfId="656" priority="1098" operator="equal">
      <formula>0</formula>
    </cfRule>
  </conditionalFormatting>
  <conditionalFormatting sqref="N33">
    <cfRule type="cellIs" dxfId="655" priority="1095" operator="equal">
      <formula>0</formula>
    </cfRule>
  </conditionalFormatting>
  <conditionalFormatting sqref="M33:O33 T33">
    <cfRule type="cellIs" dxfId="654" priority="1093" operator="equal">
      <formula>0</formula>
    </cfRule>
  </conditionalFormatting>
  <conditionalFormatting sqref="N33:O33 T33">
    <cfRule type="cellIs" dxfId="653" priority="1092" operator="equal">
      <formula>0</formula>
    </cfRule>
  </conditionalFormatting>
  <conditionalFormatting sqref="N33">
    <cfRule type="cellIs" dxfId="652" priority="1091" operator="equal">
      <formula>0</formula>
    </cfRule>
  </conditionalFormatting>
  <conditionalFormatting sqref="N33:O33 T33">
    <cfRule type="cellIs" dxfId="651" priority="1090" operator="equal">
      <formula>0</formula>
    </cfRule>
  </conditionalFormatting>
  <conditionalFormatting sqref="T33">
    <cfRule type="cellIs" dxfId="650" priority="1089" operator="equal">
      <formula>0</formula>
    </cfRule>
  </conditionalFormatting>
  <conditionalFormatting sqref="T33">
    <cfRule type="cellIs" dxfId="649" priority="1087" operator="equal">
      <formula>0</formula>
    </cfRule>
  </conditionalFormatting>
  <conditionalFormatting sqref="O33">
    <cfRule type="cellIs" dxfId="648" priority="1085" operator="equal">
      <formula>0</formula>
    </cfRule>
  </conditionalFormatting>
  <conditionalFormatting sqref="T33">
    <cfRule type="cellIs" dxfId="647" priority="1083" operator="equal">
      <formula>0</formula>
    </cfRule>
  </conditionalFormatting>
  <conditionalFormatting sqref="U33">
    <cfRule type="cellIs" dxfId="646" priority="1081" operator="equal">
      <formula>0</formula>
    </cfRule>
  </conditionalFormatting>
  <conditionalFormatting sqref="U33">
    <cfRule type="cellIs" dxfId="645" priority="1078" operator="equal">
      <formula>0</formula>
    </cfRule>
  </conditionalFormatting>
  <conditionalFormatting sqref="V33">
    <cfRule type="cellIs" dxfId="644" priority="1077" operator="equal">
      <formula>0</formula>
    </cfRule>
  </conditionalFormatting>
  <conditionalFormatting sqref="V33">
    <cfRule type="cellIs" dxfId="643" priority="1076" operator="equal">
      <formula>0</formula>
    </cfRule>
  </conditionalFormatting>
  <conditionalFormatting sqref="V33">
    <cfRule type="cellIs" dxfId="642" priority="1075" operator="equal">
      <formula>0</formula>
    </cfRule>
  </conditionalFormatting>
  <conditionalFormatting sqref="U36">
    <cfRule type="cellIs" dxfId="641" priority="1072" operator="equal">
      <formula>0</formula>
    </cfRule>
  </conditionalFormatting>
  <conditionalFormatting sqref="V36:V39">
    <cfRule type="cellIs" dxfId="640" priority="1069" operator="equal">
      <formula>0</formula>
    </cfRule>
  </conditionalFormatting>
  <conditionalFormatting sqref="V36:V39">
    <cfRule type="cellIs" dxfId="639" priority="1066" operator="equal">
      <formula>0</formula>
    </cfRule>
  </conditionalFormatting>
  <conditionalFormatting sqref="U35">
    <cfRule type="cellIs" dxfId="638" priority="1065" operator="greaterThan">
      <formula>0</formula>
    </cfRule>
  </conditionalFormatting>
  <conditionalFormatting sqref="U34">
    <cfRule type="cellIs" dxfId="637" priority="1064" operator="equal">
      <formula>0</formula>
    </cfRule>
  </conditionalFormatting>
  <conditionalFormatting sqref="U35">
    <cfRule type="cellIs" dxfId="636" priority="1061" operator="greaterThan">
      <formula>0</formula>
    </cfRule>
  </conditionalFormatting>
  <conditionalFormatting sqref="U34">
    <cfRule type="cellIs" dxfId="635" priority="1060" operator="equal">
      <formula>0</formula>
    </cfRule>
  </conditionalFormatting>
  <conditionalFormatting sqref="U35">
    <cfRule type="cellIs" dxfId="634" priority="1059" operator="greaterThan">
      <formula>0</formula>
    </cfRule>
  </conditionalFormatting>
  <conditionalFormatting sqref="U35">
    <cfRule type="cellIs" dxfId="633" priority="1057" operator="greaterThan">
      <formula>0</formula>
    </cfRule>
  </conditionalFormatting>
  <conditionalFormatting sqref="U34">
    <cfRule type="cellIs" dxfId="632" priority="1056" operator="equal">
      <formula>0</formula>
    </cfRule>
  </conditionalFormatting>
  <conditionalFormatting sqref="U35">
    <cfRule type="cellIs" dxfId="631" priority="1055" operator="greaterThan">
      <formula>0</formula>
    </cfRule>
  </conditionalFormatting>
  <conditionalFormatting sqref="U34">
    <cfRule type="cellIs" dxfId="630" priority="1054" operator="equal">
      <formula>0</formula>
    </cfRule>
  </conditionalFormatting>
  <conditionalFormatting sqref="U35">
    <cfRule type="cellIs" dxfId="629" priority="1053" operator="greaterThan">
      <formula>0</formula>
    </cfRule>
  </conditionalFormatting>
  <conditionalFormatting sqref="U34">
    <cfRule type="cellIs" dxfId="628" priority="1052" operator="equal">
      <formula>0</formula>
    </cfRule>
  </conditionalFormatting>
  <conditionalFormatting sqref="V34">
    <cfRule type="cellIs" dxfId="627" priority="1048" operator="equal">
      <formula>0</formula>
    </cfRule>
  </conditionalFormatting>
  <conditionalFormatting sqref="V35">
    <cfRule type="cellIs" dxfId="626" priority="1047" operator="greaterThan">
      <formula>0</formula>
    </cfRule>
  </conditionalFormatting>
  <conditionalFormatting sqref="V34">
    <cfRule type="cellIs" dxfId="625" priority="1046" operator="equal">
      <formula>0</formula>
    </cfRule>
  </conditionalFormatting>
  <conditionalFormatting sqref="V35">
    <cfRule type="cellIs" dxfId="624" priority="1045" operator="greaterThan">
      <formula>0</formula>
    </cfRule>
  </conditionalFormatting>
  <conditionalFormatting sqref="V34">
    <cfRule type="cellIs" dxfId="623" priority="1042" operator="equal">
      <formula>0</formula>
    </cfRule>
  </conditionalFormatting>
  <conditionalFormatting sqref="V35">
    <cfRule type="cellIs" dxfId="622" priority="1041" operator="greaterThan">
      <formula>0</formula>
    </cfRule>
  </conditionalFormatting>
  <conditionalFormatting sqref="V34">
    <cfRule type="cellIs" dxfId="621" priority="1040" operator="equal">
      <formula>0</formula>
    </cfRule>
  </conditionalFormatting>
  <conditionalFormatting sqref="V35">
    <cfRule type="cellIs" dxfId="620" priority="1039" operator="greaterThan">
      <formula>0</formula>
    </cfRule>
  </conditionalFormatting>
  <conditionalFormatting sqref="V35">
    <cfRule type="cellIs" dxfId="619" priority="1037" operator="greaterThan">
      <formula>0</formula>
    </cfRule>
  </conditionalFormatting>
  <conditionalFormatting sqref="V34">
    <cfRule type="cellIs" dxfId="618" priority="1036" operator="equal">
      <formula>0</formula>
    </cfRule>
  </conditionalFormatting>
  <conditionalFormatting sqref="V35">
    <cfRule type="cellIs" dxfId="617" priority="1035" operator="greaterThan">
      <formula>0</formula>
    </cfRule>
  </conditionalFormatting>
  <conditionalFormatting sqref="V34">
    <cfRule type="cellIs" dxfId="616" priority="1034" operator="equal">
      <formula>0</formula>
    </cfRule>
  </conditionalFormatting>
  <conditionalFormatting sqref="U45">
    <cfRule type="cellIs" dxfId="615" priority="1033" operator="equal">
      <formula>0</formula>
    </cfRule>
  </conditionalFormatting>
  <conditionalFormatting sqref="U45">
    <cfRule type="cellIs" dxfId="614" priority="1032" operator="equal">
      <formula>0</formula>
    </cfRule>
  </conditionalFormatting>
  <conditionalFormatting sqref="U45">
    <cfRule type="cellIs" dxfId="613" priority="1031" operator="equal">
      <formula>0</formula>
    </cfRule>
  </conditionalFormatting>
  <conditionalFormatting sqref="U45">
    <cfRule type="cellIs" dxfId="612" priority="1030" operator="equal">
      <formula>0</formula>
    </cfRule>
  </conditionalFormatting>
  <conditionalFormatting sqref="V45">
    <cfRule type="cellIs" dxfId="611" priority="1029" operator="equal">
      <formula>0</formula>
    </cfRule>
  </conditionalFormatting>
  <conditionalFormatting sqref="V45">
    <cfRule type="cellIs" dxfId="610" priority="1028" operator="equal">
      <formula>0</formula>
    </cfRule>
  </conditionalFormatting>
  <conditionalFormatting sqref="V45">
    <cfRule type="cellIs" dxfId="609" priority="1027" operator="equal">
      <formula>0</formula>
    </cfRule>
  </conditionalFormatting>
  <conditionalFormatting sqref="V45">
    <cfRule type="cellIs" dxfId="608" priority="1026" operator="equal">
      <formula>0</formula>
    </cfRule>
  </conditionalFormatting>
  <conditionalFormatting sqref="U44">
    <cfRule type="cellIs" dxfId="607" priority="1025" operator="greaterThan">
      <formula>0</formula>
    </cfRule>
  </conditionalFormatting>
  <conditionalFormatting sqref="U43">
    <cfRule type="cellIs" dxfId="606" priority="1024" operator="equal">
      <formula>0</formula>
    </cfRule>
  </conditionalFormatting>
  <conditionalFormatting sqref="U44">
    <cfRule type="cellIs" dxfId="605" priority="1023" operator="greaterThan">
      <formula>0</formula>
    </cfRule>
  </conditionalFormatting>
  <conditionalFormatting sqref="U44">
    <cfRule type="cellIs" dxfId="604" priority="1021" operator="greaterThan">
      <formula>0</formula>
    </cfRule>
  </conditionalFormatting>
  <conditionalFormatting sqref="U44">
    <cfRule type="cellIs" dxfId="603" priority="1019" operator="greaterThan">
      <formula>0</formula>
    </cfRule>
  </conditionalFormatting>
  <conditionalFormatting sqref="U44">
    <cfRule type="cellIs" dxfId="602" priority="1017" operator="greaterThan">
      <formula>0</formula>
    </cfRule>
  </conditionalFormatting>
  <conditionalFormatting sqref="U44">
    <cfRule type="cellIs" dxfId="601" priority="1015" operator="greaterThan">
      <formula>0</formula>
    </cfRule>
  </conditionalFormatting>
  <conditionalFormatting sqref="U44">
    <cfRule type="cellIs" dxfId="600" priority="1013" operator="greaterThan">
      <formula>0</formula>
    </cfRule>
  </conditionalFormatting>
  <conditionalFormatting sqref="E18">
    <cfRule type="cellIs" dxfId="599" priority="993" operator="equal">
      <formula>0</formula>
    </cfRule>
  </conditionalFormatting>
  <conditionalFormatting sqref="I17">
    <cfRule type="cellIs" dxfId="598" priority="992" operator="greaterThan">
      <formula>0</formula>
    </cfRule>
  </conditionalFormatting>
  <conditionalFormatting sqref="I16">
    <cfRule type="cellIs" dxfId="597" priority="991" operator="equal">
      <formula>0</formula>
    </cfRule>
  </conditionalFormatting>
  <conditionalFormatting sqref="J17">
    <cfRule type="cellIs" dxfId="596" priority="990" operator="greaterThan">
      <formula>0</formula>
    </cfRule>
  </conditionalFormatting>
  <conditionalFormatting sqref="J16">
    <cfRule type="cellIs" dxfId="595" priority="989" operator="equal">
      <formula>0</formula>
    </cfRule>
  </conditionalFormatting>
  <conditionalFormatting sqref="K17">
    <cfRule type="cellIs" dxfId="594" priority="988" operator="greaterThan">
      <formula>0</formula>
    </cfRule>
  </conditionalFormatting>
  <conditionalFormatting sqref="K16">
    <cfRule type="cellIs" dxfId="593" priority="987" operator="equal">
      <formula>0</formula>
    </cfRule>
  </conditionalFormatting>
  <conditionalFormatting sqref="L17">
    <cfRule type="cellIs" dxfId="592" priority="986" operator="greaterThan">
      <formula>0</formula>
    </cfRule>
  </conditionalFormatting>
  <conditionalFormatting sqref="L16">
    <cfRule type="cellIs" dxfId="591" priority="985" operator="equal">
      <formula>0</formula>
    </cfRule>
  </conditionalFormatting>
  <conditionalFormatting sqref="N17">
    <cfRule type="cellIs" dxfId="590" priority="984" operator="greaterThan">
      <formula>0</formula>
    </cfRule>
  </conditionalFormatting>
  <conditionalFormatting sqref="N16">
    <cfRule type="cellIs" dxfId="589" priority="983" operator="equal">
      <formula>0</formula>
    </cfRule>
  </conditionalFormatting>
  <conditionalFormatting sqref="O17">
    <cfRule type="cellIs" dxfId="588" priority="982" operator="greaterThan">
      <formula>0</formula>
    </cfRule>
  </conditionalFormatting>
  <conditionalFormatting sqref="O16">
    <cfRule type="cellIs" dxfId="587" priority="981" operator="equal">
      <formula>0</formula>
    </cfRule>
  </conditionalFormatting>
  <conditionalFormatting sqref="T17">
    <cfRule type="cellIs" dxfId="586" priority="980" operator="greaterThan">
      <formula>0</formula>
    </cfRule>
  </conditionalFormatting>
  <conditionalFormatting sqref="T16">
    <cfRule type="cellIs" dxfId="585" priority="979" operator="equal">
      <formula>0</formula>
    </cfRule>
  </conditionalFormatting>
  <conditionalFormatting sqref="U17">
    <cfRule type="cellIs" dxfId="584" priority="978" operator="greaterThan">
      <formula>0</formula>
    </cfRule>
  </conditionalFormatting>
  <conditionalFormatting sqref="U16">
    <cfRule type="cellIs" dxfId="583" priority="977" operator="equal">
      <formula>0</formula>
    </cfRule>
  </conditionalFormatting>
  <conditionalFormatting sqref="V17">
    <cfRule type="cellIs" dxfId="582" priority="976" operator="greaterThan">
      <formula>0</formula>
    </cfRule>
  </conditionalFormatting>
  <conditionalFormatting sqref="V16">
    <cfRule type="cellIs" dxfId="581" priority="975" operator="equal">
      <formula>0</formula>
    </cfRule>
  </conditionalFormatting>
  <conditionalFormatting sqref="I20:J20">
    <cfRule type="cellIs" dxfId="580" priority="974" operator="greaterThan">
      <formula>0</formula>
    </cfRule>
  </conditionalFormatting>
  <conditionalFormatting sqref="I21:J21">
    <cfRule type="cellIs" dxfId="579" priority="973" operator="equal">
      <formula>0</formula>
    </cfRule>
  </conditionalFormatting>
  <conditionalFormatting sqref="I19:J19">
    <cfRule type="cellIs" dxfId="578" priority="972" operator="equal">
      <formula>0</formula>
    </cfRule>
  </conditionalFormatting>
  <conditionalFormatting sqref="K23">
    <cfRule type="cellIs" dxfId="577" priority="971" operator="greaterThan">
      <formula>0</formula>
    </cfRule>
  </conditionalFormatting>
  <conditionalFormatting sqref="K22">
    <cfRule type="cellIs" dxfId="576" priority="970" operator="equal">
      <formula>0</formula>
    </cfRule>
  </conditionalFormatting>
  <conditionalFormatting sqref="K24">
    <cfRule type="cellIs" dxfId="575" priority="968" operator="equal">
      <formula>0</formula>
    </cfRule>
  </conditionalFormatting>
  <conditionalFormatting sqref="K24">
    <cfRule type="cellIs" dxfId="574" priority="969" operator="equal">
      <formula>0</formula>
    </cfRule>
  </conditionalFormatting>
  <conditionalFormatting sqref="L23">
    <cfRule type="cellIs" dxfId="573" priority="967" operator="greaterThan">
      <formula>0</formula>
    </cfRule>
  </conditionalFormatting>
  <conditionalFormatting sqref="L22">
    <cfRule type="cellIs" dxfId="572" priority="966" operator="equal">
      <formula>0</formula>
    </cfRule>
  </conditionalFormatting>
  <conditionalFormatting sqref="L24">
    <cfRule type="cellIs" dxfId="571" priority="964" operator="equal">
      <formula>0</formula>
    </cfRule>
  </conditionalFormatting>
  <conditionalFormatting sqref="L24">
    <cfRule type="cellIs" dxfId="570" priority="965" operator="equal">
      <formula>0</formula>
    </cfRule>
  </conditionalFormatting>
  <conditionalFormatting sqref="T27">
    <cfRule type="cellIs" dxfId="569" priority="963" operator="equal">
      <formula>0</formula>
    </cfRule>
  </conditionalFormatting>
  <conditionalFormatting sqref="T27">
    <cfRule type="cellIs" dxfId="568" priority="962" operator="equal">
      <formula>0</formula>
    </cfRule>
  </conditionalFormatting>
  <conditionalFormatting sqref="T27">
    <cfRule type="cellIs" dxfId="567" priority="961" operator="equal">
      <formula>0</formula>
    </cfRule>
  </conditionalFormatting>
  <conditionalFormatting sqref="T27">
    <cfRule type="cellIs" dxfId="566" priority="960" operator="equal">
      <formula>0</formula>
    </cfRule>
  </conditionalFormatting>
  <conditionalFormatting sqref="U27">
    <cfRule type="cellIs" dxfId="565" priority="959" operator="equal">
      <formula>0</formula>
    </cfRule>
  </conditionalFormatting>
  <conditionalFormatting sqref="U27">
    <cfRule type="cellIs" dxfId="564" priority="958" operator="equal">
      <formula>0</formula>
    </cfRule>
  </conditionalFormatting>
  <conditionalFormatting sqref="U27">
    <cfRule type="cellIs" dxfId="563" priority="957" operator="equal">
      <formula>0</formula>
    </cfRule>
  </conditionalFormatting>
  <conditionalFormatting sqref="U27">
    <cfRule type="cellIs" dxfId="562" priority="956" operator="equal">
      <formula>0</formula>
    </cfRule>
  </conditionalFormatting>
  <conditionalFormatting sqref="T26">
    <cfRule type="cellIs" dxfId="561" priority="953" operator="greaterThan">
      <formula>0</formula>
    </cfRule>
  </conditionalFormatting>
  <conditionalFormatting sqref="T26">
    <cfRule type="cellIs" dxfId="560" priority="949" operator="greaterThan">
      <formula>0</formula>
    </cfRule>
  </conditionalFormatting>
  <conditionalFormatting sqref="T25">
    <cfRule type="cellIs" dxfId="559" priority="948" operator="equal">
      <formula>0</formula>
    </cfRule>
  </conditionalFormatting>
  <conditionalFormatting sqref="T26">
    <cfRule type="cellIs" dxfId="558" priority="947" operator="greaterThan">
      <formula>0</formula>
    </cfRule>
  </conditionalFormatting>
  <conditionalFormatting sqref="T26">
    <cfRule type="cellIs" dxfId="557" priority="945" operator="greaterThan">
      <formula>0</formula>
    </cfRule>
  </conditionalFormatting>
  <conditionalFormatting sqref="T25">
    <cfRule type="cellIs" dxfId="556" priority="944" operator="equal">
      <formula>0</formula>
    </cfRule>
  </conditionalFormatting>
  <conditionalFormatting sqref="T26">
    <cfRule type="cellIs" dxfId="555" priority="943" operator="greaterThan">
      <formula>0</formula>
    </cfRule>
  </conditionalFormatting>
  <conditionalFormatting sqref="U26">
    <cfRule type="cellIs" dxfId="554" priority="939" operator="greaterThan">
      <formula>0</formula>
    </cfRule>
  </conditionalFormatting>
  <conditionalFormatting sqref="U25">
    <cfRule type="cellIs" dxfId="553" priority="938" operator="equal">
      <formula>0</formula>
    </cfRule>
  </conditionalFormatting>
  <conditionalFormatting sqref="U26">
    <cfRule type="cellIs" dxfId="552" priority="937" operator="greaterThan">
      <formula>0</formula>
    </cfRule>
  </conditionalFormatting>
  <conditionalFormatting sqref="U26">
    <cfRule type="cellIs" dxfId="551" priority="933" operator="greaterThan">
      <formula>0</formula>
    </cfRule>
  </conditionalFormatting>
  <conditionalFormatting sqref="U25">
    <cfRule type="cellIs" dxfId="550" priority="932" operator="equal">
      <formula>0</formula>
    </cfRule>
  </conditionalFormatting>
  <conditionalFormatting sqref="U26">
    <cfRule type="cellIs" dxfId="549" priority="931" operator="greaterThan">
      <formula>0</formula>
    </cfRule>
  </conditionalFormatting>
  <conditionalFormatting sqref="U26">
    <cfRule type="cellIs" dxfId="548" priority="927" operator="greaterThan">
      <formula>0</formula>
    </cfRule>
  </conditionalFormatting>
  <conditionalFormatting sqref="U25">
    <cfRule type="cellIs" dxfId="547" priority="926" operator="equal">
      <formula>0</formula>
    </cfRule>
  </conditionalFormatting>
  <conditionalFormatting sqref="U26">
    <cfRule type="cellIs" dxfId="546" priority="925" operator="greaterThan">
      <formula>0</formula>
    </cfRule>
  </conditionalFormatting>
  <conditionalFormatting sqref="T29">
    <cfRule type="cellIs" dxfId="545" priority="915" operator="greaterThan">
      <formula>0</formula>
    </cfRule>
  </conditionalFormatting>
  <conditionalFormatting sqref="T29">
    <cfRule type="cellIs" dxfId="544" priority="913" operator="greaterThan">
      <formula>0</formula>
    </cfRule>
  </conditionalFormatting>
  <conditionalFormatting sqref="O32">
    <cfRule type="cellIs" dxfId="543" priority="879" operator="greaterThan">
      <formula>0</formula>
    </cfRule>
  </conditionalFormatting>
  <conditionalFormatting sqref="O32">
    <cfRule type="cellIs" dxfId="542" priority="877" operator="greaterThan">
      <formula>0</formula>
    </cfRule>
  </conditionalFormatting>
  <conditionalFormatting sqref="O32">
    <cfRule type="cellIs" dxfId="541" priority="875" operator="greaterThan">
      <formula>0</formula>
    </cfRule>
  </conditionalFormatting>
  <conditionalFormatting sqref="O35:Q35">
    <cfRule type="cellIs" dxfId="540" priority="855" operator="greaterThan">
      <formula>0</formula>
    </cfRule>
  </conditionalFormatting>
  <conditionalFormatting sqref="O35:Q35">
    <cfRule type="cellIs" dxfId="539" priority="853" operator="greaterThan">
      <formula>0</formula>
    </cfRule>
  </conditionalFormatting>
  <conditionalFormatting sqref="O35:Q35">
    <cfRule type="cellIs" dxfId="538" priority="851" operator="greaterThan">
      <formula>0</formula>
    </cfRule>
  </conditionalFormatting>
  <conditionalFormatting sqref="O35:Q35">
    <cfRule type="cellIs" dxfId="537" priority="849" operator="greaterThan">
      <formula>0</formula>
    </cfRule>
  </conditionalFormatting>
  <conditionalFormatting sqref="T39">
    <cfRule type="cellIs" dxfId="536" priority="823" operator="equal">
      <formula>0</formula>
    </cfRule>
  </conditionalFormatting>
  <conditionalFormatting sqref="T39">
    <cfRule type="cellIs" dxfId="535" priority="821" operator="equal">
      <formula>0</formula>
    </cfRule>
  </conditionalFormatting>
  <conditionalFormatting sqref="T38">
    <cfRule type="cellIs" dxfId="534" priority="818" operator="greaterThan">
      <formula>0</formula>
    </cfRule>
  </conditionalFormatting>
  <conditionalFormatting sqref="T38">
    <cfRule type="cellIs" dxfId="533" priority="816" operator="greaterThan">
      <formula>0</formula>
    </cfRule>
  </conditionalFormatting>
  <conditionalFormatting sqref="T38">
    <cfRule type="cellIs" dxfId="532" priority="815" operator="greaterThan">
      <formula>0</formula>
    </cfRule>
  </conditionalFormatting>
  <conditionalFormatting sqref="T38">
    <cfRule type="cellIs" dxfId="531" priority="814" operator="greaterThan">
      <formula>0</formula>
    </cfRule>
  </conditionalFormatting>
  <conditionalFormatting sqref="T38">
    <cfRule type="cellIs" dxfId="530" priority="813" operator="greaterThan">
      <formula>0</formula>
    </cfRule>
  </conditionalFormatting>
  <conditionalFormatting sqref="T38">
    <cfRule type="cellIs" dxfId="529" priority="812" operator="greaterThan">
      <formula>0</formula>
    </cfRule>
  </conditionalFormatting>
  <conditionalFormatting sqref="U39">
    <cfRule type="cellIs" dxfId="528" priority="791" operator="equal">
      <formula>0</formula>
    </cfRule>
  </conditionalFormatting>
  <conditionalFormatting sqref="U39">
    <cfRule type="cellIs" dxfId="527" priority="789" operator="equal">
      <formula>0</formula>
    </cfRule>
  </conditionalFormatting>
  <conditionalFormatting sqref="U38">
    <cfRule type="cellIs" dxfId="526" priority="775" operator="greaterThan">
      <formula>0</formula>
    </cfRule>
  </conditionalFormatting>
  <conditionalFormatting sqref="U37">
    <cfRule type="cellIs" dxfId="525" priority="774" operator="equal">
      <formula>0</formula>
    </cfRule>
  </conditionalFormatting>
  <conditionalFormatting sqref="U38">
    <cfRule type="cellIs" dxfId="524" priority="773" operator="greaterThan">
      <formula>0</formula>
    </cfRule>
  </conditionalFormatting>
  <conditionalFormatting sqref="U37">
    <cfRule type="cellIs" dxfId="523" priority="772" operator="equal">
      <formula>0</formula>
    </cfRule>
  </conditionalFormatting>
  <conditionalFormatting sqref="T37">
    <cfRule type="cellIs" dxfId="522" priority="771" operator="equal">
      <formula>0</formula>
    </cfRule>
  </conditionalFormatting>
  <conditionalFormatting sqref="T37">
    <cfRule type="cellIs" dxfId="521" priority="770" operator="equal">
      <formula>0</formula>
    </cfRule>
  </conditionalFormatting>
  <conditionalFormatting sqref="T37">
    <cfRule type="cellIs" dxfId="520" priority="768" operator="equal">
      <formula>0</formula>
    </cfRule>
  </conditionalFormatting>
  <conditionalFormatting sqref="T37">
    <cfRule type="cellIs" dxfId="519" priority="767" operator="equal">
      <formula>0</formula>
    </cfRule>
  </conditionalFormatting>
  <conditionalFormatting sqref="T37">
    <cfRule type="cellIs" dxfId="518" priority="765" operator="equal">
      <formula>0</formula>
    </cfRule>
  </conditionalFormatting>
  <conditionalFormatting sqref="M24">
    <cfRule type="cellIs" dxfId="517" priority="763" operator="equal">
      <formula>0</formula>
    </cfRule>
  </conditionalFormatting>
  <conditionalFormatting sqref="L24">
    <cfRule type="cellIs" dxfId="516" priority="761" operator="equal">
      <formula>0</formula>
    </cfRule>
  </conditionalFormatting>
  <conditionalFormatting sqref="J23">
    <cfRule type="cellIs" dxfId="515" priority="760" operator="greaterThan">
      <formula>0</formula>
    </cfRule>
  </conditionalFormatting>
  <conditionalFormatting sqref="J22">
    <cfRule type="cellIs" dxfId="514" priority="759" operator="equal">
      <formula>0</formula>
    </cfRule>
  </conditionalFormatting>
  <conditionalFormatting sqref="J24">
    <cfRule type="cellIs" dxfId="513" priority="757" operator="equal">
      <formula>0</formula>
    </cfRule>
  </conditionalFormatting>
  <conditionalFormatting sqref="K23">
    <cfRule type="cellIs" dxfId="512" priority="756" operator="greaterThan">
      <formula>0</formula>
    </cfRule>
  </conditionalFormatting>
  <conditionalFormatting sqref="K22">
    <cfRule type="cellIs" dxfId="511" priority="755" operator="equal">
      <formula>0</formula>
    </cfRule>
  </conditionalFormatting>
  <conditionalFormatting sqref="K24">
    <cfRule type="cellIs" dxfId="510" priority="753" operator="equal">
      <formula>0</formula>
    </cfRule>
  </conditionalFormatting>
  <conditionalFormatting sqref="K17">
    <cfRule type="cellIs" dxfId="509" priority="752" operator="greaterThan">
      <formula>0</formula>
    </cfRule>
  </conditionalFormatting>
  <conditionalFormatting sqref="K16">
    <cfRule type="cellIs" dxfId="508" priority="751" operator="equal">
      <formula>0</formula>
    </cfRule>
  </conditionalFormatting>
  <conditionalFormatting sqref="O20:S20">
    <cfRule type="cellIs" dxfId="507" priority="749" operator="greaterThan">
      <formula>0</formula>
    </cfRule>
  </conditionalFormatting>
  <conditionalFormatting sqref="O21:S21">
    <cfRule type="cellIs" dxfId="506" priority="748" operator="equal">
      <formula>0</formula>
    </cfRule>
  </conditionalFormatting>
  <conditionalFormatting sqref="O19:S19">
    <cfRule type="cellIs" dxfId="505" priority="747" operator="equal">
      <formula>0</formula>
    </cfRule>
  </conditionalFormatting>
  <conditionalFormatting sqref="T20">
    <cfRule type="cellIs" dxfId="504" priority="746" operator="greaterThan">
      <formula>0</formula>
    </cfRule>
  </conditionalFormatting>
  <conditionalFormatting sqref="T21">
    <cfRule type="cellIs" dxfId="503" priority="745" operator="equal">
      <formula>0</formula>
    </cfRule>
  </conditionalFormatting>
  <conditionalFormatting sqref="T19">
    <cfRule type="cellIs" dxfId="502" priority="744" operator="equal">
      <formula>0</formula>
    </cfRule>
  </conditionalFormatting>
  <conditionalFormatting sqref="N20">
    <cfRule type="cellIs" dxfId="501" priority="743" operator="greaterThan">
      <formula>0</formula>
    </cfRule>
  </conditionalFormatting>
  <conditionalFormatting sqref="N21">
    <cfRule type="cellIs" dxfId="500" priority="742" operator="equal">
      <formula>0</formula>
    </cfRule>
  </conditionalFormatting>
  <conditionalFormatting sqref="N19">
    <cfRule type="cellIs" dxfId="499" priority="741" operator="equal">
      <formula>0</formula>
    </cfRule>
  </conditionalFormatting>
  <conditionalFormatting sqref="O20:S20">
    <cfRule type="cellIs" dxfId="498" priority="740" operator="greaterThan">
      <formula>0</formula>
    </cfRule>
  </conditionalFormatting>
  <conditionalFormatting sqref="O19:S19">
    <cfRule type="cellIs" dxfId="497" priority="738" operator="equal">
      <formula>0</formula>
    </cfRule>
  </conditionalFormatting>
  <conditionalFormatting sqref="G17">
    <cfRule type="cellIs" dxfId="496" priority="737" operator="greaterThan">
      <formula>0</formula>
    </cfRule>
  </conditionalFormatting>
  <conditionalFormatting sqref="H17">
    <cfRule type="cellIs" dxfId="495" priority="735" operator="greaterThan">
      <formula>0</formula>
    </cfRule>
  </conditionalFormatting>
  <conditionalFormatting sqref="H16">
    <cfRule type="cellIs" dxfId="494" priority="734" operator="equal">
      <formula>0</formula>
    </cfRule>
  </conditionalFormatting>
  <conditionalFormatting sqref="I17">
    <cfRule type="cellIs" dxfId="493" priority="733" operator="greaterThan">
      <formula>0</formula>
    </cfRule>
  </conditionalFormatting>
  <conditionalFormatting sqref="J17">
    <cfRule type="cellIs" dxfId="492" priority="731" operator="greaterThan">
      <formula>0</formula>
    </cfRule>
  </conditionalFormatting>
  <conditionalFormatting sqref="J16">
    <cfRule type="cellIs" dxfId="491" priority="730" operator="equal">
      <formula>0</formula>
    </cfRule>
  </conditionalFormatting>
  <conditionalFormatting sqref="L17">
    <cfRule type="cellIs" dxfId="490" priority="729" operator="greaterThan">
      <formula>0</formula>
    </cfRule>
  </conditionalFormatting>
  <conditionalFormatting sqref="N17">
    <cfRule type="cellIs" dxfId="489" priority="725" operator="greaterThan">
      <formula>0</formula>
    </cfRule>
  </conditionalFormatting>
  <conditionalFormatting sqref="N16">
    <cfRule type="cellIs" dxfId="488" priority="724" operator="equal">
      <formula>0</formula>
    </cfRule>
  </conditionalFormatting>
  <conditionalFormatting sqref="O17">
    <cfRule type="cellIs" dxfId="487" priority="723" operator="greaterThan">
      <formula>0</formula>
    </cfRule>
  </conditionalFormatting>
  <conditionalFormatting sqref="G20:H20">
    <cfRule type="cellIs" dxfId="486" priority="719" operator="greaterThan">
      <formula>0</formula>
    </cfRule>
  </conditionalFormatting>
  <conditionalFormatting sqref="G21:H21">
    <cfRule type="cellIs" dxfId="485" priority="718" operator="equal">
      <formula>0</formula>
    </cfRule>
  </conditionalFormatting>
  <conditionalFormatting sqref="H18:O18 T18:V18">
    <cfRule type="cellIs" dxfId="484" priority="715" operator="equal">
      <formula>0</formula>
    </cfRule>
  </conditionalFormatting>
  <conditionalFormatting sqref="J23">
    <cfRule type="cellIs" dxfId="483" priority="713" operator="greaterThan">
      <formula>0</formula>
    </cfRule>
  </conditionalFormatting>
  <conditionalFormatting sqref="J22">
    <cfRule type="cellIs" dxfId="482" priority="712" operator="equal">
      <formula>0</formula>
    </cfRule>
  </conditionalFormatting>
  <conditionalFormatting sqref="K23">
    <cfRule type="cellIs" dxfId="481" priority="709" operator="greaterThan">
      <formula>0</formula>
    </cfRule>
  </conditionalFormatting>
  <conditionalFormatting sqref="I23">
    <cfRule type="cellIs" dxfId="480" priority="702" operator="greaterThan">
      <formula>0</formula>
    </cfRule>
  </conditionalFormatting>
  <conditionalFormatting sqref="J23">
    <cfRule type="cellIs" dxfId="479" priority="698" operator="greaterThan">
      <formula>0</formula>
    </cfRule>
  </conditionalFormatting>
  <conditionalFormatting sqref="J22">
    <cfRule type="cellIs" dxfId="478" priority="697" operator="equal">
      <formula>0</formula>
    </cfRule>
  </conditionalFormatting>
  <conditionalFormatting sqref="J24">
    <cfRule type="cellIs" dxfId="477" priority="695" operator="equal">
      <formula>0</formula>
    </cfRule>
  </conditionalFormatting>
  <conditionalFormatting sqref="F40:S42">
    <cfRule type="cellIs" dxfId="476" priority="693" operator="equal">
      <formula>0</formula>
    </cfRule>
  </conditionalFormatting>
  <conditionalFormatting sqref="O40:S42">
    <cfRule type="cellIs" dxfId="475" priority="689" operator="equal">
      <formula>0</formula>
    </cfRule>
  </conditionalFormatting>
  <conditionalFormatting sqref="O40:S42">
    <cfRule type="cellIs" dxfId="474" priority="691" operator="equal">
      <formula>0</formula>
    </cfRule>
  </conditionalFormatting>
  <conditionalFormatting sqref="V40:V42">
    <cfRule type="cellIs" dxfId="473" priority="687" operator="equal">
      <formula>0</formula>
    </cfRule>
  </conditionalFormatting>
  <conditionalFormatting sqref="V40:V42">
    <cfRule type="cellIs" dxfId="472" priority="685" operator="equal">
      <formula>0</formula>
    </cfRule>
  </conditionalFormatting>
  <conditionalFormatting sqref="T42">
    <cfRule type="cellIs" dxfId="471" priority="683" operator="equal">
      <formula>0</formula>
    </cfRule>
  </conditionalFormatting>
  <conditionalFormatting sqref="T42">
    <cfRule type="cellIs" dxfId="470" priority="681" operator="equal">
      <formula>0</formula>
    </cfRule>
  </conditionalFormatting>
  <conditionalFormatting sqref="T41">
    <cfRule type="cellIs" dxfId="469" priority="680" operator="greaterThan">
      <formula>0</formula>
    </cfRule>
  </conditionalFormatting>
  <conditionalFormatting sqref="T41">
    <cfRule type="cellIs" dxfId="468" priority="678" operator="greaterThan">
      <formula>0</formula>
    </cfRule>
  </conditionalFormatting>
  <conditionalFormatting sqref="T41">
    <cfRule type="cellIs" dxfId="467" priority="676" operator="greaterThan">
      <formula>0</formula>
    </cfRule>
  </conditionalFormatting>
  <conditionalFormatting sqref="T41">
    <cfRule type="cellIs" dxfId="466" priority="674" operator="greaterThan">
      <formula>0</formula>
    </cfRule>
  </conditionalFormatting>
  <conditionalFormatting sqref="U42">
    <cfRule type="cellIs" dxfId="465" priority="671" operator="equal">
      <formula>0</formula>
    </cfRule>
  </conditionalFormatting>
  <conditionalFormatting sqref="U42">
    <cfRule type="cellIs" dxfId="464" priority="669" operator="equal">
      <formula>0</formula>
    </cfRule>
  </conditionalFormatting>
  <conditionalFormatting sqref="U41">
    <cfRule type="cellIs" dxfId="463" priority="668" operator="greaterThan">
      <formula>0</formula>
    </cfRule>
  </conditionalFormatting>
  <conditionalFormatting sqref="U40">
    <cfRule type="cellIs" dxfId="462" priority="667" operator="equal">
      <formula>0</formula>
    </cfRule>
  </conditionalFormatting>
  <conditionalFormatting sqref="U41">
    <cfRule type="cellIs" dxfId="461" priority="666" operator="greaterThan">
      <formula>0</formula>
    </cfRule>
  </conditionalFormatting>
  <conditionalFormatting sqref="U40">
    <cfRule type="cellIs" dxfId="460" priority="665" operator="equal">
      <formula>0</formula>
    </cfRule>
  </conditionalFormatting>
  <conditionalFormatting sqref="U41">
    <cfRule type="cellIs" dxfId="459" priority="664" operator="greaterThan">
      <formula>0</formula>
    </cfRule>
  </conditionalFormatting>
  <conditionalFormatting sqref="U41">
    <cfRule type="cellIs" dxfId="458" priority="660" operator="greaterThan">
      <formula>0</formula>
    </cfRule>
  </conditionalFormatting>
  <conditionalFormatting sqref="U40">
    <cfRule type="cellIs" dxfId="457" priority="659" operator="equal">
      <formula>0</formula>
    </cfRule>
  </conditionalFormatting>
  <conditionalFormatting sqref="U41">
    <cfRule type="cellIs" dxfId="456" priority="658" operator="greaterThan">
      <formula>0</formula>
    </cfRule>
  </conditionalFormatting>
  <conditionalFormatting sqref="U41">
    <cfRule type="cellIs" dxfId="455" priority="654" operator="greaterThan">
      <formula>0</formula>
    </cfRule>
  </conditionalFormatting>
  <conditionalFormatting sqref="U40">
    <cfRule type="cellIs" dxfId="454" priority="653" operator="equal">
      <formula>0</formula>
    </cfRule>
  </conditionalFormatting>
  <conditionalFormatting sqref="U42">
    <cfRule type="cellIs" dxfId="453" priority="650" operator="equal">
      <formula>0</formula>
    </cfRule>
  </conditionalFormatting>
  <conditionalFormatting sqref="U41">
    <cfRule type="cellIs" dxfId="452" priority="648" operator="greaterThan">
      <formula>0</formula>
    </cfRule>
  </conditionalFormatting>
  <conditionalFormatting sqref="U41">
    <cfRule type="cellIs" dxfId="451" priority="646" operator="greaterThan">
      <formula>0</formula>
    </cfRule>
  </conditionalFormatting>
  <conditionalFormatting sqref="U41">
    <cfRule type="cellIs" dxfId="450" priority="644" operator="greaterThan">
      <formula>0</formula>
    </cfRule>
  </conditionalFormatting>
  <conditionalFormatting sqref="U41">
    <cfRule type="cellIs" dxfId="449" priority="642" operator="greaterThan">
      <formula>0</formula>
    </cfRule>
  </conditionalFormatting>
  <conditionalFormatting sqref="U41">
    <cfRule type="cellIs" dxfId="448" priority="640" operator="greaterThan">
      <formula>0</formula>
    </cfRule>
  </conditionalFormatting>
  <conditionalFormatting sqref="U41">
    <cfRule type="cellIs" dxfId="447" priority="638" operator="greaterThan">
      <formula>0</formula>
    </cfRule>
  </conditionalFormatting>
  <conditionalFormatting sqref="U41">
    <cfRule type="cellIs" dxfId="446" priority="636" operator="greaterThan">
      <formula>0</formula>
    </cfRule>
  </conditionalFormatting>
  <conditionalFormatting sqref="U40">
    <cfRule type="cellIs" dxfId="445" priority="635" operator="equal">
      <formula>0</formula>
    </cfRule>
  </conditionalFormatting>
  <conditionalFormatting sqref="U41">
    <cfRule type="cellIs" dxfId="444" priority="634" operator="greaterThan">
      <formula>0</formula>
    </cfRule>
  </conditionalFormatting>
  <conditionalFormatting sqref="U40">
    <cfRule type="cellIs" dxfId="443" priority="633" operator="equal">
      <formula>0</formula>
    </cfRule>
  </conditionalFormatting>
  <conditionalFormatting sqref="T40">
    <cfRule type="cellIs" dxfId="442" priority="631" operator="equal">
      <formula>0</formula>
    </cfRule>
  </conditionalFormatting>
  <conditionalFormatting sqref="T40">
    <cfRule type="cellIs" dxfId="441" priority="629" operator="equal">
      <formula>0</formula>
    </cfRule>
  </conditionalFormatting>
  <conditionalFormatting sqref="T40">
    <cfRule type="cellIs" dxfId="440" priority="627" operator="equal">
      <formula>0</formula>
    </cfRule>
  </conditionalFormatting>
  <conditionalFormatting sqref="T40">
    <cfRule type="cellIs" dxfId="439" priority="625" operator="equal">
      <formula>0</formula>
    </cfRule>
  </conditionalFormatting>
  <conditionalFormatting sqref="K32">
    <cfRule type="cellIs" dxfId="438" priority="624" operator="greaterThan">
      <formula>0</formula>
    </cfRule>
  </conditionalFormatting>
  <conditionalFormatting sqref="K33">
    <cfRule type="cellIs" dxfId="437" priority="623" operator="equal">
      <formula>0</formula>
    </cfRule>
  </conditionalFormatting>
  <conditionalFormatting sqref="H24">
    <cfRule type="cellIs" dxfId="436" priority="619" operator="equal">
      <formula>0</formula>
    </cfRule>
  </conditionalFormatting>
  <conditionalFormatting sqref="H24">
    <cfRule type="cellIs" dxfId="435" priority="615" operator="equal">
      <formula>0</formula>
    </cfRule>
  </conditionalFormatting>
  <conditionalFormatting sqref="J31">
    <cfRule type="cellIs" dxfId="434" priority="611" operator="equal">
      <formula>0</formula>
    </cfRule>
  </conditionalFormatting>
  <conditionalFormatting sqref="T36">
    <cfRule type="cellIs" dxfId="433" priority="609" operator="equal">
      <formula>0</formula>
    </cfRule>
  </conditionalFormatting>
  <conditionalFormatting sqref="T36">
    <cfRule type="cellIs" dxfId="432" priority="607" operator="equal">
      <formula>0</formula>
    </cfRule>
  </conditionalFormatting>
  <conditionalFormatting sqref="U36">
    <cfRule type="cellIs" dxfId="431" priority="605" operator="equal">
      <formula>0</formula>
    </cfRule>
  </conditionalFormatting>
  <conditionalFormatting sqref="U36">
    <cfRule type="cellIs" dxfId="430" priority="603" operator="equal">
      <formula>0</formula>
    </cfRule>
  </conditionalFormatting>
  <conditionalFormatting sqref="T35">
    <cfRule type="cellIs" dxfId="429" priority="602" operator="greaterThan">
      <formula>0</formula>
    </cfRule>
  </conditionalFormatting>
  <conditionalFormatting sqref="T34">
    <cfRule type="cellIs" dxfId="428" priority="601" operator="equal">
      <formula>0</formula>
    </cfRule>
  </conditionalFormatting>
  <conditionalFormatting sqref="T35">
    <cfRule type="cellIs" dxfId="427" priority="600" operator="greaterThan">
      <formula>0</formula>
    </cfRule>
  </conditionalFormatting>
  <conditionalFormatting sqref="T34">
    <cfRule type="cellIs" dxfId="426" priority="599" operator="equal">
      <formula>0</formula>
    </cfRule>
  </conditionalFormatting>
  <conditionalFormatting sqref="T35">
    <cfRule type="cellIs" dxfId="425" priority="598" operator="greaterThan">
      <formula>0</formula>
    </cfRule>
  </conditionalFormatting>
  <conditionalFormatting sqref="T34">
    <cfRule type="cellIs" dxfId="424" priority="597" operator="equal">
      <formula>0</formula>
    </cfRule>
  </conditionalFormatting>
  <conditionalFormatting sqref="T35">
    <cfRule type="cellIs" dxfId="423" priority="596" operator="greaterThan">
      <formula>0</formula>
    </cfRule>
  </conditionalFormatting>
  <conditionalFormatting sqref="T34">
    <cfRule type="cellIs" dxfId="422" priority="595" operator="equal">
      <formula>0</formula>
    </cfRule>
  </conditionalFormatting>
  <conditionalFormatting sqref="T35">
    <cfRule type="cellIs" dxfId="421" priority="594" operator="greaterThan">
      <formula>0</formula>
    </cfRule>
  </conditionalFormatting>
  <conditionalFormatting sqref="T35">
    <cfRule type="cellIs" dxfId="420" priority="592" operator="greaterThan">
      <formula>0</formula>
    </cfRule>
  </conditionalFormatting>
  <conditionalFormatting sqref="T35">
    <cfRule type="cellIs" dxfId="419" priority="590" operator="greaterThan">
      <formula>0</formula>
    </cfRule>
  </conditionalFormatting>
  <conditionalFormatting sqref="T35">
    <cfRule type="cellIs" dxfId="418" priority="588" operator="greaterThan">
      <formula>0</formula>
    </cfRule>
  </conditionalFormatting>
  <conditionalFormatting sqref="U35">
    <cfRule type="cellIs" dxfId="417" priority="586" operator="greaterThan">
      <formula>0</formula>
    </cfRule>
  </conditionalFormatting>
  <conditionalFormatting sqref="U35">
    <cfRule type="cellIs" dxfId="416" priority="584" operator="greaterThan">
      <formula>0</formula>
    </cfRule>
  </conditionalFormatting>
  <conditionalFormatting sqref="U35">
    <cfRule type="cellIs" dxfId="415" priority="582" operator="greaterThan">
      <formula>0</formula>
    </cfRule>
  </conditionalFormatting>
  <conditionalFormatting sqref="U35">
    <cfRule type="cellIs" dxfId="414" priority="580" operator="greaterThan">
      <formula>0</formula>
    </cfRule>
  </conditionalFormatting>
  <conditionalFormatting sqref="U35">
    <cfRule type="cellIs" dxfId="413" priority="578" operator="greaterThan">
      <formula>0</formula>
    </cfRule>
  </conditionalFormatting>
  <conditionalFormatting sqref="U35">
    <cfRule type="cellIs" dxfId="412" priority="576" operator="greaterThan">
      <formula>0</formula>
    </cfRule>
  </conditionalFormatting>
  <conditionalFormatting sqref="U34">
    <cfRule type="cellIs" dxfId="411" priority="575" operator="equal">
      <formula>0</formula>
    </cfRule>
  </conditionalFormatting>
  <conditionalFormatting sqref="U35">
    <cfRule type="cellIs" dxfId="410" priority="574" operator="greaterThan">
      <formula>0</formula>
    </cfRule>
  </conditionalFormatting>
  <conditionalFormatting sqref="U34">
    <cfRule type="cellIs" dxfId="409" priority="573" operator="equal">
      <formula>0</formula>
    </cfRule>
  </conditionalFormatting>
  <conditionalFormatting sqref="U35">
    <cfRule type="cellIs" dxfId="408" priority="572" operator="greaterThan">
      <formula>0</formula>
    </cfRule>
  </conditionalFormatting>
  <conditionalFormatting sqref="U34">
    <cfRule type="cellIs" dxfId="407" priority="571" operator="equal">
      <formula>0</formula>
    </cfRule>
  </conditionalFormatting>
  <conditionalFormatting sqref="P17">
    <cfRule type="cellIs" dxfId="406" priority="570" operator="greaterThan">
      <formula>0</formula>
    </cfRule>
  </conditionalFormatting>
  <conditionalFormatting sqref="P16">
    <cfRule type="cellIs" dxfId="405" priority="569" operator="equal">
      <formula>0</formula>
    </cfRule>
  </conditionalFormatting>
  <conditionalFormatting sqref="P17">
    <cfRule type="cellIs" dxfId="404" priority="568" operator="greaterThan">
      <formula>0</formula>
    </cfRule>
  </conditionalFormatting>
  <conditionalFormatting sqref="P16">
    <cfRule type="cellIs" dxfId="403" priority="567" operator="equal">
      <formula>0</formula>
    </cfRule>
  </conditionalFormatting>
  <conditionalFormatting sqref="P18">
    <cfRule type="cellIs" dxfId="402" priority="565" operator="equal">
      <formula>0</formula>
    </cfRule>
  </conditionalFormatting>
  <conditionalFormatting sqref="Q17">
    <cfRule type="cellIs" dxfId="401" priority="564" operator="greaterThan">
      <formula>0</formula>
    </cfRule>
  </conditionalFormatting>
  <conditionalFormatting sqref="Q16">
    <cfRule type="cellIs" dxfId="400" priority="563" operator="equal">
      <formula>0</formula>
    </cfRule>
  </conditionalFormatting>
  <conditionalFormatting sqref="Q17">
    <cfRule type="cellIs" dxfId="399" priority="562" operator="greaterThan">
      <formula>0</formula>
    </cfRule>
  </conditionalFormatting>
  <conditionalFormatting sqref="Q16">
    <cfRule type="cellIs" dxfId="398" priority="561" operator="equal">
      <formula>0</formula>
    </cfRule>
  </conditionalFormatting>
  <conditionalFormatting sqref="Q18">
    <cfRule type="cellIs" dxfId="397" priority="559" operator="equal">
      <formula>0</formula>
    </cfRule>
  </conditionalFormatting>
  <conditionalFormatting sqref="R17">
    <cfRule type="cellIs" dxfId="396" priority="558" operator="greaterThan">
      <formula>0</formula>
    </cfRule>
  </conditionalFormatting>
  <conditionalFormatting sqref="R16">
    <cfRule type="cellIs" dxfId="395" priority="557" operator="equal">
      <formula>0</formula>
    </cfRule>
  </conditionalFormatting>
  <conditionalFormatting sqref="R17">
    <cfRule type="cellIs" dxfId="394" priority="556" operator="greaterThan">
      <formula>0</formula>
    </cfRule>
  </conditionalFormatting>
  <conditionalFormatting sqref="R16">
    <cfRule type="cellIs" dxfId="393" priority="555" operator="equal">
      <formula>0</formula>
    </cfRule>
  </conditionalFormatting>
  <conditionalFormatting sqref="R18">
    <cfRule type="cellIs" dxfId="392" priority="553" operator="equal">
      <formula>0</formula>
    </cfRule>
  </conditionalFormatting>
  <conditionalFormatting sqref="S17">
    <cfRule type="cellIs" dxfId="391" priority="552" operator="greaterThan">
      <formula>0</formula>
    </cfRule>
  </conditionalFormatting>
  <conditionalFormatting sqref="S16">
    <cfRule type="cellIs" dxfId="390" priority="551" operator="equal">
      <formula>0</formula>
    </cfRule>
  </conditionalFormatting>
  <conditionalFormatting sqref="S17">
    <cfRule type="cellIs" dxfId="389" priority="550" operator="greaterThan">
      <formula>0</formula>
    </cfRule>
  </conditionalFormatting>
  <conditionalFormatting sqref="S16">
    <cfRule type="cellIs" dxfId="388" priority="549" operator="equal">
      <formula>0</formula>
    </cfRule>
  </conditionalFormatting>
  <conditionalFormatting sqref="S18">
    <cfRule type="cellIs" dxfId="387" priority="547" operator="equal">
      <formula>0</formula>
    </cfRule>
  </conditionalFormatting>
  <conditionalFormatting sqref="Q24">
    <cfRule type="cellIs" dxfId="386" priority="543" operator="equal">
      <formula>0</formula>
    </cfRule>
  </conditionalFormatting>
  <conditionalFormatting sqref="Q23">
    <cfRule type="cellIs" dxfId="385" priority="542" operator="greaterThan">
      <formula>0</formula>
    </cfRule>
  </conditionalFormatting>
  <conditionalFormatting sqref="Q22">
    <cfRule type="cellIs" dxfId="384" priority="541" operator="equal">
      <formula>0</formula>
    </cfRule>
  </conditionalFormatting>
  <conditionalFormatting sqref="R24">
    <cfRule type="cellIs" dxfId="383" priority="540" operator="equal">
      <formula>0</formula>
    </cfRule>
  </conditionalFormatting>
  <conditionalFormatting sqref="R23">
    <cfRule type="cellIs" dxfId="382" priority="539" operator="greaterThan">
      <formula>0</formula>
    </cfRule>
  </conditionalFormatting>
  <conditionalFormatting sqref="R22">
    <cfRule type="cellIs" dxfId="381" priority="538" operator="equal">
      <formula>0</formula>
    </cfRule>
  </conditionalFormatting>
  <conditionalFormatting sqref="P32">
    <cfRule type="cellIs" dxfId="380" priority="537" operator="greaterThan">
      <formula>0</formula>
    </cfRule>
  </conditionalFormatting>
  <conditionalFormatting sqref="P31">
    <cfRule type="cellIs" dxfId="379" priority="536" operator="equal">
      <formula>0</formula>
    </cfRule>
  </conditionalFormatting>
  <conditionalFormatting sqref="P32">
    <cfRule type="cellIs" dxfId="378" priority="535" operator="greaterThan">
      <formula>0</formula>
    </cfRule>
  </conditionalFormatting>
  <conditionalFormatting sqref="P31">
    <cfRule type="cellIs" dxfId="377" priority="534" operator="equal">
      <formula>0</formula>
    </cfRule>
  </conditionalFormatting>
  <conditionalFormatting sqref="P32">
    <cfRule type="cellIs" dxfId="376" priority="533" operator="greaterThan">
      <formula>0</formula>
    </cfRule>
  </conditionalFormatting>
  <conditionalFormatting sqref="P31">
    <cfRule type="cellIs" dxfId="375" priority="532" operator="equal">
      <formula>0</formula>
    </cfRule>
  </conditionalFormatting>
  <conditionalFormatting sqref="P32">
    <cfRule type="cellIs" dxfId="374" priority="531" operator="greaterThan">
      <formula>0</formula>
    </cfRule>
  </conditionalFormatting>
  <conditionalFormatting sqref="P31">
    <cfRule type="cellIs" dxfId="373" priority="530" operator="equal">
      <formula>0</formula>
    </cfRule>
  </conditionalFormatting>
  <conditionalFormatting sqref="P33">
    <cfRule type="cellIs" dxfId="372" priority="529" operator="equal">
      <formula>0</formula>
    </cfRule>
  </conditionalFormatting>
  <conditionalFormatting sqref="P33">
    <cfRule type="cellIs" dxfId="371" priority="528" operator="equal">
      <formula>0</formula>
    </cfRule>
  </conditionalFormatting>
  <conditionalFormatting sqref="P33">
    <cfRule type="cellIs" dxfId="370" priority="527" operator="equal">
      <formula>0</formula>
    </cfRule>
  </conditionalFormatting>
  <conditionalFormatting sqref="P33">
    <cfRule type="cellIs" dxfId="369" priority="526" operator="equal">
      <formula>0</formula>
    </cfRule>
  </conditionalFormatting>
  <conditionalFormatting sqref="P33">
    <cfRule type="cellIs" dxfId="368" priority="525" operator="equal">
      <formula>0</formula>
    </cfRule>
  </conditionalFormatting>
  <conditionalFormatting sqref="P33">
    <cfRule type="cellIs" dxfId="367" priority="524" operator="equal">
      <formula>0</formula>
    </cfRule>
  </conditionalFormatting>
  <conditionalFormatting sqref="P32">
    <cfRule type="cellIs" dxfId="366" priority="521" operator="greaterThan">
      <formula>0</formula>
    </cfRule>
  </conditionalFormatting>
  <conditionalFormatting sqref="P31">
    <cfRule type="cellIs" dxfId="365" priority="518" operator="equal">
      <formula>0</formula>
    </cfRule>
  </conditionalFormatting>
  <conditionalFormatting sqref="P31">
    <cfRule type="cellIs" dxfId="364" priority="516" operator="equal">
      <formula>0</formula>
    </cfRule>
  </conditionalFormatting>
  <conditionalFormatting sqref="P31">
    <cfRule type="cellIs" dxfId="363" priority="514" operator="equal">
      <formula>0</formula>
    </cfRule>
  </conditionalFormatting>
  <conditionalFormatting sqref="P33">
    <cfRule type="cellIs" dxfId="362" priority="513" operator="equal">
      <formula>0</formula>
    </cfRule>
  </conditionalFormatting>
  <conditionalFormatting sqref="P33">
    <cfRule type="cellIs" dxfId="361" priority="512" operator="equal">
      <formula>0</formula>
    </cfRule>
  </conditionalFormatting>
  <conditionalFormatting sqref="P33">
    <cfRule type="cellIs" dxfId="360" priority="511" operator="equal">
      <formula>0</formula>
    </cfRule>
  </conditionalFormatting>
  <conditionalFormatting sqref="P33">
    <cfRule type="cellIs" dxfId="359" priority="510" operator="equal">
      <formula>0</formula>
    </cfRule>
  </conditionalFormatting>
  <conditionalFormatting sqref="P33">
    <cfRule type="cellIs" dxfId="358" priority="509" operator="equal">
      <formula>0</formula>
    </cfRule>
  </conditionalFormatting>
  <conditionalFormatting sqref="P33">
    <cfRule type="cellIs" dxfId="357" priority="508" operator="equal">
      <formula>0</formula>
    </cfRule>
  </conditionalFormatting>
  <conditionalFormatting sqref="Q31">
    <cfRule type="cellIs" dxfId="356" priority="506" operator="equal">
      <formula>0</formula>
    </cfRule>
  </conditionalFormatting>
  <conditionalFormatting sqref="Q31">
    <cfRule type="cellIs" dxfId="355" priority="504" operator="equal">
      <formula>0</formula>
    </cfRule>
  </conditionalFormatting>
  <conditionalFormatting sqref="Q32">
    <cfRule type="cellIs" dxfId="354" priority="503" operator="greaterThan">
      <formula>0</formula>
    </cfRule>
  </conditionalFormatting>
  <conditionalFormatting sqref="Q32">
    <cfRule type="cellIs" dxfId="353" priority="501" operator="greaterThan">
      <formula>0</formula>
    </cfRule>
  </conditionalFormatting>
  <conditionalFormatting sqref="Q33">
    <cfRule type="cellIs" dxfId="352" priority="499" operator="equal">
      <formula>0</formula>
    </cfRule>
  </conditionalFormatting>
  <conditionalFormatting sqref="Q33">
    <cfRule type="cellIs" dxfId="351" priority="497" operator="equal">
      <formula>0</formula>
    </cfRule>
  </conditionalFormatting>
  <conditionalFormatting sqref="Q33">
    <cfRule type="cellIs" dxfId="350" priority="495" operator="equal">
      <formula>0</formula>
    </cfRule>
  </conditionalFormatting>
  <conditionalFormatting sqref="Q33">
    <cfRule type="cellIs" dxfId="349" priority="493" operator="equal">
      <formula>0</formula>
    </cfRule>
  </conditionalFormatting>
  <conditionalFormatting sqref="Q33">
    <cfRule type="cellIs" dxfId="348" priority="479" operator="equal">
      <formula>0</formula>
    </cfRule>
  </conditionalFormatting>
  <conditionalFormatting sqref="L25:O25">
    <cfRule type="cellIs" dxfId="347" priority="475" operator="equal">
      <formula>0</formula>
    </cfRule>
  </conditionalFormatting>
  <conditionalFormatting sqref="N26:O26">
    <cfRule type="cellIs" dxfId="346" priority="474" operator="greaterThan">
      <formula>0</formula>
    </cfRule>
  </conditionalFormatting>
  <conditionalFormatting sqref="N25:O25">
    <cfRule type="cellIs" dxfId="345" priority="473" operator="equal">
      <formula>0</formula>
    </cfRule>
  </conditionalFormatting>
  <conditionalFormatting sqref="N26:O26">
    <cfRule type="cellIs" dxfId="344" priority="472" operator="greaterThan">
      <formula>0</formula>
    </cfRule>
  </conditionalFormatting>
  <conditionalFormatting sqref="N25:O25">
    <cfRule type="cellIs" dxfId="343" priority="471" operator="equal">
      <formula>0</formula>
    </cfRule>
  </conditionalFormatting>
  <conditionalFormatting sqref="N26">
    <cfRule type="cellIs" dxfId="342" priority="470" operator="greaterThan">
      <formula>0</formula>
    </cfRule>
  </conditionalFormatting>
  <conditionalFormatting sqref="N25">
    <cfRule type="cellIs" dxfId="341" priority="469" operator="equal">
      <formula>0</formula>
    </cfRule>
  </conditionalFormatting>
  <conditionalFormatting sqref="N26:O26">
    <cfRule type="cellIs" dxfId="340" priority="468" operator="greaterThan">
      <formula>0</formula>
    </cfRule>
  </conditionalFormatting>
  <conditionalFormatting sqref="N25:O25">
    <cfRule type="cellIs" dxfId="339" priority="467" operator="equal">
      <formula>0</formula>
    </cfRule>
  </conditionalFormatting>
  <conditionalFormatting sqref="N27:O27">
    <cfRule type="cellIs" dxfId="338" priority="465" operator="equal">
      <formula>0</formula>
    </cfRule>
  </conditionalFormatting>
  <conditionalFormatting sqref="M26">
    <cfRule type="cellIs" dxfId="337" priority="456" operator="greaterThan">
      <formula>0</formula>
    </cfRule>
  </conditionalFormatting>
  <conditionalFormatting sqref="O26">
    <cfRule type="cellIs" dxfId="336" priority="454" operator="greaterThan">
      <formula>0</formula>
    </cfRule>
  </conditionalFormatting>
  <conditionalFormatting sqref="O26">
    <cfRule type="cellIs" dxfId="335" priority="450" operator="greaterThan">
      <formula>0</formula>
    </cfRule>
  </conditionalFormatting>
  <conditionalFormatting sqref="O27">
    <cfRule type="cellIs" dxfId="334" priority="444" operator="equal">
      <formula>0</formula>
    </cfRule>
  </conditionalFormatting>
  <conditionalFormatting sqref="O27">
    <cfRule type="cellIs" dxfId="333" priority="441" operator="equal">
      <formula>0</formula>
    </cfRule>
  </conditionalFormatting>
  <conditionalFormatting sqref="O27">
    <cfRule type="cellIs" dxfId="332" priority="438" operator="equal">
      <formula>0</formula>
    </cfRule>
  </conditionalFormatting>
  <conditionalFormatting sqref="K26">
    <cfRule type="cellIs" dxfId="331" priority="436" operator="greaterThan">
      <formula>0</formula>
    </cfRule>
  </conditionalFormatting>
  <conditionalFormatting sqref="K27">
    <cfRule type="cellIs" dxfId="330" priority="435" operator="equal">
      <formula>0</formula>
    </cfRule>
  </conditionalFormatting>
  <conditionalFormatting sqref="J26">
    <cfRule type="cellIs" dxfId="329" priority="433" operator="greaterThan">
      <formula>0</formula>
    </cfRule>
  </conditionalFormatting>
  <conditionalFormatting sqref="J27">
    <cfRule type="cellIs" dxfId="328" priority="432" operator="equal">
      <formula>0</formula>
    </cfRule>
  </conditionalFormatting>
  <conditionalFormatting sqref="P26">
    <cfRule type="cellIs" dxfId="327" priority="430" operator="greaterThan">
      <formula>0</formula>
    </cfRule>
  </conditionalFormatting>
  <conditionalFormatting sqref="P25">
    <cfRule type="cellIs" dxfId="326" priority="429" operator="equal">
      <formula>0</formula>
    </cfRule>
  </conditionalFormatting>
  <conditionalFormatting sqref="P26">
    <cfRule type="cellIs" dxfId="325" priority="428" operator="greaterThan">
      <formula>0</formula>
    </cfRule>
  </conditionalFormatting>
  <conditionalFormatting sqref="P25">
    <cfRule type="cellIs" dxfId="324" priority="427" operator="equal">
      <formula>0</formula>
    </cfRule>
  </conditionalFormatting>
  <conditionalFormatting sqref="P26">
    <cfRule type="cellIs" dxfId="323" priority="426" operator="greaterThan">
      <formula>0</formula>
    </cfRule>
  </conditionalFormatting>
  <conditionalFormatting sqref="P25">
    <cfRule type="cellIs" dxfId="322" priority="425" operator="equal">
      <formula>0</formula>
    </cfRule>
  </conditionalFormatting>
  <conditionalFormatting sqref="P26">
    <cfRule type="cellIs" dxfId="321" priority="424" operator="greaterThan">
      <formula>0</formula>
    </cfRule>
  </conditionalFormatting>
  <conditionalFormatting sqref="P25">
    <cfRule type="cellIs" dxfId="320" priority="423" operator="equal">
      <formula>0</formula>
    </cfRule>
  </conditionalFormatting>
  <conditionalFormatting sqref="P27">
    <cfRule type="cellIs" dxfId="319" priority="421" operator="equal">
      <formula>0</formula>
    </cfRule>
  </conditionalFormatting>
  <conditionalFormatting sqref="P27">
    <cfRule type="cellIs" dxfId="318" priority="419" operator="equal">
      <formula>0</formula>
    </cfRule>
  </conditionalFormatting>
  <conditionalFormatting sqref="P27">
    <cfRule type="cellIs" dxfId="317" priority="417" operator="equal">
      <formula>0</formula>
    </cfRule>
  </conditionalFormatting>
  <conditionalFormatting sqref="P27">
    <cfRule type="cellIs" dxfId="316" priority="415" operator="equal">
      <formula>0</formula>
    </cfRule>
  </conditionalFormatting>
  <conditionalFormatting sqref="P26">
    <cfRule type="cellIs" dxfId="315" priority="414" operator="greaterThan">
      <formula>0</formula>
    </cfRule>
  </conditionalFormatting>
  <conditionalFormatting sqref="P25">
    <cfRule type="cellIs" dxfId="314" priority="413" operator="equal">
      <formula>0</formula>
    </cfRule>
  </conditionalFormatting>
  <conditionalFormatting sqref="P26">
    <cfRule type="cellIs" dxfId="313" priority="412" operator="greaterThan">
      <formula>0</formula>
    </cfRule>
  </conditionalFormatting>
  <conditionalFormatting sqref="P25">
    <cfRule type="cellIs" dxfId="312" priority="411" operator="equal">
      <formula>0</formula>
    </cfRule>
  </conditionalFormatting>
  <conditionalFormatting sqref="P25">
    <cfRule type="cellIs" dxfId="311" priority="409" operator="equal">
      <formula>0</formula>
    </cfRule>
  </conditionalFormatting>
  <conditionalFormatting sqref="P26">
    <cfRule type="cellIs" dxfId="310" priority="410" operator="greaterThan">
      <formula>0</formula>
    </cfRule>
  </conditionalFormatting>
  <conditionalFormatting sqref="P26">
    <cfRule type="cellIs" dxfId="309" priority="408" operator="greaterThan">
      <formula>0</formula>
    </cfRule>
  </conditionalFormatting>
  <conditionalFormatting sqref="P25">
    <cfRule type="cellIs" dxfId="308" priority="407" operator="equal">
      <formula>0</formula>
    </cfRule>
  </conditionalFormatting>
  <conditionalFormatting sqref="P27">
    <cfRule type="cellIs" dxfId="307" priority="406" operator="equal">
      <formula>0</formula>
    </cfRule>
  </conditionalFormatting>
  <conditionalFormatting sqref="P27">
    <cfRule type="cellIs" dxfId="306" priority="405" operator="equal">
      <formula>0</formula>
    </cfRule>
  </conditionalFormatting>
  <conditionalFormatting sqref="P27">
    <cfRule type="cellIs" dxfId="305" priority="404" operator="equal">
      <formula>0</formula>
    </cfRule>
  </conditionalFormatting>
  <conditionalFormatting sqref="P27">
    <cfRule type="cellIs" dxfId="304" priority="403" operator="equal">
      <formula>0</formula>
    </cfRule>
  </conditionalFormatting>
  <conditionalFormatting sqref="Q26">
    <cfRule type="cellIs" dxfId="303" priority="400" operator="greaterThan">
      <formula>0</formula>
    </cfRule>
  </conditionalFormatting>
  <conditionalFormatting sqref="Q26">
    <cfRule type="cellIs" dxfId="302" priority="398" operator="greaterThan">
      <formula>0</formula>
    </cfRule>
  </conditionalFormatting>
  <conditionalFormatting sqref="Q25">
    <cfRule type="cellIs" dxfId="301" priority="397" operator="equal">
      <formula>0</formula>
    </cfRule>
  </conditionalFormatting>
  <conditionalFormatting sqref="Q26">
    <cfRule type="cellIs" dxfId="300" priority="396" operator="greaterThan">
      <formula>0</formula>
    </cfRule>
  </conditionalFormatting>
  <conditionalFormatting sqref="Q26">
    <cfRule type="cellIs" dxfId="299" priority="394" operator="greaterThan">
      <formula>0</formula>
    </cfRule>
  </conditionalFormatting>
  <conditionalFormatting sqref="Q25">
    <cfRule type="cellIs" dxfId="298" priority="393" operator="equal">
      <formula>0</formula>
    </cfRule>
  </conditionalFormatting>
  <conditionalFormatting sqref="Q27">
    <cfRule type="cellIs" dxfId="297" priority="386" operator="equal">
      <formula>0</formula>
    </cfRule>
  </conditionalFormatting>
  <conditionalFormatting sqref="Q26">
    <cfRule type="cellIs" dxfId="296" priority="384" operator="greaterThan">
      <formula>0</formula>
    </cfRule>
  </conditionalFormatting>
  <conditionalFormatting sqref="Q26">
    <cfRule type="cellIs" dxfId="295" priority="380" operator="greaterThan">
      <formula>0</formula>
    </cfRule>
  </conditionalFormatting>
  <conditionalFormatting sqref="Q26">
    <cfRule type="cellIs" dxfId="294" priority="378" operator="greaterThan">
      <formula>0</formula>
    </cfRule>
  </conditionalFormatting>
  <conditionalFormatting sqref="L29:O29">
    <cfRule type="cellIs" dxfId="293" priority="370" operator="greaterThan">
      <formula>0</formula>
    </cfRule>
  </conditionalFormatting>
  <conditionalFormatting sqref="N29:O29">
    <cfRule type="cellIs" dxfId="292" priority="367" operator="greaterThan">
      <formula>0</formula>
    </cfRule>
  </conditionalFormatting>
  <conditionalFormatting sqref="N29:O29">
    <cfRule type="cellIs" dxfId="291" priority="365" operator="greaterThan">
      <formula>0</formula>
    </cfRule>
  </conditionalFormatting>
  <conditionalFormatting sqref="N28:O28">
    <cfRule type="cellIs" dxfId="290" priority="364" operator="equal">
      <formula>0</formula>
    </cfRule>
  </conditionalFormatting>
  <conditionalFormatting sqref="N28">
    <cfRule type="cellIs" dxfId="289" priority="362" operator="equal">
      <formula>0</formula>
    </cfRule>
  </conditionalFormatting>
  <conditionalFormatting sqref="N28:O28">
    <cfRule type="cellIs" dxfId="288" priority="360" operator="equal">
      <formula>0</formula>
    </cfRule>
  </conditionalFormatting>
  <conditionalFormatting sqref="M30:O30">
    <cfRule type="cellIs" dxfId="287" priority="359" operator="equal">
      <formula>0</formula>
    </cfRule>
  </conditionalFormatting>
  <conditionalFormatting sqref="N30:O30">
    <cfRule type="cellIs" dxfId="286" priority="358" operator="equal">
      <formula>0</formula>
    </cfRule>
  </conditionalFormatting>
  <conditionalFormatting sqref="N30">
    <cfRule type="cellIs" dxfId="285" priority="357" operator="equal">
      <formula>0</formula>
    </cfRule>
  </conditionalFormatting>
  <conditionalFormatting sqref="N30:O30">
    <cfRule type="cellIs" dxfId="284" priority="352" operator="equal">
      <formula>0</formula>
    </cfRule>
  </conditionalFormatting>
  <conditionalFormatting sqref="O30">
    <cfRule type="cellIs" dxfId="283" priority="350" operator="equal">
      <formula>0</formula>
    </cfRule>
  </conditionalFormatting>
  <conditionalFormatting sqref="M29">
    <cfRule type="cellIs" dxfId="282" priority="349" operator="greaterThan">
      <formula>0</formula>
    </cfRule>
  </conditionalFormatting>
  <conditionalFormatting sqref="M28">
    <cfRule type="cellIs" dxfId="281" priority="348" operator="equal">
      <formula>0</formula>
    </cfRule>
  </conditionalFormatting>
  <conditionalFormatting sqref="O29">
    <cfRule type="cellIs" dxfId="280" priority="347" operator="greaterThan">
      <formula>0</formula>
    </cfRule>
  </conditionalFormatting>
  <conditionalFormatting sqref="O28">
    <cfRule type="cellIs" dxfId="279" priority="346" operator="equal">
      <formula>0</formula>
    </cfRule>
  </conditionalFormatting>
  <conditionalFormatting sqref="O29">
    <cfRule type="cellIs" dxfId="278" priority="345" operator="greaterThan">
      <formula>0</formula>
    </cfRule>
  </conditionalFormatting>
  <conditionalFormatting sqref="O28">
    <cfRule type="cellIs" dxfId="277" priority="344" operator="equal">
      <formula>0</formula>
    </cfRule>
  </conditionalFormatting>
  <conditionalFormatting sqref="O28">
    <cfRule type="cellIs" dxfId="276" priority="342" operator="equal">
      <formula>0</formula>
    </cfRule>
  </conditionalFormatting>
  <conditionalFormatting sqref="O29">
    <cfRule type="cellIs" dxfId="275" priority="343" operator="greaterThan">
      <formula>0</formula>
    </cfRule>
  </conditionalFormatting>
  <conditionalFormatting sqref="O29">
    <cfRule type="cellIs" dxfId="274" priority="341" operator="greaterThan">
      <formula>0</formula>
    </cfRule>
  </conditionalFormatting>
  <conditionalFormatting sqref="O28">
    <cfRule type="cellIs" dxfId="273" priority="340" operator="equal">
      <formula>0</formula>
    </cfRule>
  </conditionalFormatting>
  <conditionalFormatting sqref="M30">
    <cfRule type="cellIs" dxfId="272" priority="338" operator="equal">
      <formula>0</formula>
    </cfRule>
  </conditionalFormatting>
  <conditionalFormatting sqref="N30">
    <cfRule type="cellIs" dxfId="271" priority="332" operator="equal">
      <formula>0</formula>
    </cfRule>
  </conditionalFormatting>
  <conditionalFormatting sqref="O30">
    <cfRule type="cellIs" dxfId="270" priority="330" operator="equal">
      <formula>0</formula>
    </cfRule>
  </conditionalFormatting>
  <conditionalFormatting sqref="K29">
    <cfRule type="cellIs" dxfId="269" priority="329" operator="greaterThan">
      <formula>0</formula>
    </cfRule>
  </conditionalFormatting>
  <conditionalFormatting sqref="K30">
    <cfRule type="cellIs" dxfId="268" priority="328" operator="equal">
      <formula>0</formula>
    </cfRule>
  </conditionalFormatting>
  <conditionalFormatting sqref="J28">
    <cfRule type="cellIs" dxfId="267" priority="324" operator="equal">
      <formula>0</formula>
    </cfRule>
  </conditionalFormatting>
  <conditionalFormatting sqref="P29">
    <cfRule type="cellIs" dxfId="266" priority="323" operator="greaterThan">
      <formula>0</formula>
    </cfRule>
  </conditionalFormatting>
  <conditionalFormatting sqref="P28">
    <cfRule type="cellIs" dxfId="265" priority="322" operator="equal">
      <formula>0</formula>
    </cfRule>
  </conditionalFormatting>
  <conditionalFormatting sqref="P29">
    <cfRule type="cellIs" dxfId="264" priority="321" operator="greaterThan">
      <formula>0</formula>
    </cfRule>
  </conditionalFormatting>
  <conditionalFormatting sqref="P28">
    <cfRule type="cellIs" dxfId="263" priority="320" operator="equal">
      <formula>0</formula>
    </cfRule>
  </conditionalFormatting>
  <conditionalFormatting sqref="P29">
    <cfRule type="cellIs" dxfId="262" priority="319" operator="greaterThan">
      <formula>0</formula>
    </cfRule>
  </conditionalFormatting>
  <conditionalFormatting sqref="P28">
    <cfRule type="cellIs" dxfId="261" priority="318" operator="equal">
      <formula>0</formula>
    </cfRule>
  </conditionalFormatting>
  <conditionalFormatting sqref="P29">
    <cfRule type="cellIs" dxfId="260" priority="317" operator="greaterThan">
      <formula>0</formula>
    </cfRule>
  </conditionalFormatting>
  <conditionalFormatting sqref="P30">
    <cfRule type="cellIs" dxfId="259" priority="308" operator="equal">
      <formula>0</formula>
    </cfRule>
  </conditionalFormatting>
  <conditionalFormatting sqref="P29">
    <cfRule type="cellIs" dxfId="258" priority="307" operator="greaterThan">
      <formula>0</formula>
    </cfRule>
  </conditionalFormatting>
  <conditionalFormatting sqref="P28">
    <cfRule type="cellIs" dxfId="257" priority="302" operator="equal">
      <formula>0</formula>
    </cfRule>
  </conditionalFormatting>
  <conditionalFormatting sqref="P29">
    <cfRule type="cellIs" dxfId="256" priority="303" operator="greaterThan">
      <formula>0</formula>
    </cfRule>
  </conditionalFormatting>
  <conditionalFormatting sqref="P29">
    <cfRule type="cellIs" dxfId="255" priority="301" operator="greaterThan">
      <formula>0</formula>
    </cfRule>
  </conditionalFormatting>
  <conditionalFormatting sqref="P30">
    <cfRule type="cellIs" dxfId="254" priority="299" operator="equal">
      <formula>0</formula>
    </cfRule>
  </conditionalFormatting>
  <conditionalFormatting sqref="P30">
    <cfRule type="cellIs" dxfId="253" priority="297" operator="equal">
      <formula>0</formula>
    </cfRule>
  </conditionalFormatting>
  <conditionalFormatting sqref="P30">
    <cfRule type="cellIs" dxfId="252" priority="295" operator="equal">
      <formula>0</formula>
    </cfRule>
  </conditionalFormatting>
  <conditionalFormatting sqref="Q29">
    <cfRule type="cellIs" dxfId="251" priority="287" operator="greaterThan">
      <formula>0</formula>
    </cfRule>
  </conditionalFormatting>
  <conditionalFormatting sqref="Q28">
    <cfRule type="cellIs" dxfId="250" priority="286" operator="equal">
      <formula>0</formula>
    </cfRule>
  </conditionalFormatting>
  <conditionalFormatting sqref="Q30">
    <cfRule type="cellIs" dxfId="249" priority="283" operator="equal">
      <formula>0</formula>
    </cfRule>
  </conditionalFormatting>
  <conditionalFormatting sqref="Q30">
    <cfRule type="cellIs" dxfId="248" priority="280" operator="equal">
      <formula>0</formula>
    </cfRule>
  </conditionalFormatting>
  <conditionalFormatting sqref="Q30">
    <cfRule type="cellIs" dxfId="247" priority="269" operator="equal">
      <formula>0</formula>
    </cfRule>
  </conditionalFormatting>
  <conditionalFormatting sqref="S36">
    <cfRule type="cellIs" dxfId="246" priority="243" operator="equal">
      <formula>0</formula>
    </cfRule>
  </conditionalFormatting>
  <conditionalFormatting sqref="S36">
    <cfRule type="cellIs" dxfId="245" priority="240" operator="equal">
      <formula>0</formula>
    </cfRule>
  </conditionalFormatting>
  <conditionalFormatting sqref="S35">
    <cfRule type="cellIs" dxfId="244" priority="239" operator="greaterThan">
      <formula>0</formula>
    </cfRule>
  </conditionalFormatting>
  <conditionalFormatting sqref="S35">
    <cfRule type="cellIs" dxfId="243" priority="235" operator="greaterThan">
      <formula>0</formula>
    </cfRule>
  </conditionalFormatting>
  <conditionalFormatting sqref="S34">
    <cfRule type="cellIs" dxfId="242" priority="234" operator="equal">
      <formula>0</formula>
    </cfRule>
  </conditionalFormatting>
  <conditionalFormatting sqref="S35">
    <cfRule type="cellIs" dxfId="241" priority="233" operator="greaterThan">
      <formula>0</formula>
    </cfRule>
  </conditionalFormatting>
  <conditionalFormatting sqref="S35">
    <cfRule type="cellIs" dxfId="240" priority="229" operator="greaterThan">
      <formula>0</formula>
    </cfRule>
  </conditionalFormatting>
  <conditionalFormatting sqref="S34">
    <cfRule type="cellIs" dxfId="239" priority="228" operator="equal">
      <formula>0</formula>
    </cfRule>
  </conditionalFormatting>
  <conditionalFormatting sqref="S35">
    <cfRule type="cellIs" dxfId="238" priority="227" operator="greaterThan">
      <formula>0</formula>
    </cfRule>
  </conditionalFormatting>
  <conditionalFormatting sqref="S35">
    <cfRule type="cellIs" dxfId="237" priority="225" operator="greaterThan">
      <formula>0</formula>
    </cfRule>
  </conditionalFormatting>
  <conditionalFormatting sqref="R35">
    <cfRule type="cellIs" dxfId="236" priority="219" operator="greaterThan">
      <formula>0</formula>
    </cfRule>
  </conditionalFormatting>
  <conditionalFormatting sqref="R36">
    <cfRule type="cellIs" dxfId="235" priority="203" operator="equal">
      <formula>0</formula>
    </cfRule>
  </conditionalFormatting>
  <conditionalFormatting sqref="R35">
    <cfRule type="cellIs" dxfId="234" priority="199" operator="greaterThan">
      <formula>0</formula>
    </cfRule>
  </conditionalFormatting>
  <conditionalFormatting sqref="R35">
    <cfRule type="cellIs" dxfId="233" priority="197" operator="greaterThan">
      <formula>0</formula>
    </cfRule>
  </conditionalFormatting>
  <conditionalFormatting sqref="R35">
    <cfRule type="cellIs" dxfId="232" priority="195" operator="greaterThan">
      <formula>0</formula>
    </cfRule>
  </conditionalFormatting>
  <conditionalFormatting sqref="R35">
    <cfRule type="cellIs" dxfId="231" priority="193" operator="greaterThan">
      <formula>0</formula>
    </cfRule>
  </conditionalFormatting>
  <conditionalFormatting sqref="R35">
    <cfRule type="cellIs" dxfId="230" priority="191" operator="greaterThan">
      <formula>0</formula>
    </cfRule>
  </conditionalFormatting>
  <conditionalFormatting sqref="R35">
    <cfRule type="cellIs" dxfId="229" priority="189" operator="greaterThan">
      <formula>0</formula>
    </cfRule>
  </conditionalFormatting>
  <conditionalFormatting sqref="R35">
    <cfRule type="cellIs" dxfId="228" priority="185" operator="greaterThan">
      <formula>0</formula>
    </cfRule>
  </conditionalFormatting>
  <conditionalFormatting sqref="R34">
    <cfRule type="cellIs" dxfId="227" priority="184" operator="equal">
      <formula>0</formula>
    </cfRule>
  </conditionalFormatting>
  <conditionalFormatting sqref="S23">
    <cfRule type="cellIs" dxfId="226" priority="182" operator="greaterThan">
      <formula>0</formula>
    </cfRule>
  </conditionalFormatting>
  <conditionalFormatting sqref="S22">
    <cfRule type="cellIs" dxfId="225" priority="181" operator="equal">
      <formula>0</formula>
    </cfRule>
  </conditionalFormatting>
  <conditionalFormatting sqref="R26">
    <cfRule type="cellIs" dxfId="224" priority="180" operator="greaterThan">
      <formula>0</formula>
    </cfRule>
  </conditionalFormatting>
  <conditionalFormatting sqref="R26">
    <cfRule type="cellIs" dxfId="223" priority="176" operator="greaterThan">
      <formula>0</formula>
    </cfRule>
  </conditionalFormatting>
  <conditionalFormatting sqref="R25">
    <cfRule type="cellIs" dxfId="222" priority="175" operator="equal">
      <formula>0</formula>
    </cfRule>
  </conditionalFormatting>
  <conditionalFormatting sqref="R26">
    <cfRule type="cellIs" dxfId="221" priority="174" operator="greaterThan">
      <formula>0</formula>
    </cfRule>
  </conditionalFormatting>
  <conditionalFormatting sqref="R27">
    <cfRule type="cellIs" dxfId="220" priority="172" operator="equal">
      <formula>0</formula>
    </cfRule>
  </conditionalFormatting>
  <conditionalFormatting sqref="R27">
    <cfRule type="cellIs" dxfId="219" priority="169" operator="equal">
      <formula>0</formula>
    </cfRule>
  </conditionalFormatting>
  <conditionalFormatting sqref="R26">
    <cfRule type="cellIs" dxfId="218" priority="164" operator="greaterThan">
      <formula>0</formula>
    </cfRule>
  </conditionalFormatting>
  <conditionalFormatting sqref="R26">
    <cfRule type="cellIs" dxfId="217" priority="162" operator="greaterThan">
      <formula>0</formula>
    </cfRule>
  </conditionalFormatting>
  <conditionalFormatting sqref="R26">
    <cfRule type="cellIs" dxfId="216" priority="160" operator="greaterThan">
      <formula>0</formula>
    </cfRule>
  </conditionalFormatting>
  <conditionalFormatting sqref="R26">
    <cfRule type="cellIs" dxfId="215" priority="158" operator="greaterThan">
      <formula>0</formula>
    </cfRule>
  </conditionalFormatting>
  <conditionalFormatting sqref="R27">
    <cfRule type="cellIs" dxfId="214" priority="154" operator="equal">
      <formula>0</formula>
    </cfRule>
  </conditionalFormatting>
  <conditionalFormatting sqref="R27">
    <cfRule type="cellIs" dxfId="213" priority="152" operator="equal">
      <formula>0</formula>
    </cfRule>
  </conditionalFormatting>
  <conditionalFormatting sqref="S27">
    <cfRule type="cellIs" dxfId="212" priority="142" operator="equal">
      <formula>0</formula>
    </cfRule>
  </conditionalFormatting>
  <conditionalFormatting sqref="S27">
    <cfRule type="cellIs" dxfId="211" priority="140" operator="equal">
      <formula>0</formula>
    </cfRule>
  </conditionalFormatting>
  <conditionalFormatting sqref="S27">
    <cfRule type="cellIs" dxfId="210" priority="138" operator="equal">
      <formula>0</formula>
    </cfRule>
  </conditionalFormatting>
  <conditionalFormatting sqref="S27">
    <cfRule type="cellIs" dxfId="209" priority="136" operator="equal">
      <formula>0</formula>
    </cfRule>
  </conditionalFormatting>
  <conditionalFormatting sqref="S27">
    <cfRule type="cellIs" dxfId="208" priority="126" operator="equal">
      <formula>0</formula>
    </cfRule>
  </conditionalFormatting>
  <conditionalFormatting sqref="S27">
    <cfRule type="cellIs" dxfId="207" priority="124" operator="equal">
      <formula>0</formula>
    </cfRule>
  </conditionalFormatting>
  <conditionalFormatting sqref="S27">
    <cfRule type="cellIs" dxfId="206" priority="122" operator="equal">
      <formula>0</formula>
    </cfRule>
  </conditionalFormatting>
  <conditionalFormatting sqref="R29">
    <cfRule type="cellIs" dxfId="205" priority="120" operator="greaterThan">
      <formula>0</formula>
    </cfRule>
  </conditionalFormatting>
  <conditionalFormatting sqref="R28">
    <cfRule type="cellIs" dxfId="204" priority="119" operator="equal">
      <formula>0</formula>
    </cfRule>
  </conditionalFormatting>
  <conditionalFormatting sqref="R29">
    <cfRule type="cellIs" dxfId="203" priority="118" operator="greaterThan">
      <formula>0</formula>
    </cfRule>
  </conditionalFormatting>
  <conditionalFormatting sqref="R29">
    <cfRule type="cellIs" dxfId="202" priority="114" operator="greaterThan">
      <formula>0</formula>
    </cfRule>
  </conditionalFormatting>
  <conditionalFormatting sqref="R28">
    <cfRule type="cellIs" dxfId="201" priority="113" operator="equal">
      <formula>0</formula>
    </cfRule>
  </conditionalFormatting>
  <conditionalFormatting sqref="R30">
    <cfRule type="cellIs" dxfId="200" priority="110" operator="equal">
      <formula>0</formula>
    </cfRule>
  </conditionalFormatting>
  <conditionalFormatting sqref="R30">
    <cfRule type="cellIs" dxfId="199" priority="107" operator="equal">
      <formula>0</formula>
    </cfRule>
  </conditionalFormatting>
  <conditionalFormatting sqref="R29">
    <cfRule type="cellIs" dxfId="198" priority="104" operator="greaterThan">
      <formula>0</formula>
    </cfRule>
  </conditionalFormatting>
  <conditionalFormatting sqref="R29">
    <cfRule type="cellIs" dxfId="197" priority="102" operator="greaterThan">
      <formula>0</formula>
    </cfRule>
  </conditionalFormatting>
  <conditionalFormatting sqref="R29">
    <cfRule type="cellIs" dxfId="196" priority="100" operator="greaterThan">
      <formula>0</formula>
    </cfRule>
  </conditionalFormatting>
  <conditionalFormatting sqref="R29">
    <cfRule type="cellIs" dxfId="195" priority="98" operator="greaterThan">
      <formula>0</formula>
    </cfRule>
  </conditionalFormatting>
  <conditionalFormatting sqref="R30">
    <cfRule type="cellIs" dxfId="194" priority="92" operator="equal">
      <formula>0</formula>
    </cfRule>
  </conditionalFormatting>
  <conditionalFormatting sqref="S30">
    <cfRule type="cellIs" dxfId="193" priority="82" operator="equal">
      <formula>0</formula>
    </cfRule>
  </conditionalFormatting>
  <conditionalFormatting sqref="S30">
    <cfRule type="cellIs" dxfId="192" priority="80" operator="equal">
      <formula>0</formula>
    </cfRule>
  </conditionalFormatting>
  <conditionalFormatting sqref="S30">
    <cfRule type="cellIs" dxfId="191" priority="78" operator="equal">
      <formula>0</formula>
    </cfRule>
  </conditionalFormatting>
  <conditionalFormatting sqref="S30">
    <cfRule type="cellIs" dxfId="190" priority="76" operator="equal">
      <formula>0</formula>
    </cfRule>
  </conditionalFormatting>
  <conditionalFormatting sqref="S30">
    <cfRule type="cellIs" dxfId="189" priority="66" operator="equal">
      <formula>0</formula>
    </cfRule>
  </conditionalFormatting>
  <conditionalFormatting sqref="S30">
    <cfRule type="cellIs" dxfId="188" priority="64" operator="equal">
      <formula>0</formula>
    </cfRule>
  </conditionalFormatting>
  <conditionalFormatting sqref="S30">
    <cfRule type="cellIs" dxfId="187" priority="62" operator="equal">
      <formula>0</formula>
    </cfRule>
  </conditionalFormatting>
  <conditionalFormatting sqref="R33">
    <cfRule type="cellIs" dxfId="186" priority="52" operator="equal">
      <formula>0</formula>
    </cfRule>
  </conditionalFormatting>
  <conditionalFormatting sqref="R32">
    <cfRule type="cellIs" dxfId="185" priority="44" operator="greaterThan">
      <formula>0</formula>
    </cfRule>
  </conditionalFormatting>
  <conditionalFormatting sqref="R32">
    <cfRule type="cellIs" dxfId="184" priority="42" operator="greaterThan">
      <formula>0</formula>
    </cfRule>
  </conditionalFormatting>
  <conditionalFormatting sqref="R32">
    <cfRule type="cellIs" dxfId="183" priority="40" operator="greaterThan">
      <formula>0</formula>
    </cfRule>
  </conditionalFormatting>
  <conditionalFormatting sqref="R32">
    <cfRule type="cellIs" dxfId="182" priority="38" operator="greaterThan">
      <formula>0</formula>
    </cfRule>
  </conditionalFormatting>
  <conditionalFormatting sqref="R33">
    <cfRule type="cellIs" dxfId="181" priority="32" operator="equal">
      <formula>0</formula>
    </cfRule>
  </conditionalFormatting>
  <conditionalFormatting sqref="S33">
    <cfRule type="cellIs" dxfId="180" priority="22" operator="equal">
      <formula>0</formula>
    </cfRule>
  </conditionalFormatting>
  <conditionalFormatting sqref="S33">
    <cfRule type="cellIs" dxfId="179" priority="20" operator="equal">
      <formula>0</formula>
    </cfRule>
  </conditionalFormatting>
  <conditionalFormatting sqref="S33">
    <cfRule type="cellIs" dxfId="178" priority="18" operator="equal">
      <formula>0</formula>
    </cfRule>
  </conditionalFormatting>
  <conditionalFormatting sqref="S33">
    <cfRule type="cellIs" dxfId="177" priority="16" operator="equal">
      <formula>0</formula>
    </cfRule>
  </conditionalFormatting>
  <conditionalFormatting sqref="S33">
    <cfRule type="cellIs" dxfId="176" priority="6" operator="equal">
      <formula>0</formula>
    </cfRule>
  </conditionalFormatting>
  <conditionalFormatting sqref="S33">
    <cfRule type="cellIs" dxfId="175" priority="4" operator="equal">
      <formula>0</formula>
    </cfRule>
  </conditionalFormatting>
  <conditionalFormatting sqref="S33">
    <cfRule type="cellIs" dxfId="174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N296"/>
  <sheetViews>
    <sheetView showGridLines="0" tabSelected="1" view="pageBreakPreview" topLeftCell="A267" zoomScale="90" zoomScaleNormal="90" zoomScaleSheetLayoutView="90" workbookViewId="0">
      <selection activeCell="L17" sqref="L17"/>
    </sheetView>
  </sheetViews>
  <sheetFormatPr defaultColWidth="9.140625" defaultRowHeight="12.75"/>
  <cols>
    <col min="1" max="1" width="12" style="80" customWidth="1"/>
    <col min="2" max="2" width="14.28515625" style="109" customWidth="1"/>
    <col min="3" max="3" width="11.42578125" style="109" bestFit="1" customWidth="1"/>
    <col min="4" max="4" width="63" style="110" customWidth="1"/>
    <col min="5" max="5" width="9.85546875" style="98" customWidth="1"/>
    <col min="6" max="11" width="10.5703125" style="111" customWidth="1"/>
    <col min="12" max="12" width="15.28515625" style="112" customWidth="1"/>
    <col min="13" max="13" width="16.7109375" style="112" customWidth="1"/>
    <col min="14" max="16384" width="9.140625" style="97"/>
  </cols>
  <sheetData>
    <row r="1" spans="1:13" s="116" customFormat="1" ht="21.75" customHeight="1">
      <c r="A1" s="342" t="s">
        <v>493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4"/>
    </row>
    <row r="2" spans="1:13" s="116" customFormat="1" ht="21.75" customHeight="1">
      <c r="A2" s="345"/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7"/>
    </row>
    <row r="3" spans="1:13" s="116" customFormat="1" ht="21.75" customHeight="1">
      <c r="A3" s="345"/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7"/>
    </row>
    <row r="4" spans="1:13" s="116" customFormat="1" ht="21.75" customHeight="1" thickBot="1">
      <c r="A4" s="348"/>
      <c r="B4" s="349"/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50"/>
    </row>
    <row r="5" spans="1:13" s="80" customFormat="1" ht="17.25" customHeight="1" thickTop="1">
      <c r="A5" s="174" t="s">
        <v>491</v>
      </c>
      <c r="B5" s="175"/>
      <c r="C5" s="175"/>
      <c r="D5" s="86"/>
      <c r="E5" s="87"/>
      <c r="F5" s="88"/>
      <c r="G5" s="88"/>
      <c r="H5" s="88"/>
      <c r="I5" s="88"/>
      <c r="J5" s="88"/>
      <c r="K5" s="88"/>
      <c r="L5" s="89" t="s">
        <v>31</v>
      </c>
      <c r="M5" s="259"/>
    </row>
    <row r="6" spans="1:13" s="80" customFormat="1" ht="17.25" customHeight="1">
      <c r="A6" s="176" t="s">
        <v>407</v>
      </c>
      <c r="B6" s="177"/>
      <c r="C6" s="177"/>
      <c r="D6" s="86"/>
      <c r="E6" s="87"/>
      <c r="F6" s="88"/>
      <c r="G6" s="88"/>
      <c r="H6" s="88"/>
      <c r="I6" s="88"/>
      <c r="J6" s="88"/>
      <c r="K6" s="88"/>
      <c r="L6" s="89" t="s">
        <v>51</v>
      </c>
      <c r="M6" s="259"/>
    </row>
    <row r="7" spans="1:13" s="80" customFormat="1" ht="17.25" customHeight="1">
      <c r="A7" s="160"/>
      <c r="B7" s="213"/>
      <c r="C7" s="213"/>
      <c r="D7" s="86"/>
      <c r="E7" s="87"/>
      <c r="F7" s="88"/>
      <c r="G7" s="88"/>
      <c r="H7" s="88"/>
      <c r="I7" s="88"/>
      <c r="J7" s="88"/>
      <c r="K7" s="88"/>
      <c r="L7" s="89"/>
      <c r="M7" s="225"/>
    </row>
    <row r="8" spans="1:13" s="80" customFormat="1" ht="17.25" customHeight="1">
      <c r="A8" s="299" t="s">
        <v>489</v>
      </c>
      <c r="B8" s="300"/>
      <c r="C8" s="90"/>
      <c r="D8" s="91"/>
      <c r="E8" s="87"/>
      <c r="F8" s="88"/>
      <c r="G8" s="88"/>
      <c r="H8" s="88"/>
      <c r="I8" s="88"/>
      <c r="J8" s="88"/>
      <c r="K8" s="88"/>
      <c r="L8" s="89"/>
      <c r="M8" s="260"/>
    </row>
    <row r="9" spans="1:13" s="80" customFormat="1" ht="17.25" customHeight="1">
      <c r="A9" s="357" t="s">
        <v>32</v>
      </c>
      <c r="B9" s="358"/>
      <c r="C9" s="92"/>
      <c r="D9" s="93"/>
      <c r="E9" s="94"/>
      <c r="F9" s="95"/>
      <c r="G9" s="95"/>
      <c r="H9" s="95"/>
      <c r="I9" s="95"/>
      <c r="J9" s="95"/>
      <c r="K9" s="95"/>
      <c r="L9" s="96"/>
      <c r="M9" s="261"/>
    </row>
    <row r="10" spans="1:13" s="80" customFormat="1">
      <c r="A10" s="161"/>
      <c r="B10" s="92"/>
      <c r="C10" s="92"/>
      <c r="D10" s="93"/>
      <c r="E10" s="94"/>
      <c r="F10" s="95"/>
      <c r="G10" s="95"/>
      <c r="H10" s="95"/>
      <c r="I10" s="95"/>
      <c r="J10" s="95"/>
      <c r="K10" s="95"/>
      <c r="L10" s="96"/>
      <c r="M10" s="226"/>
    </row>
    <row r="11" spans="1:13" s="113" customFormat="1" ht="17.25" customHeight="1">
      <c r="A11" s="352" t="s">
        <v>4</v>
      </c>
      <c r="B11" s="354" t="s">
        <v>2</v>
      </c>
      <c r="C11" s="354" t="s">
        <v>0</v>
      </c>
      <c r="D11" s="354" t="s">
        <v>5</v>
      </c>
      <c r="E11" s="354" t="s">
        <v>1</v>
      </c>
      <c r="F11" s="351" t="s">
        <v>10</v>
      </c>
      <c r="G11" s="340" t="s">
        <v>368</v>
      </c>
      <c r="H11" s="340" t="s">
        <v>369</v>
      </c>
      <c r="I11" s="340" t="s">
        <v>370</v>
      </c>
      <c r="J11" s="340" t="s">
        <v>371</v>
      </c>
      <c r="K11" s="338" t="s">
        <v>372</v>
      </c>
      <c r="L11" s="355" t="s">
        <v>67</v>
      </c>
      <c r="M11" s="356"/>
    </row>
    <row r="12" spans="1:13" s="113" customFormat="1" ht="17.25" customHeight="1">
      <c r="A12" s="353"/>
      <c r="B12" s="354" t="s">
        <v>2</v>
      </c>
      <c r="C12" s="354" t="s">
        <v>0</v>
      </c>
      <c r="D12" s="354" t="s">
        <v>5</v>
      </c>
      <c r="E12" s="354" t="s">
        <v>6</v>
      </c>
      <c r="F12" s="351" t="s">
        <v>10</v>
      </c>
      <c r="G12" s="341"/>
      <c r="H12" s="341"/>
      <c r="I12" s="341"/>
      <c r="J12" s="341"/>
      <c r="K12" s="339"/>
      <c r="L12" s="169" t="s">
        <v>24</v>
      </c>
      <c r="M12" s="169" t="s">
        <v>18</v>
      </c>
    </row>
    <row r="13" spans="1:13" s="113" customFormat="1" ht="8.25" customHeight="1">
      <c r="A13" s="170"/>
      <c r="B13" s="196"/>
      <c r="C13" s="196"/>
      <c r="D13" s="196"/>
      <c r="E13" s="196"/>
      <c r="F13" s="197"/>
      <c r="G13" s="197"/>
      <c r="H13" s="197"/>
      <c r="I13" s="197"/>
      <c r="J13" s="197"/>
      <c r="K13" s="197"/>
      <c r="L13" s="214"/>
      <c r="M13" s="215"/>
    </row>
    <row r="14" spans="1:13" s="100" customFormat="1" ht="15.75" customHeight="1">
      <c r="A14" s="171" t="s">
        <v>40</v>
      </c>
      <c r="B14" s="115" t="s">
        <v>264</v>
      </c>
      <c r="C14" s="115"/>
      <c r="D14" s="172"/>
      <c r="E14" s="172"/>
      <c r="F14" s="173"/>
      <c r="G14" s="173"/>
      <c r="H14" s="173"/>
      <c r="I14" s="173"/>
      <c r="J14" s="173"/>
      <c r="K14" s="173"/>
      <c r="L14" s="216"/>
      <c r="M14" s="151">
        <f>SUBTOTAL(9,M15:M20)</f>
        <v>0</v>
      </c>
    </row>
    <row r="15" spans="1:13" ht="30.75" customHeight="1">
      <c r="A15" s="141" t="s">
        <v>399</v>
      </c>
      <c r="B15" s="117" t="s">
        <v>374</v>
      </c>
      <c r="C15" s="141" t="s">
        <v>28</v>
      </c>
      <c r="D15" s="192" t="s">
        <v>375</v>
      </c>
      <c r="E15" s="142" t="s">
        <v>26</v>
      </c>
      <c r="F15" s="217">
        <f t="shared" ref="F15:F20" si="0">SUM(G15:K15)</f>
        <v>39</v>
      </c>
      <c r="G15" s="238">
        <v>4</v>
      </c>
      <c r="H15" s="231">
        <v>7</v>
      </c>
      <c r="I15" s="233">
        <v>18</v>
      </c>
      <c r="J15" s="235">
        <v>5</v>
      </c>
      <c r="K15" s="240">
        <v>5</v>
      </c>
      <c r="L15" s="143"/>
      <c r="M15" s="143">
        <f t="shared" ref="M15:M20" si="1">ROUND((F15*L15),2)</f>
        <v>0</v>
      </c>
    </row>
    <row r="16" spans="1:13" ht="30.75" customHeight="1">
      <c r="A16" s="141" t="s">
        <v>400</v>
      </c>
      <c r="B16" s="117" t="s">
        <v>379</v>
      </c>
      <c r="C16" s="141" t="s">
        <v>28</v>
      </c>
      <c r="D16" s="192" t="s">
        <v>343</v>
      </c>
      <c r="E16" s="142" t="s">
        <v>26</v>
      </c>
      <c r="F16" s="217">
        <f t="shared" si="0"/>
        <v>11</v>
      </c>
      <c r="G16" s="238"/>
      <c r="H16" s="231"/>
      <c r="I16" s="233">
        <v>3</v>
      </c>
      <c r="J16" s="235">
        <v>2</v>
      </c>
      <c r="K16" s="240">
        <v>6</v>
      </c>
      <c r="L16" s="143"/>
      <c r="M16" s="143">
        <f t="shared" si="1"/>
        <v>0</v>
      </c>
    </row>
    <row r="17" spans="1:13" ht="30.75" customHeight="1">
      <c r="A17" s="141" t="s">
        <v>401</v>
      </c>
      <c r="B17" s="117" t="s">
        <v>380</v>
      </c>
      <c r="C17" s="141" t="s">
        <v>28</v>
      </c>
      <c r="D17" s="192" t="s">
        <v>381</v>
      </c>
      <c r="E17" s="142" t="s">
        <v>26</v>
      </c>
      <c r="F17" s="217">
        <f t="shared" si="0"/>
        <v>42</v>
      </c>
      <c r="G17" s="238">
        <v>4</v>
      </c>
      <c r="H17" s="231">
        <v>7</v>
      </c>
      <c r="I17" s="233">
        <v>18</v>
      </c>
      <c r="J17" s="235">
        <v>6</v>
      </c>
      <c r="K17" s="240">
        <v>7</v>
      </c>
      <c r="L17" s="143"/>
      <c r="M17" s="143">
        <f t="shared" si="1"/>
        <v>0</v>
      </c>
    </row>
    <row r="18" spans="1:13" ht="30.75" customHeight="1">
      <c r="A18" s="141" t="s">
        <v>402</v>
      </c>
      <c r="B18" s="117" t="s">
        <v>342</v>
      </c>
      <c r="C18" s="141" t="s">
        <v>28</v>
      </c>
      <c r="D18" s="192" t="s">
        <v>376</v>
      </c>
      <c r="E18" s="142" t="s">
        <v>26</v>
      </c>
      <c r="F18" s="217">
        <f t="shared" si="0"/>
        <v>42</v>
      </c>
      <c r="G18" s="238">
        <v>4</v>
      </c>
      <c r="H18" s="231">
        <v>7</v>
      </c>
      <c r="I18" s="233">
        <v>18</v>
      </c>
      <c r="J18" s="235">
        <v>6</v>
      </c>
      <c r="K18" s="240">
        <v>7</v>
      </c>
      <c r="L18" s="143"/>
      <c r="M18" s="143">
        <f t="shared" si="1"/>
        <v>0</v>
      </c>
    </row>
    <row r="19" spans="1:13" ht="30.75" customHeight="1">
      <c r="A19" s="141" t="s">
        <v>433</v>
      </c>
      <c r="B19" s="117" t="s">
        <v>377</v>
      </c>
      <c r="C19" s="141" t="s">
        <v>28</v>
      </c>
      <c r="D19" s="192" t="s">
        <v>378</v>
      </c>
      <c r="E19" s="142" t="s">
        <v>26</v>
      </c>
      <c r="F19" s="217">
        <f t="shared" si="0"/>
        <v>42</v>
      </c>
      <c r="G19" s="238">
        <v>4</v>
      </c>
      <c r="H19" s="231">
        <v>7</v>
      </c>
      <c r="I19" s="233">
        <v>18</v>
      </c>
      <c r="J19" s="235">
        <v>6</v>
      </c>
      <c r="K19" s="240">
        <v>7</v>
      </c>
      <c r="L19" s="143"/>
      <c r="M19" s="143">
        <f t="shared" si="1"/>
        <v>0</v>
      </c>
    </row>
    <row r="20" spans="1:13" ht="30.75" customHeight="1">
      <c r="A20" s="141" t="s">
        <v>434</v>
      </c>
      <c r="B20" s="117" t="s">
        <v>382</v>
      </c>
      <c r="C20" s="141" t="s">
        <v>28</v>
      </c>
      <c r="D20" s="192" t="s">
        <v>383</v>
      </c>
      <c r="E20" s="142" t="s">
        <v>26</v>
      </c>
      <c r="F20" s="217">
        <f t="shared" si="0"/>
        <v>3</v>
      </c>
      <c r="G20" s="238"/>
      <c r="H20" s="231"/>
      <c r="I20" s="233">
        <v>1</v>
      </c>
      <c r="J20" s="235">
        <v>1</v>
      </c>
      <c r="K20" s="240">
        <v>1</v>
      </c>
      <c r="L20" s="143"/>
      <c r="M20" s="143">
        <f t="shared" si="1"/>
        <v>0</v>
      </c>
    </row>
    <row r="21" spans="1:13" ht="6.75" customHeight="1">
      <c r="A21" s="159"/>
      <c r="B21" s="182"/>
      <c r="C21" s="181"/>
      <c r="D21" s="144"/>
      <c r="E21" s="145"/>
      <c r="F21" s="180"/>
      <c r="G21" s="180"/>
      <c r="H21" s="180"/>
      <c r="I21" s="180"/>
      <c r="J21" s="180"/>
      <c r="K21" s="180"/>
      <c r="L21" s="147"/>
      <c r="M21" s="148"/>
    </row>
    <row r="22" spans="1:13" s="100" customFormat="1">
      <c r="A22" s="171" t="s">
        <v>41</v>
      </c>
      <c r="B22" s="115" t="s">
        <v>7</v>
      </c>
      <c r="C22" s="115"/>
      <c r="D22" s="172"/>
      <c r="E22" s="172"/>
      <c r="F22" s="173"/>
      <c r="G22" s="173"/>
      <c r="H22" s="173"/>
      <c r="I22" s="173"/>
      <c r="J22" s="173"/>
      <c r="K22" s="173"/>
      <c r="L22" s="222"/>
      <c r="M22" s="151">
        <f>SUBTOTAL(9,M23:M25)</f>
        <v>0</v>
      </c>
    </row>
    <row r="23" spans="1:13" ht="25.5" customHeight="1">
      <c r="A23" s="141" t="s">
        <v>500</v>
      </c>
      <c r="B23" s="44">
        <v>90776</v>
      </c>
      <c r="C23" s="191" t="s">
        <v>27</v>
      </c>
      <c r="D23" s="192" t="s">
        <v>256</v>
      </c>
      <c r="E23" s="142" t="s">
        <v>35</v>
      </c>
      <c r="F23" s="217">
        <f>SUM(G23:K23)</f>
        <v>3236</v>
      </c>
      <c r="G23" s="238">
        <v>180</v>
      </c>
      <c r="H23" s="231">
        <v>400</v>
      </c>
      <c r="I23" s="233">
        <v>1920</v>
      </c>
      <c r="J23" s="235">
        <v>256</v>
      </c>
      <c r="K23" s="240">
        <v>480</v>
      </c>
      <c r="L23" s="143"/>
      <c r="M23" s="143">
        <f>ROUND((F23*L23),2)</f>
        <v>0</v>
      </c>
    </row>
    <row r="24" spans="1:13" ht="25.5" customHeight="1">
      <c r="A24" s="141" t="s">
        <v>501</v>
      </c>
      <c r="B24" s="44">
        <v>90777</v>
      </c>
      <c r="C24" s="191" t="s">
        <v>27</v>
      </c>
      <c r="D24" s="192" t="s">
        <v>257</v>
      </c>
      <c r="E24" s="142" t="s">
        <v>35</v>
      </c>
      <c r="F24" s="217">
        <f>SUM(G24:K24)</f>
        <v>1100</v>
      </c>
      <c r="G24" s="238">
        <v>80</v>
      </c>
      <c r="H24" s="231">
        <v>200</v>
      </c>
      <c r="I24" s="233">
        <v>500</v>
      </c>
      <c r="J24" s="235">
        <v>120</v>
      </c>
      <c r="K24" s="240">
        <v>200</v>
      </c>
      <c r="L24" s="143"/>
      <c r="M24" s="143">
        <f>ROUND((F24*L24),2)</f>
        <v>0</v>
      </c>
    </row>
    <row r="25" spans="1:13" ht="25.5" customHeight="1">
      <c r="A25" s="141" t="s">
        <v>502</v>
      </c>
      <c r="B25" s="44">
        <v>90777</v>
      </c>
      <c r="C25" s="191" t="s">
        <v>27</v>
      </c>
      <c r="D25" s="192" t="s">
        <v>295</v>
      </c>
      <c r="E25" s="142" t="s">
        <v>35</v>
      </c>
      <c r="F25" s="217">
        <f>SUM(G25:K25)</f>
        <v>1020</v>
      </c>
      <c r="G25" s="238">
        <v>80</v>
      </c>
      <c r="H25" s="231">
        <v>200</v>
      </c>
      <c r="I25" s="233">
        <v>500</v>
      </c>
      <c r="J25" s="235">
        <v>120</v>
      </c>
      <c r="K25" s="240">
        <v>120</v>
      </c>
      <c r="L25" s="143"/>
      <c r="M25" s="143">
        <f>ROUND((F25*L25),2)</f>
        <v>0</v>
      </c>
    </row>
    <row r="26" spans="1:13" s="98" customFormat="1" ht="6.95" customHeight="1">
      <c r="A26" s="162"/>
      <c r="B26" s="114"/>
      <c r="C26" s="114"/>
      <c r="D26" s="144"/>
      <c r="E26" s="145"/>
      <c r="F26" s="146"/>
      <c r="G26" s="146"/>
      <c r="H26" s="146"/>
      <c r="I26" s="146"/>
      <c r="J26" s="146"/>
      <c r="K26" s="146"/>
      <c r="L26" s="147"/>
      <c r="M26" s="148"/>
    </row>
    <row r="27" spans="1:13" s="100" customFormat="1">
      <c r="A27" s="171" t="s">
        <v>42</v>
      </c>
      <c r="B27" s="115" t="s">
        <v>282</v>
      </c>
      <c r="C27" s="115"/>
      <c r="D27" s="172"/>
      <c r="E27" s="172"/>
      <c r="F27" s="173"/>
      <c r="G27" s="173"/>
      <c r="H27" s="173"/>
      <c r="I27" s="173"/>
      <c r="J27" s="173"/>
      <c r="K27" s="173"/>
      <c r="L27" s="223"/>
      <c r="M27" s="151">
        <f>SUBTOTAL(9,M28:M32)</f>
        <v>0</v>
      </c>
    </row>
    <row r="28" spans="1:13" ht="27.75" customHeight="1">
      <c r="A28" s="140" t="s">
        <v>503</v>
      </c>
      <c r="B28" s="49" t="s">
        <v>71</v>
      </c>
      <c r="C28" s="140" t="s">
        <v>373</v>
      </c>
      <c r="D28" s="46" t="s">
        <v>72</v>
      </c>
      <c r="E28" s="142" t="s">
        <v>268</v>
      </c>
      <c r="F28" s="217">
        <f>SUM(G28:K28)</f>
        <v>22.5</v>
      </c>
      <c r="G28" s="238">
        <v>4.5</v>
      </c>
      <c r="H28" s="231">
        <v>4.5</v>
      </c>
      <c r="I28" s="233">
        <v>4.5</v>
      </c>
      <c r="J28" s="235">
        <v>4.5</v>
      </c>
      <c r="K28" s="240">
        <v>4.5</v>
      </c>
      <c r="L28" s="143"/>
      <c r="M28" s="143">
        <f>ROUND((F28*L28),2)</f>
        <v>0</v>
      </c>
    </row>
    <row r="29" spans="1:13" ht="32.25" customHeight="1">
      <c r="A29" s="140" t="s">
        <v>504</v>
      </c>
      <c r="B29" s="118">
        <v>93212</v>
      </c>
      <c r="C29" s="141" t="s">
        <v>27</v>
      </c>
      <c r="D29" s="192" t="s">
        <v>245</v>
      </c>
      <c r="E29" s="212" t="s">
        <v>241</v>
      </c>
      <c r="F29" s="217">
        <f>SUM(G29:K29)</f>
        <v>79</v>
      </c>
      <c r="G29" s="238">
        <v>7</v>
      </c>
      <c r="H29" s="231">
        <v>20</v>
      </c>
      <c r="I29" s="233">
        <v>35</v>
      </c>
      <c r="J29" s="235">
        <v>7</v>
      </c>
      <c r="K29" s="240">
        <v>10</v>
      </c>
      <c r="L29" s="143"/>
      <c r="M29" s="143">
        <f>ROUND((F29*L29),2)</f>
        <v>0</v>
      </c>
    </row>
    <row r="30" spans="1:13" ht="25.5" customHeight="1">
      <c r="A30" s="140" t="s">
        <v>505</v>
      </c>
      <c r="B30" s="118">
        <v>93210</v>
      </c>
      <c r="C30" s="141" t="s">
        <v>27</v>
      </c>
      <c r="D30" s="192" t="s">
        <v>244</v>
      </c>
      <c r="E30" s="212" t="s">
        <v>241</v>
      </c>
      <c r="F30" s="217">
        <f>SUM(G30:K30)</f>
        <v>53</v>
      </c>
      <c r="G30" s="238">
        <v>5</v>
      </c>
      <c r="H30" s="231">
        <v>13</v>
      </c>
      <c r="I30" s="233">
        <v>23</v>
      </c>
      <c r="J30" s="235">
        <v>5</v>
      </c>
      <c r="K30" s="240">
        <v>7</v>
      </c>
      <c r="L30" s="143"/>
      <c r="M30" s="143">
        <f>ROUND((F30*L30),2)</f>
        <v>0</v>
      </c>
    </row>
    <row r="31" spans="1:13" ht="25.5" customHeight="1">
      <c r="A31" s="140" t="s">
        <v>506</v>
      </c>
      <c r="B31" s="118">
        <v>93207</v>
      </c>
      <c r="C31" s="141" t="s">
        <v>27</v>
      </c>
      <c r="D31" s="192" t="s">
        <v>242</v>
      </c>
      <c r="E31" s="212" t="s">
        <v>241</v>
      </c>
      <c r="F31" s="217">
        <f>SUM(G31:K31)</f>
        <v>79.75</v>
      </c>
      <c r="G31" s="238">
        <v>14.5</v>
      </c>
      <c r="H31" s="231">
        <v>14.5</v>
      </c>
      <c r="I31" s="233">
        <v>21.75</v>
      </c>
      <c r="J31" s="235">
        <v>14.5</v>
      </c>
      <c r="K31" s="240">
        <v>14.5</v>
      </c>
      <c r="L31" s="143"/>
      <c r="M31" s="143">
        <f>ROUND((F31*L31),2)</f>
        <v>0</v>
      </c>
    </row>
    <row r="32" spans="1:13" ht="27.75" customHeight="1">
      <c r="A32" s="140" t="s">
        <v>507</v>
      </c>
      <c r="B32" s="118">
        <v>93208</v>
      </c>
      <c r="C32" s="141" t="s">
        <v>27</v>
      </c>
      <c r="D32" s="192" t="s">
        <v>243</v>
      </c>
      <c r="E32" s="212" t="s">
        <v>241</v>
      </c>
      <c r="F32" s="217">
        <f>SUM(G32:K32)</f>
        <v>150</v>
      </c>
      <c r="G32" s="238">
        <v>30</v>
      </c>
      <c r="H32" s="231">
        <v>30</v>
      </c>
      <c r="I32" s="233">
        <v>30</v>
      </c>
      <c r="J32" s="235">
        <v>30</v>
      </c>
      <c r="K32" s="240">
        <v>30</v>
      </c>
      <c r="L32" s="143"/>
      <c r="M32" s="143">
        <f>ROUND((F32*L32),2)</f>
        <v>0</v>
      </c>
    </row>
    <row r="33" spans="1:13" s="98" customFormat="1" ht="6.95" customHeight="1">
      <c r="A33" s="162"/>
      <c r="B33" s="114"/>
      <c r="C33" s="114"/>
      <c r="D33" s="144"/>
      <c r="E33" s="145"/>
      <c r="F33" s="146"/>
      <c r="G33" s="146"/>
      <c r="H33" s="146"/>
      <c r="I33" s="146"/>
      <c r="J33" s="146"/>
      <c r="K33" s="146"/>
      <c r="L33" s="147"/>
      <c r="M33" s="148"/>
    </row>
    <row r="34" spans="1:13" s="100" customFormat="1">
      <c r="A34" s="171" t="s">
        <v>43</v>
      </c>
      <c r="B34" s="115" t="s">
        <v>260</v>
      </c>
      <c r="C34" s="115"/>
      <c r="D34" s="172"/>
      <c r="E34" s="172"/>
      <c r="F34" s="173"/>
      <c r="G34" s="173"/>
      <c r="H34" s="173"/>
      <c r="I34" s="173"/>
      <c r="J34" s="173"/>
      <c r="K34" s="173"/>
      <c r="L34" s="223"/>
      <c r="M34" s="151">
        <f>SUBTOTAL(9,M35:M100)</f>
        <v>0</v>
      </c>
    </row>
    <row r="35" spans="1:13">
      <c r="A35" s="158" t="s">
        <v>508</v>
      </c>
      <c r="B35" s="194"/>
      <c r="C35" s="194"/>
      <c r="D35" s="194" t="s">
        <v>337</v>
      </c>
      <c r="E35" s="194"/>
      <c r="F35" s="195"/>
      <c r="G35" s="195"/>
      <c r="H35" s="195"/>
      <c r="I35" s="195"/>
      <c r="J35" s="195"/>
      <c r="K35" s="195"/>
      <c r="L35" s="221"/>
      <c r="M35" s="153">
        <f>SUBTOTAL(9,M36:M38)</f>
        <v>0</v>
      </c>
    </row>
    <row r="36" spans="1:13" ht="27.75" customHeight="1">
      <c r="A36" s="141" t="s">
        <v>509</v>
      </c>
      <c r="B36" s="117" t="s">
        <v>296</v>
      </c>
      <c r="C36" s="141" t="s">
        <v>28</v>
      </c>
      <c r="D36" s="46" t="s">
        <v>338</v>
      </c>
      <c r="E36" s="142" t="s">
        <v>241</v>
      </c>
      <c r="F36" s="217">
        <f>SUM(G36:K36)</f>
        <v>5244</v>
      </c>
      <c r="G36" s="238">
        <v>267</v>
      </c>
      <c r="H36" s="231">
        <v>522</v>
      </c>
      <c r="I36" s="233">
        <v>2872</v>
      </c>
      <c r="J36" s="235">
        <v>591</v>
      </c>
      <c r="K36" s="240">
        <v>992</v>
      </c>
      <c r="L36" s="143"/>
      <c r="M36" s="143">
        <f>ROUND((F36*L36),2)</f>
        <v>0</v>
      </c>
    </row>
    <row r="37" spans="1:13" ht="27.75" customHeight="1">
      <c r="A37" s="141" t="s">
        <v>510</v>
      </c>
      <c r="B37" s="44" t="s">
        <v>323</v>
      </c>
      <c r="C37" s="141" t="s">
        <v>28</v>
      </c>
      <c r="D37" s="46" t="s">
        <v>322</v>
      </c>
      <c r="E37" s="142" t="s">
        <v>241</v>
      </c>
      <c r="F37" s="217">
        <f>SUM(G37:K37)</f>
        <v>200.95000000000002</v>
      </c>
      <c r="G37" s="238">
        <v>42</v>
      </c>
      <c r="H37" s="231">
        <v>22</v>
      </c>
      <c r="I37" s="233">
        <v>52.800000000000004</v>
      </c>
      <c r="J37" s="235">
        <v>17.600000000000001</v>
      </c>
      <c r="K37" s="240">
        <v>66.550000000000011</v>
      </c>
      <c r="L37" s="143"/>
      <c r="M37" s="143">
        <f>ROUND((F37*L37),2)</f>
        <v>0</v>
      </c>
    </row>
    <row r="38" spans="1:13" ht="27.75" customHeight="1">
      <c r="A38" s="141" t="s">
        <v>511</v>
      </c>
      <c r="B38" s="49" t="s">
        <v>69</v>
      </c>
      <c r="C38" s="141" t="s">
        <v>373</v>
      </c>
      <c r="D38" s="46" t="s">
        <v>70</v>
      </c>
      <c r="E38" s="142" t="s">
        <v>272</v>
      </c>
      <c r="F38" s="217">
        <f>SUM(G38:K38)</f>
        <v>448</v>
      </c>
      <c r="G38" s="238">
        <v>80</v>
      </c>
      <c r="H38" s="231">
        <v>80</v>
      </c>
      <c r="I38" s="233">
        <v>160</v>
      </c>
      <c r="J38" s="235">
        <v>48</v>
      </c>
      <c r="K38" s="240">
        <v>80</v>
      </c>
      <c r="L38" s="143"/>
      <c r="M38" s="143">
        <f>ROUND((F38*L38),2)</f>
        <v>0</v>
      </c>
    </row>
    <row r="39" spans="1:13">
      <c r="A39" s="158" t="s">
        <v>512</v>
      </c>
      <c r="B39" s="194"/>
      <c r="C39" s="194"/>
      <c r="D39" s="194" t="s">
        <v>283</v>
      </c>
      <c r="E39" s="194"/>
      <c r="F39" s="195"/>
      <c r="G39" s="195"/>
      <c r="H39" s="195"/>
      <c r="I39" s="195"/>
      <c r="J39" s="195"/>
      <c r="K39" s="195"/>
      <c r="L39" s="221"/>
      <c r="M39" s="153">
        <f>SUBTOTAL(9,M40:M57)</f>
        <v>0</v>
      </c>
    </row>
    <row r="40" spans="1:13" ht="27.75" customHeight="1">
      <c r="A40" s="141" t="s">
        <v>513</v>
      </c>
      <c r="B40" s="44" t="s">
        <v>73</v>
      </c>
      <c r="C40" s="141" t="s">
        <v>373</v>
      </c>
      <c r="D40" s="46" t="s">
        <v>74</v>
      </c>
      <c r="E40" s="142" t="s">
        <v>270</v>
      </c>
      <c r="F40" s="217">
        <f t="shared" ref="F40:F57" si="2">SUM(G40:K40)</f>
        <v>10.32</v>
      </c>
      <c r="G40" s="238"/>
      <c r="H40" s="231"/>
      <c r="I40" s="233"/>
      <c r="J40" s="235"/>
      <c r="K40" s="240">
        <v>10.32</v>
      </c>
      <c r="L40" s="143"/>
      <c r="M40" s="143">
        <f t="shared" ref="M40:M57" si="3">ROUND((F40*L40),2)</f>
        <v>0</v>
      </c>
    </row>
    <row r="41" spans="1:13" ht="27.75" customHeight="1">
      <c r="A41" s="141" t="s">
        <v>514</v>
      </c>
      <c r="B41" s="49" t="s">
        <v>79</v>
      </c>
      <c r="C41" s="141" t="s">
        <v>373</v>
      </c>
      <c r="D41" s="46" t="s">
        <v>80</v>
      </c>
      <c r="E41" s="142" t="s">
        <v>1</v>
      </c>
      <c r="F41" s="217">
        <f t="shared" si="2"/>
        <v>5</v>
      </c>
      <c r="G41" s="238"/>
      <c r="H41" s="231"/>
      <c r="I41" s="233"/>
      <c r="J41" s="235">
        <v>3</v>
      </c>
      <c r="K41" s="240">
        <v>2</v>
      </c>
      <c r="L41" s="143"/>
      <c r="M41" s="143">
        <f t="shared" si="3"/>
        <v>0</v>
      </c>
    </row>
    <row r="42" spans="1:13" ht="21.75" customHeight="1">
      <c r="A42" s="141" t="s">
        <v>515</v>
      </c>
      <c r="B42" s="49" t="s">
        <v>83</v>
      </c>
      <c r="C42" s="141" t="s">
        <v>373</v>
      </c>
      <c r="D42" s="46" t="s">
        <v>84</v>
      </c>
      <c r="E42" s="142" t="s">
        <v>1</v>
      </c>
      <c r="F42" s="217">
        <f t="shared" si="2"/>
        <v>15</v>
      </c>
      <c r="G42" s="238"/>
      <c r="H42" s="231"/>
      <c r="I42" s="233"/>
      <c r="J42" s="235">
        <v>9</v>
      </c>
      <c r="K42" s="240">
        <v>6</v>
      </c>
      <c r="L42" s="143"/>
      <c r="M42" s="143">
        <f t="shared" si="3"/>
        <v>0</v>
      </c>
    </row>
    <row r="43" spans="1:13" ht="27.75" customHeight="1">
      <c r="A43" s="141" t="s">
        <v>516</v>
      </c>
      <c r="B43" s="49" t="s">
        <v>81</v>
      </c>
      <c r="C43" s="141" t="s">
        <v>373</v>
      </c>
      <c r="D43" s="46" t="s">
        <v>82</v>
      </c>
      <c r="E43" s="142" t="s">
        <v>269</v>
      </c>
      <c r="F43" s="217">
        <f t="shared" si="2"/>
        <v>20.7</v>
      </c>
      <c r="G43" s="238"/>
      <c r="H43" s="231"/>
      <c r="I43" s="233"/>
      <c r="J43" s="235">
        <v>10.5</v>
      </c>
      <c r="K43" s="240">
        <v>10.199999999999999</v>
      </c>
      <c r="L43" s="143"/>
      <c r="M43" s="143">
        <f t="shared" si="3"/>
        <v>0</v>
      </c>
    </row>
    <row r="44" spans="1:13" ht="27.75" customHeight="1">
      <c r="A44" s="141" t="s">
        <v>517</v>
      </c>
      <c r="B44" s="44" t="s">
        <v>320</v>
      </c>
      <c r="C44" s="191" t="s">
        <v>28</v>
      </c>
      <c r="D44" s="188" t="s">
        <v>321</v>
      </c>
      <c r="E44" s="187" t="s">
        <v>26</v>
      </c>
      <c r="F44" s="217">
        <f t="shared" si="2"/>
        <v>19</v>
      </c>
      <c r="G44" s="238"/>
      <c r="H44" s="231"/>
      <c r="I44" s="233">
        <v>15</v>
      </c>
      <c r="J44" s="235">
        <v>4</v>
      </c>
      <c r="K44" s="240"/>
      <c r="L44" s="143"/>
      <c r="M44" s="143">
        <f t="shared" si="3"/>
        <v>0</v>
      </c>
    </row>
    <row r="45" spans="1:13" ht="27.75" customHeight="1">
      <c r="A45" s="141" t="s">
        <v>517</v>
      </c>
      <c r="B45" s="44" t="s">
        <v>89</v>
      </c>
      <c r="C45" s="141" t="s">
        <v>373</v>
      </c>
      <c r="D45" s="188" t="s">
        <v>90</v>
      </c>
      <c r="E45" s="187" t="s">
        <v>26</v>
      </c>
      <c r="F45" s="217">
        <f t="shared" si="2"/>
        <v>2</v>
      </c>
      <c r="G45" s="238"/>
      <c r="H45" s="231"/>
      <c r="I45" s="233">
        <v>2</v>
      </c>
      <c r="J45" s="235"/>
      <c r="K45" s="240"/>
      <c r="L45" s="143"/>
      <c r="M45" s="143">
        <f t="shared" si="3"/>
        <v>0</v>
      </c>
    </row>
    <row r="46" spans="1:13" ht="27.75" customHeight="1">
      <c r="A46" s="141" t="s">
        <v>518</v>
      </c>
      <c r="B46" s="44" t="s">
        <v>309</v>
      </c>
      <c r="C46" s="191" t="s">
        <v>28</v>
      </c>
      <c r="D46" s="188" t="s">
        <v>311</v>
      </c>
      <c r="E46" s="187" t="s">
        <v>26</v>
      </c>
      <c r="F46" s="217">
        <f t="shared" si="2"/>
        <v>155</v>
      </c>
      <c r="G46" s="238">
        <v>8</v>
      </c>
      <c r="H46" s="231">
        <v>24</v>
      </c>
      <c r="I46" s="233">
        <v>59</v>
      </c>
      <c r="J46" s="235"/>
      <c r="K46" s="240">
        <v>64</v>
      </c>
      <c r="L46" s="143"/>
      <c r="M46" s="143">
        <f t="shared" si="3"/>
        <v>0</v>
      </c>
    </row>
    <row r="47" spans="1:13" ht="27.75" customHeight="1">
      <c r="A47" s="141" t="s">
        <v>519</v>
      </c>
      <c r="B47" s="44" t="s">
        <v>310</v>
      </c>
      <c r="C47" s="191" t="s">
        <v>28</v>
      </c>
      <c r="D47" s="188" t="s">
        <v>312</v>
      </c>
      <c r="E47" s="187" t="s">
        <v>26</v>
      </c>
      <c r="F47" s="217">
        <f t="shared" si="2"/>
        <v>5</v>
      </c>
      <c r="G47" s="238">
        <v>1</v>
      </c>
      <c r="H47" s="231">
        <v>1</v>
      </c>
      <c r="I47" s="233">
        <v>1</v>
      </c>
      <c r="J47" s="235">
        <v>1</v>
      </c>
      <c r="K47" s="240">
        <v>1</v>
      </c>
      <c r="L47" s="143"/>
      <c r="M47" s="143">
        <f t="shared" si="3"/>
        <v>0</v>
      </c>
    </row>
    <row r="48" spans="1:13" ht="27.75" customHeight="1">
      <c r="A48" s="141" t="s">
        <v>520</v>
      </c>
      <c r="B48" s="44" t="s">
        <v>313</v>
      </c>
      <c r="C48" s="191" t="s">
        <v>28</v>
      </c>
      <c r="D48" s="188" t="s">
        <v>314</v>
      </c>
      <c r="E48" s="187" t="s">
        <v>25</v>
      </c>
      <c r="F48" s="217">
        <f t="shared" si="2"/>
        <v>746</v>
      </c>
      <c r="G48" s="238">
        <v>50</v>
      </c>
      <c r="H48" s="231">
        <v>139</v>
      </c>
      <c r="I48" s="233">
        <v>177</v>
      </c>
      <c r="J48" s="235"/>
      <c r="K48" s="240">
        <v>380</v>
      </c>
      <c r="L48" s="143"/>
      <c r="M48" s="143">
        <f t="shared" si="3"/>
        <v>0</v>
      </c>
    </row>
    <row r="49" spans="1:13" ht="27.75" customHeight="1">
      <c r="A49" s="141" t="s">
        <v>521</v>
      </c>
      <c r="B49" s="44" t="s">
        <v>93</v>
      </c>
      <c r="C49" s="141" t="s">
        <v>373</v>
      </c>
      <c r="D49" s="188" t="s">
        <v>94</v>
      </c>
      <c r="E49" s="187" t="s">
        <v>25</v>
      </c>
      <c r="F49" s="217">
        <f t="shared" si="2"/>
        <v>25</v>
      </c>
      <c r="G49" s="238">
        <v>5</v>
      </c>
      <c r="H49" s="231">
        <v>8</v>
      </c>
      <c r="I49" s="233">
        <v>7</v>
      </c>
      <c r="J49" s="235"/>
      <c r="K49" s="240">
        <v>5</v>
      </c>
      <c r="L49" s="143"/>
      <c r="M49" s="143">
        <f t="shared" si="3"/>
        <v>0</v>
      </c>
    </row>
    <row r="50" spans="1:13" ht="27.75" customHeight="1">
      <c r="A50" s="141" t="s">
        <v>522</v>
      </c>
      <c r="B50" s="49" t="s">
        <v>85</v>
      </c>
      <c r="C50" s="141" t="s">
        <v>373</v>
      </c>
      <c r="D50" s="46" t="s">
        <v>86</v>
      </c>
      <c r="E50" s="142" t="s">
        <v>1</v>
      </c>
      <c r="F50" s="217">
        <f t="shared" si="2"/>
        <v>6</v>
      </c>
      <c r="G50" s="238">
        <v>1</v>
      </c>
      <c r="H50" s="231">
        <v>2</v>
      </c>
      <c r="I50" s="233">
        <v>1</v>
      </c>
      <c r="J50" s="235"/>
      <c r="K50" s="240">
        <v>2</v>
      </c>
      <c r="L50" s="143"/>
      <c r="M50" s="143">
        <f t="shared" si="3"/>
        <v>0</v>
      </c>
    </row>
    <row r="51" spans="1:13" ht="27.75" customHeight="1">
      <c r="A51" s="141" t="s">
        <v>523</v>
      </c>
      <c r="B51" s="49" t="s">
        <v>95</v>
      </c>
      <c r="C51" s="141" t="s">
        <v>373</v>
      </c>
      <c r="D51" s="46" t="s">
        <v>96</v>
      </c>
      <c r="E51" s="142" t="s">
        <v>1</v>
      </c>
      <c r="F51" s="217">
        <f t="shared" si="2"/>
        <v>1</v>
      </c>
      <c r="G51" s="238">
        <v>1</v>
      </c>
      <c r="H51" s="231"/>
      <c r="I51" s="233"/>
      <c r="J51" s="235"/>
      <c r="K51" s="240"/>
      <c r="L51" s="143"/>
      <c r="M51" s="143">
        <f t="shared" si="3"/>
        <v>0</v>
      </c>
    </row>
    <row r="52" spans="1:13" ht="26.25" customHeight="1">
      <c r="A52" s="141" t="s">
        <v>524</v>
      </c>
      <c r="B52" s="154" t="s">
        <v>91</v>
      </c>
      <c r="C52" s="189" t="s">
        <v>373</v>
      </c>
      <c r="D52" s="46" t="s">
        <v>92</v>
      </c>
      <c r="E52" s="187" t="s">
        <v>241</v>
      </c>
      <c r="F52" s="217">
        <f t="shared" si="2"/>
        <v>4</v>
      </c>
      <c r="G52" s="239">
        <v>0.8</v>
      </c>
      <c r="H52" s="232">
        <v>0.8</v>
      </c>
      <c r="I52" s="234">
        <v>0.8</v>
      </c>
      <c r="J52" s="236">
        <v>0.8</v>
      </c>
      <c r="K52" s="241">
        <v>0.8</v>
      </c>
      <c r="L52" s="143"/>
      <c r="M52" s="143">
        <f t="shared" si="3"/>
        <v>0</v>
      </c>
    </row>
    <row r="53" spans="1:13" ht="30" customHeight="1">
      <c r="A53" s="141" t="s">
        <v>525</v>
      </c>
      <c r="B53" s="44" t="s">
        <v>87</v>
      </c>
      <c r="C53" s="189" t="s">
        <v>373</v>
      </c>
      <c r="D53" s="188" t="s">
        <v>88</v>
      </c>
      <c r="E53" s="187" t="s">
        <v>26</v>
      </c>
      <c r="F53" s="217">
        <f t="shared" si="2"/>
        <v>101</v>
      </c>
      <c r="G53" s="239">
        <v>28</v>
      </c>
      <c r="H53" s="232"/>
      <c r="I53" s="234">
        <v>64</v>
      </c>
      <c r="J53" s="236"/>
      <c r="K53" s="241">
        <v>9</v>
      </c>
      <c r="L53" s="143"/>
      <c r="M53" s="143">
        <f t="shared" si="3"/>
        <v>0</v>
      </c>
    </row>
    <row r="54" spans="1:13" ht="30" customHeight="1">
      <c r="A54" s="141" t="s">
        <v>526</v>
      </c>
      <c r="B54" s="44" t="s">
        <v>75</v>
      </c>
      <c r="C54" s="189" t="s">
        <v>373</v>
      </c>
      <c r="D54" s="188" t="s">
        <v>76</v>
      </c>
      <c r="E54" s="187" t="s">
        <v>241</v>
      </c>
      <c r="F54" s="217">
        <f t="shared" si="2"/>
        <v>54</v>
      </c>
      <c r="G54" s="239"/>
      <c r="H54" s="232"/>
      <c r="I54" s="234"/>
      <c r="J54" s="236"/>
      <c r="K54" s="241">
        <v>54</v>
      </c>
      <c r="L54" s="143"/>
      <c r="M54" s="143">
        <f t="shared" si="3"/>
        <v>0</v>
      </c>
    </row>
    <row r="55" spans="1:13" ht="30" customHeight="1">
      <c r="A55" s="141" t="s">
        <v>527</v>
      </c>
      <c r="B55" s="44" t="s">
        <v>77</v>
      </c>
      <c r="C55" s="189" t="s">
        <v>373</v>
      </c>
      <c r="D55" s="188" t="s">
        <v>78</v>
      </c>
      <c r="E55" s="187" t="s">
        <v>241</v>
      </c>
      <c r="F55" s="217">
        <f t="shared" si="2"/>
        <v>2143</v>
      </c>
      <c r="G55" s="239">
        <v>267</v>
      </c>
      <c r="H55" s="232">
        <v>268</v>
      </c>
      <c r="I55" s="234">
        <v>604</v>
      </c>
      <c r="J55" s="236">
        <v>12</v>
      </c>
      <c r="K55" s="241">
        <v>992</v>
      </c>
      <c r="L55" s="143"/>
      <c r="M55" s="143">
        <f t="shared" si="3"/>
        <v>0</v>
      </c>
    </row>
    <row r="56" spans="1:13" ht="38.25" customHeight="1">
      <c r="A56" s="141" t="s">
        <v>528</v>
      </c>
      <c r="B56" s="49" t="s">
        <v>97</v>
      </c>
      <c r="C56" s="141" t="s">
        <v>373</v>
      </c>
      <c r="D56" s="46" t="s">
        <v>98</v>
      </c>
      <c r="E56" s="142" t="s">
        <v>270</v>
      </c>
      <c r="F56" s="217">
        <f t="shared" si="2"/>
        <v>125.81780000000001</v>
      </c>
      <c r="G56" s="238">
        <v>15.383800000000001</v>
      </c>
      <c r="H56" s="231">
        <v>15.704000000000001</v>
      </c>
      <c r="I56" s="233">
        <v>30.8</v>
      </c>
      <c r="J56" s="235">
        <v>1.02</v>
      </c>
      <c r="K56" s="240">
        <v>62.910000000000004</v>
      </c>
      <c r="L56" s="143"/>
      <c r="M56" s="143">
        <f t="shared" si="3"/>
        <v>0</v>
      </c>
    </row>
    <row r="57" spans="1:13" ht="43.5" customHeight="1">
      <c r="A57" s="141" t="s">
        <v>529</v>
      </c>
      <c r="B57" s="49" t="s">
        <v>99</v>
      </c>
      <c r="C57" s="140" t="s">
        <v>373</v>
      </c>
      <c r="D57" s="46" t="s">
        <v>52</v>
      </c>
      <c r="E57" s="142" t="s">
        <v>270</v>
      </c>
      <c r="F57" s="217">
        <f t="shared" si="2"/>
        <v>125.81780000000001</v>
      </c>
      <c r="G57" s="238">
        <v>15.383800000000001</v>
      </c>
      <c r="H57" s="231">
        <v>15.704000000000001</v>
      </c>
      <c r="I57" s="233">
        <v>30.8</v>
      </c>
      <c r="J57" s="235">
        <v>1.02</v>
      </c>
      <c r="K57" s="240">
        <v>62.910000000000004</v>
      </c>
      <c r="L57" s="143"/>
      <c r="M57" s="143">
        <f t="shared" si="3"/>
        <v>0</v>
      </c>
    </row>
    <row r="58" spans="1:13">
      <c r="A58" s="158" t="s">
        <v>530</v>
      </c>
      <c r="B58" s="194"/>
      <c r="C58" s="194"/>
      <c r="D58" s="194" t="s">
        <v>359</v>
      </c>
      <c r="E58" s="194"/>
      <c r="F58" s="195"/>
      <c r="G58" s="195"/>
      <c r="H58" s="195"/>
      <c r="I58" s="195"/>
      <c r="J58" s="195"/>
      <c r="K58" s="195"/>
      <c r="L58" s="221"/>
      <c r="M58" s="153">
        <f>SUBTOTAL(9,M59:M85)</f>
        <v>0</v>
      </c>
    </row>
    <row r="59" spans="1:13" ht="27.75" customHeight="1">
      <c r="A59" s="191" t="s">
        <v>531</v>
      </c>
      <c r="B59" s="44" t="s">
        <v>103</v>
      </c>
      <c r="C59" s="191" t="s">
        <v>373</v>
      </c>
      <c r="D59" s="46" t="s">
        <v>104</v>
      </c>
      <c r="E59" s="142" t="s">
        <v>268</v>
      </c>
      <c r="F59" s="217">
        <f t="shared" ref="F59:F85" si="4">SUM(G59:K59)</f>
        <v>117.5</v>
      </c>
      <c r="G59" s="238"/>
      <c r="H59" s="231"/>
      <c r="I59" s="233"/>
      <c r="J59" s="235">
        <v>77</v>
      </c>
      <c r="K59" s="240">
        <v>40.5</v>
      </c>
      <c r="L59" s="143"/>
      <c r="M59" s="143">
        <f t="shared" ref="M59:M85" si="5">ROUND((F59*L59),2)</f>
        <v>0</v>
      </c>
    </row>
    <row r="60" spans="1:13" ht="27.75" customHeight="1">
      <c r="A60" s="191" t="s">
        <v>532</v>
      </c>
      <c r="B60" s="44" t="s">
        <v>316</v>
      </c>
      <c r="C60" s="141" t="s">
        <v>28</v>
      </c>
      <c r="D60" s="46" t="s">
        <v>346</v>
      </c>
      <c r="E60" s="142" t="s">
        <v>26</v>
      </c>
      <c r="F60" s="217">
        <f t="shared" si="4"/>
        <v>6</v>
      </c>
      <c r="G60" s="238"/>
      <c r="H60" s="231"/>
      <c r="I60" s="233"/>
      <c r="J60" s="235"/>
      <c r="K60" s="240">
        <v>6</v>
      </c>
      <c r="L60" s="143"/>
      <c r="M60" s="143">
        <f t="shared" si="5"/>
        <v>0</v>
      </c>
    </row>
    <row r="61" spans="1:13" ht="27.75" customHeight="1">
      <c r="A61" s="191" t="s">
        <v>533</v>
      </c>
      <c r="B61" s="44" t="s">
        <v>287</v>
      </c>
      <c r="C61" s="141" t="s">
        <v>28</v>
      </c>
      <c r="D61" s="46" t="s">
        <v>344</v>
      </c>
      <c r="E61" s="142" t="s">
        <v>26</v>
      </c>
      <c r="F61" s="217">
        <f t="shared" si="4"/>
        <v>1</v>
      </c>
      <c r="G61" s="238"/>
      <c r="H61" s="231"/>
      <c r="I61" s="233"/>
      <c r="J61" s="235">
        <v>1</v>
      </c>
      <c r="K61" s="240"/>
      <c r="L61" s="143"/>
      <c r="M61" s="143">
        <f t="shared" si="5"/>
        <v>0</v>
      </c>
    </row>
    <row r="62" spans="1:13" ht="27.75" customHeight="1">
      <c r="A62" s="191" t="s">
        <v>534</v>
      </c>
      <c r="B62" s="44" t="s">
        <v>450</v>
      </c>
      <c r="C62" s="141" t="s">
        <v>28</v>
      </c>
      <c r="D62" s="46" t="s">
        <v>449</v>
      </c>
      <c r="E62" s="142" t="s">
        <v>26</v>
      </c>
      <c r="F62" s="217">
        <f t="shared" si="4"/>
        <v>3</v>
      </c>
      <c r="G62" s="238"/>
      <c r="H62" s="231"/>
      <c r="I62" s="233"/>
      <c r="J62" s="235">
        <v>3</v>
      </c>
      <c r="K62" s="240"/>
      <c r="L62" s="143"/>
      <c r="M62" s="143">
        <f t="shared" si="5"/>
        <v>0</v>
      </c>
    </row>
    <row r="63" spans="1:13" ht="27.75" customHeight="1">
      <c r="A63" s="191" t="s">
        <v>535</v>
      </c>
      <c r="B63" s="44" t="s">
        <v>333</v>
      </c>
      <c r="C63" s="141" t="s">
        <v>28</v>
      </c>
      <c r="D63" s="46" t="s">
        <v>347</v>
      </c>
      <c r="E63" s="142" t="s">
        <v>26</v>
      </c>
      <c r="F63" s="217">
        <f t="shared" si="4"/>
        <v>2</v>
      </c>
      <c r="G63" s="238"/>
      <c r="H63" s="231"/>
      <c r="I63" s="233"/>
      <c r="J63" s="235"/>
      <c r="K63" s="240">
        <v>2</v>
      </c>
      <c r="L63" s="143"/>
      <c r="M63" s="143">
        <f t="shared" si="5"/>
        <v>0</v>
      </c>
    </row>
    <row r="64" spans="1:13" ht="45" customHeight="1">
      <c r="A64" s="191" t="s">
        <v>536</v>
      </c>
      <c r="B64" s="44" t="s">
        <v>121</v>
      </c>
      <c r="C64" s="141" t="s">
        <v>373</v>
      </c>
      <c r="D64" s="46" t="s">
        <v>36</v>
      </c>
      <c r="E64" s="142" t="s">
        <v>271</v>
      </c>
      <c r="F64" s="217">
        <f t="shared" si="4"/>
        <v>3</v>
      </c>
      <c r="G64" s="238">
        <v>3</v>
      </c>
      <c r="H64" s="231"/>
      <c r="I64" s="233"/>
      <c r="J64" s="235"/>
      <c r="K64" s="240"/>
      <c r="L64" s="143"/>
      <c r="M64" s="143">
        <f t="shared" si="5"/>
        <v>0</v>
      </c>
    </row>
    <row r="65" spans="1:13" ht="23.25" customHeight="1">
      <c r="A65" s="191" t="s">
        <v>537</v>
      </c>
      <c r="B65" s="44" t="s">
        <v>119</v>
      </c>
      <c r="C65" s="141" t="s">
        <v>373</v>
      </c>
      <c r="D65" s="46" t="s">
        <v>120</v>
      </c>
      <c r="E65" s="142" t="s">
        <v>1</v>
      </c>
      <c r="F65" s="217">
        <f t="shared" si="4"/>
        <v>1</v>
      </c>
      <c r="G65" s="238">
        <v>1</v>
      </c>
      <c r="H65" s="231"/>
      <c r="I65" s="233"/>
      <c r="J65" s="235"/>
      <c r="K65" s="240"/>
      <c r="L65" s="143"/>
      <c r="M65" s="143">
        <f t="shared" si="5"/>
        <v>0</v>
      </c>
    </row>
    <row r="66" spans="1:13" ht="29.25" customHeight="1">
      <c r="A66" s="191" t="s">
        <v>538</v>
      </c>
      <c r="B66" s="44" t="s">
        <v>353</v>
      </c>
      <c r="C66" s="141" t="s">
        <v>28</v>
      </c>
      <c r="D66" s="46" t="s">
        <v>355</v>
      </c>
      <c r="E66" s="142" t="s">
        <v>26</v>
      </c>
      <c r="F66" s="217">
        <f t="shared" si="4"/>
        <v>2</v>
      </c>
      <c r="G66" s="238"/>
      <c r="H66" s="231"/>
      <c r="I66" s="233">
        <v>2</v>
      </c>
      <c r="J66" s="235"/>
      <c r="K66" s="240"/>
      <c r="L66" s="143"/>
      <c r="M66" s="143">
        <f t="shared" si="5"/>
        <v>0</v>
      </c>
    </row>
    <row r="67" spans="1:13" ht="27.75" customHeight="1">
      <c r="A67" s="191" t="s">
        <v>539</v>
      </c>
      <c r="B67" s="44" t="s">
        <v>332</v>
      </c>
      <c r="C67" s="141" t="s">
        <v>28</v>
      </c>
      <c r="D67" s="46" t="s">
        <v>354</v>
      </c>
      <c r="E67" s="142" t="s">
        <v>26</v>
      </c>
      <c r="F67" s="217">
        <f t="shared" si="4"/>
        <v>2</v>
      </c>
      <c r="G67" s="238"/>
      <c r="H67" s="231"/>
      <c r="I67" s="233">
        <v>2</v>
      </c>
      <c r="J67" s="235"/>
      <c r="K67" s="240"/>
      <c r="L67" s="143"/>
      <c r="M67" s="143">
        <f t="shared" si="5"/>
        <v>0</v>
      </c>
    </row>
    <row r="68" spans="1:13" ht="27.75" customHeight="1">
      <c r="A68" s="191" t="s">
        <v>540</v>
      </c>
      <c r="B68" s="44" t="s">
        <v>318</v>
      </c>
      <c r="C68" s="141" t="s">
        <v>28</v>
      </c>
      <c r="D68" s="46" t="s">
        <v>319</v>
      </c>
      <c r="E68" s="142" t="s">
        <v>26</v>
      </c>
      <c r="F68" s="217">
        <f t="shared" si="4"/>
        <v>18</v>
      </c>
      <c r="G68" s="238"/>
      <c r="H68" s="231">
        <v>6</v>
      </c>
      <c r="I68" s="233">
        <v>8</v>
      </c>
      <c r="J68" s="235">
        <v>4</v>
      </c>
      <c r="K68" s="240"/>
      <c r="L68" s="143"/>
      <c r="M68" s="143">
        <f t="shared" si="5"/>
        <v>0</v>
      </c>
    </row>
    <row r="69" spans="1:13" ht="27.75" customHeight="1">
      <c r="A69" s="191" t="s">
        <v>541</v>
      </c>
      <c r="B69" s="44" t="s">
        <v>348</v>
      </c>
      <c r="C69" s="141" t="s">
        <v>28</v>
      </c>
      <c r="D69" s="46" t="s">
        <v>351</v>
      </c>
      <c r="E69" s="142" t="s">
        <v>241</v>
      </c>
      <c r="F69" s="217">
        <f t="shared" si="4"/>
        <v>21</v>
      </c>
      <c r="G69" s="238"/>
      <c r="H69" s="231">
        <v>14</v>
      </c>
      <c r="I69" s="233">
        <v>3</v>
      </c>
      <c r="J69" s="235">
        <v>0.8</v>
      </c>
      <c r="K69" s="240">
        <v>3.2</v>
      </c>
      <c r="L69" s="143"/>
      <c r="M69" s="143">
        <f t="shared" si="5"/>
        <v>0</v>
      </c>
    </row>
    <row r="70" spans="1:13" ht="27.75" customHeight="1">
      <c r="A70" s="191" t="s">
        <v>542</v>
      </c>
      <c r="B70" s="44">
        <v>90447</v>
      </c>
      <c r="C70" s="141" t="s">
        <v>27</v>
      </c>
      <c r="D70" s="46" t="s">
        <v>254</v>
      </c>
      <c r="E70" s="142" t="s">
        <v>25</v>
      </c>
      <c r="F70" s="217">
        <f t="shared" si="4"/>
        <v>466</v>
      </c>
      <c r="G70" s="238">
        <v>32</v>
      </c>
      <c r="H70" s="231">
        <v>92</v>
      </c>
      <c r="I70" s="233">
        <v>225</v>
      </c>
      <c r="J70" s="235">
        <v>49</v>
      </c>
      <c r="K70" s="240">
        <v>68</v>
      </c>
      <c r="L70" s="143"/>
      <c r="M70" s="143">
        <f t="shared" si="5"/>
        <v>0</v>
      </c>
    </row>
    <row r="71" spans="1:13" ht="27.75" customHeight="1">
      <c r="A71" s="191" t="s">
        <v>543</v>
      </c>
      <c r="B71" s="44">
        <v>91222</v>
      </c>
      <c r="C71" s="141" t="s">
        <v>27</v>
      </c>
      <c r="D71" s="46" t="s">
        <v>255</v>
      </c>
      <c r="E71" s="142" t="s">
        <v>25</v>
      </c>
      <c r="F71" s="217">
        <f t="shared" si="4"/>
        <v>127</v>
      </c>
      <c r="G71" s="238">
        <v>28</v>
      </c>
      <c r="H71" s="231">
        <v>10</v>
      </c>
      <c r="I71" s="233">
        <v>58</v>
      </c>
      <c r="J71" s="235">
        <v>27</v>
      </c>
      <c r="K71" s="240">
        <v>4</v>
      </c>
      <c r="L71" s="143"/>
      <c r="M71" s="143">
        <f t="shared" si="5"/>
        <v>0</v>
      </c>
    </row>
    <row r="72" spans="1:13" ht="27.75" customHeight="1">
      <c r="A72" s="191" t="s">
        <v>544</v>
      </c>
      <c r="B72" s="118">
        <v>90439</v>
      </c>
      <c r="C72" s="141" t="s">
        <v>27</v>
      </c>
      <c r="D72" s="192" t="s">
        <v>251</v>
      </c>
      <c r="E72" s="212" t="s">
        <v>26</v>
      </c>
      <c r="F72" s="217">
        <f t="shared" si="4"/>
        <v>23</v>
      </c>
      <c r="G72" s="238">
        <v>5</v>
      </c>
      <c r="H72" s="231">
        <v>4</v>
      </c>
      <c r="I72" s="233">
        <v>4</v>
      </c>
      <c r="J72" s="235">
        <v>4</v>
      </c>
      <c r="K72" s="240">
        <v>6</v>
      </c>
      <c r="L72" s="143"/>
      <c r="M72" s="143">
        <f t="shared" si="5"/>
        <v>0</v>
      </c>
    </row>
    <row r="73" spans="1:13" ht="27.75" customHeight="1">
      <c r="A73" s="191" t="s">
        <v>545</v>
      </c>
      <c r="B73" s="118">
        <v>90440</v>
      </c>
      <c r="C73" s="141" t="s">
        <v>27</v>
      </c>
      <c r="D73" s="192" t="s">
        <v>252</v>
      </c>
      <c r="E73" s="212" t="s">
        <v>26</v>
      </c>
      <c r="F73" s="217">
        <f t="shared" si="4"/>
        <v>18</v>
      </c>
      <c r="G73" s="238">
        <v>3</v>
      </c>
      <c r="H73" s="231">
        <v>3</v>
      </c>
      <c r="I73" s="233">
        <v>3</v>
      </c>
      <c r="J73" s="235">
        <v>5</v>
      </c>
      <c r="K73" s="240">
        <v>4</v>
      </c>
      <c r="L73" s="143"/>
      <c r="M73" s="143">
        <f t="shared" si="5"/>
        <v>0</v>
      </c>
    </row>
    <row r="74" spans="1:13" ht="27.75" customHeight="1">
      <c r="A74" s="191" t="s">
        <v>546</v>
      </c>
      <c r="B74" s="118">
        <v>90441</v>
      </c>
      <c r="C74" s="141" t="s">
        <v>27</v>
      </c>
      <c r="D74" s="192" t="s">
        <v>253</v>
      </c>
      <c r="E74" s="212" t="s">
        <v>26</v>
      </c>
      <c r="F74" s="217">
        <f t="shared" si="4"/>
        <v>11</v>
      </c>
      <c r="G74" s="238">
        <v>2</v>
      </c>
      <c r="H74" s="231">
        <v>2</v>
      </c>
      <c r="I74" s="233">
        <v>2</v>
      </c>
      <c r="J74" s="235">
        <v>2</v>
      </c>
      <c r="K74" s="240">
        <v>3</v>
      </c>
      <c r="L74" s="143"/>
      <c r="M74" s="143">
        <f t="shared" si="5"/>
        <v>0</v>
      </c>
    </row>
    <row r="75" spans="1:13" ht="27.75" customHeight="1">
      <c r="A75" s="191" t="s">
        <v>547</v>
      </c>
      <c r="B75" s="141" t="s">
        <v>388</v>
      </c>
      <c r="C75" s="141" t="s">
        <v>28</v>
      </c>
      <c r="D75" s="192" t="s">
        <v>363</v>
      </c>
      <c r="E75" s="212" t="s">
        <v>25</v>
      </c>
      <c r="F75" s="217">
        <f t="shared" si="4"/>
        <v>857</v>
      </c>
      <c r="G75" s="238"/>
      <c r="H75" s="231">
        <v>60</v>
      </c>
      <c r="I75" s="233">
        <v>732</v>
      </c>
      <c r="J75" s="235">
        <v>65</v>
      </c>
      <c r="K75" s="240"/>
      <c r="L75" s="143"/>
      <c r="M75" s="143">
        <f t="shared" si="5"/>
        <v>0</v>
      </c>
    </row>
    <row r="76" spans="1:13" ht="27.75" customHeight="1">
      <c r="A76" s="191" t="s">
        <v>548</v>
      </c>
      <c r="B76" s="141" t="s">
        <v>349</v>
      </c>
      <c r="C76" s="141" t="s">
        <v>28</v>
      </c>
      <c r="D76" s="192" t="s">
        <v>385</v>
      </c>
      <c r="E76" s="212" t="s">
        <v>241</v>
      </c>
      <c r="F76" s="217">
        <f t="shared" si="4"/>
        <v>792</v>
      </c>
      <c r="G76" s="238"/>
      <c r="H76" s="231">
        <v>60</v>
      </c>
      <c r="I76" s="233">
        <v>732</v>
      </c>
      <c r="J76" s="235"/>
      <c r="K76" s="240"/>
      <c r="L76" s="143"/>
      <c r="M76" s="143">
        <f t="shared" si="5"/>
        <v>0</v>
      </c>
    </row>
    <row r="77" spans="1:13" ht="27.75" customHeight="1">
      <c r="A77" s="191" t="s">
        <v>549</v>
      </c>
      <c r="B77" s="141" t="s">
        <v>350</v>
      </c>
      <c r="C77" s="141" t="s">
        <v>28</v>
      </c>
      <c r="D77" s="192" t="s">
        <v>386</v>
      </c>
      <c r="E77" s="212" t="s">
        <v>241</v>
      </c>
      <c r="F77" s="217">
        <f t="shared" si="4"/>
        <v>65</v>
      </c>
      <c r="G77" s="238"/>
      <c r="H77" s="231"/>
      <c r="I77" s="233"/>
      <c r="J77" s="235">
        <v>65</v>
      </c>
      <c r="K77" s="240"/>
      <c r="L77" s="143"/>
      <c r="M77" s="143">
        <f t="shared" si="5"/>
        <v>0</v>
      </c>
    </row>
    <row r="78" spans="1:13" ht="27.75" customHeight="1">
      <c r="A78" s="191" t="s">
        <v>550</v>
      </c>
      <c r="B78" s="118" t="s">
        <v>324</v>
      </c>
      <c r="C78" s="141" t="s">
        <v>324</v>
      </c>
      <c r="D78" s="192" t="s">
        <v>384</v>
      </c>
      <c r="E78" s="212" t="s">
        <v>241</v>
      </c>
      <c r="F78" s="217">
        <f t="shared" si="4"/>
        <v>114</v>
      </c>
      <c r="G78" s="238"/>
      <c r="H78" s="231"/>
      <c r="I78" s="233">
        <v>6</v>
      </c>
      <c r="J78" s="235"/>
      <c r="K78" s="240">
        <v>108</v>
      </c>
      <c r="L78" s="143"/>
      <c r="M78" s="143">
        <f t="shared" si="5"/>
        <v>0</v>
      </c>
    </row>
    <row r="79" spans="1:13" ht="27.75" customHeight="1">
      <c r="A79" s="191" t="s">
        <v>551</v>
      </c>
      <c r="B79" s="118" t="s">
        <v>362</v>
      </c>
      <c r="C79" s="141" t="s">
        <v>362</v>
      </c>
      <c r="D79" s="192" t="s">
        <v>387</v>
      </c>
      <c r="E79" s="212" t="s">
        <v>241</v>
      </c>
      <c r="F79" s="217">
        <f t="shared" si="4"/>
        <v>22</v>
      </c>
      <c r="G79" s="238"/>
      <c r="H79" s="231"/>
      <c r="I79" s="233">
        <v>11</v>
      </c>
      <c r="J79" s="235">
        <v>11</v>
      </c>
      <c r="K79" s="240"/>
      <c r="L79" s="143"/>
      <c r="M79" s="143">
        <f t="shared" si="5"/>
        <v>0</v>
      </c>
    </row>
    <row r="80" spans="1:13" ht="27.75" customHeight="1">
      <c r="A80" s="191" t="s">
        <v>552</v>
      </c>
      <c r="B80" s="118" t="s">
        <v>115</v>
      </c>
      <c r="C80" s="141" t="s">
        <v>373</v>
      </c>
      <c r="D80" s="192" t="s">
        <v>116</v>
      </c>
      <c r="E80" s="212" t="s">
        <v>268</v>
      </c>
      <c r="F80" s="217">
        <f t="shared" si="4"/>
        <v>5161</v>
      </c>
      <c r="G80" s="238"/>
      <c r="H80" s="231">
        <v>2893</v>
      </c>
      <c r="I80" s="233">
        <v>2268</v>
      </c>
      <c r="J80" s="235"/>
      <c r="K80" s="240"/>
      <c r="L80" s="143"/>
      <c r="M80" s="143">
        <f t="shared" si="5"/>
        <v>0</v>
      </c>
    </row>
    <row r="81" spans="1:13" ht="27.75" customHeight="1">
      <c r="A81" s="191" t="s">
        <v>553</v>
      </c>
      <c r="B81" s="118" t="s">
        <v>113</v>
      </c>
      <c r="C81" s="141" t="s">
        <v>373</v>
      </c>
      <c r="D81" s="192" t="s">
        <v>114</v>
      </c>
      <c r="E81" s="212" t="s">
        <v>268</v>
      </c>
      <c r="F81" s="217">
        <f t="shared" si="4"/>
        <v>2375</v>
      </c>
      <c r="G81" s="238">
        <v>267</v>
      </c>
      <c r="H81" s="231">
        <v>512</v>
      </c>
      <c r="I81" s="233">
        <v>604</v>
      </c>
      <c r="J81" s="235"/>
      <c r="K81" s="240">
        <v>992</v>
      </c>
      <c r="L81" s="143"/>
      <c r="M81" s="143">
        <f t="shared" si="5"/>
        <v>0</v>
      </c>
    </row>
    <row r="82" spans="1:13" ht="27.75" customHeight="1">
      <c r="A82" s="191" t="s">
        <v>554</v>
      </c>
      <c r="B82" s="118" t="s">
        <v>111</v>
      </c>
      <c r="C82" s="141" t="s">
        <v>373</v>
      </c>
      <c r="D82" s="192" t="s">
        <v>112</v>
      </c>
      <c r="E82" s="212" t="s">
        <v>268</v>
      </c>
      <c r="F82" s="217">
        <f t="shared" si="4"/>
        <v>16</v>
      </c>
      <c r="G82" s="238"/>
      <c r="H82" s="231"/>
      <c r="I82" s="233"/>
      <c r="J82" s="235">
        <v>16</v>
      </c>
      <c r="K82" s="240"/>
      <c r="L82" s="143"/>
      <c r="M82" s="143">
        <f t="shared" si="5"/>
        <v>0</v>
      </c>
    </row>
    <row r="83" spans="1:13" ht="27.75" customHeight="1">
      <c r="A83" s="191" t="s">
        <v>555</v>
      </c>
      <c r="B83" s="118" t="s">
        <v>101</v>
      </c>
      <c r="C83" s="141" t="s">
        <v>373</v>
      </c>
      <c r="D83" s="192" t="s">
        <v>102</v>
      </c>
      <c r="E83" s="212" t="s">
        <v>268</v>
      </c>
      <c r="F83" s="217">
        <f t="shared" si="4"/>
        <v>21.35</v>
      </c>
      <c r="G83" s="238"/>
      <c r="H83" s="231"/>
      <c r="I83" s="233">
        <v>9.35</v>
      </c>
      <c r="J83" s="235"/>
      <c r="K83" s="240">
        <v>12</v>
      </c>
      <c r="L83" s="143"/>
      <c r="M83" s="143">
        <f t="shared" si="5"/>
        <v>0</v>
      </c>
    </row>
    <row r="84" spans="1:13" ht="27.75" customHeight="1">
      <c r="A84" s="191" t="s">
        <v>556</v>
      </c>
      <c r="B84" s="117" t="s">
        <v>105</v>
      </c>
      <c r="C84" s="141" t="s">
        <v>373</v>
      </c>
      <c r="D84" s="192" t="s">
        <v>106</v>
      </c>
      <c r="E84" s="212" t="s">
        <v>268</v>
      </c>
      <c r="F84" s="217">
        <f t="shared" si="4"/>
        <v>259.33999999999997</v>
      </c>
      <c r="G84" s="238">
        <v>24.14</v>
      </c>
      <c r="H84" s="231">
        <v>51</v>
      </c>
      <c r="I84" s="233">
        <v>160.19999999999999</v>
      </c>
      <c r="J84" s="235"/>
      <c r="K84" s="240">
        <v>24</v>
      </c>
      <c r="L84" s="143"/>
      <c r="M84" s="143">
        <f t="shared" si="5"/>
        <v>0</v>
      </c>
    </row>
    <row r="85" spans="1:13" ht="28.5" customHeight="1">
      <c r="A85" s="191" t="s">
        <v>557</v>
      </c>
      <c r="B85" s="118" t="s">
        <v>107</v>
      </c>
      <c r="C85" s="141" t="s">
        <v>373</v>
      </c>
      <c r="D85" s="192" t="s">
        <v>108</v>
      </c>
      <c r="E85" s="212" t="s">
        <v>268</v>
      </c>
      <c r="F85" s="217">
        <f t="shared" si="4"/>
        <v>259.33999999999997</v>
      </c>
      <c r="G85" s="238">
        <v>24.14</v>
      </c>
      <c r="H85" s="231">
        <v>51</v>
      </c>
      <c r="I85" s="233">
        <v>160.19999999999999</v>
      </c>
      <c r="J85" s="235"/>
      <c r="K85" s="240">
        <v>24</v>
      </c>
      <c r="L85" s="143"/>
      <c r="M85" s="143">
        <f t="shared" si="5"/>
        <v>0</v>
      </c>
    </row>
    <row r="86" spans="1:13">
      <c r="A86" s="158" t="s">
        <v>558</v>
      </c>
      <c r="B86" s="194"/>
      <c r="C86" s="194"/>
      <c r="D86" s="194" t="s">
        <v>317</v>
      </c>
      <c r="E86" s="194"/>
      <c r="F86" s="195"/>
      <c r="G86" s="195"/>
      <c r="H86" s="195"/>
      <c r="I86" s="195"/>
      <c r="J86" s="195"/>
      <c r="K86" s="195"/>
      <c r="L86" s="221"/>
      <c r="M86" s="153">
        <f>SUBTOTAL(9,M87:M92)</f>
        <v>0</v>
      </c>
    </row>
    <row r="87" spans="1:13" ht="27.75" customHeight="1">
      <c r="A87" s="141" t="s">
        <v>559</v>
      </c>
      <c r="B87" s="44" t="s">
        <v>100</v>
      </c>
      <c r="C87" s="191" t="s">
        <v>373</v>
      </c>
      <c r="D87" s="46" t="s">
        <v>47</v>
      </c>
      <c r="E87" s="142" t="s">
        <v>267</v>
      </c>
      <c r="F87" s="217">
        <f t="shared" ref="F87:F92" si="6">SUM(G87:K87)</f>
        <v>1</v>
      </c>
      <c r="G87" s="238"/>
      <c r="H87" s="231"/>
      <c r="I87" s="233"/>
      <c r="J87" s="235"/>
      <c r="K87" s="240">
        <v>1</v>
      </c>
      <c r="L87" s="143"/>
      <c r="M87" s="143">
        <f t="shared" ref="M87:M92" si="7">ROUND((F87*L87),2)</f>
        <v>0</v>
      </c>
    </row>
    <row r="88" spans="1:13" ht="27.75" customHeight="1">
      <c r="A88" s="141" t="s">
        <v>560</v>
      </c>
      <c r="B88" s="44" t="s">
        <v>435</v>
      </c>
      <c r="C88" s="191" t="s">
        <v>28</v>
      </c>
      <c r="D88" s="46" t="s">
        <v>315</v>
      </c>
      <c r="E88" s="142" t="s">
        <v>26</v>
      </c>
      <c r="F88" s="217">
        <f t="shared" si="6"/>
        <v>1</v>
      </c>
      <c r="G88" s="238"/>
      <c r="H88" s="231"/>
      <c r="I88" s="233">
        <v>1</v>
      </c>
      <c r="J88" s="235"/>
      <c r="K88" s="240"/>
      <c r="L88" s="143"/>
      <c r="M88" s="143">
        <f t="shared" si="7"/>
        <v>0</v>
      </c>
    </row>
    <row r="89" spans="1:13" ht="27.75" customHeight="1">
      <c r="A89" s="141" t="s">
        <v>561</v>
      </c>
      <c r="B89" s="44" t="s">
        <v>476</v>
      </c>
      <c r="C89" s="191" t="s">
        <v>28</v>
      </c>
      <c r="D89" s="46" t="s">
        <v>315</v>
      </c>
      <c r="E89" s="142" t="s">
        <v>26</v>
      </c>
      <c r="F89" s="217">
        <f t="shared" si="6"/>
        <v>1</v>
      </c>
      <c r="G89" s="238"/>
      <c r="H89" s="231"/>
      <c r="I89" s="233"/>
      <c r="J89" s="235"/>
      <c r="K89" s="240">
        <v>1</v>
      </c>
      <c r="L89" s="143"/>
      <c r="M89" s="143">
        <f t="shared" si="7"/>
        <v>0</v>
      </c>
    </row>
    <row r="90" spans="1:13" ht="27.75" customHeight="1">
      <c r="A90" s="141" t="s">
        <v>562</v>
      </c>
      <c r="B90" s="44" t="s">
        <v>477</v>
      </c>
      <c r="C90" s="191" t="s">
        <v>28</v>
      </c>
      <c r="D90" s="46" t="s">
        <v>478</v>
      </c>
      <c r="E90" s="142" t="s">
        <v>26</v>
      </c>
      <c r="F90" s="217">
        <f t="shared" si="6"/>
        <v>1</v>
      </c>
      <c r="G90" s="238"/>
      <c r="H90" s="231"/>
      <c r="I90" s="233"/>
      <c r="J90" s="235"/>
      <c r="K90" s="240">
        <v>1</v>
      </c>
      <c r="L90" s="143"/>
      <c r="M90" s="143">
        <f t="shared" si="7"/>
        <v>0</v>
      </c>
    </row>
    <row r="91" spans="1:13" ht="27.75" customHeight="1">
      <c r="A91" s="141" t="s">
        <v>563</v>
      </c>
      <c r="B91" s="44" t="s">
        <v>436</v>
      </c>
      <c r="C91" s="191" t="s">
        <v>28</v>
      </c>
      <c r="D91" s="46" t="s">
        <v>334</v>
      </c>
      <c r="E91" s="142" t="s">
        <v>26</v>
      </c>
      <c r="F91" s="217">
        <f t="shared" si="6"/>
        <v>1</v>
      </c>
      <c r="G91" s="238"/>
      <c r="H91" s="231"/>
      <c r="I91" s="233">
        <v>1</v>
      </c>
      <c r="J91" s="235"/>
      <c r="K91" s="240"/>
      <c r="L91" s="143"/>
      <c r="M91" s="143">
        <f t="shared" si="7"/>
        <v>0</v>
      </c>
    </row>
    <row r="92" spans="1:13" ht="27.75" customHeight="1">
      <c r="A92" s="141" t="s">
        <v>564</v>
      </c>
      <c r="B92" s="44" t="s">
        <v>117</v>
      </c>
      <c r="C92" s="141" t="s">
        <v>373</v>
      </c>
      <c r="D92" s="46" t="s">
        <v>118</v>
      </c>
      <c r="E92" s="142" t="s">
        <v>269</v>
      </c>
      <c r="F92" s="217">
        <f t="shared" si="6"/>
        <v>277.3</v>
      </c>
      <c r="G92" s="238">
        <v>28</v>
      </c>
      <c r="H92" s="231">
        <v>76</v>
      </c>
      <c r="I92" s="233">
        <v>82.6</v>
      </c>
      <c r="J92" s="235">
        <v>74.7</v>
      </c>
      <c r="K92" s="240">
        <v>16</v>
      </c>
      <c r="L92" s="143"/>
      <c r="M92" s="143">
        <f t="shared" si="7"/>
        <v>0</v>
      </c>
    </row>
    <row r="93" spans="1:13">
      <c r="A93" s="158" t="s">
        <v>565</v>
      </c>
      <c r="B93" s="194"/>
      <c r="C93" s="194"/>
      <c r="D93" s="194" t="s">
        <v>352</v>
      </c>
      <c r="E93" s="194"/>
      <c r="F93" s="195"/>
      <c r="G93" s="195"/>
      <c r="H93" s="195"/>
      <c r="I93" s="195"/>
      <c r="J93" s="195"/>
      <c r="K93" s="195"/>
      <c r="L93" s="221"/>
      <c r="M93" s="153">
        <f>SUBTOTAL(9,M94:M99)</f>
        <v>0</v>
      </c>
    </row>
    <row r="94" spans="1:13" ht="27.75" customHeight="1">
      <c r="A94" s="191" t="s">
        <v>566</v>
      </c>
      <c r="B94" s="44" t="s">
        <v>452</v>
      </c>
      <c r="C94" s="191" t="s">
        <v>28</v>
      </c>
      <c r="D94" s="46" t="s">
        <v>453</v>
      </c>
      <c r="E94" s="142" t="s">
        <v>26</v>
      </c>
      <c r="F94" s="217">
        <f t="shared" ref="F94:F99" si="8">SUM(G94:K94)</f>
        <v>1</v>
      </c>
      <c r="G94" s="238"/>
      <c r="H94" s="231"/>
      <c r="I94" s="233"/>
      <c r="J94" s="235">
        <v>1</v>
      </c>
      <c r="K94" s="240"/>
      <c r="L94" s="143"/>
      <c r="M94" s="143">
        <f t="shared" ref="M94:M99" si="9">ROUND((F94*L94),2)</f>
        <v>0</v>
      </c>
    </row>
    <row r="95" spans="1:13" ht="27.75" customHeight="1">
      <c r="A95" s="191" t="s">
        <v>567</v>
      </c>
      <c r="B95" s="44" t="s">
        <v>357</v>
      </c>
      <c r="C95" s="191" t="s">
        <v>28</v>
      </c>
      <c r="D95" s="46" t="s">
        <v>358</v>
      </c>
      <c r="E95" s="142" t="s">
        <v>268</v>
      </c>
      <c r="F95" s="217">
        <f t="shared" si="8"/>
        <v>9</v>
      </c>
      <c r="G95" s="238"/>
      <c r="H95" s="231"/>
      <c r="I95" s="233"/>
      <c r="J95" s="235">
        <v>9</v>
      </c>
      <c r="K95" s="240"/>
      <c r="L95" s="143"/>
      <c r="M95" s="143">
        <f t="shared" si="9"/>
        <v>0</v>
      </c>
    </row>
    <row r="96" spans="1:13" ht="27.75" customHeight="1">
      <c r="A96" s="191" t="s">
        <v>568</v>
      </c>
      <c r="B96" s="44" t="s">
        <v>451</v>
      </c>
      <c r="C96" s="191" t="s">
        <v>28</v>
      </c>
      <c r="D96" s="46" t="s">
        <v>454</v>
      </c>
      <c r="E96" s="142" t="s">
        <v>26</v>
      </c>
      <c r="F96" s="217">
        <f t="shared" si="8"/>
        <v>1</v>
      </c>
      <c r="G96" s="238"/>
      <c r="H96" s="231"/>
      <c r="I96" s="233"/>
      <c r="J96" s="235">
        <v>1</v>
      </c>
      <c r="K96" s="240"/>
      <c r="L96" s="143"/>
      <c r="M96" s="143">
        <f t="shared" si="9"/>
        <v>0</v>
      </c>
    </row>
    <row r="97" spans="1:13" ht="27.75" customHeight="1">
      <c r="A97" s="191" t="s">
        <v>569</v>
      </c>
      <c r="B97" s="44" t="s">
        <v>101</v>
      </c>
      <c r="C97" s="191" t="s">
        <v>373</v>
      </c>
      <c r="D97" s="46" t="s">
        <v>102</v>
      </c>
      <c r="E97" s="142" t="s">
        <v>268</v>
      </c>
      <c r="F97" s="217">
        <f t="shared" si="8"/>
        <v>26.25</v>
      </c>
      <c r="G97" s="238"/>
      <c r="H97" s="231"/>
      <c r="I97" s="233"/>
      <c r="J97" s="235">
        <v>26.25</v>
      </c>
      <c r="K97" s="240"/>
      <c r="L97" s="143"/>
      <c r="M97" s="143">
        <f t="shared" si="9"/>
        <v>0</v>
      </c>
    </row>
    <row r="98" spans="1:13" ht="27.75" customHeight="1">
      <c r="A98" s="191" t="s">
        <v>570</v>
      </c>
      <c r="B98" s="44" t="s">
        <v>105</v>
      </c>
      <c r="C98" s="191" t="s">
        <v>28</v>
      </c>
      <c r="D98" s="46" t="s">
        <v>106</v>
      </c>
      <c r="E98" s="142" t="s">
        <v>268</v>
      </c>
      <c r="F98" s="217">
        <f t="shared" si="8"/>
        <v>90.5</v>
      </c>
      <c r="G98" s="238"/>
      <c r="H98" s="231"/>
      <c r="I98" s="233"/>
      <c r="J98" s="235">
        <v>90.5</v>
      </c>
      <c r="K98" s="240"/>
      <c r="L98" s="143"/>
      <c r="M98" s="143">
        <f t="shared" si="9"/>
        <v>0</v>
      </c>
    </row>
    <row r="99" spans="1:13" ht="27.75" customHeight="1">
      <c r="A99" s="191" t="s">
        <v>571</v>
      </c>
      <c r="B99" s="44" t="s">
        <v>107</v>
      </c>
      <c r="C99" s="191" t="s">
        <v>28</v>
      </c>
      <c r="D99" s="46" t="s">
        <v>108</v>
      </c>
      <c r="E99" s="142" t="s">
        <v>268</v>
      </c>
      <c r="F99" s="217">
        <f t="shared" si="8"/>
        <v>90.5</v>
      </c>
      <c r="G99" s="238"/>
      <c r="H99" s="231"/>
      <c r="I99" s="233"/>
      <c r="J99" s="235">
        <v>90.5</v>
      </c>
      <c r="K99" s="240"/>
      <c r="L99" s="143"/>
      <c r="M99" s="143">
        <f t="shared" si="9"/>
        <v>0</v>
      </c>
    </row>
    <row r="100" spans="1:13" ht="12.75" customHeight="1">
      <c r="A100" s="162"/>
      <c r="B100" s="114"/>
      <c r="C100" s="114"/>
      <c r="D100" s="144"/>
      <c r="E100" s="145"/>
      <c r="F100" s="146"/>
      <c r="G100" s="146"/>
      <c r="H100" s="146"/>
      <c r="I100" s="146"/>
      <c r="J100" s="146"/>
      <c r="K100" s="146"/>
      <c r="L100" s="147"/>
      <c r="M100" s="148"/>
    </row>
    <row r="101" spans="1:13" s="99" customFormat="1" ht="15.75" customHeight="1">
      <c r="A101" s="157" t="s">
        <v>44</v>
      </c>
      <c r="B101" s="193" t="s">
        <v>258</v>
      </c>
      <c r="C101" s="115"/>
      <c r="D101" s="149"/>
      <c r="E101" s="149"/>
      <c r="F101" s="150"/>
      <c r="G101" s="150"/>
      <c r="H101" s="150"/>
      <c r="I101" s="150"/>
      <c r="J101" s="150"/>
      <c r="K101" s="150"/>
      <c r="L101" s="218"/>
      <c r="M101" s="151">
        <f>SUBTOTAL(9,M102:M129)</f>
        <v>0</v>
      </c>
    </row>
    <row r="102" spans="1:13">
      <c r="A102" s="158" t="s">
        <v>572</v>
      </c>
      <c r="B102" s="194"/>
      <c r="C102" s="194"/>
      <c r="D102" s="194" t="s">
        <v>266</v>
      </c>
      <c r="E102" s="194"/>
      <c r="F102" s="195"/>
      <c r="G102" s="195"/>
      <c r="H102" s="195"/>
      <c r="I102" s="195"/>
      <c r="J102" s="195"/>
      <c r="K102" s="195"/>
      <c r="L102" s="221"/>
      <c r="M102" s="153">
        <f>SUBTOTAL(9,M103:M113)</f>
        <v>0</v>
      </c>
    </row>
    <row r="103" spans="1:13" ht="27.75" customHeight="1">
      <c r="A103" s="191" t="s">
        <v>573</v>
      </c>
      <c r="B103" s="118" t="s">
        <v>403</v>
      </c>
      <c r="C103" s="191" t="s">
        <v>373</v>
      </c>
      <c r="D103" s="192" t="s">
        <v>404</v>
      </c>
      <c r="E103" s="211" t="s">
        <v>1</v>
      </c>
      <c r="F103" s="217">
        <f t="shared" ref="F103:F113" si="10">SUM(G103:K103)</f>
        <v>7</v>
      </c>
      <c r="G103" s="238"/>
      <c r="H103" s="231"/>
      <c r="I103" s="233"/>
      <c r="J103" s="235">
        <v>4</v>
      </c>
      <c r="K103" s="240">
        <v>3</v>
      </c>
      <c r="L103" s="143"/>
      <c r="M103" s="143">
        <f t="shared" ref="M103:M113" si="11">ROUND((F103*L103),2)</f>
        <v>0</v>
      </c>
    </row>
    <row r="104" spans="1:13" ht="27.75" customHeight="1">
      <c r="A104" s="191" t="s">
        <v>574</v>
      </c>
      <c r="B104" s="118" t="s">
        <v>210</v>
      </c>
      <c r="C104" s="191" t="s">
        <v>373</v>
      </c>
      <c r="D104" s="192" t="s">
        <v>211</v>
      </c>
      <c r="E104" s="211" t="s">
        <v>1</v>
      </c>
      <c r="F104" s="217">
        <f t="shared" si="10"/>
        <v>10</v>
      </c>
      <c r="G104" s="238"/>
      <c r="H104" s="231"/>
      <c r="I104" s="233"/>
      <c r="J104" s="235">
        <v>7</v>
      </c>
      <c r="K104" s="240">
        <v>3</v>
      </c>
      <c r="L104" s="143"/>
      <c r="M104" s="143">
        <f t="shared" si="11"/>
        <v>0</v>
      </c>
    </row>
    <row r="105" spans="1:13" ht="27.75" customHeight="1">
      <c r="A105" s="191" t="s">
        <v>575</v>
      </c>
      <c r="B105" s="118" t="s">
        <v>212</v>
      </c>
      <c r="C105" s="191" t="s">
        <v>373</v>
      </c>
      <c r="D105" s="192" t="s">
        <v>54</v>
      </c>
      <c r="E105" s="211" t="s">
        <v>1</v>
      </c>
      <c r="F105" s="217">
        <f t="shared" si="10"/>
        <v>26</v>
      </c>
      <c r="G105" s="238"/>
      <c r="H105" s="231">
        <v>11</v>
      </c>
      <c r="I105" s="233">
        <v>13</v>
      </c>
      <c r="J105" s="235"/>
      <c r="K105" s="240">
        <v>2</v>
      </c>
      <c r="L105" s="143"/>
      <c r="M105" s="143">
        <f t="shared" si="11"/>
        <v>0</v>
      </c>
    </row>
    <row r="106" spans="1:13" ht="27.75" customHeight="1">
      <c r="A106" s="191" t="s">
        <v>576</v>
      </c>
      <c r="B106" s="118" t="s">
        <v>213</v>
      </c>
      <c r="C106" s="191" t="s">
        <v>373</v>
      </c>
      <c r="D106" s="192" t="s">
        <v>55</v>
      </c>
      <c r="E106" s="211" t="s">
        <v>1</v>
      </c>
      <c r="F106" s="217">
        <f t="shared" si="10"/>
        <v>62</v>
      </c>
      <c r="G106" s="238">
        <v>5</v>
      </c>
      <c r="H106" s="231">
        <v>18</v>
      </c>
      <c r="I106" s="233">
        <v>22</v>
      </c>
      <c r="J106" s="235">
        <v>9</v>
      </c>
      <c r="K106" s="240">
        <v>8</v>
      </c>
      <c r="L106" s="143"/>
      <c r="M106" s="143">
        <f t="shared" si="11"/>
        <v>0</v>
      </c>
    </row>
    <row r="107" spans="1:13" ht="27.75" customHeight="1">
      <c r="A107" s="191" t="s">
        <v>577</v>
      </c>
      <c r="B107" s="118" t="s">
        <v>214</v>
      </c>
      <c r="C107" s="191" t="s">
        <v>373</v>
      </c>
      <c r="D107" s="192" t="s">
        <v>215</v>
      </c>
      <c r="E107" s="211" t="s">
        <v>1</v>
      </c>
      <c r="F107" s="217">
        <f t="shared" si="10"/>
        <v>15</v>
      </c>
      <c r="G107" s="238">
        <v>1</v>
      </c>
      <c r="H107" s="231">
        <v>1</v>
      </c>
      <c r="I107" s="233">
        <v>11</v>
      </c>
      <c r="J107" s="235">
        <v>1</v>
      </c>
      <c r="K107" s="240">
        <v>1</v>
      </c>
      <c r="L107" s="143"/>
      <c r="M107" s="143">
        <f t="shared" si="11"/>
        <v>0</v>
      </c>
    </row>
    <row r="108" spans="1:13" ht="27.75" customHeight="1">
      <c r="A108" s="191" t="s">
        <v>578</v>
      </c>
      <c r="B108" s="118" t="s">
        <v>217</v>
      </c>
      <c r="C108" s="191" t="s">
        <v>373</v>
      </c>
      <c r="D108" s="192" t="s">
        <v>53</v>
      </c>
      <c r="E108" s="211" t="s">
        <v>1</v>
      </c>
      <c r="F108" s="217">
        <f t="shared" si="10"/>
        <v>858</v>
      </c>
      <c r="G108" s="238">
        <v>42</v>
      </c>
      <c r="H108" s="231">
        <v>330</v>
      </c>
      <c r="I108" s="233">
        <v>352</v>
      </c>
      <c r="J108" s="235"/>
      <c r="K108" s="240">
        <v>134</v>
      </c>
      <c r="L108" s="143"/>
      <c r="M108" s="143">
        <f t="shared" si="11"/>
        <v>0</v>
      </c>
    </row>
    <row r="109" spans="1:13" ht="27.75" customHeight="1">
      <c r="A109" s="191" t="s">
        <v>579</v>
      </c>
      <c r="B109" s="118" t="s">
        <v>218</v>
      </c>
      <c r="C109" s="191" t="s">
        <v>373</v>
      </c>
      <c r="D109" s="192" t="s">
        <v>219</v>
      </c>
      <c r="E109" s="211" t="s">
        <v>1</v>
      </c>
      <c r="F109" s="217">
        <f t="shared" si="10"/>
        <v>62</v>
      </c>
      <c r="G109" s="238">
        <v>5</v>
      </c>
      <c r="H109" s="231">
        <v>18</v>
      </c>
      <c r="I109" s="233">
        <v>22</v>
      </c>
      <c r="J109" s="235">
        <v>9</v>
      </c>
      <c r="K109" s="240">
        <v>8</v>
      </c>
      <c r="L109" s="143"/>
      <c r="M109" s="143">
        <f t="shared" si="11"/>
        <v>0</v>
      </c>
    </row>
    <row r="110" spans="1:13" ht="27.75" customHeight="1">
      <c r="A110" s="191" t="s">
        <v>580</v>
      </c>
      <c r="B110" s="118" t="s">
        <v>220</v>
      </c>
      <c r="C110" s="191" t="s">
        <v>373</v>
      </c>
      <c r="D110" s="192" t="s">
        <v>221</v>
      </c>
      <c r="E110" s="211" t="s">
        <v>1</v>
      </c>
      <c r="F110" s="217">
        <f t="shared" si="10"/>
        <v>34</v>
      </c>
      <c r="G110" s="238">
        <v>3</v>
      </c>
      <c r="H110" s="231">
        <v>6</v>
      </c>
      <c r="I110" s="233">
        <v>18</v>
      </c>
      <c r="J110" s="235">
        <v>3</v>
      </c>
      <c r="K110" s="240">
        <v>4</v>
      </c>
      <c r="L110" s="143"/>
      <c r="M110" s="143">
        <f t="shared" si="11"/>
        <v>0</v>
      </c>
    </row>
    <row r="111" spans="1:13" ht="27.75" customHeight="1">
      <c r="A111" s="191" t="s">
        <v>581</v>
      </c>
      <c r="B111" s="118" t="s">
        <v>143</v>
      </c>
      <c r="C111" s="191" t="s">
        <v>373</v>
      </c>
      <c r="D111" s="192" t="s">
        <v>144</v>
      </c>
      <c r="E111" s="211" t="s">
        <v>269</v>
      </c>
      <c r="F111" s="217">
        <f t="shared" si="10"/>
        <v>6598</v>
      </c>
      <c r="G111" s="238">
        <v>507</v>
      </c>
      <c r="H111" s="231">
        <v>2187</v>
      </c>
      <c r="I111" s="233">
        <v>2737</v>
      </c>
      <c r="J111" s="235">
        <v>267</v>
      </c>
      <c r="K111" s="240">
        <v>900</v>
      </c>
      <c r="L111" s="143"/>
      <c r="M111" s="143">
        <f t="shared" si="11"/>
        <v>0</v>
      </c>
    </row>
    <row r="112" spans="1:13" ht="27.75" customHeight="1">
      <c r="A112" s="191" t="s">
        <v>582</v>
      </c>
      <c r="B112" s="118" t="s">
        <v>145</v>
      </c>
      <c r="C112" s="191" t="s">
        <v>373</v>
      </c>
      <c r="D112" s="192" t="s">
        <v>146</v>
      </c>
      <c r="E112" s="211" t="s">
        <v>269</v>
      </c>
      <c r="F112" s="217">
        <f t="shared" si="10"/>
        <v>1434</v>
      </c>
      <c r="G112" s="238">
        <v>88</v>
      </c>
      <c r="H112" s="231">
        <v>381</v>
      </c>
      <c r="I112" s="233">
        <v>548</v>
      </c>
      <c r="J112" s="235">
        <v>267</v>
      </c>
      <c r="K112" s="240">
        <v>150</v>
      </c>
      <c r="L112" s="143"/>
      <c r="M112" s="143">
        <f t="shared" si="11"/>
        <v>0</v>
      </c>
    </row>
    <row r="113" spans="1:13" ht="27.75" customHeight="1">
      <c r="A113" s="191" t="s">
        <v>583</v>
      </c>
      <c r="B113" s="118" t="s">
        <v>365</v>
      </c>
      <c r="C113" s="191" t="s">
        <v>28</v>
      </c>
      <c r="D113" s="192" t="s">
        <v>366</v>
      </c>
      <c r="E113" s="211" t="s">
        <v>26</v>
      </c>
      <c r="F113" s="217">
        <f t="shared" si="10"/>
        <v>854</v>
      </c>
      <c r="G113" s="238"/>
      <c r="H113" s="231"/>
      <c r="I113" s="233">
        <v>854</v>
      </c>
      <c r="J113" s="235"/>
      <c r="K113" s="240"/>
      <c r="L113" s="143"/>
      <c r="M113" s="143">
        <f t="shared" si="11"/>
        <v>0</v>
      </c>
    </row>
    <row r="114" spans="1:13">
      <c r="A114" s="158" t="s">
        <v>584</v>
      </c>
      <c r="B114" s="194"/>
      <c r="C114" s="194"/>
      <c r="D114" s="194" t="s">
        <v>8</v>
      </c>
      <c r="E114" s="194"/>
      <c r="F114" s="195"/>
      <c r="G114" s="195"/>
      <c r="H114" s="195"/>
      <c r="I114" s="195"/>
      <c r="J114" s="195"/>
      <c r="K114" s="195"/>
      <c r="L114" s="221"/>
      <c r="M114" s="153">
        <f>SUBTOTAL(9,M115:M128)</f>
        <v>0</v>
      </c>
    </row>
    <row r="115" spans="1:13" ht="27.75" customHeight="1">
      <c r="A115" s="191" t="s">
        <v>585</v>
      </c>
      <c r="B115" s="118" t="s">
        <v>136</v>
      </c>
      <c r="C115" s="191" t="s">
        <v>373</v>
      </c>
      <c r="D115" s="192" t="s">
        <v>274</v>
      </c>
      <c r="E115" s="211" t="s">
        <v>269</v>
      </c>
      <c r="F115" s="217">
        <f t="shared" ref="F115:F128" si="12">SUM(G115:K115)</f>
        <v>6164.4</v>
      </c>
      <c r="G115" s="238">
        <v>468</v>
      </c>
      <c r="H115" s="231">
        <v>2019</v>
      </c>
      <c r="I115" s="233">
        <v>2526</v>
      </c>
      <c r="J115" s="235">
        <v>320.39999999999998</v>
      </c>
      <c r="K115" s="240">
        <v>831</v>
      </c>
      <c r="L115" s="143"/>
      <c r="M115" s="143">
        <f t="shared" ref="M115:M128" si="13">ROUND((F115*L115),2)</f>
        <v>0</v>
      </c>
    </row>
    <row r="116" spans="1:13" ht="27.75" customHeight="1">
      <c r="A116" s="191" t="s">
        <v>586</v>
      </c>
      <c r="B116" s="118" t="s">
        <v>137</v>
      </c>
      <c r="C116" s="191" t="s">
        <v>373</v>
      </c>
      <c r="D116" s="192" t="s">
        <v>275</v>
      </c>
      <c r="E116" s="211" t="s">
        <v>269</v>
      </c>
      <c r="F116" s="217">
        <f t="shared" si="12"/>
        <v>1623.4</v>
      </c>
      <c r="G116" s="238">
        <v>81</v>
      </c>
      <c r="H116" s="231">
        <v>352</v>
      </c>
      <c r="I116" s="233">
        <v>732</v>
      </c>
      <c r="J116" s="235">
        <v>320.39999999999998</v>
      </c>
      <c r="K116" s="240">
        <v>138</v>
      </c>
      <c r="L116" s="143"/>
      <c r="M116" s="143">
        <f t="shared" si="13"/>
        <v>0</v>
      </c>
    </row>
    <row r="117" spans="1:13" ht="27.75" customHeight="1">
      <c r="A117" s="191" t="s">
        <v>587</v>
      </c>
      <c r="B117" s="118" t="s">
        <v>138</v>
      </c>
      <c r="C117" s="191" t="s">
        <v>373</v>
      </c>
      <c r="D117" s="192" t="s">
        <v>276</v>
      </c>
      <c r="E117" s="211" t="s">
        <v>269</v>
      </c>
      <c r="F117" s="217">
        <f t="shared" si="12"/>
        <v>44</v>
      </c>
      <c r="G117" s="238"/>
      <c r="H117" s="231">
        <v>44</v>
      </c>
      <c r="I117" s="233"/>
      <c r="J117" s="235"/>
      <c r="K117" s="240"/>
      <c r="L117" s="143"/>
      <c r="M117" s="143">
        <f t="shared" si="13"/>
        <v>0</v>
      </c>
    </row>
    <row r="118" spans="1:13" ht="27.75" customHeight="1">
      <c r="A118" s="191" t="s">
        <v>588</v>
      </c>
      <c r="B118" s="118" t="s">
        <v>132</v>
      </c>
      <c r="C118" s="191" t="s">
        <v>373</v>
      </c>
      <c r="D118" s="192" t="s">
        <v>133</v>
      </c>
      <c r="E118" s="211" t="s">
        <v>269</v>
      </c>
      <c r="F118" s="217">
        <f t="shared" si="12"/>
        <v>168</v>
      </c>
      <c r="G118" s="238">
        <v>12</v>
      </c>
      <c r="H118" s="231">
        <v>48</v>
      </c>
      <c r="I118" s="233">
        <v>60</v>
      </c>
      <c r="J118" s="235">
        <v>27</v>
      </c>
      <c r="K118" s="240">
        <v>21</v>
      </c>
      <c r="L118" s="143"/>
      <c r="M118" s="143">
        <f t="shared" si="13"/>
        <v>0</v>
      </c>
    </row>
    <row r="119" spans="1:13" ht="27.75" customHeight="1">
      <c r="A119" s="191" t="s">
        <v>589</v>
      </c>
      <c r="B119" s="118" t="s">
        <v>134</v>
      </c>
      <c r="C119" s="191" t="s">
        <v>373</v>
      </c>
      <c r="D119" s="192" t="s">
        <v>135</v>
      </c>
      <c r="E119" s="211" t="s">
        <v>269</v>
      </c>
      <c r="F119" s="217">
        <f t="shared" si="12"/>
        <v>112</v>
      </c>
      <c r="G119" s="238">
        <v>8</v>
      </c>
      <c r="H119" s="231">
        <v>32</v>
      </c>
      <c r="I119" s="233">
        <v>40</v>
      </c>
      <c r="J119" s="235">
        <v>18</v>
      </c>
      <c r="K119" s="240">
        <v>14</v>
      </c>
      <c r="L119" s="143"/>
      <c r="M119" s="143">
        <f t="shared" si="13"/>
        <v>0</v>
      </c>
    </row>
    <row r="120" spans="1:13" ht="27.75" customHeight="1">
      <c r="A120" s="191" t="s">
        <v>590</v>
      </c>
      <c r="B120" s="118" t="s">
        <v>159</v>
      </c>
      <c r="C120" s="191" t="s">
        <v>373</v>
      </c>
      <c r="D120" s="192" t="s">
        <v>160</v>
      </c>
      <c r="E120" s="211" t="s">
        <v>1</v>
      </c>
      <c r="F120" s="217">
        <f t="shared" si="12"/>
        <v>779</v>
      </c>
      <c r="G120" s="238">
        <v>38</v>
      </c>
      <c r="H120" s="231">
        <v>300</v>
      </c>
      <c r="I120" s="233">
        <v>320</v>
      </c>
      <c r="J120" s="235"/>
      <c r="K120" s="240">
        <v>121</v>
      </c>
      <c r="L120" s="143"/>
      <c r="M120" s="143">
        <f t="shared" si="13"/>
        <v>0</v>
      </c>
    </row>
    <row r="121" spans="1:13" ht="27.75" customHeight="1">
      <c r="A121" s="191" t="s">
        <v>591</v>
      </c>
      <c r="B121" s="118">
        <v>91939</v>
      </c>
      <c r="C121" s="191" t="s">
        <v>27</v>
      </c>
      <c r="D121" s="192" t="s">
        <v>246</v>
      </c>
      <c r="E121" s="211" t="s">
        <v>26</v>
      </c>
      <c r="F121" s="217">
        <f t="shared" si="12"/>
        <v>56</v>
      </c>
      <c r="G121" s="238">
        <v>4</v>
      </c>
      <c r="H121" s="231">
        <v>16</v>
      </c>
      <c r="I121" s="233">
        <v>20</v>
      </c>
      <c r="J121" s="235">
        <v>9</v>
      </c>
      <c r="K121" s="240">
        <v>7</v>
      </c>
      <c r="L121" s="143"/>
      <c r="M121" s="143">
        <f t="shared" si="13"/>
        <v>0</v>
      </c>
    </row>
    <row r="122" spans="1:13" ht="27.75" customHeight="1">
      <c r="A122" s="191" t="s">
        <v>592</v>
      </c>
      <c r="B122" s="118">
        <v>91940</v>
      </c>
      <c r="C122" s="191" t="s">
        <v>27</v>
      </c>
      <c r="D122" s="192" t="s">
        <v>247</v>
      </c>
      <c r="E122" s="211" t="s">
        <v>26</v>
      </c>
      <c r="F122" s="217">
        <f t="shared" si="12"/>
        <v>56</v>
      </c>
      <c r="G122" s="238">
        <v>4</v>
      </c>
      <c r="H122" s="231">
        <v>16</v>
      </c>
      <c r="I122" s="233">
        <v>20</v>
      </c>
      <c r="J122" s="235">
        <v>9</v>
      </c>
      <c r="K122" s="240">
        <v>7</v>
      </c>
      <c r="L122" s="143"/>
      <c r="M122" s="143">
        <f t="shared" si="13"/>
        <v>0</v>
      </c>
    </row>
    <row r="123" spans="1:13" ht="27.75" customHeight="1">
      <c r="A123" s="191" t="s">
        <v>593</v>
      </c>
      <c r="B123" s="118" t="s">
        <v>59</v>
      </c>
      <c r="C123" s="191" t="s">
        <v>373</v>
      </c>
      <c r="D123" s="192" t="s">
        <v>163</v>
      </c>
      <c r="E123" s="211" t="s">
        <v>271</v>
      </c>
      <c r="F123" s="217">
        <f t="shared" si="12"/>
        <v>390</v>
      </c>
      <c r="G123" s="238">
        <v>19</v>
      </c>
      <c r="H123" s="231">
        <v>150</v>
      </c>
      <c r="I123" s="233">
        <v>160</v>
      </c>
      <c r="J123" s="235"/>
      <c r="K123" s="240">
        <v>61</v>
      </c>
      <c r="L123" s="143"/>
      <c r="M123" s="143">
        <f t="shared" si="13"/>
        <v>0</v>
      </c>
    </row>
    <row r="124" spans="1:13" ht="27.75" customHeight="1">
      <c r="A124" s="191" t="s">
        <v>594</v>
      </c>
      <c r="B124" s="118" t="s">
        <v>58</v>
      </c>
      <c r="C124" s="191" t="s">
        <v>373</v>
      </c>
      <c r="D124" s="192" t="s">
        <v>164</v>
      </c>
      <c r="E124" s="211" t="s">
        <v>271</v>
      </c>
      <c r="F124" s="217">
        <f t="shared" si="12"/>
        <v>29</v>
      </c>
      <c r="G124" s="238">
        <v>2</v>
      </c>
      <c r="H124" s="231">
        <v>8</v>
      </c>
      <c r="I124" s="233">
        <v>10</v>
      </c>
      <c r="J124" s="235">
        <v>5</v>
      </c>
      <c r="K124" s="240">
        <v>4</v>
      </c>
      <c r="L124" s="143"/>
      <c r="M124" s="143">
        <f t="shared" si="13"/>
        <v>0</v>
      </c>
    </row>
    <row r="125" spans="1:13" ht="27.75" customHeight="1">
      <c r="A125" s="191" t="s">
        <v>595</v>
      </c>
      <c r="B125" s="118" t="s">
        <v>60</v>
      </c>
      <c r="C125" s="191" t="s">
        <v>373</v>
      </c>
      <c r="D125" s="192" t="s">
        <v>165</v>
      </c>
      <c r="E125" s="211" t="s">
        <v>271</v>
      </c>
      <c r="F125" s="217">
        <f t="shared" si="12"/>
        <v>15</v>
      </c>
      <c r="G125" s="238"/>
      <c r="H125" s="231">
        <v>15</v>
      </c>
      <c r="I125" s="233"/>
      <c r="J125" s="235"/>
      <c r="K125" s="240"/>
      <c r="L125" s="143"/>
      <c r="M125" s="143">
        <f t="shared" si="13"/>
        <v>0</v>
      </c>
    </row>
    <row r="126" spans="1:13" ht="27.75" customHeight="1">
      <c r="A126" s="191" t="s">
        <v>596</v>
      </c>
      <c r="B126" s="118" t="s">
        <v>141</v>
      </c>
      <c r="C126" s="191" t="s">
        <v>373</v>
      </c>
      <c r="D126" s="192" t="s">
        <v>142</v>
      </c>
      <c r="E126" s="211" t="s">
        <v>269</v>
      </c>
      <c r="F126" s="217">
        <f t="shared" si="12"/>
        <v>792</v>
      </c>
      <c r="G126" s="238"/>
      <c r="H126" s="231">
        <v>60</v>
      </c>
      <c r="I126" s="233">
        <v>732</v>
      </c>
      <c r="J126" s="235"/>
      <c r="K126" s="240"/>
      <c r="L126" s="143"/>
      <c r="M126" s="143">
        <f t="shared" si="13"/>
        <v>0</v>
      </c>
    </row>
    <row r="127" spans="1:13" ht="37.5" customHeight="1">
      <c r="A127" s="191" t="s">
        <v>597</v>
      </c>
      <c r="B127" s="118">
        <v>97886</v>
      </c>
      <c r="C127" s="191" t="s">
        <v>27</v>
      </c>
      <c r="D127" s="192" t="s">
        <v>278</v>
      </c>
      <c r="E127" s="211" t="s">
        <v>26</v>
      </c>
      <c r="F127" s="217">
        <f t="shared" si="12"/>
        <v>48</v>
      </c>
      <c r="G127" s="238"/>
      <c r="H127" s="231">
        <v>8</v>
      </c>
      <c r="I127" s="233">
        <v>40</v>
      </c>
      <c r="J127" s="235"/>
      <c r="K127" s="240"/>
      <c r="L127" s="143"/>
      <c r="M127" s="143">
        <f t="shared" si="13"/>
        <v>0</v>
      </c>
    </row>
    <row r="128" spans="1:13" ht="25.5" customHeight="1">
      <c r="A128" s="191" t="s">
        <v>598</v>
      </c>
      <c r="B128" s="118" t="s">
        <v>364</v>
      </c>
      <c r="C128" s="191" t="s">
        <v>28</v>
      </c>
      <c r="D128" s="192" t="s">
        <v>367</v>
      </c>
      <c r="E128" s="211" t="s">
        <v>25</v>
      </c>
      <c r="F128" s="217">
        <f t="shared" si="12"/>
        <v>792</v>
      </c>
      <c r="G128" s="238"/>
      <c r="H128" s="231">
        <v>60</v>
      </c>
      <c r="I128" s="233">
        <v>732</v>
      </c>
      <c r="J128" s="235"/>
      <c r="K128" s="240"/>
      <c r="L128" s="143"/>
      <c r="M128" s="143">
        <f t="shared" si="13"/>
        <v>0</v>
      </c>
    </row>
    <row r="129" spans="1:14">
      <c r="A129" s="205"/>
      <c r="B129" s="178"/>
      <c r="C129" s="114"/>
      <c r="D129" s="184"/>
      <c r="E129" s="145"/>
      <c r="F129" s="179"/>
      <c r="G129" s="179"/>
      <c r="H129" s="179"/>
      <c r="I129" s="179"/>
      <c r="J129" s="179"/>
      <c r="K129" s="179"/>
      <c r="L129" s="147"/>
      <c r="M129" s="156"/>
    </row>
    <row r="130" spans="1:14" s="99" customFormat="1" ht="15.75" customHeight="1">
      <c r="A130" s="157" t="s">
        <v>45</v>
      </c>
      <c r="B130" s="193" t="s">
        <v>259</v>
      </c>
      <c r="C130" s="115"/>
      <c r="D130" s="149"/>
      <c r="E130" s="149"/>
      <c r="F130" s="150"/>
      <c r="G130" s="150"/>
      <c r="H130" s="150"/>
      <c r="I130" s="150"/>
      <c r="J130" s="150"/>
      <c r="K130" s="150"/>
      <c r="L130" s="218"/>
      <c r="M130" s="151">
        <f>SUBTOTAL(9,M131:M173)</f>
        <v>0</v>
      </c>
      <c r="N130" s="125"/>
    </row>
    <row r="131" spans="1:14">
      <c r="A131" s="158" t="s">
        <v>599</v>
      </c>
      <c r="B131" s="194"/>
      <c r="C131" s="194"/>
      <c r="D131" s="194" t="s">
        <v>303</v>
      </c>
      <c r="E131" s="194"/>
      <c r="F131" s="195"/>
      <c r="G131" s="195"/>
      <c r="H131" s="195"/>
      <c r="I131" s="195"/>
      <c r="J131" s="195"/>
      <c r="K131" s="195"/>
      <c r="L131" s="221"/>
      <c r="M131" s="153">
        <f>SUBTOTAL(9,M132:M139)</f>
        <v>0</v>
      </c>
      <c r="N131" s="124"/>
    </row>
    <row r="132" spans="1:14" s="104" customFormat="1" ht="24" customHeight="1">
      <c r="A132" s="227" t="s">
        <v>600</v>
      </c>
      <c r="B132" s="49" t="s">
        <v>408</v>
      </c>
      <c r="C132" s="140" t="s">
        <v>28</v>
      </c>
      <c r="D132" s="46" t="s">
        <v>307</v>
      </c>
      <c r="E132" s="142" t="s">
        <v>26</v>
      </c>
      <c r="F132" s="217">
        <f t="shared" ref="F132:F139" si="14">SUM(G132:K132)</f>
        <v>1</v>
      </c>
      <c r="G132" s="239">
        <v>1</v>
      </c>
      <c r="H132" s="232"/>
      <c r="I132" s="234"/>
      <c r="J132" s="236"/>
      <c r="K132" s="241"/>
      <c r="L132" s="143"/>
      <c r="M132" s="143">
        <f t="shared" ref="M132:M139" si="15">ROUND((F132*L132),2)</f>
        <v>0</v>
      </c>
      <c r="N132" s="125"/>
    </row>
    <row r="133" spans="1:14" s="104" customFormat="1" ht="24" customHeight="1">
      <c r="A133" s="227" t="s">
        <v>601</v>
      </c>
      <c r="B133" s="49" t="s">
        <v>421</v>
      </c>
      <c r="C133" s="140" t="s">
        <v>28</v>
      </c>
      <c r="D133" s="46" t="s">
        <v>307</v>
      </c>
      <c r="E133" s="142" t="s">
        <v>26</v>
      </c>
      <c r="F133" s="217">
        <f t="shared" si="14"/>
        <v>1</v>
      </c>
      <c r="G133" s="239"/>
      <c r="H133" s="232">
        <v>1</v>
      </c>
      <c r="I133" s="234"/>
      <c r="J133" s="236"/>
      <c r="K133" s="241"/>
      <c r="L133" s="143"/>
      <c r="M133" s="143">
        <f t="shared" si="15"/>
        <v>0</v>
      </c>
      <c r="N133" s="125"/>
    </row>
    <row r="134" spans="1:14" s="104" customFormat="1" ht="24" customHeight="1">
      <c r="A134" s="227" t="s">
        <v>602</v>
      </c>
      <c r="B134" s="49" t="s">
        <v>437</v>
      </c>
      <c r="C134" s="140" t="s">
        <v>28</v>
      </c>
      <c r="D134" s="46" t="s">
        <v>307</v>
      </c>
      <c r="E134" s="142" t="s">
        <v>26</v>
      </c>
      <c r="F134" s="217">
        <f t="shared" si="14"/>
        <v>1</v>
      </c>
      <c r="G134" s="239"/>
      <c r="H134" s="232"/>
      <c r="I134" s="234">
        <v>1</v>
      </c>
      <c r="J134" s="236"/>
      <c r="K134" s="241"/>
      <c r="L134" s="143"/>
      <c r="M134" s="143">
        <f t="shared" si="15"/>
        <v>0</v>
      </c>
      <c r="N134" s="125"/>
    </row>
    <row r="135" spans="1:14" s="104" customFormat="1" ht="24" customHeight="1">
      <c r="A135" s="227" t="s">
        <v>603</v>
      </c>
      <c r="B135" s="49" t="s">
        <v>455</v>
      </c>
      <c r="C135" s="140" t="s">
        <v>28</v>
      </c>
      <c r="D135" s="46" t="s">
        <v>307</v>
      </c>
      <c r="E135" s="142" t="s">
        <v>26</v>
      </c>
      <c r="F135" s="217">
        <f t="shared" si="14"/>
        <v>1</v>
      </c>
      <c r="G135" s="239"/>
      <c r="H135" s="232"/>
      <c r="I135" s="234"/>
      <c r="J135" s="236">
        <v>1</v>
      </c>
      <c r="K135" s="241"/>
      <c r="L135" s="143"/>
      <c r="M135" s="143">
        <f t="shared" si="15"/>
        <v>0</v>
      </c>
      <c r="N135" s="125"/>
    </row>
    <row r="136" spans="1:14" s="104" customFormat="1" ht="24" customHeight="1">
      <c r="A136" s="227" t="s">
        <v>603</v>
      </c>
      <c r="B136" s="49" t="s">
        <v>479</v>
      </c>
      <c r="C136" s="140" t="s">
        <v>28</v>
      </c>
      <c r="D136" s="46" t="s">
        <v>307</v>
      </c>
      <c r="E136" s="142" t="s">
        <v>26</v>
      </c>
      <c r="F136" s="217">
        <f t="shared" si="14"/>
        <v>1</v>
      </c>
      <c r="G136" s="239"/>
      <c r="H136" s="232"/>
      <c r="I136" s="234"/>
      <c r="J136" s="236"/>
      <c r="K136" s="241">
        <v>1</v>
      </c>
      <c r="L136" s="143"/>
      <c r="M136" s="143">
        <f t="shared" si="15"/>
        <v>0</v>
      </c>
      <c r="N136" s="125"/>
    </row>
    <row r="137" spans="1:14" ht="23.25" customHeight="1">
      <c r="A137" s="227" t="s">
        <v>604</v>
      </c>
      <c r="B137" s="49" t="s">
        <v>304</v>
      </c>
      <c r="C137" s="140" t="s">
        <v>28</v>
      </c>
      <c r="D137" s="46" t="s">
        <v>308</v>
      </c>
      <c r="E137" s="142" t="s">
        <v>26</v>
      </c>
      <c r="F137" s="217">
        <f t="shared" si="14"/>
        <v>20</v>
      </c>
      <c r="G137" s="239">
        <v>1</v>
      </c>
      <c r="H137" s="232">
        <v>4</v>
      </c>
      <c r="I137" s="234">
        <v>12</v>
      </c>
      <c r="J137" s="236">
        <v>2</v>
      </c>
      <c r="K137" s="241">
        <v>1</v>
      </c>
      <c r="L137" s="143"/>
      <c r="M137" s="143">
        <f t="shared" si="15"/>
        <v>0</v>
      </c>
      <c r="N137" s="124"/>
    </row>
    <row r="138" spans="1:14" ht="25.5">
      <c r="A138" s="227" t="s">
        <v>605</v>
      </c>
      <c r="B138" s="154" t="s">
        <v>130</v>
      </c>
      <c r="C138" s="140" t="s">
        <v>373</v>
      </c>
      <c r="D138" s="46" t="s">
        <v>131</v>
      </c>
      <c r="E138" s="142" t="s">
        <v>1</v>
      </c>
      <c r="F138" s="217">
        <f t="shared" si="14"/>
        <v>95</v>
      </c>
      <c r="G138" s="239">
        <v>5</v>
      </c>
      <c r="H138" s="232">
        <v>23</v>
      </c>
      <c r="I138" s="234">
        <v>53</v>
      </c>
      <c r="J138" s="236">
        <v>6</v>
      </c>
      <c r="K138" s="241">
        <v>8</v>
      </c>
      <c r="L138" s="143"/>
      <c r="M138" s="143">
        <f t="shared" si="15"/>
        <v>0</v>
      </c>
      <c r="N138" s="124"/>
    </row>
    <row r="139" spans="1:14" ht="30" customHeight="1">
      <c r="A139" s="227" t="s">
        <v>606</v>
      </c>
      <c r="B139" s="154" t="s">
        <v>128</v>
      </c>
      <c r="C139" s="140" t="s">
        <v>373</v>
      </c>
      <c r="D139" s="46" t="s">
        <v>129</v>
      </c>
      <c r="E139" s="142" t="s">
        <v>1</v>
      </c>
      <c r="F139" s="217">
        <f t="shared" si="14"/>
        <v>5</v>
      </c>
      <c r="G139" s="239">
        <v>1</v>
      </c>
      <c r="H139" s="232">
        <v>1</v>
      </c>
      <c r="I139" s="234">
        <v>1</v>
      </c>
      <c r="J139" s="236">
        <v>1</v>
      </c>
      <c r="K139" s="241">
        <v>1</v>
      </c>
      <c r="L139" s="143"/>
      <c r="M139" s="143">
        <f t="shared" si="15"/>
        <v>0</v>
      </c>
      <c r="N139" s="124"/>
    </row>
    <row r="140" spans="1:14" s="101" customFormat="1" ht="14.25" customHeight="1">
      <c r="A140" s="228"/>
      <c r="B140" s="186"/>
      <c r="C140" s="114"/>
      <c r="D140" s="144"/>
      <c r="E140" s="145"/>
      <c r="F140" s="179"/>
      <c r="G140" s="179"/>
      <c r="H140" s="179"/>
      <c r="I140" s="179"/>
      <c r="J140" s="179"/>
      <c r="K140" s="179"/>
      <c r="L140" s="147"/>
      <c r="M140" s="148"/>
      <c r="N140" s="125"/>
    </row>
    <row r="141" spans="1:14">
      <c r="A141" s="158" t="s">
        <v>607</v>
      </c>
      <c r="B141" s="194"/>
      <c r="C141" s="194"/>
      <c r="D141" s="194" t="s">
        <v>305</v>
      </c>
      <c r="E141" s="194"/>
      <c r="F141" s="195"/>
      <c r="G141" s="195"/>
      <c r="H141" s="195"/>
      <c r="I141" s="195"/>
      <c r="J141" s="195"/>
      <c r="K141" s="195"/>
      <c r="L141" s="221"/>
      <c r="M141" s="153">
        <f>SUBTOTAL(9,M142:M144)</f>
        <v>0</v>
      </c>
      <c r="N141" s="124"/>
    </row>
    <row r="142" spans="1:14" s="104" customFormat="1" ht="29.25" customHeight="1">
      <c r="A142" s="227" t="s">
        <v>608</v>
      </c>
      <c r="B142" s="49">
        <v>97599</v>
      </c>
      <c r="C142" s="140" t="s">
        <v>27</v>
      </c>
      <c r="D142" s="46" t="s">
        <v>248</v>
      </c>
      <c r="E142" s="142" t="s">
        <v>26</v>
      </c>
      <c r="F142" s="217">
        <f>SUM(G142:K142)</f>
        <v>411</v>
      </c>
      <c r="G142" s="239">
        <v>33</v>
      </c>
      <c r="H142" s="232">
        <v>111</v>
      </c>
      <c r="I142" s="234">
        <v>179</v>
      </c>
      <c r="J142" s="236">
        <v>32</v>
      </c>
      <c r="K142" s="241">
        <v>56</v>
      </c>
      <c r="L142" s="143"/>
      <c r="M142" s="143">
        <f>ROUND((F142*L142),2)</f>
        <v>0</v>
      </c>
      <c r="N142" s="125"/>
    </row>
    <row r="143" spans="1:14" ht="32.25" customHeight="1">
      <c r="A143" s="227" t="s">
        <v>609</v>
      </c>
      <c r="B143" s="154" t="s">
        <v>280</v>
      </c>
      <c r="C143" s="140" t="s">
        <v>28</v>
      </c>
      <c r="D143" s="46" t="s">
        <v>306</v>
      </c>
      <c r="E143" s="142" t="s">
        <v>26</v>
      </c>
      <c r="F143" s="217">
        <f>SUM(G143:K143)</f>
        <v>94</v>
      </c>
      <c r="G143" s="239">
        <v>2</v>
      </c>
      <c r="H143" s="232">
        <v>44</v>
      </c>
      <c r="I143" s="234">
        <v>40</v>
      </c>
      <c r="J143" s="236">
        <v>3</v>
      </c>
      <c r="K143" s="241">
        <v>5</v>
      </c>
      <c r="L143" s="143"/>
      <c r="M143" s="143">
        <f>ROUND((F143*L143),2)</f>
        <v>0</v>
      </c>
      <c r="N143" s="124"/>
    </row>
    <row r="144" spans="1:14" ht="40.5" customHeight="1">
      <c r="A144" s="227" t="s">
        <v>610</v>
      </c>
      <c r="B144" s="154" t="s">
        <v>216</v>
      </c>
      <c r="C144" s="140" t="s">
        <v>373</v>
      </c>
      <c r="D144" s="46" t="s">
        <v>277</v>
      </c>
      <c r="E144" s="142" t="s">
        <v>1</v>
      </c>
      <c r="F144" s="217">
        <f>SUM(G144:K144)</f>
        <v>2</v>
      </c>
      <c r="G144" s="239"/>
      <c r="H144" s="232"/>
      <c r="I144" s="234">
        <v>2</v>
      </c>
      <c r="J144" s="236"/>
      <c r="K144" s="241"/>
      <c r="L144" s="143"/>
      <c r="M144" s="143">
        <f>ROUND((F144*L144),2)</f>
        <v>0</v>
      </c>
      <c r="N144" s="124"/>
    </row>
    <row r="145" spans="1:14" s="101" customFormat="1" ht="14.25" customHeight="1">
      <c r="A145" s="228"/>
      <c r="B145" s="186"/>
      <c r="C145" s="114"/>
      <c r="D145" s="144"/>
      <c r="E145" s="145"/>
      <c r="F145" s="179"/>
      <c r="G145" s="179"/>
      <c r="H145" s="179"/>
      <c r="I145" s="179"/>
      <c r="J145" s="179"/>
      <c r="K145" s="179"/>
      <c r="L145" s="147"/>
      <c r="M145" s="148"/>
      <c r="N145" s="125"/>
    </row>
    <row r="146" spans="1:14">
      <c r="A146" s="158" t="s">
        <v>611</v>
      </c>
      <c r="B146" s="194"/>
      <c r="C146" s="194"/>
      <c r="D146" s="194" t="s">
        <v>8</v>
      </c>
      <c r="E146" s="194"/>
      <c r="F146" s="195"/>
      <c r="G146" s="195"/>
      <c r="H146" s="195"/>
      <c r="I146" s="195"/>
      <c r="J146" s="195"/>
      <c r="K146" s="195"/>
      <c r="L146" s="221"/>
      <c r="M146" s="153">
        <f>SUBTOTAL(9,M147:M162)</f>
        <v>0</v>
      </c>
      <c r="N146" s="124"/>
    </row>
    <row r="147" spans="1:14" ht="28.5" customHeight="1">
      <c r="A147" s="229" t="s">
        <v>612</v>
      </c>
      <c r="B147" s="49" t="s">
        <v>153</v>
      </c>
      <c r="C147" s="140" t="s">
        <v>373</v>
      </c>
      <c r="D147" s="46" t="s">
        <v>154</v>
      </c>
      <c r="E147" s="142" t="s">
        <v>269</v>
      </c>
      <c r="F147" s="217">
        <f t="shared" ref="F147:F162" si="16">SUM(G147:K147)</f>
        <v>11019</v>
      </c>
      <c r="G147" s="239">
        <v>1026</v>
      </c>
      <c r="H147" s="232">
        <v>2952</v>
      </c>
      <c r="I147" s="234">
        <v>5175</v>
      </c>
      <c r="J147" s="236">
        <v>678</v>
      </c>
      <c r="K147" s="241">
        <v>1188</v>
      </c>
      <c r="L147" s="143"/>
      <c r="M147" s="143">
        <f t="shared" ref="M147:M162" si="17">ROUND((F147*L147),2)</f>
        <v>0</v>
      </c>
      <c r="N147" s="124"/>
    </row>
    <row r="148" spans="1:14" ht="28.5" customHeight="1">
      <c r="A148" s="229" t="s">
        <v>613</v>
      </c>
      <c r="B148" s="49" t="s">
        <v>155</v>
      </c>
      <c r="C148" s="140" t="s">
        <v>373</v>
      </c>
      <c r="D148" s="46" t="s">
        <v>156</v>
      </c>
      <c r="E148" s="142" t="s">
        <v>269</v>
      </c>
      <c r="F148" s="217">
        <f t="shared" si="16"/>
        <v>175</v>
      </c>
      <c r="G148" s="239">
        <v>79</v>
      </c>
      <c r="H148" s="232"/>
      <c r="I148" s="234">
        <v>30</v>
      </c>
      <c r="J148" s="236"/>
      <c r="K148" s="241">
        <v>66</v>
      </c>
      <c r="L148" s="143"/>
      <c r="M148" s="143">
        <f t="shared" si="17"/>
        <v>0</v>
      </c>
      <c r="N148" s="124"/>
    </row>
    <row r="149" spans="1:14" ht="28.5" customHeight="1">
      <c r="A149" s="229" t="s">
        <v>614</v>
      </c>
      <c r="B149" s="49" t="s">
        <v>147</v>
      </c>
      <c r="C149" s="140" t="s">
        <v>373</v>
      </c>
      <c r="D149" s="46" t="s">
        <v>148</v>
      </c>
      <c r="E149" s="142" t="s">
        <v>269</v>
      </c>
      <c r="F149" s="217">
        <f t="shared" si="16"/>
        <v>315</v>
      </c>
      <c r="G149" s="239">
        <v>177</v>
      </c>
      <c r="H149" s="232"/>
      <c r="I149" s="234"/>
      <c r="J149" s="236"/>
      <c r="K149" s="241">
        <v>138</v>
      </c>
      <c r="L149" s="143"/>
      <c r="M149" s="143">
        <f t="shared" si="17"/>
        <v>0</v>
      </c>
      <c r="N149" s="124"/>
    </row>
    <row r="150" spans="1:14" ht="25.5">
      <c r="A150" s="229" t="s">
        <v>615</v>
      </c>
      <c r="B150" s="49" t="s">
        <v>157</v>
      </c>
      <c r="C150" s="140" t="s">
        <v>373</v>
      </c>
      <c r="D150" s="46" t="s">
        <v>158</v>
      </c>
      <c r="E150" s="142" t="s">
        <v>269</v>
      </c>
      <c r="F150" s="217">
        <f t="shared" si="16"/>
        <v>259</v>
      </c>
      <c r="G150" s="239"/>
      <c r="H150" s="232">
        <v>102</v>
      </c>
      <c r="I150" s="234"/>
      <c r="J150" s="236">
        <v>157</v>
      </c>
      <c r="K150" s="241"/>
      <c r="L150" s="143"/>
      <c r="M150" s="143">
        <f t="shared" si="17"/>
        <v>0</v>
      </c>
      <c r="N150" s="124"/>
    </row>
    <row r="151" spans="1:14" ht="25.5">
      <c r="A151" s="229" t="s">
        <v>616</v>
      </c>
      <c r="B151" s="49" t="s">
        <v>149</v>
      </c>
      <c r="C151" s="140" t="s">
        <v>373</v>
      </c>
      <c r="D151" s="46" t="s">
        <v>150</v>
      </c>
      <c r="E151" s="142" t="s">
        <v>269</v>
      </c>
      <c r="F151" s="217">
        <f t="shared" si="16"/>
        <v>566</v>
      </c>
      <c r="G151" s="239"/>
      <c r="H151" s="232">
        <v>186</v>
      </c>
      <c r="I151" s="234"/>
      <c r="J151" s="236">
        <v>380</v>
      </c>
      <c r="K151" s="241"/>
      <c r="L151" s="143"/>
      <c r="M151" s="143">
        <f t="shared" si="17"/>
        <v>0</v>
      </c>
      <c r="N151" s="124"/>
    </row>
    <row r="152" spans="1:14" ht="28.5" customHeight="1">
      <c r="A152" s="229" t="s">
        <v>616</v>
      </c>
      <c r="B152" s="49" t="s">
        <v>151</v>
      </c>
      <c r="C152" s="140" t="s">
        <v>373</v>
      </c>
      <c r="D152" s="46" t="s">
        <v>152</v>
      </c>
      <c r="E152" s="142" t="s">
        <v>269</v>
      </c>
      <c r="F152" s="217">
        <f t="shared" si="16"/>
        <v>682</v>
      </c>
      <c r="G152" s="239"/>
      <c r="H152" s="232"/>
      <c r="I152" s="234">
        <v>682</v>
      </c>
      <c r="J152" s="236"/>
      <c r="K152" s="241"/>
      <c r="L152" s="143"/>
      <c r="M152" s="143">
        <f t="shared" si="17"/>
        <v>0</v>
      </c>
      <c r="N152" s="124"/>
    </row>
    <row r="153" spans="1:14" ht="25.5">
      <c r="A153" s="229" t="s">
        <v>617</v>
      </c>
      <c r="B153" s="49" t="s">
        <v>136</v>
      </c>
      <c r="C153" s="140" t="s">
        <v>373</v>
      </c>
      <c r="D153" s="46" t="s">
        <v>274</v>
      </c>
      <c r="E153" s="142" t="s">
        <v>269</v>
      </c>
      <c r="F153" s="217">
        <f t="shared" si="16"/>
        <v>3673</v>
      </c>
      <c r="G153" s="239">
        <v>342</v>
      </c>
      <c r="H153" s="232">
        <v>984</v>
      </c>
      <c r="I153" s="234">
        <v>1725</v>
      </c>
      <c r="J153" s="236">
        <v>226</v>
      </c>
      <c r="K153" s="241">
        <v>396</v>
      </c>
      <c r="L153" s="143"/>
      <c r="M153" s="143">
        <f t="shared" si="17"/>
        <v>0</v>
      </c>
      <c r="N153" s="124"/>
    </row>
    <row r="154" spans="1:14" ht="27" customHeight="1">
      <c r="A154" s="229" t="s">
        <v>618</v>
      </c>
      <c r="B154" s="49" t="s">
        <v>137</v>
      </c>
      <c r="C154" s="140" t="s">
        <v>373</v>
      </c>
      <c r="D154" s="46" t="s">
        <v>275</v>
      </c>
      <c r="E154" s="142" t="s">
        <v>269</v>
      </c>
      <c r="F154" s="217">
        <f t="shared" si="16"/>
        <v>85</v>
      </c>
      <c r="G154" s="239">
        <v>52</v>
      </c>
      <c r="H154" s="232"/>
      <c r="I154" s="234">
        <v>10</v>
      </c>
      <c r="J154" s="236"/>
      <c r="K154" s="241">
        <v>23</v>
      </c>
      <c r="L154" s="143"/>
      <c r="M154" s="143">
        <f t="shared" si="17"/>
        <v>0</v>
      </c>
      <c r="N154" s="124"/>
    </row>
    <row r="155" spans="1:14" ht="21.75" customHeight="1">
      <c r="A155" s="229" t="s">
        <v>619</v>
      </c>
      <c r="B155" s="49" t="s">
        <v>138</v>
      </c>
      <c r="C155" s="140" t="s">
        <v>373</v>
      </c>
      <c r="D155" s="46" t="s">
        <v>276</v>
      </c>
      <c r="E155" s="142" t="s">
        <v>269</v>
      </c>
      <c r="F155" s="217">
        <f t="shared" si="16"/>
        <v>152</v>
      </c>
      <c r="G155" s="239"/>
      <c r="H155" s="232">
        <v>72</v>
      </c>
      <c r="I155" s="234">
        <v>30</v>
      </c>
      <c r="J155" s="236">
        <v>50</v>
      </c>
      <c r="K155" s="241"/>
      <c r="L155" s="143"/>
      <c r="M155" s="143">
        <f t="shared" si="17"/>
        <v>0</v>
      </c>
      <c r="N155" s="124"/>
    </row>
    <row r="156" spans="1:14" ht="27.75" customHeight="1">
      <c r="A156" s="229" t="s">
        <v>620</v>
      </c>
      <c r="B156" s="49" t="s">
        <v>139</v>
      </c>
      <c r="C156" s="140" t="s">
        <v>373</v>
      </c>
      <c r="D156" s="46" t="s">
        <v>140</v>
      </c>
      <c r="E156" s="142" t="s">
        <v>269</v>
      </c>
      <c r="F156" s="217">
        <f t="shared" si="16"/>
        <v>256</v>
      </c>
      <c r="G156" s="239">
        <v>12</v>
      </c>
      <c r="H156" s="232">
        <v>11</v>
      </c>
      <c r="I156" s="234">
        <v>125</v>
      </c>
      <c r="J156" s="236">
        <v>75</v>
      </c>
      <c r="K156" s="241">
        <v>33</v>
      </c>
      <c r="L156" s="143"/>
      <c r="M156" s="143">
        <f t="shared" si="17"/>
        <v>0</v>
      </c>
      <c r="N156" s="124"/>
    </row>
    <row r="157" spans="1:14" ht="25.5">
      <c r="A157" s="229" t="s">
        <v>621</v>
      </c>
      <c r="B157" s="49" t="s">
        <v>57</v>
      </c>
      <c r="C157" s="140" t="s">
        <v>373</v>
      </c>
      <c r="D157" s="46" t="s">
        <v>56</v>
      </c>
      <c r="E157" s="142" t="s">
        <v>1</v>
      </c>
      <c r="F157" s="217">
        <f t="shared" si="16"/>
        <v>26</v>
      </c>
      <c r="G157" s="239">
        <v>8</v>
      </c>
      <c r="H157" s="232">
        <v>6</v>
      </c>
      <c r="I157" s="234">
        <v>4</v>
      </c>
      <c r="J157" s="236">
        <v>4</v>
      </c>
      <c r="K157" s="241">
        <v>4</v>
      </c>
      <c r="L157" s="143"/>
      <c r="M157" s="143">
        <f t="shared" si="17"/>
        <v>0</v>
      </c>
      <c r="N157" s="124"/>
    </row>
    <row r="158" spans="1:14" ht="41.25" customHeight="1">
      <c r="A158" s="229" t="s">
        <v>622</v>
      </c>
      <c r="B158" s="49">
        <v>97891</v>
      </c>
      <c r="C158" s="140" t="s">
        <v>27</v>
      </c>
      <c r="D158" s="46" t="s">
        <v>279</v>
      </c>
      <c r="E158" s="142" t="s">
        <v>26</v>
      </c>
      <c r="F158" s="217">
        <f t="shared" si="16"/>
        <v>12</v>
      </c>
      <c r="G158" s="239"/>
      <c r="H158" s="232"/>
      <c r="I158" s="234">
        <v>6</v>
      </c>
      <c r="J158" s="236">
        <v>4</v>
      </c>
      <c r="K158" s="241">
        <v>2</v>
      </c>
      <c r="L158" s="143"/>
      <c r="M158" s="143">
        <f t="shared" si="17"/>
        <v>0</v>
      </c>
      <c r="N158" s="124"/>
    </row>
    <row r="159" spans="1:14">
      <c r="A159" s="229" t="s">
        <v>623</v>
      </c>
      <c r="B159" s="49" t="s">
        <v>59</v>
      </c>
      <c r="C159" s="140" t="s">
        <v>373</v>
      </c>
      <c r="D159" s="46" t="s">
        <v>163</v>
      </c>
      <c r="E159" s="142" t="s">
        <v>271</v>
      </c>
      <c r="F159" s="217">
        <f t="shared" si="16"/>
        <v>833</v>
      </c>
      <c r="G159" s="239">
        <v>67</v>
      </c>
      <c r="H159" s="232">
        <v>265</v>
      </c>
      <c r="I159" s="234">
        <v>326</v>
      </c>
      <c r="J159" s="236">
        <v>61</v>
      </c>
      <c r="K159" s="241">
        <v>114</v>
      </c>
      <c r="L159" s="143"/>
      <c r="M159" s="143">
        <f t="shared" si="17"/>
        <v>0</v>
      </c>
      <c r="N159" s="124"/>
    </row>
    <row r="160" spans="1:14">
      <c r="A160" s="229"/>
      <c r="B160" s="49" t="s">
        <v>58</v>
      </c>
      <c r="C160" s="140" t="s">
        <v>373</v>
      </c>
      <c r="D160" s="46" t="s">
        <v>164</v>
      </c>
      <c r="E160" s="142" t="s">
        <v>271</v>
      </c>
      <c r="F160" s="217">
        <f t="shared" si="16"/>
        <v>3</v>
      </c>
      <c r="G160" s="239">
        <v>1</v>
      </c>
      <c r="H160" s="232"/>
      <c r="I160" s="234">
        <v>1</v>
      </c>
      <c r="J160" s="236"/>
      <c r="K160" s="241">
        <v>1</v>
      </c>
      <c r="L160" s="143"/>
      <c r="M160" s="143">
        <f t="shared" si="17"/>
        <v>0</v>
      </c>
      <c r="N160" s="124"/>
    </row>
    <row r="161" spans="1:14">
      <c r="A161" s="229" t="s">
        <v>624</v>
      </c>
      <c r="B161" s="49" t="s">
        <v>60</v>
      </c>
      <c r="C161" s="140" t="s">
        <v>373</v>
      </c>
      <c r="D161" s="46" t="s">
        <v>165</v>
      </c>
      <c r="E161" s="142" t="s">
        <v>271</v>
      </c>
      <c r="F161" s="217">
        <f t="shared" si="16"/>
        <v>3</v>
      </c>
      <c r="G161" s="239"/>
      <c r="H161" s="232">
        <v>2</v>
      </c>
      <c r="I161" s="234"/>
      <c r="J161" s="236">
        <v>1</v>
      </c>
      <c r="K161" s="241"/>
      <c r="L161" s="143"/>
      <c r="M161" s="143">
        <f t="shared" si="17"/>
        <v>0</v>
      </c>
      <c r="N161" s="124"/>
    </row>
    <row r="162" spans="1:14">
      <c r="A162" s="229" t="s">
        <v>625</v>
      </c>
      <c r="B162" s="49" t="s">
        <v>161</v>
      </c>
      <c r="C162" s="140" t="s">
        <v>373</v>
      </c>
      <c r="D162" s="46" t="s">
        <v>162</v>
      </c>
      <c r="E162" s="142" t="s">
        <v>271</v>
      </c>
      <c r="F162" s="217">
        <f t="shared" si="16"/>
        <v>379</v>
      </c>
      <c r="G162" s="239">
        <v>29</v>
      </c>
      <c r="H162" s="232">
        <v>134</v>
      </c>
      <c r="I162" s="234">
        <v>135</v>
      </c>
      <c r="J162" s="236">
        <v>29</v>
      </c>
      <c r="K162" s="241">
        <v>52</v>
      </c>
      <c r="L162" s="143"/>
      <c r="M162" s="143">
        <f t="shared" si="17"/>
        <v>0</v>
      </c>
      <c r="N162" s="124"/>
    </row>
    <row r="163" spans="1:14">
      <c r="A163" s="205"/>
      <c r="B163" s="178"/>
      <c r="C163" s="114"/>
      <c r="D163" s="144"/>
      <c r="E163" s="145"/>
      <c r="F163" s="179"/>
      <c r="G163" s="179"/>
      <c r="H163" s="179"/>
      <c r="I163" s="179"/>
      <c r="J163" s="179"/>
      <c r="K163" s="179"/>
      <c r="L163" s="147"/>
      <c r="M163" s="156"/>
      <c r="N163" s="124"/>
    </row>
    <row r="164" spans="1:14">
      <c r="A164" s="158" t="s">
        <v>626</v>
      </c>
      <c r="B164" s="194"/>
      <c r="C164" s="194"/>
      <c r="D164" s="194" t="s">
        <v>361</v>
      </c>
      <c r="E164" s="194"/>
      <c r="F164" s="195"/>
      <c r="G164" s="195"/>
      <c r="H164" s="195"/>
      <c r="I164" s="195"/>
      <c r="J164" s="195"/>
      <c r="K164" s="195"/>
      <c r="L164" s="221"/>
      <c r="M164" s="153">
        <f>SUBTOTAL(9,M165:M173)</f>
        <v>0</v>
      </c>
      <c r="N164" s="124"/>
    </row>
    <row r="165" spans="1:14" ht="28.5" customHeight="1">
      <c r="A165" s="229" t="s">
        <v>627</v>
      </c>
      <c r="B165" s="49" t="s">
        <v>61</v>
      </c>
      <c r="C165" s="140" t="s">
        <v>373</v>
      </c>
      <c r="D165" s="46" t="s">
        <v>172</v>
      </c>
      <c r="E165" s="142" t="s">
        <v>269</v>
      </c>
      <c r="F165" s="217">
        <f t="shared" ref="F165:F173" si="18">SUM(G165:K165)</f>
        <v>9927</v>
      </c>
      <c r="G165" s="239">
        <v>543</v>
      </c>
      <c r="H165" s="232">
        <v>985</v>
      </c>
      <c r="I165" s="234">
        <v>7300</v>
      </c>
      <c r="J165" s="236">
        <v>615</v>
      </c>
      <c r="K165" s="241">
        <v>484</v>
      </c>
      <c r="L165" s="143"/>
      <c r="M165" s="143">
        <f t="shared" ref="M165:M173" si="19">ROUND((F165*L165),2)</f>
        <v>0</v>
      </c>
      <c r="N165" s="124"/>
    </row>
    <row r="166" spans="1:14" ht="25.5">
      <c r="A166" s="229" t="s">
        <v>628</v>
      </c>
      <c r="B166" s="49">
        <v>96973</v>
      </c>
      <c r="C166" s="140" t="s">
        <v>27</v>
      </c>
      <c r="D166" s="46" t="s">
        <v>249</v>
      </c>
      <c r="E166" s="142" t="s">
        <v>25</v>
      </c>
      <c r="F166" s="217">
        <f t="shared" si="18"/>
        <v>2766</v>
      </c>
      <c r="G166" s="239">
        <v>120</v>
      </c>
      <c r="H166" s="232">
        <v>108</v>
      </c>
      <c r="I166" s="234">
        <v>2316</v>
      </c>
      <c r="J166" s="236">
        <v>132</v>
      </c>
      <c r="K166" s="241">
        <v>90</v>
      </c>
      <c r="L166" s="143"/>
      <c r="M166" s="143">
        <f t="shared" si="19"/>
        <v>0</v>
      </c>
      <c r="N166" s="124"/>
    </row>
    <row r="167" spans="1:14">
      <c r="A167" s="229" t="s">
        <v>629</v>
      </c>
      <c r="B167" s="49" t="s">
        <v>134</v>
      </c>
      <c r="C167" s="140" t="s">
        <v>373</v>
      </c>
      <c r="D167" s="46" t="s">
        <v>135</v>
      </c>
      <c r="E167" s="142" t="s">
        <v>269</v>
      </c>
      <c r="F167" s="217">
        <f t="shared" si="18"/>
        <v>1383</v>
      </c>
      <c r="G167" s="239">
        <v>60</v>
      </c>
      <c r="H167" s="232">
        <v>54</v>
      </c>
      <c r="I167" s="234">
        <v>1158</v>
      </c>
      <c r="J167" s="236">
        <v>66</v>
      </c>
      <c r="K167" s="241">
        <v>45</v>
      </c>
      <c r="L167" s="143"/>
      <c r="M167" s="143">
        <f t="shared" si="19"/>
        <v>0</v>
      </c>
      <c r="N167" s="124"/>
    </row>
    <row r="168" spans="1:14">
      <c r="A168" s="229" t="s">
        <v>630</v>
      </c>
      <c r="B168" s="49" t="s">
        <v>173</v>
      </c>
      <c r="C168" s="140" t="s">
        <v>373</v>
      </c>
      <c r="D168" s="46" t="s">
        <v>174</v>
      </c>
      <c r="E168" s="142" t="s">
        <v>1</v>
      </c>
      <c r="F168" s="217">
        <f t="shared" si="18"/>
        <v>461</v>
      </c>
      <c r="G168" s="239">
        <v>20</v>
      </c>
      <c r="H168" s="232">
        <v>18</v>
      </c>
      <c r="I168" s="234">
        <v>386</v>
      </c>
      <c r="J168" s="236">
        <v>22</v>
      </c>
      <c r="K168" s="241">
        <v>15</v>
      </c>
      <c r="L168" s="143"/>
      <c r="M168" s="143">
        <f t="shared" si="19"/>
        <v>0</v>
      </c>
      <c r="N168" s="124"/>
    </row>
    <row r="169" spans="1:14" ht="25.5">
      <c r="A169" s="229" t="s">
        <v>631</v>
      </c>
      <c r="B169" s="49">
        <v>96974</v>
      </c>
      <c r="C169" s="140" t="s">
        <v>27</v>
      </c>
      <c r="D169" s="46" t="s">
        <v>250</v>
      </c>
      <c r="E169" s="142" t="s">
        <v>25</v>
      </c>
      <c r="F169" s="217">
        <f t="shared" si="18"/>
        <v>10577</v>
      </c>
      <c r="G169" s="239">
        <v>244</v>
      </c>
      <c r="H169" s="232">
        <v>225</v>
      </c>
      <c r="I169" s="234">
        <v>9421</v>
      </c>
      <c r="J169" s="236">
        <v>423</v>
      </c>
      <c r="K169" s="241">
        <v>264</v>
      </c>
      <c r="L169" s="143"/>
      <c r="M169" s="143">
        <f t="shared" si="19"/>
        <v>0</v>
      </c>
      <c r="N169" s="124"/>
    </row>
    <row r="170" spans="1:14">
      <c r="A170" s="229" t="s">
        <v>632</v>
      </c>
      <c r="B170" s="49" t="s">
        <v>166</v>
      </c>
      <c r="C170" s="140" t="s">
        <v>373</v>
      </c>
      <c r="D170" s="46" t="s">
        <v>167</v>
      </c>
      <c r="E170" s="142" t="s">
        <v>1</v>
      </c>
      <c r="F170" s="217">
        <f t="shared" si="18"/>
        <v>461</v>
      </c>
      <c r="G170" s="239">
        <v>20</v>
      </c>
      <c r="H170" s="232">
        <v>18</v>
      </c>
      <c r="I170" s="234">
        <v>386</v>
      </c>
      <c r="J170" s="236">
        <v>22</v>
      </c>
      <c r="K170" s="241">
        <v>15</v>
      </c>
      <c r="L170" s="143"/>
      <c r="M170" s="143">
        <f t="shared" si="19"/>
        <v>0</v>
      </c>
      <c r="N170" s="124"/>
    </row>
    <row r="171" spans="1:14" ht="25.5">
      <c r="A171" s="229" t="s">
        <v>633</v>
      </c>
      <c r="B171" s="49" t="s">
        <v>170</v>
      </c>
      <c r="C171" s="140" t="s">
        <v>373</v>
      </c>
      <c r="D171" s="46" t="s">
        <v>171</v>
      </c>
      <c r="E171" s="142" t="s">
        <v>1</v>
      </c>
      <c r="F171" s="217">
        <f t="shared" si="18"/>
        <v>461</v>
      </c>
      <c r="G171" s="239">
        <v>20</v>
      </c>
      <c r="H171" s="232">
        <v>18</v>
      </c>
      <c r="I171" s="234">
        <v>386</v>
      </c>
      <c r="J171" s="236">
        <v>22</v>
      </c>
      <c r="K171" s="241">
        <v>15</v>
      </c>
      <c r="L171" s="143"/>
      <c r="M171" s="143">
        <f t="shared" si="19"/>
        <v>0</v>
      </c>
      <c r="N171" s="124"/>
    </row>
    <row r="172" spans="1:14">
      <c r="A172" s="229" t="s">
        <v>634</v>
      </c>
      <c r="B172" s="49" t="s">
        <v>168</v>
      </c>
      <c r="C172" s="140" t="s">
        <v>373</v>
      </c>
      <c r="D172" s="46" t="s">
        <v>169</v>
      </c>
      <c r="E172" s="142" t="s">
        <v>1</v>
      </c>
      <c r="F172" s="217">
        <f t="shared" si="18"/>
        <v>461</v>
      </c>
      <c r="G172" s="239">
        <v>20</v>
      </c>
      <c r="H172" s="232">
        <v>18</v>
      </c>
      <c r="I172" s="234">
        <v>386</v>
      </c>
      <c r="J172" s="236">
        <v>22</v>
      </c>
      <c r="K172" s="241">
        <v>15</v>
      </c>
      <c r="L172" s="143"/>
      <c r="M172" s="143">
        <f t="shared" si="19"/>
        <v>0</v>
      </c>
      <c r="N172" s="124"/>
    </row>
    <row r="173" spans="1:14" ht="25.5">
      <c r="A173" s="229" t="s">
        <v>635</v>
      </c>
      <c r="B173" s="49" t="s">
        <v>175</v>
      </c>
      <c r="C173" s="140" t="s">
        <v>373</v>
      </c>
      <c r="D173" s="46" t="s">
        <v>176</v>
      </c>
      <c r="E173" s="142" t="s">
        <v>1</v>
      </c>
      <c r="F173" s="217">
        <f t="shared" si="18"/>
        <v>1383</v>
      </c>
      <c r="G173" s="239">
        <v>60</v>
      </c>
      <c r="H173" s="232">
        <v>54</v>
      </c>
      <c r="I173" s="234">
        <v>1158</v>
      </c>
      <c r="J173" s="236">
        <v>66</v>
      </c>
      <c r="K173" s="241">
        <v>45</v>
      </c>
      <c r="L173" s="143"/>
      <c r="M173" s="143">
        <f t="shared" si="19"/>
        <v>0</v>
      </c>
      <c r="N173" s="124"/>
    </row>
    <row r="174" spans="1:14">
      <c r="A174" s="205"/>
      <c r="B174" s="178"/>
      <c r="C174" s="114"/>
      <c r="D174" s="144"/>
      <c r="E174" s="145"/>
      <c r="F174" s="179"/>
      <c r="G174" s="179"/>
      <c r="H174" s="179"/>
      <c r="I174" s="179"/>
      <c r="J174" s="179"/>
      <c r="K174" s="179"/>
      <c r="L174" s="147"/>
      <c r="M174" s="156"/>
    </row>
    <row r="175" spans="1:14" s="101" customFormat="1">
      <c r="A175" s="157" t="s">
        <v>46</v>
      </c>
      <c r="B175" s="115" t="s">
        <v>239</v>
      </c>
      <c r="C175" s="115"/>
      <c r="D175" s="149"/>
      <c r="E175" s="149"/>
      <c r="F175" s="198"/>
      <c r="G175" s="198"/>
      <c r="H175" s="198"/>
      <c r="I175" s="198"/>
      <c r="J175" s="198"/>
      <c r="K175" s="198"/>
      <c r="L175" s="218"/>
      <c r="M175" s="151">
        <f>SUBTOTAL(9,M176:M223)</f>
        <v>0</v>
      </c>
    </row>
    <row r="176" spans="1:14">
      <c r="A176" s="158" t="s">
        <v>636</v>
      </c>
      <c r="B176" s="194"/>
      <c r="C176" s="194"/>
      <c r="D176" s="194" t="s">
        <v>356</v>
      </c>
      <c r="E176" s="199"/>
      <c r="F176" s="200"/>
      <c r="G176" s="200"/>
      <c r="H176" s="200"/>
      <c r="I176" s="200"/>
      <c r="J176" s="200"/>
      <c r="K176" s="200"/>
      <c r="L176" s="224"/>
      <c r="M176" s="152">
        <f>SUBTOTAL(9,M177:M202)</f>
        <v>0</v>
      </c>
    </row>
    <row r="177" spans="1:13">
      <c r="A177" s="158" t="s">
        <v>637</v>
      </c>
      <c r="B177" s="194"/>
      <c r="C177" s="194"/>
      <c r="D177" s="194" t="s">
        <v>30</v>
      </c>
      <c r="E177" s="199"/>
      <c r="F177" s="200"/>
      <c r="G177" s="200"/>
      <c r="H177" s="200"/>
      <c r="I177" s="200"/>
      <c r="J177" s="200"/>
      <c r="K177" s="200"/>
      <c r="L177" s="224"/>
      <c r="M177" s="152">
        <f>SUBTOTAL(9,M178:M181)</f>
        <v>0</v>
      </c>
    </row>
    <row r="178" spans="1:13" s="124" customFormat="1">
      <c r="A178" s="141" t="s">
        <v>638</v>
      </c>
      <c r="B178" s="44" t="s">
        <v>177</v>
      </c>
      <c r="C178" s="141" t="s">
        <v>373</v>
      </c>
      <c r="D178" s="46" t="s">
        <v>178</v>
      </c>
      <c r="E178" s="142" t="s">
        <v>269</v>
      </c>
      <c r="F178" s="217">
        <f>SUM(G178:K178)</f>
        <v>10.5</v>
      </c>
      <c r="G178" s="238"/>
      <c r="H178" s="231">
        <v>5.5</v>
      </c>
      <c r="I178" s="233"/>
      <c r="J178" s="235">
        <v>5</v>
      </c>
      <c r="K178" s="240"/>
      <c r="L178" s="143"/>
      <c r="M178" s="143">
        <f>ROUND((F178*L178),2)</f>
        <v>0</v>
      </c>
    </row>
    <row r="179" spans="1:13" s="124" customFormat="1">
      <c r="A179" s="141" t="s">
        <v>639</v>
      </c>
      <c r="B179" s="117" t="s">
        <v>179</v>
      </c>
      <c r="C179" s="141" t="s">
        <v>373</v>
      </c>
      <c r="D179" s="46" t="s">
        <v>180</v>
      </c>
      <c r="E179" s="142" t="s">
        <v>269</v>
      </c>
      <c r="F179" s="217">
        <f>SUM(G179:K179)</f>
        <v>499.5</v>
      </c>
      <c r="G179" s="238">
        <v>28</v>
      </c>
      <c r="H179" s="231">
        <v>227</v>
      </c>
      <c r="I179" s="233">
        <v>58</v>
      </c>
      <c r="J179" s="235">
        <v>182.5</v>
      </c>
      <c r="K179" s="240">
        <v>4</v>
      </c>
      <c r="L179" s="143"/>
      <c r="M179" s="143">
        <f>ROUND((F179*L179),2)</f>
        <v>0</v>
      </c>
    </row>
    <row r="180" spans="1:13" s="124" customFormat="1">
      <c r="A180" s="141" t="s">
        <v>640</v>
      </c>
      <c r="B180" s="44" t="s">
        <v>181</v>
      </c>
      <c r="C180" s="141" t="s">
        <v>373</v>
      </c>
      <c r="D180" s="46" t="s">
        <v>182</v>
      </c>
      <c r="E180" s="142" t="s">
        <v>269</v>
      </c>
      <c r="F180" s="217">
        <f>SUM(G180:K180)</f>
        <v>20</v>
      </c>
      <c r="G180" s="238">
        <v>5</v>
      </c>
      <c r="H180" s="231">
        <v>3</v>
      </c>
      <c r="I180" s="233">
        <v>4</v>
      </c>
      <c r="J180" s="235">
        <v>5</v>
      </c>
      <c r="K180" s="240">
        <v>3</v>
      </c>
      <c r="L180" s="143"/>
      <c r="M180" s="143">
        <f>ROUND((F180*L180),2)</f>
        <v>0</v>
      </c>
    </row>
    <row r="181" spans="1:13" s="124" customFormat="1">
      <c r="A181" s="141" t="s">
        <v>641</v>
      </c>
      <c r="B181" s="118" t="s">
        <v>301</v>
      </c>
      <c r="C181" s="191" t="s">
        <v>28</v>
      </c>
      <c r="D181" s="46" t="s">
        <v>302</v>
      </c>
      <c r="E181" s="142" t="s">
        <v>240</v>
      </c>
      <c r="F181" s="217">
        <f>SUM(G181:K181)</f>
        <v>530</v>
      </c>
      <c r="G181" s="238">
        <v>33</v>
      </c>
      <c r="H181" s="231">
        <v>235.5</v>
      </c>
      <c r="I181" s="233">
        <v>62</v>
      </c>
      <c r="J181" s="235">
        <v>192.5</v>
      </c>
      <c r="K181" s="240">
        <v>7</v>
      </c>
      <c r="L181" s="143"/>
      <c r="M181" s="143">
        <f>ROUND((F181*L181),2)</f>
        <v>0</v>
      </c>
    </row>
    <row r="182" spans="1:13" ht="8.25" customHeight="1">
      <c r="A182" s="190"/>
      <c r="B182" s="181"/>
      <c r="C182" s="181"/>
      <c r="D182" s="184"/>
      <c r="E182" s="201"/>
      <c r="F182" s="180"/>
      <c r="G182" s="180"/>
      <c r="H182" s="180"/>
      <c r="I182" s="180"/>
      <c r="J182" s="180"/>
      <c r="K182" s="180"/>
      <c r="L182" s="219"/>
      <c r="M182" s="156"/>
    </row>
    <row r="183" spans="1:13">
      <c r="A183" s="158" t="s">
        <v>642</v>
      </c>
      <c r="B183" s="194"/>
      <c r="C183" s="194"/>
      <c r="D183" s="194" t="s">
        <v>294</v>
      </c>
      <c r="E183" s="199"/>
      <c r="F183" s="200"/>
      <c r="G183" s="200"/>
      <c r="H183" s="200"/>
      <c r="I183" s="200"/>
      <c r="J183" s="200"/>
      <c r="K183" s="200"/>
      <c r="L183" s="224"/>
      <c r="M183" s="152">
        <f>SUBTOTAL(9,M184:M192)</f>
        <v>0</v>
      </c>
    </row>
    <row r="184" spans="1:13" ht="29.25" customHeight="1">
      <c r="A184" s="141" t="s">
        <v>643</v>
      </c>
      <c r="B184" s="49" t="s">
        <v>64</v>
      </c>
      <c r="C184" s="141" t="s">
        <v>373</v>
      </c>
      <c r="D184" s="46" t="s">
        <v>191</v>
      </c>
      <c r="E184" s="142" t="s">
        <v>1</v>
      </c>
      <c r="F184" s="217">
        <f t="shared" ref="F184:F192" si="20">SUM(G184:K184)</f>
        <v>12</v>
      </c>
      <c r="G184" s="238">
        <v>2</v>
      </c>
      <c r="H184" s="231">
        <v>4</v>
      </c>
      <c r="I184" s="233">
        <v>2</v>
      </c>
      <c r="J184" s="235">
        <v>2</v>
      </c>
      <c r="K184" s="240">
        <v>2</v>
      </c>
      <c r="L184" s="143"/>
      <c r="M184" s="143">
        <f t="shared" ref="M184:M192" si="21">ROUND((F184*L184),2)</f>
        <v>0</v>
      </c>
    </row>
    <row r="185" spans="1:13" ht="29.25" customHeight="1">
      <c r="A185" s="141" t="s">
        <v>644</v>
      </c>
      <c r="B185" s="44" t="s">
        <v>65</v>
      </c>
      <c r="C185" s="141" t="s">
        <v>373</v>
      </c>
      <c r="D185" s="46" t="s">
        <v>192</v>
      </c>
      <c r="E185" s="142" t="s">
        <v>1</v>
      </c>
      <c r="F185" s="217">
        <f t="shared" si="20"/>
        <v>9</v>
      </c>
      <c r="G185" s="238">
        <v>1</v>
      </c>
      <c r="H185" s="231">
        <v>1</v>
      </c>
      <c r="I185" s="233">
        <v>1</v>
      </c>
      <c r="J185" s="235">
        <v>3</v>
      </c>
      <c r="K185" s="240">
        <v>3</v>
      </c>
      <c r="L185" s="143"/>
      <c r="M185" s="143">
        <f t="shared" si="21"/>
        <v>0</v>
      </c>
    </row>
    <row r="186" spans="1:13" ht="29.25" customHeight="1">
      <c r="A186" s="141"/>
      <c r="B186" s="44" t="s">
        <v>187</v>
      </c>
      <c r="C186" s="141" t="s">
        <v>373</v>
      </c>
      <c r="D186" s="46" t="s">
        <v>188</v>
      </c>
      <c r="E186" s="142" t="s">
        <v>1</v>
      </c>
      <c r="F186" s="217">
        <f t="shared" si="20"/>
        <v>1</v>
      </c>
      <c r="G186" s="238"/>
      <c r="H186" s="231"/>
      <c r="I186" s="233">
        <v>1</v>
      </c>
      <c r="J186" s="235"/>
      <c r="K186" s="240"/>
      <c r="L186" s="143"/>
      <c r="M186" s="143">
        <f t="shared" si="21"/>
        <v>0</v>
      </c>
    </row>
    <row r="187" spans="1:13" ht="33" customHeight="1">
      <c r="A187" s="141" t="s">
        <v>645</v>
      </c>
      <c r="B187" s="44" t="s">
        <v>62</v>
      </c>
      <c r="C187" s="141" t="s">
        <v>373</v>
      </c>
      <c r="D187" s="46" t="s">
        <v>195</v>
      </c>
      <c r="E187" s="142" t="s">
        <v>1</v>
      </c>
      <c r="F187" s="217">
        <f t="shared" si="20"/>
        <v>3</v>
      </c>
      <c r="G187" s="238">
        <v>1</v>
      </c>
      <c r="H187" s="231">
        <v>2</v>
      </c>
      <c r="I187" s="233"/>
      <c r="J187" s="235"/>
      <c r="K187" s="240"/>
      <c r="L187" s="143"/>
      <c r="M187" s="143">
        <f t="shared" si="21"/>
        <v>0</v>
      </c>
    </row>
    <row r="188" spans="1:13" ht="33" customHeight="1">
      <c r="A188" s="141" t="s">
        <v>646</v>
      </c>
      <c r="B188" s="44" t="s">
        <v>196</v>
      </c>
      <c r="C188" s="141" t="s">
        <v>373</v>
      </c>
      <c r="D188" s="46" t="s">
        <v>197</v>
      </c>
      <c r="E188" s="142" t="s">
        <v>1</v>
      </c>
      <c r="F188" s="217">
        <f t="shared" si="20"/>
        <v>3</v>
      </c>
      <c r="G188" s="238">
        <v>1</v>
      </c>
      <c r="H188" s="231">
        <v>2</v>
      </c>
      <c r="I188" s="233"/>
      <c r="J188" s="235"/>
      <c r="K188" s="240"/>
      <c r="L188" s="143"/>
      <c r="M188" s="143">
        <f t="shared" si="21"/>
        <v>0</v>
      </c>
    </row>
    <row r="189" spans="1:13" ht="42" customHeight="1">
      <c r="A189" s="141" t="s">
        <v>647</v>
      </c>
      <c r="B189" s="44" t="s">
        <v>193</v>
      </c>
      <c r="C189" s="141" t="s">
        <v>373</v>
      </c>
      <c r="D189" s="46" t="s">
        <v>194</v>
      </c>
      <c r="E189" s="142" t="s">
        <v>1</v>
      </c>
      <c r="F189" s="217">
        <f t="shared" si="20"/>
        <v>15</v>
      </c>
      <c r="G189" s="238">
        <v>5</v>
      </c>
      <c r="H189" s="231">
        <v>10</v>
      </c>
      <c r="I189" s="233"/>
      <c r="J189" s="235"/>
      <c r="K189" s="240"/>
      <c r="L189" s="143"/>
      <c r="M189" s="143">
        <f t="shared" si="21"/>
        <v>0</v>
      </c>
    </row>
    <row r="190" spans="1:13" ht="33" customHeight="1">
      <c r="A190" s="141" t="s">
        <v>648</v>
      </c>
      <c r="B190" s="44" t="s">
        <v>66</v>
      </c>
      <c r="C190" s="141" t="s">
        <v>373</v>
      </c>
      <c r="D190" s="46" t="s">
        <v>184</v>
      </c>
      <c r="E190" s="142" t="s">
        <v>1</v>
      </c>
      <c r="F190" s="217">
        <f t="shared" si="20"/>
        <v>1</v>
      </c>
      <c r="G190" s="238"/>
      <c r="H190" s="231"/>
      <c r="I190" s="233">
        <v>1</v>
      </c>
      <c r="J190" s="235"/>
      <c r="K190" s="240"/>
      <c r="L190" s="143"/>
      <c r="M190" s="143">
        <f t="shared" si="21"/>
        <v>0</v>
      </c>
    </row>
    <row r="191" spans="1:13" ht="33" customHeight="1">
      <c r="A191" s="141" t="s">
        <v>649</v>
      </c>
      <c r="B191" s="44" t="s">
        <v>63</v>
      </c>
      <c r="C191" s="141" t="s">
        <v>373</v>
      </c>
      <c r="D191" s="46" t="s">
        <v>183</v>
      </c>
      <c r="E191" s="142" t="s">
        <v>1</v>
      </c>
      <c r="F191" s="217">
        <f t="shared" si="20"/>
        <v>6</v>
      </c>
      <c r="G191" s="238">
        <v>2</v>
      </c>
      <c r="H191" s="231">
        <v>1</v>
      </c>
      <c r="I191" s="233"/>
      <c r="J191" s="235">
        <v>1</v>
      </c>
      <c r="K191" s="240">
        <v>2</v>
      </c>
      <c r="L191" s="143"/>
      <c r="M191" s="143">
        <f t="shared" si="21"/>
        <v>0</v>
      </c>
    </row>
    <row r="192" spans="1:13" ht="23.25" customHeight="1">
      <c r="A192" s="141" t="s">
        <v>650</v>
      </c>
      <c r="B192" s="49" t="s">
        <v>185</v>
      </c>
      <c r="C192" s="141" t="s">
        <v>373</v>
      </c>
      <c r="D192" s="46" t="s">
        <v>186</v>
      </c>
      <c r="E192" s="142" t="s">
        <v>1</v>
      </c>
      <c r="F192" s="217">
        <f t="shared" si="20"/>
        <v>7</v>
      </c>
      <c r="G192" s="238"/>
      <c r="H192" s="231">
        <v>2</v>
      </c>
      <c r="I192" s="233">
        <v>2</v>
      </c>
      <c r="J192" s="235">
        <v>2</v>
      </c>
      <c r="K192" s="240">
        <v>1</v>
      </c>
      <c r="L192" s="143"/>
      <c r="M192" s="143">
        <f t="shared" si="21"/>
        <v>0</v>
      </c>
    </row>
    <row r="193" spans="1:13" ht="9.75" customHeight="1">
      <c r="A193" s="159"/>
      <c r="B193" s="178"/>
      <c r="C193" s="181"/>
      <c r="D193" s="144"/>
      <c r="E193" s="145"/>
      <c r="F193" s="180"/>
      <c r="G193" s="180"/>
      <c r="H193" s="180"/>
      <c r="I193" s="180"/>
      <c r="J193" s="180"/>
      <c r="K193" s="180"/>
      <c r="L193" s="147"/>
      <c r="M193" s="156"/>
    </row>
    <row r="194" spans="1:13">
      <c r="A194" s="158" t="s">
        <v>651</v>
      </c>
      <c r="B194" s="194"/>
      <c r="C194" s="194"/>
      <c r="D194" s="194" t="s">
        <v>293</v>
      </c>
      <c r="E194" s="199"/>
      <c r="F194" s="200"/>
      <c r="G194" s="200"/>
      <c r="H194" s="200"/>
      <c r="I194" s="200"/>
      <c r="J194" s="200"/>
      <c r="K194" s="200"/>
      <c r="L194" s="224"/>
      <c r="M194" s="152">
        <f>SUBTOTAL(9,M195:M202)</f>
        <v>0</v>
      </c>
    </row>
    <row r="195" spans="1:13" s="124" customFormat="1" ht="33.75" customHeight="1">
      <c r="A195" s="141" t="s">
        <v>652</v>
      </c>
      <c r="B195" s="49" t="s">
        <v>189</v>
      </c>
      <c r="C195" s="141" t="s">
        <v>373</v>
      </c>
      <c r="D195" s="46" t="s">
        <v>190</v>
      </c>
      <c r="E195" s="142" t="s">
        <v>1</v>
      </c>
      <c r="F195" s="217">
        <f t="shared" ref="F195:F202" si="22">SUM(G195:K195)</f>
        <v>45</v>
      </c>
      <c r="G195" s="238">
        <v>5</v>
      </c>
      <c r="H195" s="231">
        <v>15</v>
      </c>
      <c r="I195" s="233">
        <v>12</v>
      </c>
      <c r="J195" s="235">
        <v>9</v>
      </c>
      <c r="K195" s="240">
        <v>4</v>
      </c>
      <c r="L195" s="143"/>
      <c r="M195" s="143">
        <f t="shared" ref="M195:M202" si="23">ROUND((F195*L195),2)</f>
        <v>0</v>
      </c>
    </row>
    <row r="196" spans="1:13" s="124" customFormat="1" ht="33.75" customHeight="1">
      <c r="A196" s="141" t="s">
        <v>653</v>
      </c>
      <c r="B196" s="44" t="s">
        <v>206</v>
      </c>
      <c r="C196" s="141" t="s">
        <v>373</v>
      </c>
      <c r="D196" s="46" t="s">
        <v>207</v>
      </c>
      <c r="E196" s="142" t="s">
        <v>1</v>
      </c>
      <c r="F196" s="217">
        <f t="shared" si="22"/>
        <v>45</v>
      </c>
      <c r="G196" s="238">
        <v>5</v>
      </c>
      <c r="H196" s="231">
        <v>15</v>
      </c>
      <c r="I196" s="233">
        <v>12</v>
      </c>
      <c r="J196" s="235">
        <v>9</v>
      </c>
      <c r="K196" s="240">
        <v>4</v>
      </c>
      <c r="L196" s="143"/>
      <c r="M196" s="143">
        <f t="shared" si="23"/>
        <v>0</v>
      </c>
    </row>
    <row r="197" spans="1:13" s="124" customFormat="1" ht="33.75" customHeight="1">
      <c r="A197" s="141" t="s">
        <v>654</v>
      </c>
      <c r="B197" s="44" t="s">
        <v>198</v>
      </c>
      <c r="C197" s="141" t="s">
        <v>373</v>
      </c>
      <c r="D197" s="46" t="s">
        <v>199</v>
      </c>
      <c r="E197" s="142" t="s">
        <v>1</v>
      </c>
      <c r="F197" s="217">
        <f t="shared" si="22"/>
        <v>18</v>
      </c>
      <c r="G197" s="238">
        <v>2</v>
      </c>
      <c r="H197" s="231">
        <v>5</v>
      </c>
      <c r="I197" s="233">
        <v>2</v>
      </c>
      <c r="J197" s="235">
        <v>9</v>
      </c>
      <c r="K197" s="240"/>
      <c r="L197" s="143"/>
      <c r="M197" s="143">
        <f t="shared" si="23"/>
        <v>0</v>
      </c>
    </row>
    <row r="198" spans="1:13" s="124" customFormat="1" ht="33.75" customHeight="1">
      <c r="A198" s="141" t="s">
        <v>655</v>
      </c>
      <c r="B198" s="44" t="s">
        <v>202</v>
      </c>
      <c r="C198" s="141" t="s">
        <v>373</v>
      </c>
      <c r="D198" s="46" t="s">
        <v>203</v>
      </c>
      <c r="E198" s="142" t="s">
        <v>1</v>
      </c>
      <c r="F198" s="217">
        <f t="shared" si="22"/>
        <v>45</v>
      </c>
      <c r="G198" s="238">
        <v>5</v>
      </c>
      <c r="H198" s="231">
        <v>15</v>
      </c>
      <c r="I198" s="233">
        <v>12</v>
      </c>
      <c r="J198" s="235">
        <v>9</v>
      </c>
      <c r="K198" s="240">
        <v>4</v>
      </c>
      <c r="L198" s="143"/>
      <c r="M198" s="143">
        <f t="shared" si="23"/>
        <v>0</v>
      </c>
    </row>
    <row r="199" spans="1:13" s="124" customFormat="1" ht="33.75" customHeight="1">
      <c r="A199" s="141" t="s">
        <v>656</v>
      </c>
      <c r="B199" s="44" t="s">
        <v>204</v>
      </c>
      <c r="C199" s="141" t="s">
        <v>373</v>
      </c>
      <c r="D199" s="46" t="s">
        <v>205</v>
      </c>
      <c r="E199" s="142" t="s">
        <v>1</v>
      </c>
      <c r="F199" s="217">
        <f t="shared" si="22"/>
        <v>45</v>
      </c>
      <c r="G199" s="238">
        <v>5</v>
      </c>
      <c r="H199" s="231">
        <v>15</v>
      </c>
      <c r="I199" s="233">
        <v>12</v>
      </c>
      <c r="J199" s="235">
        <v>9</v>
      </c>
      <c r="K199" s="240">
        <v>4</v>
      </c>
      <c r="L199" s="143"/>
      <c r="M199" s="143">
        <f t="shared" si="23"/>
        <v>0</v>
      </c>
    </row>
    <row r="200" spans="1:13" s="124" customFormat="1" ht="33.75" customHeight="1">
      <c r="A200" s="141" t="s">
        <v>657</v>
      </c>
      <c r="B200" s="44" t="s">
        <v>200</v>
      </c>
      <c r="C200" s="141" t="s">
        <v>373</v>
      </c>
      <c r="D200" s="46" t="s">
        <v>201</v>
      </c>
      <c r="E200" s="142" t="s">
        <v>269</v>
      </c>
      <c r="F200" s="217">
        <f t="shared" si="22"/>
        <v>1350</v>
      </c>
      <c r="G200" s="238">
        <v>150</v>
      </c>
      <c r="H200" s="231">
        <v>450</v>
      </c>
      <c r="I200" s="233">
        <v>360</v>
      </c>
      <c r="J200" s="235">
        <v>270</v>
      </c>
      <c r="K200" s="240">
        <v>120</v>
      </c>
      <c r="L200" s="143"/>
      <c r="M200" s="143">
        <f t="shared" si="23"/>
        <v>0</v>
      </c>
    </row>
    <row r="201" spans="1:13" s="124" customFormat="1" ht="33.75" customHeight="1">
      <c r="A201" s="141" t="s">
        <v>658</v>
      </c>
      <c r="B201" s="49" t="s">
        <v>208</v>
      </c>
      <c r="C201" s="141" t="s">
        <v>373</v>
      </c>
      <c r="D201" s="46" t="s">
        <v>209</v>
      </c>
      <c r="E201" s="142" t="s">
        <v>1</v>
      </c>
      <c r="F201" s="217">
        <f t="shared" si="22"/>
        <v>45</v>
      </c>
      <c r="G201" s="238">
        <v>5</v>
      </c>
      <c r="H201" s="231">
        <v>15</v>
      </c>
      <c r="I201" s="233">
        <v>12</v>
      </c>
      <c r="J201" s="235">
        <v>9</v>
      </c>
      <c r="K201" s="240">
        <v>4</v>
      </c>
      <c r="L201" s="143"/>
      <c r="M201" s="143">
        <f t="shared" si="23"/>
        <v>0</v>
      </c>
    </row>
    <row r="202" spans="1:13" s="124" customFormat="1" ht="33.75" customHeight="1">
      <c r="A202" s="141" t="s">
        <v>659</v>
      </c>
      <c r="B202" s="49" t="s">
        <v>285</v>
      </c>
      <c r="C202" s="141" t="s">
        <v>28</v>
      </c>
      <c r="D202" s="46" t="s">
        <v>284</v>
      </c>
      <c r="E202" s="142" t="s">
        <v>26</v>
      </c>
      <c r="F202" s="217">
        <f t="shared" si="22"/>
        <v>5</v>
      </c>
      <c r="G202" s="238">
        <v>1</v>
      </c>
      <c r="H202" s="231">
        <v>1</v>
      </c>
      <c r="I202" s="233">
        <v>1</v>
      </c>
      <c r="J202" s="235">
        <v>1</v>
      </c>
      <c r="K202" s="240">
        <v>1</v>
      </c>
      <c r="L202" s="143"/>
      <c r="M202" s="143">
        <f t="shared" si="23"/>
        <v>0</v>
      </c>
    </row>
    <row r="203" spans="1:13" s="124" customFormat="1" ht="12.75" customHeight="1">
      <c r="A203" s="159"/>
      <c r="B203" s="178"/>
      <c r="C203" s="181"/>
      <c r="D203" s="144"/>
      <c r="E203" s="145"/>
      <c r="F203" s="180"/>
      <c r="G203" s="180"/>
      <c r="H203" s="180"/>
      <c r="I203" s="180"/>
      <c r="J203" s="180"/>
      <c r="K203" s="180"/>
      <c r="L203" s="147"/>
      <c r="M203" s="156"/>
    </row>
    <row r="204" spans="1:13">
      <c r="A204" s="158" t="s">
        <v>660</v>
      </c>
      <c r="B204" s="194"/>
      <c r="C204" s="194"/>
      <c r="D204" s="194" t="s">
        <v>281</v>
      </c>
      <c r="E204" s="199"/>
      <c r="F204" s="200"/>
      <c r="G204" s="200"/>
      <c r="H204" s="200"/>
      <c r="I204" s="200"/>
      <c r="J204" s="200"/>
      <c r="K204" s="200"/>
      <c r="L204" s="224"/>
      <c r="M204" s="152">
        <f>SUBTOTAL(9,M205:M210)</f>
        <v>0</v>
      </c>
    </row>
    <row r="205" spans="1:13" s="124" customFormat="1" ht="33.75" customHeight="1">
      <c r="A205" s="141" t="s">
        <v>661</v>
      </c>
      <c r="B205" s="49" t="s">
        <v>228</v>
      </c>
      <c r="C205" s="141" t="s">
        <v>373</v>
      </c>
      <c r="D205" s="46" t="s">
        <v>39</v>
      </c>
      <c r="E205" s="142" t="s">
        <v>3</v>
      </c>
      <c r="F205" s="217">
        <f t="shared" ref="F205:F210" si="24">SUM(G205:K205)</f>
        <v>640</v>
      </c>
      <c r="G205" s="238">
        <v>40</v>
      </c>
      <c r="H205" s="231">
        <v>180</v>
      </c>
      <c r="I205" s="233">
        <v>280</v>
      </c>
      <c r="J205" s="235">
        <v>80</v>
      </c>
      <c r="K205" s="240">
        <v>60</v>
      </c>
      <c r="L205" s="143"/>
      <c r="M205" s="143">
        <f t="shared" ref="M205:M210" si="25">ROUND((F205*L205),2)</f>
        <v>0</v>
      </c>
    </row>
    <row r="206" spans="1:13" s="124" customFormat="1" ht="33.75" customHeight="1">
      <c r="A206" s="141" t="s">
        <v>662</v>
      </c>
      <c r="B206" s="49" t="s">
        <v>229</v>
      </c>
      <c r="C206" s="141" t="s">
        <v>373</v>
      </c>
      <c r="D206" s="46" t="s">
        <v>38</v>
      </c>
      <c r="E206" s="142" t="s">
        <v>273</v>
      </c>
      <c r="F206" s="217">
        <f t="shared" si="24"/>
        <v>216</v>
      </c>
      <c r="G206" s="238">
        <v>6</v>
      </c>
      <c r="H206" s="231">
        <v>66</v>
      </c>
      <c r="I206" s="233">
        <v>66</v>
      </c>
      <c r="J206" s="235">
        <v>54</v>
      </c>
      <c r="K206" s="240">
        <v>24</v>
      </c>
      <c r="L206" s="143"/>
      <c r="M206" s="143">
        <f t="shared" si="25"/>
        <v>0</v>
      </c>
    </row>
    <row r="207" spans="1:13" s="124" customFormat="1" ht="33.75" customHeight="1">
      <c r="A207" s="141" t="s">
        <v>663</v>
      </c>
      <c r="B207" s="49" t="s">
        <v>230</v>
      </c>
      <c r="C207" s="141" t="s">
        <v>373</v>
      </c>
      <c r="D207" s="46" t="s">
        <v>37</v>
      </c>
      <c r="E207" s="142" t="s">
        <v>273</v>
      </c>
      <c r="F207" s="217">
        <f t="shared" si="24"/>
        <v>362</v>
      </c>
      <c r="G207" s="238">
        <v>24</v>
      </c>
      <c r="H207" s="231">
        <v>96</v>
      </c>
      <c r="I207" s="233">
        <v>138</v>
      </c>
      <c r="J207" s="235">
        <v>72</v>
      </c>
      <c r="K207" s="240">
        <v>32</v>
      </c>
      <c r="L207" s="143"/>
      <c r="M207" s="143">
        <f t="shared" si="25"/>
        <v>0</v>
      </c>
    </row>
    <row r="208" spans="1:13" s="124" customFormat="1" ht="17.25" customHeight="1">
      <c r="A208" s="141" t="s">
        <v>664</v>
      </c>
      <c r="B208" s="49" t="s">
        <v>226</v>
      </c>
      <c r="C208" s="141" t="s">
        <v>373</v>
      </c>
      <c r="D208" s="46" t="s">
        <v>227</v>
      </c>
      <c r="E208" s="142" t="s">
        <v>1</v>
      </c>
      <c r="F208" s="217">
        <f t="shared" si="24"/>
        <v>11</v>
      </c>
      <c r="G208" s="238"/>
      <c r="H208" s="231">
        <v>5</v>
      </c>
      <c r="I208" s="233">
        <v>4</v>
      </c>
      <c r="J208" s="235">
        <v>1</v>
      </c>
      <c r="K208" s="240">
        <v>1</v>
      </c>
      <c r="L208" s="143"/>
      <c r="M208" s="143">
        <f t="shared" si="25"/>
        <v>0</v>
      </c>
    </row>
    <row r="209" spans="1:13" s="124" customFormat="1" ht="17.25" customHeight="1">
      <c r="A209" s="141" t="s">
        <v>665</v>
      </c>
      <c r="B209" s="49" t="s">
        <v>224</v>
      </c>
      <c r="C209" s="141" t="s">
        <v>373</v>
      </c>
      <c r="D209" s="46" t="s">
        <v>225</v>
      </c>
      <c r="E209" s="142" t="s">
        <v>1</v>
      </c>
      <c r="F209" s="217">
        <f t="shared" si="24"/>
        <v>33</v>
      </c>
      <c r="G209" s="238"/>
      <c r="H209" s="231">
        <v>4</v>
      </c>
      <c r="I209" s="233">
        <v>25</v>
      </c>
      <c r="J209" s="235">
        <v>1</v>
      </c>
      <c r="K209" s="240">
        <v>3</v>
      </c>
      <c r="L209" s="143"/>
      <c r="M209" s="143">
        <f t="shared" si="25"/>
        <v>0</v>
      </c>
    </row>
    <row r="210" spans="1:13" s="124" customFormat="1" ht="16.5" customHeight="1">
      <c r="A210" s="141" t="s">
        <v>666</v>
      </c>
      <c r="B210" s="44" t="s">
        <v>222</v>
      </c>
      <c r="C210" s="141" t="s">
        <v>373</v>
      </c>
      <c r="D210" s="46" t="s">
        <v>223</v>
      </c>
      <c r="E210" s="142" t="s">
        <v>1</v>
      </c>
      <c r="F210" s="217">
        <f t="shared" si="24"/>
        <v>36</v>
      </c>
      <c r="G210" s="238">
        <v>3</v>
      </c>
      <c r="H210" s="231">
        <v>2</v>
      </c>
      <c r="I210" s="233">
        <v>25</v>
      </c>
      <c r="J210" s="235"/>
      <c r="K210" s="240">
        <v>6</v>
      </c>
      <c r="L210" s="143"/>
      <c r="M210" s="143">
        <f t="shared" si="25"/>
        <v>0</v>
      </c>
    </row>
    <row r="211" spans="1:13" s="124" customFormat="1" ht="11.25" customHeight="1">
      <c r="A211" s="159"/>
      <c r="B211" s="202"/>
      <c r="C211" s="202"/>
      <c r="D211" s="144"/>
      <c r="E211" s="201"/>
      <c r="F211" s="180"/>
      <c r="G211" s="180"/>
      <c r="H211" s="180"/>
      <c r="I211" s="180"/>
      <c r="J211" s="180"/>
      <c r="K211" s="180"/>
      <c r="L211" s="219"/>
      <c r="M211" s="156"/>
    </row>
    <row r="212" spans="1:13">
      <c r="A212" s="158" t="s">
        <v>667</v>
      </c>
      <c r="B212" s="194"/>
      <c r="C212" s="194"/>
      <c r="D212" s="194" t="s">
        <v>29</v>
      </c>
      <c r="E212" s="199"/>
      <c r="F212" s="200"/>
      <c r="G212" s="200"/>
      <c r="H212" s="200"/>
      <c r="I212" s="200"/>
      <c r="J212" s="200"/>
      <c r="K212" s="200"/>
      <c r="L212" s="224"/>
      <c r="M212" s="152">
        <f>SUBTOTAL(9,M213:M222)</f>
        <v>0</v>
      </c>
    </row>
    <row r="213" spans="1:13" s="124" customFormat="1" ht="66" customHeight="1">
      <c r="A213" s="141" t="s">
        <v>668</v>
      </c>
      <c r="B213" s="117" t="s">
        <v>409</v>
      </c>
      <c r="C213" s="140" t="s">
        <v>28</v>
      </c>
      <c r="D213" s="192" t="s">
        <v>494</v>
      </c>
      <c r="E213" s="142" t="s">
        <v>26</v>
      </c>
      <c r="F213" s="217">
        <f t="shared" ref="F213:F222" si="26">SUM(G213:K213)</f>
        <v>1</v>
      </c>
      <c r="G213" s="238">
        <v>1</v>
      </c>
      <c r="H213" s="231"/>
      <c r="I213" s="233"/>
      <c r="J213" s="235"/>
      <c r="K213" s="240"/>
      <c r="L213" s="143"/>
      <c r="M213" s="143">
        <f t="shared" ref="M213:M222" si="27">ROUND((F213*L213),2)</f>
        <v>0</v>
      </c>
    </row>
    <row r="214" spans="1:13" s="124" customFormat="1" ht="66" customHeight="1">
      <c r="A214" s="141" t="s">
        <v>669</v>
      </c>
      <c r="B214" s="117" t="s">
        <v>410</v>
      </c>
      <c r="C214" s="140" t="s">
        <v>28</v>
      </c>
      <c r="D214" s="192" t="s">
        <v>495</v>
      </c>
      <c r="E214" s="142" t="s">
        <v>26</v>
      </c>
      <c r="F214" s="217">
        <f t="shared" si="26"/>
        <v>1</v>
      </c>
      <c r="G214" s="238">
        <v>1</v>
      </c>
      <c r="H214" s="231"/>
      <c r="I214" s="233"/>
      <c r="J214" s="235"/>
      <c r="K214" s="240"/>
      <c r="L214" s="143"/>
      <c r="M214" s="143">
        <f t="shared" si="27"/>
        <v>0</v>
      </c>
    </row>
    <row r="215" spans="1:13" s="124" customFormat="1" ht="66" customHeight="1">
      <c r="A215" s="141" t="s">
        <v>670</v>
      </c>
      <c r="B215" s="117" t="s">
        <v>422</v>
      </c>
      <c r="C215" s="140" t="s">
        <v>28</v>
      </c>
      <c r="D215" s="192" t="s">
        <v>494</v>
      </c>
      <c r="E215" s="142" t="s">
        <v>26</v>
      </c>
      <c r="F215" s="217">
        <f t="shared" si="26"/>
        <v>1</v>
      </c>
      <c r="G215" s="238"/>
      <c r="H215" s="231">
        <v>1</v>
      </c>
      <c r="I215" s="233"/>
      <c r="J215" s="235"/>
      <c r="K215" s="240"/>
      <c r="L215" s="143"/>
      <c r="M215" s="143">
        <f t="shared" si="27"/>
        <v>0</v>
      </c>
    </row>
    <row r="216" spans="1:13" s="124" customFormat="1" ht="66" customHeight="1">
      <c r="A216" s="141" t="s">
        <v>671</v>
      </c>
      <c r="B216" s="117" t="s">
        <v>423</v>
      </c>
      <c r="C216" s="140" t="s">
        <v>28</v>
      </c>
      <c r="D216" s="192" t="s">
        <v>496</v>
      </c>
      <c r="E216" s="142" t="s">
        <v>26</v>
      </c>
      <c r="F216" s="217">
        <f t="shared" si="26"/>
        <v>1</v>
      </c>
      <c r="G216" s="238"/>
      <c r="H216" s="231">
        <v>1</v>
      </c>
      <c r="I216" s="233"/>
      <c r="J216" s="235"/>
      <c r="K216" s="240"/>
      <c r="L216" s="143"/>
      <c r="M216" s="143">
        <f t="shared" si="27"/>
        <v>0</v>
      </c>
    </row>
    <row r="217" spans="1:13" s="124" customFormat="1" ht="66" customHeight="1">
      <c r="A217" s="141" t="s">
        <v>672</v>
      </c>
      <c r="B217" s="117" t="s">
        <v>438</v>
      </c>
      <c r="C217" s="140" t="s">
        <v>28</v>
      </c>
      <c r="D217" s="192" t="s">
        <v>497</v>
      </c>
      <c r="E217" s="142" t="s">
        <v>26</v>
      </c>
      <c r="F217" s="217">
        <f t="shared" si="26"/>
        <v>1</v>
      </c>
      <c r="G217" s="238"/>
      <c r="H217" s="231"/>
      <c r="I217" s="233">
        <v>1</v>
      </c>
      <c r="J217" s="235"/>
      <c r="K217" s="240"/>
      <c r="L217" s="143"/>
      <c r="M217" s="143">
        <f t="shared" si="27"/>
        <v>0</v>
      </c>
    </row>
    <row r="218" spans="1:13" s="124" customFormat="1" ht="66" customHeight="1">
      <c r="A218" s="141" t="s">
        <v>673</v>
      </c>
      <c r="B218" s="117" t="s">
        <v>439</v>
      </c>
      <c r="C218" s="140" t="s">
        <v>28</v>
      </c>
      <c r="D218" s="192" t="s">
        <v>495</v>
      </c>
      <c r="E218" s="142" t="s">
        <v>26</v>
      </c>
      <c r="F218" s="217">
        <f t="shared" si="26"/>
        <v>1</v>
      </c>
      <c r="G218" s="238"/>
      <c r="H218" s="231"/>
      <c r="I218" s="233">
        <v>1</v>
      </c>
      <c r="J218" s="235"/>
      <c r="K218" s="240"/>
      <c r="L218" s="143"/>
      <c r="M218" s="143">
        <f t="shared" si="27"/>
        <v>0</v>
      </c>
    </row>
    <row r="219" spans="1:13" s="124" customFormat="1" ht="66" customHeight="1">
      <c r="A219" s="141" t="s">
        <v>674</v>
      </c>
      <c r="B219" s="117" t="s">
        <v>456</v>
      </c>
      <c r="C219" s="140" t="s">
        <v>28</v>
      </c>
      <c r="D219" s="192" t="s">
        <v>498</v>
      </c>
      <c r="E219" s="142" t="s">
        <v>26</v>
      </c>
      <c r="F219" s="217">
        <f t="shared" si="26"/>
        <v>1</v>
      </c>
      <c r="G219" s="238"/>
      <c r="H219" s="231"/>
      <c r="I219" s="233"/>
      <c r="J219" s="235">
        <v>1</v>
      </c>
      <c r="K219" s="240"/>
      <c r="L219" s="143"/>
      <c r="M219" s="143">
        <f t="shared" si="27"/>
        <v>0</v>
      </c>
    </row>
    <row r="220" spans="1:13" s="124" customFormat="1" ht="66" customHeight="1">
      <c r="A220" s="141" t="s">
        <v>675</v>
      </c>
      <c r="B220" s="117" t="s">
        <v>457</v>
      </c>
      <c r="C220" s="140" t="s">
        <v>28</v>
      </c>
      <c r="D220" s="192" t="s">
        <v>499</v>
      </c>
      <c r="E220" s="142" t="s">
        <v>26</v>
      </c>
      <c r="F220" s="217">
        <f t="shared" si="26"/>
        <v>1</v>
      </c>
      <c r="G220" s="238"/>
      <c r="H220" s="231"/>
      <c r="I220" s="233"/>
      <c r="J220" s="235">
        <v>1</v>
      </c>
      <c r="K220" s="240"/>
      <c r="L220" s="143"/>
      <c r="M220" s="143">
        <f t="shared" si="27"/>
        <v>0</v>
      </c>
    </row>
    <row r="221" spans="1:13" s="124" customFormat="1" ht="66" customHeight="1">
      <c r="A221" s="141" t="s">
        <v>676</v>
      </c>
      <c r="B221" s="117" t="s">
        <v>480</v>
      </c>
      <c r="C221" s="140" t="s">
        <v>28</v>
      </c>
      <c r="D221" s="192" t="s">
        <v>494</v>
      </c>
      <c r="E221" s="142" t="s">
        <v>26</v>
      </c>
      <c r="F221" s="217">
        <f t="shared" si="26"/>
        <v>1</v>
      </c>
      <c r="G221" s="238"/>
      <c r="H221" s="231"/>
      <c r="I221" s="233"/>
      <c r="J221" s="235"/>
      <c r="K221" s="240">
        <v>1</v>
      </c>
      <c r="L221" s="143"/>
      <c r="M221" s="143">
        <f t="shared" si="27"/>
        <v>0</v>
      </c>
    </row>
    <row r="222" spans="1:13" s="124" customFormat="1" ht="36.75" customHeight="1">
      <c r="A222" s="141" t="s">
        <v>677</v>
      </c>
      <c r="B222" s="117" t="s">
        <v>286</v>
      </c>
      <c r="C222" s="140" t="s">
        <v>28</v>
      </c>
      <c r="D222" s="192" t="s">
        <v>288</v>
      </c>
      <c r="E222" s="142" t="s">
        <v>26</v>
      </c>
      <c r="F222" s="217">
        <f t="shared" si="26"/>
        <v>5</v>
      </c>
      <c r="G222" s="238">
        <v>1</v>
      </c>
      <c r="H222" s="231">
        <v>1</v>
      </c>
      <c r="I222" s="233">
        <v>1</v>
      </c>
      <c r="J222" s="235">
        <v>1</v>
      </c>
      <c r="K222" s="240">
        <v>1</v>
      </c>
      <c r="L222" s="143"/>
      <c r="M222" s="143">
        <f t="shared" si="27"/>
        <v>0</v>
      </c>
    </row>
    <row r="223" spans="1:13" s="124" customFormat="1" ht="11.25" customHeight="1">
      <c r="A223" s="159"/>
      <c r="B223" s="202"/>
      <c r="C223" s="202"/>
      <c r="D223" s="144"/>
      <c r="E223" s="201"/>
      <c r="F223" s="180"/>
      <c r="G223" s="180"/>
      <c r="H223" s="180"/>
      <c r="I223" s="180"/>
      <c r="J223" s="180"/>
      <c r="K223" s="180"/>
      <c r="L223" s="219"/>
      <c r="M223" s="156"/>
    </row>
    <row r="224" spans="1:13" s="101" customFormat="1">
      <c r="A224" s="157" t="s">
        <v>262</v>
      </c>
      <c r="B224" s="149" t="s">
        <v>9</v>
      </c>
      <c r="C224" s="115"/>
      <c r="D224" s="149"/>
      <c r="E224" s="149"/>
      <c r="F224" s="150"/>
      <c r="G224" s="173"/>
      <c r="H224" s="173"/>
      <c r="I224" s="150"/>
      <c r="J224" s="150"/>
      <c r="K224" s="173"/>
      <c r="L224" s="218"/>
      <c r="M224" s="151">
        <f>SUBTOTAL(9,M225:M229)</f>
        <v>0</v>
      </c>
    </row>
    <row r="225" spans="1:13" s="102" customFormat="1" ht="15" customHeight="1">
      <c r="A225" s="140" t="s">
        <v>678</v>
      </c>
      <c r="B225" s="49" t="s">
        <v>122</v>
      </c>
      <c r="C225" s="141" t="s">
        <v>373</v>
      </c>
      <c r="D225" s="46" t="s">
        <v>123</v>
      </c>
      <c r="E225" s="142" t="s">
        <v>268</v>
      </c>
      <c r="F225" s="217">
        <f>SUM(G225:K225)</f>
        <v>5562.84</v>
      </c>
      <c r="G225" s="238">
        <v>321.14</v>
      </c>
      <c r="H225" s="231">
        <v>2995</v>
      </c>
      <c r="I225" s="233">
        <v>905.7</v>
      </c>
      <c r="J225" s="235">
        <v>208</v>
      </c>
      <c r="K225" s="240">
        <v>1133</v>
      </c>
      <c r="L225" s="143"/>
      <c r="M225" s="143">
        <f>ROUND((F225*L225),2)</f>
        <v>0</v>
      </c>
    </row>
    <row r="226" spans="1:13" s="102" customFormat="1" ht="15.75" customHeight="1">
      <c r="A226" s="140" t="s">
        <v>679</v>
      </c>
      <c r="B226" s="49" t="s">
        <v>124</v>
      </c>
      <c r="C226" s="141" t="s">
        <v>373</v>
      </c>
      <c r="D226" s="46" t="s">
        <v>125</v>
      </c>
      <c r="E226" s="142" t="s">
        <v>268</v>
      </c>
      <c r="F226" s="217">
        <f>SUM(G226:K226)</f>
        <v>9070.84</v>
      </c>
      <c r="G226" s="238">
        <v>561.14</v>
      </c>
      <c r="H226" s="231">
        <v>3403</v>
      </c>
      <c r="I226" s="233">
        <v>3173.7</v>
      </c>
      <c r="J226" s="235">
        <v>512</v>
      </c>
      <c r="K226" s="240">
        <v>1421</v>
      </c>
      <c r="L226" s="143"/>
      <c r="M226" s="143">
        <f>ROUND((F226*L226),2)</f>
        <v>0</v>
      </c>
    </row>
    <row r="227" spans="1:13" s="102" customFormat="1" ht="15.75" customHeight="1">
      <c r="A227" s="140" t="s">
        <v>680</v>
      </c>
      <c r="B227" s="44" t="s">
        <v>109</v>
      </c>
      <c r="C227" s="141" t="s">
        <v>373</v>
      </c>
      <c r="D227" s="46" t="s">
        <v>110</v>
      </c>
      <c r="E227" s="142" t="s">
        <v>268</v>
      </c>
      <c r="F227" s="217">
        <f>SUM(G227:K227)</f>
        <v>24</v>
      </c>
      <c r="G227" s="238"/>
      <c r="H227" s="231"/>
      <c r="I227" s="233"/>
      <c r="J227" s="235"/>
      <c r="K227" s="240">
        <v>24</v>
      </c>
      <c r="L227" s="143"/>
      <c r="M227" s="143">
        <f>ROUND((F227*L227),2)</f>
        <v>0</v>
      </c>
    </row>
    <row r="228" spans="1:13" s="102" customFormat="1" ht="15" customHeight="1">
      <c r="A228" s="140" t="s">
        <v>681</v>
      </c>
      <c r="B228" s="49" t="s">
        <v>126</v>
      </c>
      <c r="C228" s="141" t="s">
        <v>373</v>
      </c>
      <c r="D228" s="46" t="s">
        <v>127</v>
      </c>
      <c r="E228" s="142" t="s">
        <v>268</v>
      </c>
      <c r="F228" s="217">
        <f>SUM(G228:K228)</f>
        <v>1237.3800000000001</v>
      </c>
      <c r="G228" s="238">
        <v>104.53000000000002</v>
      </c>
      <c r="H228" s="231">
        <v>319.005</v>
      </c>
      <c r="I228" s="233">
        <v>521.52</v>
      </c>
      <c r="J228" s="235">
        <v>151.35500000000002</v>
      </c>
      <c r="K228" s="240">
        <v>140.97</v>
      </c>
      <c r="L228" s="143"/>
      <c r="M228" s="143">
        <f>ROUND((F228*L228),2)</f>
        <v>0</v>
      </c>
    </row>
    <row r="229" spans="1:13" s="102" customFormat="1" ht="15.75" customHeight="1">
      <c r="A229" s="140" t="s">
        <v>682</v>
      </c>
      <c r="B229" s="49" t="s">
        <v>237</v>
      </c>
      <c r="C229" s="141" t="s">
        <v>373</v>
      </c>
      <c r="D229" s="46" t="s">
        <v>238</v>
      </c>
      <c r="E229" s="142" t="s">
        <v>1</v>
      </c>
      <c r="F229" s="217">
        <f>SUM(G229:K229)</f>
        <v>77</v>
      </c>
      <c r="G229" s="238">
        <v>2</v>
      </c>
      <c r="H229" s="231">
        <v>5</v>
      </c>
      <c r="I229" s="233">
        <v>57</v>
      </c>
      <c r="J229" s="235">
        <v>11</v>
      </c>
      <c r="K229" s="240">
        <v>2</v>
      </c>
      <c r="L229" s="143"/>
      <c r="M229" s="143">
        <f>ROUND((F229*L229),2)</f>
        <v>0</v>
      </c>
    </row>
    <row r="230" spans="1:13" s="124" customFormat="1" ht="11.25" customHeight="1">
      <c r="A230" s="159"/>
      <c r="B230" s="202"/>
      <c r="C230" s="202"/>
      <c r="D230" s="144"/>
      <c r="E230" s="201"/>
      <c r="F230" s="180"/>
      <c r="G230" s="180"/>
      <c r="H230" s="180"/>
      <c r="I230" s="180"/>
      <c r="J230" s="180"/>
      <c r="K230" s="180"/>
      <c r="L230" s="219"/>
      <c r="M230" s="156"/>
    </row>
    <row r="231" spans="1:13">
      <c r="A231" s="157" t="s">
        <v>263</v>
      </c>
      <c r="B231" s="115" t="s">
        <v>50</v>
      </c>
      <c r="C231" s="115"/>
      <c r="D231" s="149"/>
      <c r="E231" s="149"/>
      <c r="F231" s="150"/>
      <c r="G231" s="173"/>
      <c r="H231" s="173"/>
      <c r="I231" s="150"/>
      <c r="J231" s="150"/>
      <c r="K231" s="173"/>
      <c r="L231" s="218"/>
      <c r="M231" s="151">
        <f>SUBTOTAL(9,M232:M238)</f>
        <v>0</v>
      </c>
    </row>
    <row r="232" spans="1:13" ht="20.25" customHeight="1">
      <c r="A232" s="141" t="s">
        <v>683</v>
      </c>
      <c r="B232" s="49" t="s">
        <v>231</v>
      </c>
      <c r="C232" s="140" t="s">
        <v>373</v>
      </c>
      <c r="D232" s="46" t="s">
        <v>232</v>
      </c>
      <c r="E232" s="142" t="s">
        <v>268</v>
      </c>
      <c r="F232" s="217">
        <f t="shared" ref="F232:F238" si="28">SUM(G232:K232)</f>
        <v>5244</v>
      </c>
      <c r="G232" s="238">
        <v>267</v>
      </c>
      <c r="H232" s="231">
        <v>522</v>
      </c>
      <c r="I232" s="233">
        <v>2872</v>
      </c>
      <c r="J232" s="235">
        <v>591</v>
      </c>
      <c r="K232" s="240">
        <v>992</v>
      </c>
      <c r="L232" s="143"/>
      <c r="M232" s="143">
        <f t="shared" ref="M232:M238" si="29">ROUND((F232*L232),2)</f>
        <v>0</v>
      </c>
    </row>
    <row r="233" spans="1:13" ht="36" customHeight="1">
      <c r="A233" s="141" t="s">
        <v>684</v>
      </c>
      <c r="B233" s="49" t="s">
        <v>289</v>
      </c>
      <c r="C233" s="140" t="s">
        <v>28</v>
      </c>
      <c r="D233" s="46" t="s">
        <v>290</v>
      </c>
      <c r="E233" s="142" t="s">
        <v>26</v>
      </c>
      <c r="F233" s="217">
        <f t="shared" si="28"/>
        <v>81</v>
      </c>
      <c r="G233" s="238">
        <v>9</v>
      </c>
      <c r="H233" s="231">
        <v>17</v>
      </c>
      <c r="I233" s="233">
        <v>28</v>
      </c>
      <c r="J233" s="235">
        <v>18</v>
      </c>
      <c r="K233" s="240">
        <v>9</v>
      </c>
      <c r="L233" s="143"/>
      <c r="M233" s="143">
        <f t="shared" si="29"/>
        <v>0</v>
      </c>
    </row>
    <row r="234" spans="1:13" ht="35.25" customHeight="1">
      <c r="A234" s="141" t="s">
        <v>685</v>
      </c>
      <c r="B234" s="44" t="s">
        <v>233</v>
      </c>
      <c r="C234" s="140" t="s">
        <v>373</v>
      </c>
      <c r="D234" s="46" t="s">
        <v>234</v>
      </c>
      <c r="E234" s="142" t="s">
        <v>1</v>
      </c>
      <c r="F234" s="217">
        <f t="shared" si="28"/>
        <v>380</v>
      </c>
      <c r="G234" s="238">
        <v>30</v>
      </c>
      <c r="H234" s="231">
        <v>96</v>
      </c>
      <c r="I234" s="233">
        <v>155</v>
      </c>
      <c r="J234" s="235">
        <v>49</v>
      </c>
      <c r="K234" s="240">
        <v>50</v>
      </c>
      <c r="L234" s="143"/>
      <c r="M234" s="143">
        <f t="shared" si="29"/>
        <v>0</v>
      </c>
    </row>
    <row r="235" spans="1:13" ht="35.25" customHeight="1">
      <c r="A235" s="141" t="s">
        <v>686</v>
      </c>
      <c r="B235" s="49" t="s">
        <v>291</v>
      </c>
      <c r="C235" s="140" t="s">
        <v>28</v>
      </c>
      <c r="D235" s="46" t="s">
        <v>292</v>
      </c>
      <c r="E235" s="142" t="s">
        <v>26</v>
      </c>
      <c r="F235" s="217">
        <f t="shared" si="28"/>
        <v>4</v>
      </c>
      <c r="G235" s="238"/>
      <c r="H235" s="231"/>
      <c r="I235" s="233"/>
      <c r="J235" s="235"/>
      <c r="K235" s="240">
        <v>4</v>
      </c>
      <c r="L235" s="143"/>
      <c r="M235" s="143">
        <f t="shared" si="29"/>
        <v>0</v>
      </c>
    </row>
    <row r="236" spans="1:13" ht="30.75" customHeight="1">
      <c r="A236" s="141" t="s">
        <v>687</v>
      </c>
      <c r="B236" s="49" t="s">
        <v>299</v>
      </c>
      <c r="C236" s="140" t="s">
        <v>28</v>
      </c>
      <c r="D236" s="46" t="s">
        <v>300</v>
      </c>
      <c r="E236" s="142" t="s">
        <v>26</v>
      </c>
      <c r="F236" s="217">
        <f t="shared" si="28"/>
        <v>12</v>
      </c>
      <c r="G236" s="238">
        <v>2</v>
      </c>
      <c r="H236" s="231">
        <v>6</v>
      </c>
      <c r="I236" s="233"/>
      <c r="J236" s="235">
        <v>4</v>
      </c>
      <c r="K236" s="240"/>
      <c r="L236" s="143"/>
      <c r="M236" s="143">
        <f t="shared" si="29"/>
        <v>0</v>
      </c>
    </row>
    <row r="237" spans="1:13" ht="30.75" customHeight="1">
      <c r="A237" s="141" t="s">
        <v>688</v>
      </c>
      <c r="B237" s="49" t="s">
        <v>235</v>
      </c>
      <c r="C237" s="140" t="s">
        <v>373</v>
      </c>
      <c r="D237" s="46" t="s">
        <v>236</v>
      </c>
      <c r="E237" s="142" t="s">
        <v>1</v>
      </c>
      <c r="F237" s="217">
        <f t="shared" si="28"/>
        <v>549</v>
      </c>
      <c r="G237" s="238"/>
      <c r="H237" s="231">
        <v>148</v>
      </c>
      <c r="I237" s="233">
        <v>281</v>
      </c>
      <c r="J237" s="235">
        <v>57</v>
      </c>
      <c r="K237" s="240">
        <v>63</v>
      </c>
      <c r="L237" s="143"/>
      <c r="M237" s="143">
        <f t="shared" si="29"/>
        <v>0</v>
      </c>
    </row>
    <row r="238" spans="1:13" ht="30.75" customHeight="1">
      <c r="A238" s="141" t="s">
        <v>689</v>
      </c>
      <c r="B238" s="49" t="s">
        <v>297</v>
      </c>
      <c r="C238" s="140" t="s">
        <v>28</v>
      </c>
      <c r="D238" s="46" t="s">
        <v>298</v>
      </c>
      <c r="E238" s="142" t="s">
        <v>26</v>
      </c>
      <c r="F238" s="217">
        <f t="shared" si="28"/>
        <v>4</v>
      </c>
      <c r="G238" s="238">
        <v>4</v>
      </c>
      <c r="H238" s="231"/>
      <c r="I238" s="233"/>
      <c r="J238" s="235"/>
      <c r="K238" s="240"/>
      <c r="L238" s="143"/>
      <c r="M238" s="143">
        <f t="shared" si="29"/>
        <v>0</v>
      </c>
    </row>
    <row r="239" spans="1:13" s="124" customFormat="1" ht="11.25" customHeight="1">
      <c r="A239" s="159"/>
      <c r="B239" s="202"/>
      <c r="C239" s="202"/>
      <c r="D239" s="144"/>
      <c r="E239" s="201"/>
      <c r="F239" s="180"/>
      <c r="G239" s="180"/>
      <c r="H239" s="180"/>
      <c r="I239" s="180"/>
      <c r="J239" s="180"/>
      <c r="K239" s="180"/>
      <c r="L239" s="219"/>
      <c r="M239" s="156"/>
    </row>
    <row r="240" spans="1:13">
      <c r="A240" s="157" t="s">
        <v>329</v>
      </c>
      <c r="B240" s="115" t="s">
        <v>339</v>
      </c>
      <c r="C240" s="115"/>
      <c r="D240" s="149"/>
      <c r="E240" s="149"/>
      <c r="F240" s="150"/>
      <c r="G240" s="173"/>
      <c r="H240" s="173"/>
      <c r="I240" s="150"/>
      <c r="J240" s="150"/>
      <c r="K240" s="173"/>
      <c r="L240" s="218"/>
      <c r="M240" s="151">
        <f>SUBTOTAL(9,M241:M242)</f>
        <v>0</v>
      </c>
    </row>
    <row r="241" spans="1:13" ht="38.25" customHeight="1">
      <c r="A241" s="141" t="s">
        <v>690</v>
      </c>
      <c r="B241" s="117" t="s">
        <v>340</v>
      </c>
      <c r="C241" s="140" t="s">
        <v>28</v>
      </c>
      <c r="D241" s="46" t="s">
        <v>341</v>
      </c>
      <c r="E241" s="142" t="s">
        <v>26</v>
      </c>
      <c r="F241" s="217">
        <f>SUM(G241:K241)</f>
        <v>126</v>
      </c>
      <c r="G241" s="238">
        <v>12</v>
      </c>
      <c r="H241" s="231">
        <v>21</v>
      </c>
      <c r="I241" s="233">
        <v>54</v>
      </c>
      <c r="J241" s="235">
        <v>18</v>
      </c>
      <c r="K241" s="240">
        <v>21</v>
      </c>
      <c r="L241" s="143"/>
      <c r="M241" s="143">
        <f>ROUND((F241*L241),2)</f>
        <v>0</v>
      </c>
    </row>
    <row r="242" spans="1:13" s="124" customFormat="1" ht="11.25" customHeight="1">
      <c r="A242" s="159"/>
      <c r="B242" s="202"/>
      <c r="C242" s="202"/>
      <c r="D242" s="144"/>
      <c r="E242" s="201"/>
      <c r="F242" s="180"/>
      <c r="G242" s="180"/>
      <c r="H242" s="180"/>
      <c r="I242" s="180"/>
      <c r="J242" s="180"/>
      <c r="K242" s="180"/>
      <c r="L242" s="219"/>
      <c r="M242" s="156"/>
    </row>
    <row r="243" spans="1:13">
      <c r="A243" s="157" t="s">
        <v>345</v>
      </c>
      <c r="B243" s="115" t="s">
        <v>331</v>
      </c>
      <c r="C243" s="115"/>
      <c r="D243" s="149"/>
      <c r="E243" s="149"/>
      <c r="F243" s="150"/>
      <c r="G243" s="173"/>
      <c r="H243" s="173"/>
      <c r="I243" s="150"/>
      <c r="J243" s="150"/>
      <c r="K243" s="173"/>
      <c r="L243" s="218"/>
      <c r="M243" s="151">
        <f>SUBTOTAL(9,M244:M289)</f>
        <v>0</v>
      </c>
    </row>
    <row r="244" spans="1:13" ht="30" customHeight="1">
      <c r="A244" s="141" t="s">
        <v>691</v>
      </c>
      <c r="B244" s="49" t="s">
        <v>411</v>
      </c>
      <c r="C244" s="140" t="s">
        <v>28</v>
      </c>
      <c r="D244" s="46" t="s">
        <v>389</v>
      </c>
      <c r="E244" s="142" t="s">
        <v>26</v>
      </c>
      <c r="F244" s="217">
        <f t="shared" ref="F244:F289" si="30">SUM(G244:K244)</f>
        <v>1</v>
      </c>
      <c r="G244" s="238">
        <v>1</v>
      </c>
      <c r="H244" s="231"/>
      <c r="I244" s="233"/>
      <c r="J244" s="235"/>
      <c r="K244" s="240"/>
      <c r="L244" s="143"/>
      <c r="M244" s="143">
        <f t="shared" ref="M244:M289" si="31">ROUND((F244*L244),2)</f>
        <v>0</v>
      </c>
    </row>
    <row r="245" spans="1:13" ht="30" customHeight="1">
      <c r="A245" s="141" t="s">
        <v>692</v>
      </c>
      <c r="B245" s="49" t="s">
        <v>412</v>
      </c>
      <c r="C245" s="140" t="s">
        <v>28</v>
      </c>
      <c r="D245" s="46" t="s">
        <v>390</v>
      </c>
      <c r="E245" s="142" t="s">
        <v>26</v>
      </c>
      <c r="F245" s="217">
        <f t="shared" si="30"/>
        <v>1</v>
      </c>
      <c r="G245" s="238">
        <v>1</v>
      </c>
      <c r="H245" s="231"/>
      <c r="I245" s="233"/>
      <c r="J245" s="235"/>
      <c r="K245" s="240"/>
      <c r="L245" s="143"/>
      <c r="M245" s="143">
        <f t="shared" si="31"/>
        <v>0</v>
      </c>
    </row>
    <row r="246" spans="1:13" ht="30" customHeight="1">
      <c r="A246" s="141" t="s">
        <v>693</v>
      </c>
      <c r="B246" s="49" t="s">
        <v>413</v>
      </c>
      <c r="C246" s="140" t="s">
        <v>28</v>
      </c>
      <c r="D246" s="46" t="s">
        <v>391</v>
      </c>
      <c r="E246" s="142" t="s">
        <v>26</v>
      </c>
      <c r="F246" s="217">
        <f t="shared" si="30"/>
        <v>1</v>
      </c>
      <c r="G246" s="238">
        <v>1</v>
      </c>
      <c r="H246" s="231"/>
      <c r="I246" s="233"/>
      <c r="J246" s="235"/>
      <c r="K246" s="240"/>
      <c r="L246" s="143"/>
      <c r="M246" s="143">
        <f t="shared" si="31"/>
        <v>0</v>
      </c>
    </row>
    <row r="247" spans="1:13" ht="30" customHeight="1">
      <c r="A247" s="141" t="s">
        <v>694</v>
      </c>
      <c r="B247" s="49" t="s">
        <v>414</v>
      </c>
      <c r="C247" s="140" t="s">
        <v>28</v>
      </c>
      <c r="D247" s="46" t="s">
        <v>392</v>
      </c>
      <c r="E247" s="142" t="s">
        <v>26</v>
      </c>
      <c r="F247" s="217">
        <f t="shared" si="30"/>
        <v>1</v>
      </c>
      <c r="G247" s="238">
        <v>1</v>
      </c>
      <c r="H247" s="231"/>
      <c r="I247" s="233"/>
      <c r="J247" s="235"/>
      <c r="K247" s="240"/>
      <c r="L247" s="143"/>
      <c r="M247" s="143">
        <f t="shared" si="31"/>
        <v>0</v>
      </c>
    </row>
    <row r="248" spans="1:13" ht="30" customHeight="1">
      <c r="A248" s="141" t="s">
        <v>695</v>
      </c>
      <c r="B248" s="49" t="s">
        <v>415</v>
      </c>
      <c r="C248" s="140" t="s">
        <v>28</v>
      </c>
      <c r="D248" s="46" t="s">
        <v>393</v>
      </c>
      <c r="E248" s="142" t="s">
        <v>26</v>
      </c>
      <c r="F248" s="217">
        <f t="shared" si="30"/>
        <v>1</v>
      </c>
      <c r="G248" s="238">
        <v>1</v>
      </c>
      <c r="H248" s="231"/>
      <c r="I248" s="233"/>
      <c r="J248" s="235"/>
      <c r="K248" s="240"/>
      <c r="L248" s="143"/>
      <c r="M248" s="143">
        <f t="shared" si="31"/>
        <v>0</v>
      </c>
    </row>
    <row r="249" spans="1:13" ht="30" customHeight="1">
      <c r="A249" s="141" t="s">
        <v>696</v>
      </c>
      <c r="B249" s="49" t="s">
        <v>416</v>
      </c>
      <c r="C249" s="140" t="s">
        <v>28</v>
      </c>
      <c r="D249" s="46" t="s">
        <v>394</v>
      </c>
      <c r="E249" s="142" t="s">
        <v>26</v>
      </c>
      <c r="F249" s="217">
        <f t="shared" si="30"/>
        <v>1</v>
      </c>
      <c r="G249" s="238">
        <v>1</v>
      </c>
      <c r="H249" s="231"/>
      <c r="I249" s="233"/>
      <c r="J249" s="235"/>
      <c r="K249" s="240"/>
      <c r="L249" s="143"/>
      <c r="M249" s="143">
        <f t="shared" si="31"/>
        <v>0</v>
      </c>
    </row>
    <row r="250" spans="1:13" ht="30" customHeight="1">
      <c r="A250" s="141" t="s">
        <v>697</v>
      </c>
      <c r="B250" s="49" t="s">
        <v>417</v>
      </c>
      <c r="C250" s="140" t="s">
        <v>28</v>
      </c>
      <c r="D250" s="46" t="s">
        <v>395</v>
      </c>
      <c r="E250" s="142" t="s">
        <v>26</v>
      </c>
      <c r="F250" s="217">
        <f t="shared" si="30"/>
        <v>1</v>
      </c>
      <c r="G250" s="238">
        <v>1</v>
      </c>
      <c r="H250" s="231"/>
      <c r="I250" s="233"/>
      <c r="J250" s="235"/>
      <c r="K250" s="240"/>
      <c r="L250" s="143"/>
      <c r="M250" s="143">
        <f t="shared" si="31"/>
        <v>0</v>
      </c>
    </row>
    <row r="251" spans="1:13" ht="30" customHeight="1">
      <c r="A251" s="141" t="s">
        <v>698</v>
      </c>
      <c r="B251" s="49" t="s">
        <v>418</v>
      </c>
      <c r="C251" s="140" t="s">
        <v>28</v>
      </c>
      <c r="D251" s="46" t="s">
        <v>396</v>
      </c>
      <c r="E251" s="142" t="s">
        <v>26</v>
      </c>
      <c r="F251" s="217">
        <f t="shared" si="30"/>
        <v>1</v>
      </c>
      <c r="G251" s="238">
        <v>1</v>
      </c>
      <c r="H251" s="231"/>
      <c r="I251" s="233"/>
      <c r="J251" s="235"/>
      <c r="K251" s="240"/>
      <c r="L251" s="143"/>
      <c r="M251" s="143">
        <f t="shared" si="31"/>
        <v>0</v>
      </c>
    </row>
    <row r="252" spans="1:13" ht="30" customHeight="1">
      <c r="A252" s="141" t="s">
        <v>699</v>
      </c>
      <c r="B252" s="49" t="s">
        <v>419</v>
      </c>
      <c r="C252" s="140" t="s">
        <v>28</v>
      </c>
      <c r="D252" s="46" t="s">
        <v>397</v>
      </c>
      <c r="E252" s="142" t="s">
        <v>26</v>
      </c>
      <c r="F252" s="217">
        <f t="shared" si="30"/>
        <v>1</v>
      </c>
      <c r="G252" s="238">
        <v>1</v>
      </c>
      <c r="H252" s="231"/>
      <c r="I252" s="233"/>
      <c r="J252" s="235"/>
      <c r="K252" s="240"/>
      <c r="L252" s="143"/>
      <c r="M252" s="143">
        <f t="shared" si="31"/>
        <v>0</v>
      </c>
    </row>
    <row r="253" spans="1:13" ht="30" customHeight="1">
      <c r="A253" s="141" t="s">
        <v>700</v>
      </c>
      <c r="B253" s="49" t="s">
        <v>420</v>
      </c>
      <c r="C253" s="140" t="s">
        <v>28</v>
      </c>
      <c r="D253" s="46" t="s">
        <v>398</v>
      </c>
      <c r="E253" s="142" t="s">
        <v>26</v>
      </c>
      <c r="F253" s="217">
        <f t="shared" si="30"/>
        <v>1</v>
      </c>
      <c r="G253" s="238">
        <v>1</v>
      </c>
      <c r="H253" s="231"/>
      <c r="I253" s="233"/>
      <c r="J253" s="235"/>
      <c r="K253" s="240"/>
      <c r="L253" s="143"/>
      <c r="M253" s="143">
        <f t="shared" si="31"/>
        <v>0</v>
      </c>
    </row>
    <row r="254" spans="1:13" ht="30" customHeight="1">
      <c r="A254" s="141" t="s">
        <v>701</v>
      </c>
      <c r="B254" s="49" t="s">
        <v>424</v>
      </c>
      <c r="C254" s="140" t="s">
        <v>28</v>
      </c>
      <c r="D254" s="46" t="s">
        <v>389</v>
      </c>
      <c r="E254" s="142" t="s">
        <v>26</v>
      </c>
      <c r="F254" s="217">
        <f t="shared" si="30"/>
        <v>1</v>
      </c>
      <c r="G254" s="238"/>
      <c r="H254" s="231">
        <v>1</v>
      </c>
      <c r="I254" s="233"/>
      <c r="J254" s="235"/>
      <c r="K254" s="240"/>
      <c r="L254" s="143"/>
      <c r="M254" s="143">
        <f t="shared" si="31"/>
        <v>0</v>
      </c>
    </row>
    <row r="255" spans="1:13" ht="30" customHeight="1">
      <c r="A255" s="141" t="s">
        <v>702</v>
      </c>
      <c r="B255" s="49" t="s">
        <v>426</v>
      </c>
      <c r="C255" s="140" t="s">
        <v>28</v>
      </c>
      <c r="D255" s="46" t="s">
        <v>390</v>
      </c>
      <c r="E255" s="142" t="s">
        <v>26</v>
      </c>
      <c r="F255" s="217">
        <f t="shared" si="30"/>
        <v>1</v>
      </c>
      <c r="G255" s="238"/>
      <c r="H255" s="231">
        <v>1</v>
      </c>
      <c r="I255" s="233"/>
      <c r="J255" s="235"/>
      <c r="K255" s="240"/>
      <c r="L255" s="143"/>
      <c r="M255" s="143">
        <f t="shared" si="31"/>
        <v>0</v>
      </c>
    </row>
    <row r="256" spans="1:13" ht="30" customHeight="1">
      <c r="A256" s="141" t="s">
        <v>703</v>
      </c>
      <c r="B256" s="49" t="s">
        <v>425</v>
      </c>
      <c r="C256" s="140" t="s">
        <v>28</v>
      </c>
      <c r="D256" s="46" t="s">
        <v>391</v>
      </c>
      <c r="E256" s="142" t="s">
        <v>26</v>
      </c>
      <c r="F256" s="217">
        <f t="shared" si="30"/>
        <v>1</v>
      </c>
      <c r="G256" s="238"/>
      <c r="H256" s="231">
        <v>1</v>
      </c>
      <c r="I256" s="233"/>
      <c r="J256" s="235"/>
      <c r="K256" s="240"/>
      <c r="L256" s="143"/>
      <c r="M256" s="143">
        <f t="shared" si="31"/>
        <v>0</v>
      </c>
    </row>
    <row r="257" spans="1:13" ht="30" customHeight="1">
      <c r="A257" s="141" t="s">
        <v>704</v>
      </c>
      <c r="B257" s="49" t="s">
        <v>428</v>
      </c>
      <c r="C257" s="140" t="s">
        <v>28</v>
      </c>
      <c r="D257" s="46" t="s">
        <v>392</v>
      </c>
      <c r="E257" s="142" t="s">
        <v>26</v>
      </c>
      <c r="F257" s="217">
        <f t="shared" si="30"/>
        <v>1</v>
      </c>
      <c r="G257" s="238"/>
      <c r="H257" s="231">
        <v>1</v>
      </c>
      <c r="I257" s="233"/>
      <c r="J257" s="235"/>
      <c r="K257" s="240"/>
      <c r="L257" s="143"/>
      <c r="M257" s="143">
        <f t="shared" si="31"/>
        <v>0</v>
      </c>
    </row>
    <row r="258" spans="1:13" ht="30" customHeight="1">
      <c r="A258" s="141" t="s">
        <v>705</v>
      </c>
      <c r="B258" s="49" t="s">
        <v>427</v>
      </c>
      <c r="C258" s="140" t="s">
        <v>28</v>
      </c>
      <c r="D258" s="46" t="s">
        <v>393</v>
      </c>
      <c r="E258" s="142" t="s">
        <v>26</v>
      </c>
      <c r="F258" s="217">
        <f t="shared" si="30"/>
        <v>1</v>
      </c>
      <c r="G258" s="238"/>
      <c r="H258" s="231">
        <v>1</v>
      </c>
      <c r="I258" s="233"/>
      <c r="J258" s="235"/>
      <c r="K258" s="240"/>
      <c r="L258" s="143"/>
      <c r="M258" s="143">
        <f t="shared" si="31"/>
        <v>0</v>
      </c>
    </row>
    <row r="259" spans="1:13" ht="30" customHeight="1">
      <c r="A259" s="141" t="s">
        <v>706</v>
      </c>
      <c r="B259" s="49" t="s">
        <v>429</v>
      </c>
      <c r="C259" s="140" t="s">
        <v>28</v>
      </c>
      <c r="D259" s="46" t="s">
        <v>394</v>
      </c>
      <c r="E259" s="142" t="s">
        <v>26</v>
      </c>
      <c r="F259" s="217">
        <f t="shared" si="30"/>
        <v>1</v>
      </c>
      <c r="G259" s="238"/>
      <c r="H259" s="231">
        <v>1</v>
      </c>
      <c r="I259" s="233"/>
      <c r="J259" s="235"/>
      <c r="K259" s="240"/>
      <c r="L259" s="143"/>
      <c r="M259" s="143">
        <f t="shared" si="31"/>
        <v>0</v>
      </c>
    </row>
    <row r="260" spans="1:13" ht="30" customHeight="1">
      <c r="A260" s="141" t="s">
        <v>707</v>
      </c>
      <c r="B260" s="49" t="s">
        <v>430</v>
      </c>
      <c r="C260" s="140" t="s">
        <v>28</v>
      </c>
      <c r="D260" s="46" t="s">
        <v>396</v>
      </c>
      <c r="E260" s="142" t="s">
        <v>26</v>
      </c>
      <c r="F260" s="217">
        <f t="shared" si="30"/>
        <v>1</v>
      </c>
      <c r="G260" s="238"/>
      <c r="H260" s="231">
        <v>1</v>
      </c>
      <c r="I260" s="233"/>
      <c r="J260" s="235"/>
      <c r="K260" s="240"/>
      <c r="L260" s="143"/>
      <c r="M260" s="143">
        <f t="shared" si="31"/>
        <v>0</v>
      </c>
    </row>
    <row r="261" spans="1:13" ht="30" customHeight="1">
      <c r="A261" s="141" t="s">
        <v>708</v>
      </c>
      <c r="B261" s="49" t="s">
        <v>431</v>
      </c>
      <c r="C261" s="140" t="s">
        <v>28</v>
      </c>
      <c r="D261" s="46" t="s">
        <v>397</v>
      </c>
      <c r="E261" s="142" t="s">
        <v>26</v>
      </c>
      <c r="F261" s="217">
        <f t="shared" si="30"/>
        <v>1</v>
      </c>
      <c r="G261" s="238"/>
      <c r="H261" s="231">
        <v>1</v>
      </c>
      <c r="I261" s="233"/>
      <c r="J261" s="235"/>
      <c r="K261" s="240"/>
      <c r="L261" s="143"/>
      <c r="M261" s="143">
        <f t="shared" si="31"/>
        <v>0</v>
      </c>
    </row>
    <row r="262" spans="1:13" ht="30" customHeight="1">
      <c r="A262" s="141" t="s">
        <v>709</v>
      </c>
      <c r="B262" s="49" t="s">
        <v>432</v>
      </c>
      <c r="C262" s="140" t="s">
        <v>28</v>
      </c>
      <c r="D262" s="46" t="s">
        <v>398</v>
      </c>
      <c r="E262" s="142" t="s">
        <v>26</v>
      </c>
      <c r="F262" s="217">
        <f t="shared" si="30"/>
        <v>1</v>
      </c>
      <c r="G262" s="238"/>
      <c r="H262" s="231">
        <v>1</v>
      </c>
      <c r="I262" s="233"/>
      <c r="J262" s="235"/>
      <c r="K262" s="240"/>
      <c r="L262" s="143"/>
      <c r="M262" s="143">
        <f t="shared" si="31"/>
        <v>0</v>
      </c>
    </row>
    <row r="263" spans="1:13" ht="30" customHeight="1">
      <c r="A263" s="141" t="s">
        <v>710</v>
      </c>
      <c r="B263" s="49" t="s">
        <v>440</v>
      </c>
      <c r="C263" s="140" t="s">
        <v>28</v>
      </c>
      <c r="D263" s="46" t="s">
        <v>389</v>
      </c>
      <c r="E263" s="142" t="s">
        <v>26</v>
      </c>
      <c r="F263" s="217">
        <f t="shared" si="30"/>
        <v>1</v>
      </c>
      <c r="G263" s="238"/>
      <c r="H263" s="231"/>
      <c r="I263" s="233">
        <v>1</v>
      </c>
      <c r="J263" s="235"/>
      <c r="K263" s="240"/>
      <c r="L263" s="143"/>
      <c r="M263" s="143">
        <f t="shared" si="31"/>
        <v>0</v>
      </c>
    </row>
    <row r="264" spans="1:13" ht="30" customHeight="1">
      <c r="A264" s="141" t="s">
        <v>711</v>
      </c>
      <c r="B264" s="49" t="s">
        <v>441</v>
      </c>
      <c r="C264" s="140" t="s">
        <v>28</v>
      </c>
      <c r="D264" s="46" t="s">
        <v>390</v>
      </c>
      <c r="E264" s="142" t="s">
        <v>26</v>
      </c>
      <c r="F264" s="217">
        <f t="shared" si="30"/>
        <v>1</v>
      </c>
      <c r="G264" s="238"/>
      <c r="H264" s="231"/>
      <c r="I264" s="233">
        <v>1</v>
      </c>
      <c r="J264" s="235"/>
      <c r="K264" s="240"/>
      <c r="L264" s="143"/>
      <c r="M264" s="143">
        <f t="shared" si="31"/>
        <v>0</v>
      </c>
    </row>
    <row r="265" spans="1:13" ht="30" customHeight="1">
      <c r="A265" s="141" t="s">
        <v>712</v>
      </c>
      <c r="B265" s="49" t="s">
        <v>442</v>
      </c>
      <c r="C265" s="140" t="s">
        <v>28</v>
      </c>
      <c r="D265" s="46" t="s">
        <v>391</v>
      </c>
      <c r="E265" s="142" t="s">
        <v>26</v>
      </c>
      <c r="F265" s="217">
        <f t="shared" si="30"/>
        <v>1</v>
      </c>
      <c r="G265" s="238"/>
      <c r="H265" s="231"/>
      <c r="I265" s="233">
        <v>1</v>
      </c>
      <c r="J265" s="235"/>
      <c r="K265" s="240"/>
      <c r="L265" s="143"/>
      <c r="M265" s="143">
        <f t="shared" si="31"/>
        <v>0</v>
      </c>
    </row>
    <row r="266" spans="1:13" ht="30" customHeight="1">
      <c r="A266" s="141" t="s">
        <v>713</v>
      </c>
      <c r="B266" s="49" t="s">
        <v>443</v>
      </c>
      <c r="C266" s="140" t="s">
        <v>28</v>
      </c>
      <c r="D266" s="46" t="s">
        <v>392</v>
      </c>
      <c r="E266" s="142" t="s">
        <v>26</v>
      </c>
      <c r="F266" s="217">
        <f t="shared" si="30"/>
        <v>1</v>
      </c>
      <c r="G266" s="238"/>
      <c r="H266" s="231"/>
      <c r="I266" s="233">
        <v>1</v>
      </c>
      <c r="J266" s="235"/>
      <c r="K266" s="240"/>
      <c r="L266" s="143"/>
      <c r="M266" s="143">
        <f t="shared" si="31"/>
        <v>0</v>
      </c>
    </row>
    <row r="267" spans="1:13" ht="30" customHeight="1">
      <c r="A267" s="141" t="s">
        <v>714</v>
      </c>
      <c r="B267" s="49" t="s">
        <v>444</v>
      </c>
      <c r="C267" s="140" t="s">
        <v>28</v>
      </c>
      <c r="D267" s="46" t="s">
        <v>393</v>
      </c>
      <c r="E267" s="142" t="s">
        <v>26</v>
      </c>
      <c r="F267" s="217">
        <f t="shared" si="30"/>
        <v>1</v>
      </c>
      <c r="G267" s="238"/>
      <c r="H267" s="231"/>
      <c r="I267" s="233">
        <v>1</v>
      </c>
      <c r="J267" s="235"/>
      <c r="K267" s="240"/>
      <c r="L267" s="143"/>
      <c r="M267" s="143">
        <f t="shared" si="31"/>
        <v>0</v>
      </c>
    </row>
    <row r="268" spans="1:13" ht="30" customHeight="1">
      <c r="A268" s="141" t="s">
        <v>715</v>
      </c>
      <c r="B268" s="49" t="s">
        <v>445</v>
      </c>
      <c r="C268" s="140" t="s">
        <v>28</v>
      </c>
      <c r="D268" s="46" t="s">
        <v>394</v>
      </c>
      <c r="E268" s="142" t="s">
        <v>26</v>
      </c>
      <c r="F268" s="217">
        <f t="shared" si="30"/>
        <v>1</v>
      </c>
      <c r="G268" s="238"/>
      <c r="H268" s="231"/>
      <c r="I268" s="233">
        <v>1</v>
      </c>
      <c r="J268" s="235"/>
      <c r="K268" s="240"/>
      <c r="L268" s="143"/>
      <c r="M268" s="143">
        <f t="shared" si="31"/>
        <v>0</v>
      </c>
    </row>
    <row r="269" spans="1:13" ht="30" customHeight="1">
      <c r="A269" s="141" t="s">
        <v>716</v>
      </c>
      <c r="B269" s="49" t="s">
        <v>446</v>
      </c>
      <c r="C269" s="140" t="s">
        <v>28</v>
      </c>
      <c r="D269" s="46" t="s">
        <v>396</v>
      </c>
      <c r="E269" s="142" t="s">
        <v>26</v>
      </c>
      <c r="F269" s="217">
        <f t="shared" si="30"/>
        <v>1</v>
      </c>
      <c r="G269" s="238"/>
      <c r="H269" s="231"/>
      <c r="I269" s="233">
        <v>1</v>
      </c>
      <c r="J269" s="235"/>
      <c r="K269" s="240"/>
      <c r="L269" s="143"/>
      <c r="M269" s="143">
        <f t="shared" si="31"/>
        <v>0</v>
      </c>
    </row>
    <row r="270" spans="1:13" ht="30" customHeight="1">
      <c r="A270" s="141" t="s">
        <v>717</v>
      </c>
      <c r="B270" s="49" t="s">
        <v>447</v>
      </c>
      <c r="C270" s="140" t="s">
        <v>28</v>
      </c>
      <c r="D270" s="46" t="s">
        <v>397</v>
      </c>
      <c r="E270" s="142" t="s">
        <v>26</v>
      </c>
      <c r="F270" s="217">
        <f t="shared" si="30"/>
        <v>1</v>
      </c>
      <c r="G270" s="238"/>
      <c r="H270" s="231"/>
      <c r="I270" s="233">
        <v>1</v>
      </c>
      <c r="J270" s="235"/>
      <c r="K270" s="240"/>
      <c r="L270" s="143"/>
      <c r="M270" s="143">
        <f t="shared" si="31"/>
        <v>0</v>
      </c>
    </row>
    <row r="271" spans="1:13" ht="30" customHeight="1">
      <c r="A271" s="141" t="s">
        <v>718</v>
      </c>
      <c r="B271" s="49" t="s">
        <v>448</v>
      </c>
      <c r="C271" s="140" t="s">
        <v>28</v>
      </c>
      <c r="D271" s="46" t="s">
        <v>398</v>
      </c>
      <c r="E271" s="142" t="s">
        <v>26</v>
      </c>
      <c r="F271" s="217">
        <f t="shared" si="30"/>
        <v>1</v>
      </c>
      <c r="G271" s="238"/>
      <c r="H271" s="231"/>
      <c r="I271" s="233">
        <v>1</v>
      </c>
      <c r="J271" s="235"/>
      <c r="K271" s="240"/>
      <c r="L271" s="143"/>
      <c r="M271" s="143">
        <f t="shared" si="31"/>
        <v>0</v>
      </c>
    </row>
    <row r="272" spans="1:13" ht="30" customHeight="1">
      <c r="A272" s="141" t="s">
        <v>719</v>
      </c>
      <c r="B272" s="49" t="s">
        <v>458</v>
      </c>
      <c r="C272" s="140" t="s">
        <v>28</v>
      </c>
      <c r="D272" s="46" t="s">
        <v>389</v>
      </c>
      <c r="E272" s="142" t="s">
        <v>26</v>
      </c>
      <c r="F272" s="217">
        <f t="shared" si="30"/>
        <v>1</v>
      </c>
      <c r="G272" s="238"/>
      <c r="H272" s="231"/>
      <c r="I272" s="233"/>
      <c r="J272" s="235">
        <v>1</v>
      </c>
      <c r="K272" s="240"/>
      <c r="L272" s="143"/>
      <c r="M272" s="143">
        <f t="shared" si="31"/>
        <v>0</v>
      </c>
    </row>
    <row r="273" spans="1:13" ht="30" customHeight="1">
      <c r="A273" s="141" t="s">
        <v>720</v>
      </c>
      <c r="B273" s="49" t="s">
        <v>459</v>
      </c>
      <c r="C273" s="140" t="s">
        <v>28</v>
      </c>
      <c r="D273" s="46" t="s">
        <v>390</v>
      </c>
      <c r="E273" s="142" t="s">
        <v>26</v>
      </c>
      <c r="F273" s="217">
        <f t="shared" si="30"/>
        <v>1</v>
      </c>
      <c r="G273" s="238"/>
      <c r="H273" s="231"/>
      <c r="I273" s="233"/>
      <c r="J273" s="235">
        <v>1</v>
      </c>
      <c r="K273" s="240"/>
      <c r="L273" s="143"/>
      <c r="M273" s="143">
        <f t="shared" si="31"/>
        <v>0</v>
      </c>
    </row>
    <row r="274" spans="1:13" ht="30" customHeight="1">
      <c r="A274" s="141" t="s">
        <v>721</v>
      </c>
      <c r="B274" s="49" t="s">
        <v>460</v>
      </c>
      <c r="C274" s="140" t="s">
        <v>28</v>
      </c>
      <c r="D274" s="46" t="s">
        <v>391</v>
      </c>
      <c r="E274" s="142" t="s">
        <v>26</v>
      </c>
      <c r="F274" s="217">
        <f t="shared" si="30"/>
        <v>1</v>
      </c>
      <c r="G274" s="238"/>
      <c r="H274" s="231"/>
      <c r="I274" s="233"/>
      <c r="J274" s="235">
        <v>1</v>
      </c>
      <c r="K274" s="240"/>
      <c r="L274" s="143"/>
      <c r="M274" s="143">
        <f t="shared" si="31"/>
        <v>0</v>
      </c>
    </row>
    <row r="275" spans="1:13" ht="30" customHeight="1">
      <c r="A275" s="141" t="s">
        <v>722</v>
      </c>
      <c r="B275" s="49" t="s">
        <v>461</v>
      </c>
      <c r="C275" s="140" t="s">
        <v>28</v>
      </c>
      <c r="D275" s="46" t="s">
        <v>392</v>
      </c>
      <c r="E275" s="142" t="s">
        <v>26</v>
      </c>
      <c r="F275" s="217">
        <f t="shared" si="30"/>
        <v>1</v>
      </c>
      <c r="G275" s="238"/>
      <c r="H275" s="231"/>
      <c r="I275" s="233"/>
      <c r="J275" s="235">
        <v>1</v>
      </c>
      <c r="K275" s="240"/>
      <c r="L275" s="143"/>
      <c r="M275" s="143">
        <f t="shared" si="31"/>
        <v>0</v>
      </c>
    </row>
    <row r="276" spans="1:13" ht="30" customHeight="1">
      <c r="A276" s="141" t="s">
        <v>723</v>
      </c>
      <c r="B276" s="49" t="s">
        <v>462</v>
      </c>
      <c r="C276" s="140" t="s">
        <v>28</v>
      </c>
      <c r="D276" s="46" t="s">
        <v>393</v>
      </c>
      <c r="E276" s="142" t="s">
        <v>26</v>
      </c>
      <c r="F276" s="217">
        <f t="shared" si="30"/>
        <v>1</v>
      </c>
      <c r="G276" s="238"/>
      <c r="H276" s="231"/>
      <c r="I276" s="233"/>
      <c r="J276" s="235">
        <v>1</v>
      </c>
      <c r="K276" s="240"/>
      <c r="L276" s="143"/>
      <c r="M276" s="143">
        <f t="shared" si="31"/>
        <v>0</v>
      </c>
    </row>
    <row r="277" spans="1:13" ht="30" customHeight="1">
      <c r="A277" s="141" t="s">
        <v>724</v>
      </c>
      <c r="B277" s="49" t="s">
        <v>463</v>
      </c>
      <c r="C277" s="140" t="s">
        <v>28</v>
      </c>
      <c r="D277" s="46" t="s">
        <v>394</v>
      </c>
      <c r="E277" s="142" t="s">
        <v>26</v>
      </c>
      <c r="F277" s="217">
        <f t="shared" si="30"/>
        <v>1</v>
      </c>
      <c r="G277" s="238"/>
      <c r="H277" s="231"/>
      <c r="I277" s="233"/>
      <c r="J277" s="235">
        <v>1</v>
      </c>
      <c r="K277" s="240"/>
      <c r="L277" s="143"/>
      <c r="M277" s="143">
        <f t="shared" si="31"/>
        <v>0</v>
      </c>
    </row>
    <row r="278" spans="1:13" ht="30" customHeight="1">
      <c r="A278" s="141" t="s">
        <v>725</v>
      </c>
      <c r="B278" s="49" t="s">
        <v>464</v>
      </c>
      <c r="C278" s="140" t="s">
        <v>28</v>
      </c>
      <c r="D278" s="46" t="s">
        <v>396</v>
      </c>
      <c r="E278" s="142" t="s">
        <v>26</v>
      </c>
      <c r="F278" s="217">
        <f t="shared" si="30"/>
        <v>1</v>
      </c>
      <c r="G278" s="238"/>
      <c r="H278" s="231"/>
      <c r="I278" s="233"/>
      <c r="J278" s="235">
        <v>1</v>
      </c>
      <c r="K278" s="240"/>
      <c r="L278" s="143"/>
      <c r="M278" s="143">
        <f t="shared" si="31"/>
        <v>0</v>
      </c>
    </row>
    <row r="279" spans="1:13" ht="30" customHeight="1">
      <c r="A279" s="141" t="s">
        <v>726</v>
      </c>
      <c r="B279" s="49" t="s">
        <v>465</v>
      </c>
      <c r="C279" s="140" t="s">
        <v>28</v>
      </c>
      <c r="D279" s="46" t="s">
        <v>397</v>
      </c>
      <c r="E279" s="142" t="s">
        <v>26</v>
      </c>
      <c r="F279" s="217">
        <f t="shared" si="30"/>
        <v>1</v>
      </c>
      <c r="G279" s="238"/>
      <c r="H279" s="231"/>
      <c r="I279" s="233"/>
      <c r="J279" s="235">
        <v>1</v>
      </c>
      <c r="K279" s="240"/>
      <c r="L279" s="143"/>
      <c r="M279" s="143">
        <f t="shared" si="31"/>
        <v>0</v>
      </c>
    </row>
    <row r="280" spans="1:13" ht="30" customHeight="1">
      <c r="A280" s="141" t="s">
        <v>727</v>
      </c>
      <c r="B280" s="49" t="s">
        <v>466</v>
      </c>
      <c r="C280" s="140" t="s">
        <v>28</v>
      </c>
      <c r="D280" s="46" t="s">
        <v>398</v>
      </c>
      <c r="E280" s="142" t="s">
        <v>26</v>
      </c>
      <c r="F280" s="217">
        <f t="shared" si="30"/>
        <v>1</v>
      </c>
      <c r="G280" s="238"/>
      <c r="H280" s="231"/>
      <c r="I280" s="233"/>
      <c r="J280" s="235">
        <v>1</v>
      </c>
      <c r="K280" s="240"/>
      <c r="L280" s="143"/>
      <c r="M280" s="143">
        <f t="shared" si="31"/>
        <v>0</v>
      </c>
    </row>
    <row r="281" spans="1:13" ht="30" customHeight="1">
      <c r="A281" s="141" t="s">
        <v>728</v>
      </c>
      <c r="B281" s="49" t="s">
        <v>467</v>
      </c>
      <c r="C281" s="140" t="s">
        <v>28</v>
      </c>
      <c r="D281" s="46" t="s">
        <v>389</v>
      </c>
      <c r="E281" s="142" t="s">
        <v>26</v>
      </c>
      <c r="F281" s="217">
        <f t="shared" si="30"/>
        <v>1</v>
      </c>
      <c r="G281" s="238"/>
      <c r="H281" s="231"/>
      <c r="I281" s="233"/>
      <c r="J281" s="235"/>
      <c r="K281" s="240">
        <v>1</v>
      </c>
      <c r="L281" s="143"/>
      <c r="M281" s="143">
        <f t="shared" si="31"/>
        <v>0</v>
      </c>
    </row>
    <row r="282" spans="1:13" ht="30" customHeight="1">
      <c r="A282" s="141" t="s">
        <v>729</v>
      </c>
      <c r="B282" s="49" t="s">
        <v>468</v>
      </c>
      <c r="C282" s="140" t="s">
        <v>28</v>
      </c>
      <c r="D282" s="46" t="s">
        <v>390</v>
      </c>
      <c r="E282" s="142" t="s">
        <v>26</v>
      </c>
      <c r="F282" s="217">
        <f t="shared" si="30"/>
        <v>1</v>
      </c>
      <c r="G282" s="238"/>
      <c r="H282" s="231"/>
      <c r="I282" s="233"/>
      <c r="J282" s="235"/>
      <c r="K282" s="240">
        <v>1</v>
      </c>
      <c r="L282" s="143"/>
      <c r="M282" s="143">
        <f t="shared" si="31"/>
        <v>0</v>
      </c>
    </row>
    <row r="283" spans="1:13" ht="30" customHeight="1">
      <c r="A283" s="141" t="s">
        <v>730</v>
      </c>
      <c r="B283" s="49" t="s">
        <v>469</v>
      </c>
      <c r="C283" s="140" t="s">
        <v>28</v>
      </c>
      <c r="D283" s="46" t="s">
        <v>391</v>
      </c>
      <c r="E283" s="142" t="s">
        <v>26</v>
      </c>
      <c r="F283" s="217">
        <f t="shared" si="30"/>
        <v>1</v>
      </c>
      <c r="G283" s="238"/>
      <c r="H283" s="231"/>
      <c r="I283" s="233"/>
      <c r="J283" s="235"/>
      <c r="K283" s="240">
        <v>1</v>
      </c>
      <c r="L283" s="143"/>
      <c r="M283" s="143">
        <f t="shared" si="31"/>
        <v>0</v>
      </c>
    </row>
    <row r="284" spans="1:13" ht="30" customHeight="1">
      <c r="A284" s="141" t="s">
        <v>731</v>
      </c>
      <c r="B284" s="49" t="s">
        <v>470</v>
      </c>
      <c r="C284" s="140" t="s">
        <v>28</v>
      </c>
      <c r="D284" s="46" t="s">
        <v>392</v>
      </c>
      <c r="E284" s="142" t="s">
        <v>26</v>
      </c>
      <c r="F284" s="217">
        <f t="shared" si="30"/>
        <v>1</v>
      </c>
      <c r="G284" s="238"/>
      <c r="H284" s="231"/>
      <c r="I284" s="233"/>
      <c r="J284" s="235"/>
      <c r="K284" s="240">
        <v>1</v>
      </c>
      <c r="L284" s="143"/>
      <c r="M284" s="143">
        <f t="shared" si="31"/>
        <v>0</v>
      </c>
    </row>
    <row r="285" spans="1:13" ht="30" customHeight="1">
      <c r="A285" s="141" t="s">
        <v>732</v>
      </c>
      <c r="B285" s="49" t="s">
        <v>471</v>
      </c>
      <c r="C285" s="140" t="s">
        <v>28</v>
      </c>
      <c r="D285" s="46" t="s">
        <v>393</v>
      </c>
      <c r="E285" s="142" t="s">
        <v>26</v>
      </c>
      <c r="F285" s="217">
        <f t="shared" si="30"/>
        <v>1</v>
      </c>
      <c r="G285" s="238"/>
      <c r="H285" s="231"/>
      <c r="I285" s="233"/>
      <c r="J285" s="235"/>
      <c r="K285" s="240">
        <v>1</v>
      </c>
      <c r="L285" s="143"/>
      <c r="M285" s="143">
        <f t="shared" si="31"/>
        <v>0</v>
      </c>
    </row>
    <row r="286" spans="1:13" ht="30" customHeight="1">
      <c r="A286" s="141" t="s">
        <v>733</v>
      </c>
      <c r="B286" s="49" t="s">
        <v>472</v>
      </c>
      <c r="C286" s="140" t="s">
        <v>28</v>
      </c>
      <c r="D286" s="46" t="s">
        <v>394</v>
      </c>
      <c r="E286" s="142" t="s">
        <v>26</v>
      </c>
      <c r="F286" s="217">
        <f t="shared" si="30"/>
        <v>1</v>
      </c>
      <c r="G286" s="238"/>
      <c r="H286" s="231"/>
      <c r="I286" s="233"/>
      <c r="J286" s="235"/>
      <c r="K286" s="240">
        <v>1</v>
      </c>
      <c r="L286" s="143"/>
      <c r="M286" s="143">
        <f t="shared" si="31"/>
        <v>0</v>
      </c>
    </row>
    <row r="287" spans="1:13" ht="30" customHeight="1">
      <c r="A287" s="141" t="s">
        <v>734</v>
      </c>
      <c r="B287" s="49" t="s">
        <v>473</v>
      </c>
      <c r="C287" s="140" t="s">
        <v>28</v>
      </c>
      <c r="D287" s="46" t="s">
        <v>396</v>
      </c>
      <c r="E287" s="142" t="s">
        <v>26</v>
      </c>
      <c r="F287" s="217">
        <f t="shared" si="30"/>
        <v>1</v>
      </c>
      <c r="G287" s="238"/>
      <c r="H287" s="231"/>
      <c r="I287" s="233"/>
      <c r="J287" s="235"/>
      <c r="K287" s="240">
        <v>1</v>
      </c>
      <c r="L287" s="143"/>
      <c r="M287" s="143">
        <f t="shared" si="31"/>
        <v>0</v>
      </c>
    </row>
    <row r="288" spans="1:13" ht="30" customHeight="1">
      <c r="A288" s="141" t="s">
        <v>735</v>
      </c>
      <c r="B288" s="49" t="s">
        <v>474</v>
      </c>
      <c r="C288" s="140" t="s">
        <v>28</v>
      </c>
      <c r="D288" s="46" t="s">
        <v>397</v>
      </c>
      <c r="E288" s="142" t="s">
        <v>26</v>
      </c>
      <c r="F288" s="217">
        <f t="shared" si="30"/>
        <v>1</v>
      </c>
      <c r="G288" s="238"/>
      <c r="H288" s="231"/>
      <c r="I288" s="233"/>
      <c r="J288" s="235"/>
      <c r="K288" s="240">
        <v>1</v>
      </c>
      <c r="L288" s="143"/>
      <c r="M288" s="143">
        <f t="shared" si="31"/>
        <v>0</v>
      </c>
    </row>
    <row r="289" spans="1:13" ht="30" customHeight="1">
      <c r="A289" s="141" t="s">
        <v>736</v>
      </c>
      <c r="B289" s="49" t="s">
        <v>475</v>
      </c>
      <c r="C289" s="140" t="s">
        <v>28</v>
      </c>
      <c r="D289" s="46" t="s">
        <v>398</v>
      </c>
      <c r="E289" s="142" t="s">
        <v>26</v>
      </c>
      <c r="F289" s="217">
        <f t="shared" si="30"/>
        <v>1</v>
      </c>
      <c r="G289" s="238"/>
      <c r="H289" s="231"/>
      <c r="I289" s="233"/>
      <c r="J289" s="235"/>
      <c r="K289" s="240">
        <v>1</v>
      </c>
      <c r="L289" s="143"/>
      <c r="M289" s="143">
        <f t="shared" si="31"/>
        <v>0</v>
      </c>
    </row>
    <row r="290" spans="1:13" ht="10.5" customHeight="1">
      <c r="A290" s="159"/>
      <c r="B290" s="207"/>
      <c r="C290" s="114"/>
      <c r="D290" s="144"/>
      <c r="E290" s="145"/>
      <c r="F290" s="155"/>
      <c r="G290" s="237"/>
      <c r="H290" s="237"/>
      <c r="I290" s="155"/>
      <c r="J290" s="155"/>
      <c r="K290" s="155"/>
      <c r="L290" s="147"/>
      <c r="M290" s="148"/>
    </row>
    <row r="291" spans="1:13">
      <c r="A291" s="206"/>
      <c r="B291" s="203"/>
      <c r="C291" s="203"/>
      <c r="D291" s="203"/>
      <c r="E291" s="203"/>
      <c r="F291" s="204"/>
      <c r="G291" s="204"/>
      <c r="H291" s="204"/>
      <c r="I291" s="204"/>
      <c r="J291" s="204"/>
      <c r="K291" s="204"/>
      <c r="L291" s="220" t="s">
        <v>405</v>
      </c>
      <c r="M291" s="230">
        <f>ROUND(SUBTOTAL(9,M14:M289),2)</f>
        <v>0</v>
      </c>
    </row>
    <row r="292" spans="1:13" ht="10.5" customHeight="1">
      <c r="A292" s="159"/>
      <c r="B292" s="207"/>
      <c r="C292" s="114"/>
      <c r="D292" s="144"/>
      <c r="E292" s="145"/>
      <c r="F292" s="155"/>
      <c r="G292" s="237"/>
      <c r="H292" s="237"/>
      <c r="I292" s="155"/>
      <c r="J292" s="155"/>
      <c r="K292" s="155"/>
      <c r="L292" s="147"/>
      <c r="M292" s="148"/>
    </row>
    <row r="293" spans="1:13">
      <c r="A293" s="245"/>
      <c r="B293" s="246"/>
      <c r="C293" s="246"/>
      <c r="D293" s="246"/>
      <c r="E293" s="246"/>
      <c r="F293" s="247"/>
      <c r="G293" s="247"/>
      <c r="H293" s="247"/>
      <c r="I293" s="247"/>
      <c r="J293" s="247"/>
      <c r="K293" s="247"/>
      <c r="L293" s="248" t="s">
        <v>49</v>
      </c>
      <c r="M293" s="249">
        <f>ROUND(M291*(1+M6),2)</f>
        <v>0</v>
      </c>
    </row>
    <row r="294" spans="1:13" ht="12">
      <c r="A294" s="103"/>
      <c r="B294" s="105"/>
      <c r="C294" s="105"/>
      <c r="D294" s="106"/>
      <c r="E294" s="103"/>
      <c r="F294" s="107"/>
      <c r="G294" s="107"/>
      <c r="H294" s="107"/>
      <c r="I294" s="107"/>
      <c r="J294" s="107"/>
      <c r="K294" s="107"/>
      <c r="L294" s="108"/>
      <c r="M294" s="108"/>
    </row>
    <row r="295" spans="1:13" ht="12">
      <c r="A295" s="98"/>
    </row>
    <row r="296" spans="1:13" ht="12">
      <c r="A296" s="98"/>
    </row>
  </sheetData>
  <autoFilter ref="A13:M293"/>
  <mergeCells count="15">
    <mergeCell ref="K11:K12"/>
    <mergeCell ref="J11:J12"/>
    <mergeCell ref="A1:M4"/>
    <mergeCell ref="F11:F12"/>
    <mergeCell ref="A11:A12"/>
    <mergeCell ref="B11:B12"/>
    <mergeCell ref="C11:C12"/>
    <mergeCell ref="D11:D12"/>
    <mergeCell ref="E11:E12"/>
    <mergeCell ref="L11:M11"/>
    <mergeCell ref="A8:B8"/>
    <mergeCell ref="A9:B9"/>
    <mergeCell ref="G11:G12"/>
    <mergeCell ref="H11:H12"/>
    <mergeCell ref="I11:I12"/>
  </mergeCells>
  <phoneticPr fontId="131" type="noConversion"/>
  <conditionalFormatting sqref="A175">
    <cfRule type="duplicateValues" dxfId="173" priority="773"/>
    <cfRule type="duplicateValues" dxfId="172" priority="774"/>
  </conditionalFormatting>
  <conditionalFormatting sqref="A175">
    <cfRule type="duplicateValues" dxfId="171" priority="772"/>
  </conditionalFormatting>
  <conditionalFormatting sqref="A177">
    <cfRule type="duplicateValues" dxfId="170" priority="592"/>
    <cfRule type="duplicateValues" dxfId="169" priority="593"/>
  </conditionalFormatting>
  <conditionalFormatting sqref="A177">
    <cfRule type="duplicateValues" dxfId="168" priority="594"/>
  </conditionalFormatting>
  <conditionalFormatting sqref="A212">
    <cfRule type="duplicateValues" dxfId="167" priority="498"/>
    <cfRule type="duplicateValues" dxfId="166" priority="499"/>
  </conditionalFormatting>
  <conditionalFormatting sqref="A212">
    <cfRule type="duplicateValues" dxfId="165" priority="497"/>
  </conditionalFormatting>
  <conditionalFormatting sqref="A212">
    <cfRule type="duplicateValues" dxfId="164" priority="496"/>
  </conditionalFormatting>
  <conditionalFormatting sqref="A212">
    <cfRule type="duplicateValues" dxfId="163" priority="500"/>
  </conditionalFormatting>
  <conditionalFormatting sqref="A212">
    <cfRule type="duplicateValues" dxfId="162" priority="501"/>
  </conditionalFormatting>
  <conditionalFormatting sqref="A212">
    <cfRule type="duplicateValues" dxfId="161" priority="502"/>
  </conditionalFormatting>
  <conditionalFormatting sqref="A212">
    <cfRule type="duplicateValues" dxfId="160" priority="503"/>
  </conditionalFormatting>
  <conditionalFormatting sqref="A212">
    <cfRule type="duplicateValues" dxfId="159" priority="504"/>
  </conditionalFormatting>
  <conditionalFormatting sqref="A194">
    <cfRule type="duplicateValues" dxfId="158" priority="442"/>
    <cfRule type="duplicateValues" dxfId="157" priority="443"/>
  </conditionalFormatting>
  <conditionalFormatting sqref="A194">
    <cfRule type="duplicateValues" dxfId="156" priority="444"/>
  </conditionalFormatting>
  <conditionalFormatting sqref="A182">
    <cfRule type="duplicateValues" dxfId="155" priority="276"/>
    <cfRule type="duplicateValues" dxfId="154" priority="277"/>
  </conditionalFormatting>
  <conditionalFormatting sqref="A182">
    <cfRule type="duplicateValues" dxfId="153" priority="275"/>
  </conditionalFormatting>
  <conditionalFormatting sqref="A182">
    <cfRule type="duplicateValues" dxfId="152" priority="274"/>
  </conditionalFormatting>
  <conditionalFormatting sqref="A182">
    <cfRule type="duplicateValues" dxfId="151" priority="278"/>
  </conditionalFormatting>
  <conditionalFormatting sqref="A182">
    <cfRule type="duplicateValues" dxfId="150" priority="279"/>
  </conditionalFormatting>
  <conditionalFormatting sqref="A182">
    <cfRule type="duplicateValues" dxfId="149" priority="280"/>
  </conditionalFormatting>
  <conditionalFormatting sqref="A182">
    <cfRule type="duplicateValues" dxfId="148" priority="281"/>
  </conditionalFormatting>
  <conditionalFormatting sqref="A182">
    <cfRule type="duplicateValues" dxfId="147" priority="282"/>
  </conditionalFormatting>
  <conditionalFormatting sqref="A204">
    <cfRule type="duplicateValues" dxfId="146" priority="250"/>
    <cfRule type="duplicateValues" dxfId="145" priority="251"/>
  </conditionalFormatting>
  <conditionalFormatting sqref="A204">
    <cfRule type="duplicateValues" dxfId="144" priority="252"/>
  </conditionalFormatting>
  <conditionalFormatting sqref="A183">
    <cfRule type="duplicateValues" dxfId="143" priority="241"/>
    <cfRule type="duplicateValues" dxfId="142" priority="242"/>
  </conditionalFormatting>
  <conditionalFormatting sqref="A183">
    <cfRule type="duplicateValues" dxfId="141" priority="243"/>
  </conditionalFormatting>
  <conditionalFormatting sqref="A35">
    <cfRule type="duplicateValues" dxfId="140" priority="234"/>
    <cfRule type="duplicateValues" dxfId="139" priority="235"/>
  </conditionalFormatting>
  <conditionalFormatting sqref="A35">
    <cfRule type="duplicateValues" dxfId="138" priority="233"/>
  </conditionalFormatting>
  <conditionalFormatting sqref="A35">
    <cfRule type="duplicateValues" dxfId="137" priority="232"/>
  </conditionalFormatting>
  <conditionalFormatting sqref="A35">
    <cfRule type="duplicateValues" dxfId="136" priority="236"/>
  </conditionalFormatting>
  <conditionalFormatting sqref="A35">
    <cfRule type="duplicateValues" dxfId="135" priority="237"/>
  </conditionalFormatting>
  <conditionalFormatting sqref="A35">
    <cfRule type="duplicateValues" dxfId="134" priority="238"/>
  </conditionalFormatting>
  <conditionalFormatting sqref="A35">
    <cfRule type="duplicateValues" dxfId="133" priority="239"/>
  </conditionalFormatting>
  <conditionalFormatting sqref="A35">
    <cfRule type="duplicateValues" dxfId="132" priority="240"/>
  </conditionalFormatting>
  <conditionalFormatting sqref="A39">
    <cfRule type="duplicateValues" dxfId="131" priority="225"/>
    <cfRule type="duplicateValues" dxfId="130" priority="226"/>
  </conditionalFormatting>
  <conditionalFormatting sqref="A39">
    <cfRule type="duplicateValues" dxfId="129" priority="224"/>
  </conditionalFormatting>
  <conditionalFormatting sqref="A39">
    <cfRule type="duplicateValues" dxfId="128" priority="223"/>
  </conditionalFormatting>
  <conditionalFormatting sqref="A39">
    <cfRule type="duplicateValues" dxfId="127" priority="227"/>
  </conditionalFormatting>
  <conditionalFormatting sqref="A39">
    <cfRule type="duplicateValues" dxfId="126" priority="228"/>
  </conditionalFormatting>
  <conditionalFormatting sqref="A39">
    <cfRule type="duplicateValues" dxfId="125" priority="229"/>
  </conditionalFormatting>
  <conditionalFormatting sqref="A39">
    <cfRule type="duplicateValues" dxfId="124" priority="230"/>
  </conditionalFormatting>
  <conditionalFormatting sqref="A39">
    <cfRule type="duplicateValues" dxfId="123" priority="231"/>
  </conditionalFormatting>
  <conditionalFormatting sqref="A58">
    <cfRule type="duplicateValues" dxfId="122" priority="216"/>
    <cfRule type="duplicateValues" dxfId="121" priority="217"/>
  </conditionalFormatting>
  <conditionalFormatting sqref="A58">
    <cfRule type="duplicateValues" dxfId="120" priority="215"/>
  </conditionalFormatting>
  <conditionalFormatting sqref="A58">
    <cfRule type="duplicateValues" dxfId="119" priority="214"/>
  </conditionalFormatting>
  <conditionalFormatting sqref="A58">
    <cfRule type="duplicateValues" dxfId="118" priority="218"/>
  </conditionalFormatting>
  <conditionalFormatting sqref="A58">
    <cfRule type="duplicateValues" dxfId="117" priority="219"/>
  </conditionalFormatting>
  <conditionalFormatting sqref="A58">
    <cfRule type="duplicateValues" dxfId="116" priority="220"/>
  </conditionalFormatting>
  <conditionalFormatting sqref="A58">
    <cfRule type="duplicateValues" dxfId="115" priority="221"/>
  </conditionalFormatting>
  <conditionalFormatting sqref="A58">
    <cfRule type="duplicateValues" dxfId="114" priority="222"/>
  </conditionalFormatting>
  <conditionalFormatting sqref="A211">
    <cfRule type="duplicateValues" dxfId="113" priority="211"/>
    <cfRule type="duplicateValues" dxfId="112" priority="212"/>
  </conditionalFormatting>
  <conditionalFormatting sqref="A211">
    <cfRule type="duplicateValues" dxfId="111" priority="213"/>
  </conditionalFormatting>
  <conditionalFormatting sqref="A203">
    <cfRule type="duplicateValues" dxfId="110" priority="23231"/>
    <cfRule type="duplicateValues" dxfId="109" priority="23232"/>
  </conditionalFormatting>
  <conditionalFormatting sqref="A203">
    <cfRule type="duplicateValues" dxfId="108" priority="23235"/>
  </conditionalFormatting>
  <conditionalFormatting sqref="A86">
    <cfRule type="duplicateValues" dxfId="107" priority="129"/>
    <cfRule type="duplicateValues" dxfId="106" priority="130"/>
  </conditionalFormatting>
  <conditionalFormatting sqref="A86">
    <cfRule type="duplicateValues" dxfId="105" priority="128"/>
  </conditionalFormatting>
  <conditionalFormatting sqref="A86">
    <cfRule type="duplicateValues" dxfId="104" priority="127"/>
  </conditionalFormatting>
  <conditionalFormatting sqref="A86">
    <cfRule type="duplicateValues" dxfId="103" priority="131"/>
  </conditionalFormatting>
  <conditionalFormatting sqref="A86">
    <cfRule type="duplicateValues" dxfId="102" priority="132"/>
  </conditionalFormatting>
  <conditionalFormatting sqref="A86">
    <cfRule type="duplicateValues" dxfId="101" priority="133"/>
  </conditionalFormatting>
  <conditionalFormatting sqref="A86">
    <cfRule type="duplicateValues" dxfId="100" priority="134"/>
  </conditionalFormatting>
  <conditionalFormatting sqref="A86">
    <cfRule type="duplicateValues" dxfId="99" priority="135"/>
  </conditionalFormatting>
  <conditionalFormatting sqref="A93">
    <cfRule type="duplicateValues" dxfId="98" priority="108"/>
    <cfRule type="duplicateValues" dxfId="97" priority="109"/>
  </conditionalFormatting>
  <conditionalFormatting sqref="A93">
    <cfRule type="duplicateValues" dxfId="96" priority="107"/>
  </conditionalFormatting>
  <conditionalFormatting sqref="A93">
    <cfRule type="duplicateValues" dxfId="95" priority="106"/>
  </conditionalFormatting>
  <conditionalFormatting sqref="A93">
    <cfRule type="duplicateValues" dxfId="94" priority="110"/>
  </conditionalFormatting>
  <conditionalFormatting sqref="A93">
    <cfRule type="duplicateValues" dxfId="93" priority="111"/>
  </conditionalFormatting>
  <conditionalFormatting sqref="A93">
    <cfRule type="duplicateValues" dxfId="92" priority="112"/>
  </conditionalFormatting>
  <conditionalFormatting sqref="A93">
    <cfRule type="duplicateValues" dxfId="91" priority="113"/>
  </conditionalFormatting>
  <conditionalFormatting sqref="A93">
    <cfRule type="duplicateValues" dxfId="90" priority="114"/>
  </conditionalFormatting>
  <conditionalFormatting sqref="A176">
    <cfRule type="duplicateValues" dxfId="89" priority="103"/>
    <cfRule type="duplicateValues" dxfId="88" priority="104"/>
  </conditionalFormatting>
  <conditionalFormatting sqref="A176">
    <cfRule type="duplicateValues" dxfId="87" priority="105"/>
  </conditionalFormatting>
  <conditionalFormatting sqref="A114">
    <cfRule type="duplicateValues" dxfId="86" priority="69"/>
    <cfRule type="duplicateValues" dxfId="85" priority="70"/>
  </conditionalFormatting>
  <conditionalFormatting sqref="A114">
    <cfRule type="duplicateValues" dxfId="84" priority="68"/>
  </conditionalFormatting>
  <conditionalFormatting sqref="A114">
    <cfRule type="duplicateValues" dxfId="83" priority="67"/>
  </conditionalFormatting>
  <conditionalFormatting sqref="A114">
    <cfRule type="duplicateValues" dxfId="82" priority="71"/>
  </conditionalFormatting>
  <conditionalFormatting sqref="A114">
    <cfRule type="duplicateValues" dxfId="81" priority="72"/>
  </conditionalFormatting>
  <conditionalFormatting sqref="A114">
    <cfRule type="duplicateValues" dxfId="80" priority="73"/>
  </conditionalFormatting>
  <conditionalFormatting sqref="A114">
    <cfRule type="duplicateValues" dxfId="79" priority="74"/>
  </conditionalFormatting>
  <conditionalFormatting sqref="A114">
    <cfRule type="duplicateValues" dxfId="78" priority="75"/>
  </conditionalFormatting>
  <conditionalFormatting sqref="A101">
    <cfRule type="duplicateValues" dxfId="77" priority="65"/>
    <cfRule type="duplicateValues" dxfId="76" priority="66"/>
  </conditionalFormatting>
  <conditionalFormatting sqref="A101">
    <cfRule type="duplicateValues" dxfId="75" priority="64"/>
  </conditionalFormatting>
  <conditionalFormatting sqref="A102">
    <cfRule type="duplicateValues" dxfId="74" priority="57"/>
    <cfRule type="duplicateValues" dxfId="73" priority="58"/>
  </conditionalFormatting>
  <conditionalFormatting sqref="A102">
    <cfRule type="duplicateValues" dxfId="72" priority="56"/>
  </conditionalFormatting>
  <conditionalFormatting sqref="A102">
    <cfRule type="duplicateValues" dxfId="71" priority="55"/>
  </conditionalFormatting>
  <conditionalFormatting sqref="A102">
    <cfRule type="duplicateValues" dxfId="70" priority="59"/>
  </conditionalFormatting>
  <conditionalFormatting sqref="A102">
    <cfRule type="duplicateValues" dxfId="69" priority="60"/>
  </conditionalFormatting>
  <conditionalFormatting sqref="A102">
    <cfRule type="duplicateValues" dxfId="68" priority="61"/>
  </conditionalFormatting>
  <conditionalFormatting sqref="A102">
    <cfRule type="duplicateValues" dxfId="67" priority="62"/>
  </conditionalFormatting>
  <conditionalFormatting sqref="A102">
    <cfRule type="duplicateValues" dxfId="66" priority="63"/>
  </conditionalFormatting>
  <conditionalFormatting sqref="A146">
    <cfRule type="duplicateValues" dxfId="65" priority="48"/>
    <cfRule type="duplicateValues" dxfId="64" priority="49"/>
  </conditionalFormatting>
  <conditionalFormatting sqref="A146">
    <cfRule type="duplicateValues" dxfId="63" priority="47"/>
  </conditionalFormatting>
  <conditionalFormatting sqref="A146">
    <cfRule type="duplicateValues" dxfId="62" priority="46"/>
  </conditionalFormatting>
  <conditionalFormatting sqref="A146">
    <cfRule type="duplicateValues" dxfId="61" priority="50"/>
  </conditionalFormatting>
  <conditionalFormatting sqref="A146">
    <cfRule type="duplicateValues" dxfId="60" priority="51"/>
  </conditionalFormatting>
  <conditionalFormatting sqref="A146">
    <cfRule type="duplicateValues" dxfId="59" priority="52"/>
  </conditionalFormatting>
  <conditionalFormatting sqref="A146">
    <cfRule type="duplicateValues" dxfId="58" priority="53"/>
  </conditionalFormatting>
  <conditionalFormatting sqref="A146">
    <cfRule type="duplicateValues" dxfId="57" priority="54"/>
  </conditionalFormatting>
  <conditionalFormatting sqref="A130">
    <cfRule type="duplicateValues" dxfId="56" priority="44"/>
    <cfRule type="duplicateValues" dxfId="55" priority="45"/>
  </conditionalFormatting>
  <conditionalFormatting sqref="A130">
    <cfRule type="duplicateValues" dxfId="54" priority="43"/>
  </conditionalFormatting>
  <conditionalFormatting sqref="A131">
    <cfRule type="duplicateValues" dxfId="53" priority="36"/>
    <cfRule type="duplicateValues" dxfId="52" priority="37"/>
  </conditionalFormatting>
  <conditionalFormatting sqref="A131">
    <cfRule type="duplicateValues" dxfId="51" priority="35"/>
  </conditionalFormatting>
  <conditionalFormatting sqref="A131">
    <cfRule type="duplicateValues" dxfId="50" priority="34"/>
  </conditionalFormatting>
  <conditionalFormatting sqref="A131">
    <cfRule type="duplicateValues" dxfId="49" priority="38"/>
  </conditionalFormatting>
  <conditionalFormatting sqref="A131">
    <cfRule type="duplicateValues" dxfId="48" priority="39"/>
  </conditionalFormatting>
  <conditionalFormatting sqref="A131">
    <cfRule type="duplicateValues" dxfId="47" priority="40"/>
  </conditionalFormatting>
  <conditionalFormatting sqref="A131">
    <cfRule type="duplicateValues" dxfId="46" priority="41"/>
  </conditionalFormatting>
  <conditionalFormatting sqref="A131">
    <cfRule type="duplicateValues" dxfId="45" priority="42"/>
  </conditionalFormatting>
  <conditionalFormatting sqref="A141">
    <cfRule type="duplicateValues" dxfId="44" priority="27"/>
    <cfRule type="duplicateValues" dxfId="43" priority="28"/>
  </conditionalFormatting>
  <conditionalFormatting sqref="A141">
    <cfRule type="duplicateValues" dxfId="42" priority="26"/>
  </conditionalFormatting>
  <conditionalFormatting sqref="A141">
    <cfRule type="duplicateValues" dxfId="41" priority="25"/>
  </conditionalFormatting>
  <conditionalFormatting sqref="A141">
    <cfRule type="duplicateValues" dxfId="40" priority="29"/>
  </conditionalFormatting>
  <conditionalFormatting sqref="A141">
    <cfRule type="duplicateValues" dxfId="39" priority="30"/>
  </conditionalFormatting>
  <conditionalFormatting sqref="A141">
    <cfRule type="duplicateValues" dxfId="38" priority="31"/>
  </conditionalFormatting>
  <conditionalFormatting sqref="A141">
    <cfRule type="duplicateValues" dxfId="37" priority="32"/>
  </conditionalFormatting>
  <conditionalFormatting sqref="A141">
    <cfRule type="duplicateValues" dxfId="36" priority="33"/>
  </conditionalFormatting>
  <conditionalFormatting sqref="A164">
    <cfRule type="duplicateValues" dxfId="35" priority="18"/>
    <cfRule type="duplicateValues" dxfId="34" priority="19"/>
  </conditionalFormatting>
  <conditionalFormatting sqref="A164">
    <cfRule type="duplicateValues" dxfId="33" priority="17"/>
  </conditionalFormatting>
  <conditionalFormatting sqref="A164">
    <cfRule type="duplicateValues" dxfId="32" priority="16"/>
  </conditionalFormatting>
  <conditionalFormatting sqref="A164">
    <cfRule type="duplicateValues" dxfId="31" priority="20"/>
  </conditionalFormatting>
  <conditionalFormatting sqref="A164">
    <cfRule type="duplicateValues" dxfId="30" priority="21"/>
  </conditionalFormatting>
  <conditionalFormatting sqref="A164">
    <cfRule type="duplicateValues" dxfId="29" priority="22"/>
  </conditionalFormatting>
  <conditionalFormatting sqref="A164">
    <cfRule type="duplicateValues" dxfId="28" priority="23"/>
  </conditionalFormatting>
  <conditionalFormatting sqref="A164">
    <cfRule type="duplicateValues" dxfId="27" priority="24"/>
  </conditionalFormatting>
  <conditionalFormatting sqref="A230">
    <cfRule type="duplicateValues" dxfId="26" priority="13"/>
    <cfRule type="duplicateValues" dxfId="25" priority="14"/>
  </conditionalFormatting>
  <conditionalFormatting sqref="A230">
    <cfRule type="duplicateValues" dxfId="24" priority="15"/>
  </conditionalFormatting>
  <conditionalFormatting sqref="A239">
    <cfRule type="duplicateValues" dxfId="23" priority="10"/>
    <cfRule type="duplicateValues" dxfId="22" priority="11"/>
  </conditionalFormatting>
  <conditionalFormatting sqref="A239">
    <cfRule type="duplicateValues" dxfId="21" priority="12"/>
  </conditionalFormatting>
  <conditionalFormatting sqref="A242">
    <cfRule type="duplicateValues" dxfId="20" priority="7"/>
    <cfRule type="duplicateValues" dxfId="19" priority="8"/>
  </conditionalFormatting>
  <conditionalFormatting sqref="A242">
    <cfRule type="duplicateValues" dxfId="18" priority="9"/>
  </conditionalFormatting>
  <conditionalFormatting sqref="A178">
    <cfRule type="duplicateValues" dxfId="17" priority="4"/>
    <cfRule type="duplicateValues" dxfId="16" priority="5"/>
  </conditionalFormatting>
  <conditionalFormatting sqref="A178">
    <cfRule type="duplicateValues" dxfId="15" priority="6"/>
  </conditionalFormatting>
  <conditionalFormatting sqref="A219:A222">
    <cfRule type="duplicateValues" dxfId="14" priority="1"/>
    <cfRule type="duplicateValues" dxfId="13" priority="2"/>
  </conditionalFormatting>
  <conditionalFormatting sqref="A219:A222">
    <cfRule type="duplicateValues" dxfId="12" priority="3"/>
  </conditionalFormatting>
  <conditionalFormatting sqref="A179:A181">
    <cfRule type="duplicateValues" dxfId="11" priority="23350"/>
    <cfRule type="duplicateValues" dxfId="10" priority="23351"/>
  </conditionalFormatting>
  <conditionalFormatting sqref="A179:A181">
    <cfRule type="duplicateValues" dxfId="9" priority="23352"/>
  </conditionalFormatting>
  <conditionalFormatting sqref="A184:A193">
    <cfRule type="duplicateValues" dxfId="8" priority="23356"/>
    <cfRule type="duplicateValues" dxfId="7" priority="23357"/>
  </conditionalFormatting>
  <conditionalFormatting sqref="A184:A193">
    <cfRule type="duplicateValues" dxfId="6" priority="23360"/>
  </conditionalFormatting>
  <conditionalFormatting sqref="A223 A213:A218">
    <cfRule type="duplicateValues" dxfId="5" priority="23361"/>
    <cfRule type="duplicateValues" dxfId="4" priority="23362"/>
  </conditionalFormatting>
  <conditionalFormatting sqref="A223 A213:A218">
    <cfRule type="duplicateValues" dxfId="3" priority="23365"/>
  </conditionalFormatting>
  <conditionalFormatting sqref="A205:A210 A195:A202">
    <cfRule type="duplicateValues" dxfId="2" priority="23366"/>
    <cfRule type="duplicateValues" dxfId="1" priority="23367"/>
  </conditionalFormatting>
  <conditionalFormatting sqref="A205:A210 A195:A202">
    <cfRule type="duplicateValues" dxfId="0" priority="23372"/>
  </conditionalFormatting>
  <dataValidations disablePrompts="1" count="1">
    <dataValidation allowBlank="1" showInputMessage="1" showErrorMessage="1" errorTitle="NÃO PODE SER INSERIDO" sqref="F298:M302"/>
  </dataValidations>
  <printOptions horizontalCentered="1"/>
  <pageMargins left="0.39370078740157483" right="0.39370078740157483" top="0.78740157480314965" bottom="0.59055118110236227" header="0" footer="0"/>
  <pageSetup paperSize="9" scale="46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4</vt:i4>
      </vt:variant>
    </vt:vector>
  </HeadingPairs>
  <TitlesOfParts>
    <vt:vector size="8" baseType="lpstr">
      <vt:lpstr>CAPA</vt:lpstr>
      <vt:lpstr>RESUMO</vt:lpstr>
      <vt:lpstr>CRONOGRAMA</vt:lpstr>
      <vt:lpstr>ORÇAMENTO</vt:lpstr>
      <vt:lpstr>CAPA!Area_de_impressao</vt:lpstr>
      <vt:lpstr>CRONOGRAMA!Area_de_impressao</vt:lpstr>
      <vt:lpstr>ORÇAMENTO!Area_de_impressao</vt:lpstr>
      <vt:lpstr>RESUMO!Area_de_impressao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Adriana Lima Conserva</cp:lastModifiedBy>
  <cp:lastPrinted>2021-11-16T17:28:46Z</cp:lastPrinted>
  <dcterms:created xsi:type="dcterms:W3CDTF">2015-10-28T16:30:52Z</dcterms:created>
  <dcterms:modified xsi:type="dcterms:W3CDTF">2021-11-26T14:25:37Z</dcterms:modified>
</cp:coreProperties>
</file>