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GA\DTE\I-003-INSTITUTO DANTE PAZZANESE\Licitação 2023 - Áreas Diversas\Para Processo\PLANILHA\planilha excel\"/>
    </mc:Choice>
  </mc:AlternateContent>
  <xr:revisionPtr revIDLastSave="0" documentId="13_ncr:1_{A5C20D74-7B11-43D3-8975-BD0A57D8C8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ANÁLITICA" sheetId="6" r:id="rId1"/>
    <sheet name="RESUMO" sheetId="3" r:id="rId2"/>
    <sheet name="cronograma físico-financeiro" sheetId="4" r:id="rId3"/>
  </sheets>
  <externalReferences>
    <externalReference r:id="rId4"/>
  </externalReferences>
  <definedNames>
    <definedName name="_xlnm._FilterDatabase" localSheetId="0" hidden="1">'PLANILHA ANÁLITICA'!$A$10:$G$641</definedName>
    <definedName name="_xlnm.Print_Area" localSheetId="2">'cronograma físico-financeiro'!$A$1:$AN$56</definedName>
    <definedName name="_xlnm.Print_Area" localSheetId="0">'PLANILHA ANÁLITICA'!$A$1:$G$641</definedName>
    <definedName name="_xlnm.Print_Area" localSheetId="1">RESUMO!$A$1:$D$49</definedName>
    <definedName name="BRHJGOUUCG" hidden="1">#REF!</definedName>
    <definedName name="CNNLIWNNYW" hidden="1">#REF!</definedName>
    <definedName name="CPOS170">#REF!</definedName>
    <definedName name="EGEFBMPJUH" hidden="1">#REF!</definedName>
    <definedName name="GEMVODUGLB" hidden="1">#REF!</definedName>
    <definedName name="HAQSZQJJXH" hidden="1">#REF!</definedName>
    <definedName name="HZCZQRBQEV" hidden="1">#REF!</definedName>
    <definedName name="IELZYZMUSY" hidden="1">#REF!</definedName>
    <definedName name="JBEDSDWDSA" hidden="1">#REF!</definedName>
    <definedName name="JQMVVHQZHQ" hidden="1">#REF!</definedName>
    <definedName name="JTZHIBNCBN" hidden="1">#REF!</definedName>
    <definedName name="JYKKXIZZCN" hidden="1">#REF!</definedName>
    <definedName name="KFGTVTGSZB" hidden="1">#REF!</definedName>
    <definedName name="KLWPNNJBRB" hidden="1">#REF!</definedName>
    <definedName name="MCRWXOVTHS" hidden="1">#REF!</definedName>
    <definedName name="NLXQXITZYY" hidden="1">#REF!</definedName>
    <definedName name="PKNTSHYCBD" hidden="1">#REF!</definedName>
    <definedName name="RTDCURKAAC" hidden="1">#REF!</definedName>
    <definedName name="_xlnm.Print_Titles" localSheetId="2">'cronograma físico-financeiro'!$A:$C</definedName>
    <definedName name="_xlnm.Print_Titles" localSheetId="0">'PLANILHA ANÁLITICA'!$1:$9</definedName>
    <definedName name="TTBILMJNUT" hidden="1">#REF!</definedName>
    <definedName name="UKBALFKBBW" hidden="1">#REF!</definedName>
    <definedName name="VTYLRQEYAB" hidden="1">#REF!</definedName>
    <definedName name="ZGYLVHFASF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9" i="6" l="1"/>
  <c r="G616" i="6"/>
  <c r="G611" i="6"/>
  <c r="G608" i="6"/>
  <c r="G601" i="6"/>
  <c r="G600" i="6"/>
  <c r="G578" i="6"/>
  <c r="G577" i="6"/>
  <c r="G573" i="6"/>
  <c r="G565" i="6"/>
  <c r="G564" i="6"/>
  <c r="G560" i="6"/>
  <c r="G559" i="6"/>
  <c r="G557" i="6"/>
  <c r="G556" i="6"/>
  <c r="G552" i="6"/>
  <c r="G551" i="6"/>
  <c r="G549" i="6"/>
  <c r="G548" i="6"/>
  <c r="G499" i="6"/>
  <c r="G487" i="6"/>
  <c r="G480" i="6"/>
  <c r="G479" i="6"/>
  <c r="G471" i="6"/>
  <c r="G468" i="6"/>
  <c r="G460" i="6"/>
  <c r="G456" i="6"/>
  <c r="G455" i="6"/>
  <c r="G451" i="6"/>
  <c r="G446" i="6"/>
  <c r="G443" i="6"/>
  <c r="G437" i="6"/>
  <c r="G435" i="6"/>
  <c r="G434" i="6"/>
  <c r="G430" i="6"/>
  <c r="G429" i="6"/>
  <c r="G427" i="6"/>
  <c r="G426" i="6"/>
  <c r="G425" i="6"/>
  <c r="G424" i="6"/>
  <c r="G423" i="6"/>
  <c r="G421" i="6"/>
  <c r="G420" i="6"/>
  <c r="G419" i="6"/>
  <c r="G418" i="6"/>
  <c r="G414" i="6"/>
  <c r="G413" i="6"/>
  <c r="G411" i="6"/>
  <c r="G410" i="6"/>
  <c r="G408" i="6"/>
  <c r="G406" i="6"/>
  <c r="G405" i="6"/>
  <c r="G404" i="6"/>
  <c r="G402" i="6"/>
  <c r="G401" i="6"/>
  <c r="G400" i="6"/>
  <c r="G397" i="6"/>
  <c r="G395" i="6"/>
  <c r="G394" i="6"/>
  <c r="G393" i="6"/>
  <c r="G392" i="6"/>
  <c r="G391" i="6"/>
  <c r="G390" i="6"/>
  <c r="G389" i="6"/>
  <c r="G388" i="6"/>
  <c r="G387" i="6"/>
  <c r="G386" i="6"/>
  <c r="G385" i="6"/>
  <c r="G383" i="6"/>
  <c r="G382" i="6"/>
  <c r="G381" i="6"/>
  <c r="G380" i="6"/>
  <c r="G378" i="6"/>
  <c r="G377" i="6"/>
  <c r="G371" i="6"/>
  <c r="G339" i="6"/>
  <c r="G338" i="6"/>
  <c r="G330" i="6"/>
  <c r="G329" i="6"/>
  <c r="G328" i="6"/>
  <c r="G326" i="6"/>
  <c r="G325" i="6"/>
  <c r="G324" i="6"/>
  <c r="G323" i="6"/>
  <c r="G322" i="6"/>
  <c r="G321" i="6"/>
  <c r="G319" i="6"/>
  <c r="G318" i="6"/>
  <c r="G317" i="6"/>
  <c r="G316" i="6"/>
  <c r="G314" i="6"/>
  <c r="G313" i="6"/>
  <c r="G312" i="6"/>
  <c r="G309" i="6"/>
  <c r="G308" i="6"/>
  <c r="G306" i="6"/>
  <c r="G305" i="6"/>
  <c r="G298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2" i="6"/>
  <c r="G281" i="6"/>
  <c r="G280" i="6"/>
  <c r="G279" i="6"/>
  <c r="G277" i="6"/>
  <c r="G276" i="6"/>
  <c r="G273" i="6"/>
  <c r="G271" i="6"/>
  <c r="G269" i="6"/>
  <c r="G268" i="6"/>
  <c r="G267" i="6"/>
  <c r="G266" i="6"/>
  <c r="G265" i="6"/>
  <c r="G264" i="6"/>
  <c r="G263" i="6"/>
  <c r="G262" i="6"/>
  <c r="G261" i="6"/>
  <c r="G260" i="6"/>
  <c r="G258" i="6"/>
  <c r="G255" i="6"/>
  <c r="G254" i="6"/>
  <c r="G253" i="6"/>
  <c r="G252" i="6"/>
  <c r="G250" i="6"/>
  <c r="G249" i="6"/>
  <c r="G248" i="6"/>
  <c r="G247" i="6"/>
  <c r="G246" i="6"/>
  <c r="G245" i="6"/>
  <c r="G244" i="6"/>
  <c r="G243" i="6"/>
  <c r="G242" i="6"/>
  <c r="G239" i="6"/>
  <c r="G237" i="6"/>
  <c r="G236" i="6"/>
  <c r="G235" i="6"/>
  <c r="G234" i="6"/>
  <c r="G232" i="6"/>
  <c r="G231" i="6"/>
  <c r="G230" i="6"/>
  <c r="G229" i="6"/>
  <c r="G228" i="6"/>
  <c r="G227" i="6"/>
  <c r="G226" i="6"/>
  <c r="G224" i="6"/>
  <c r="G223" i="6"/>
  <c r="G222" i="6"/>
  <c r="G221" i="6"/>
  <c r="G220" i="6"/>
  <c r="G218" i="6"/>
  <c r="G216" i="6"/>
  <c r="G215" i="6"/>
  <c r="G214" i="6"/>
  <c r="G213" i="6"/>
  <c r="G212" i="6"/>
  <c r="G211" i="6"/>
  <c r="G209" i="6"/>
  <c r="G208" i="6"/>
  <c r="G206" i="6"/>
  <c r="G205" i="6"/>
  <c r="G204" i="6"/>
  <c r="G201" i="6"/>
  <c r="G200" i="6"/>
  <c r="G199" i="6"/>
  <c r="G198" i="6"/>
  <c r="G197" i="6"/>
  <c r="G196" i="6"/>
  <c r="G194" i="6"/>
  <c r="G193" i="6"/>
  <c r="G191" i="6"/>
  <c r="G190" i="6"/>
  <c r="G189" i="6"/>
  <c r="G188" i="6"/>
  <c r="G183" i="6"/>
  <c r="G182" i="6"/>
  <c r="G181" i="6"/>
  <c r="G180" i="6"/>
  <c r="G176" i="6"/>
  <c r="G175" i="6"/>
  <c r="G174" i="6"/>
  <c r="G173" i="6"/>
  <c r="G172" i="6"/>
  <c r="G171" i="6"/>
  <c r="G170" i="6"/>
  <c r="G166" i="6"/>
  <c r="G164" i="6"/>
  <c r="G163" i="6"/>
  <c r="G162" i="6"/>
  <c r="G161" i="6"/>
  <c r="G160" i="6"/>
  <c r="G156" i="6"/>
  <c r="G155" i="6"/>
  <c r="G150" i="6"/>
  <c r="G147" i="6"/>
  <c r="G146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1" i="6"/>
  <c r="G130" i="6"/>
  <c r="G129" i="6"/>
  <c r="G123" i="6"/>
  <c r="G122" i="6"/>
  <c r="G120" i="6"/>
  <c r="G119" i="6"/>
  <c r="G114" i="6"/>
  <c r="G110" i="6"/>
  <c r="G104" i="6"/>
  <c r="G103" i="6"/>
  <c r="G102" i="6"/>
  <c r="G101" i="6"/>
  <c r="G99" i="6"/>
  <c r="G97" i="6"/>
  <c r="G96" i="6"/>
  <c r="G95" i="6"/>
  <c r="G94" i="6"/>
  <c r="G93" i="6"/>
  <c r="G91" i="6"/>
  <c r="G89" i="6"/>
  <c r="G88" i="6"/>
  <c r="G87" i="6"/>
  <c r="G86" i="6"/>
  <c r="G85" i="6"/>
  <c r="G80" i="6"/>
  <c r="G79" i="6"/>
  <c r="G77" i="6"/>
  <c r="G76" i="6"/>
  <c r="G75" i="6"/>
  <c r="G71" i="6"/>
  <c r="G70" i="6"/>
  <c r="G69" i="6"/>
  <c r="G68" i="6"/>
  <c r="G67" i="6"/>
  <c r="G66" i="6"/>
  <c r="G65" i="6"/>
  <c r="G61" i="6"/>
  <c r="G60" i="6"/>
  <c r="G58" i="6"/>
  <c r="G57" i="6"/>
  <c r="G56" i="6"/>
  <c r="G55" i="6"/>
  <c r="G54" i="6"/>
  <c r="G51" i="6"/>
  <c r="G50" i="6"/>
  <c r="G44" i="6"/>
  <c r="G43" i="6"/>
  <c r="G41" i="6"/>
  <c r="G40" i="6"/>
  <c r="G39" i="6"/>
  <c r="G38" i="6"/>
  <c r="G35" i="6"/>
  <c r="G34" i="6"/>
  <c r="G33" i="6"/>
  <c r="G32" i="6"/>
  <c r="G31" i="6"/>
  <c r="G30" i="6"/>
  <c r="G29" i="6"/>
  <c r="G28" i="6"/>
  <c r="G23" i="6"/>
  <c r="G22" i="6"/>
  <c r="G21" i="6"/>
  <c r="G19" i="6"/>
  <c r="G18" i="6"/>
  <c r="G17" i="6"/>
  <c r="G14" i="6"/>
  <c r="G311" i="6"/>
  <c r="G310" i="6"/>
  <c r="G297" i="6"/>
  <c r="G296" i="6"/>
  <c r="G283" i="6"/>
  <c r="G623" i="6"/>
  <c r="G622" i="6"/>
  <c r="G621" i="6"/>
  <c r="G618" i="6"/>
  <c r="G615" i="6"/>
  <c r="G614" i="6"/>
  <c r="G613" i="6"/>
  <c r="G610" i="6"/>
  <c r="G607" i="6"/>
  <c r="G606" i="6"/>
  <c r="G604" i="6"/>
  <c r="G602" i="6"/>
  <c r="G581" i="6"/>
  <c r="G580" i="6"/>
  <c r="G579" i="6"/>
  <c r="G576" i="6"/>
  <c r="G572" i="6"/>
  <c r="G571" i="6"/>
  <c r="G568" i="6"/>
  <c r="G567" i="6"/>
  <c r="G563" i="6"/>
  <c r="G562" i="6"/>
  <c r="G558" i="6"/>
  <c r="G555" i="6"/>
  <c r="G554" i="6"/>
  <c r="G553" i="6"/>
  <c r="G550" i="6"/>
  <c r="G547" i="6"/>
  <c r="G546" i="6"/>
  <c r="G485" i="6"/>
  <c r="G483" i="6"/>
  <c r="G482" i="6"/>
  <c r="G481" i="6"/>
  <c r="G477" i="6"/>
  <c r="G473" i="6"/>
  <c r="G472" i="6"/>
  <c r="G470" i="6"/>
  <c r="G469" i="6"/>
  <c r="G467" i="6"/>
  <c r="G466" i="6"/>
  <c r="G465" i="6"/>
  <c r="G464" i="6"/>
  <c r="G463" i="6"/>
  <c r="G462" i="6"/>
  <c r="G461" i="6"/>
  <c r="G459" i="6"/>
  <c r="G458" i="6"/>
  <c r="G457" i="6"/>
  <c r="G452" i="6"/>
  <c r="G449" i="6"/>
  <c r="G448" i="6"/>
  <c r="G447" i="6"/>
  <c r="G445" i="6"/>
  <c r="G442" i="6"/>
  <c r="G440" i="6"/>
  <c r="G439" i="6"/>
  <c r="G438" i="6"/>
  <c r="G436" i="6"/>
  <c r="G433" i="6"/>
  <c r="G432" i="6"/>
  <c r="G431" i="6"/>
  <c r="G428" i="6"/>
  <c r="G422" i="6"/>
  <c r="G416" i="6"/>
  <c r="G415" i="6"/>
  <c r="G412" i="6"/>
  <c r="G407" i="6"/>
  <c r="G399" i="6"/>
  <c r="G398" i="6"/>
  <c r="G396" i="6"/>
  <c r="G379" i="6"/>
  <c r="G375" i="6"/>
  <c r="G374" i="6"/>
  <c r="G373" i="6"/>
  <c r="G372" i="6"/>
  <c r="G275" i="6"/>
  <c r="G274" i="6"/>
  <c r="G272" i="6"/>
  <c r="G270" i="6"/>
  <c r="G259" i="6"/>
  <c r="G257" i="6"/>
  <c r="G256" i="6"/>
  <c r="G251" i="6"/>
  <c r="G241" i="6"/>
  <c r="G240" i="6"/>
  <c r="G238" i="6"/>
  <c r="G233" i="6"/>
  <c r="G219" i="6"/>
  <c r="G217" i="6"/>
  <c r="G210" i="6"/>
  <c r="G207" i="6"/>
  <c r="G203" i="6"/>
  <c r="G202" i="6"/>
  <c r="G195" i="6"/>
  <c r="G192" i="6"/>
  <c r="G187" i="6"/>
  <c r="G185" i="6"/>
  <c r="G184" i="6"/>
  <c r="G165" i="6"/>
  <c r="G154" i="6"/>
  <c r="G145" i="6"/>
  <c r="G132" i="6"/>
  <c r="G124" i="6"/>
  <c r="G115" i="6"/>
  <c r="G100" i="6"/>
  <c r="G98" i="6"/>
  <c r="G92" i="6"/>
  <c r="G90" i="6"/>
  <c r="G84" i="6"/>
  <c r="G49" i="6"/>
  <c r="G42" i="6"/>
  <c r="G20" i="6"/>
  <c r="G629" i="6"/>
  <c r="G634" i="6" s="1"/>
  <c r="B40" i="3"/>
  <c r="B49" i="4" s="1"/>
  <c r="G617" i="6"/>
  <c r="G609" i="6"/>
  <c r="G603" i="6"/>
  <c r="G583" i="6"/>
  <c r="G582" i="6"/>
  <c r="G575" i="6"/>
  <c r="G574" i="6"/>
  <c r="G570" i="6"/>
  <c r="G569" i="6"/>
  <c r="G561" i="6"/>
  <c r="G545" i="6"/>
  <c r="G484" i="6"/>
  <c r="G450" i="6"/>
  <c r="G444" i="6"/>
  <c r="G278" i="6"/>
  <c r="G121" i="6"/>
  <c r="G78" i="6"/>
  <c r="G593" i="6"/>
  <c r="G586" i="6"/>
  <c r="G584" i="6"/>
  <c r="G537" i="6"/>
  <c r="G535" i="6"/>
  <c r="G529" i="6"/>
  <c r="G527" i="6"/>
  <c r="G521" i="6"/>
  <c r="G513" i="6"/>
  <c r="G511" i="6"/>
  <c r="G505" i="6"/>
  <c r="G492" i="6"/>
  <c r="G486" i="6"/>
  <c r="G478" i="6"/>
  <c r="G476" i="6"/>
  <c r="G127" i="6"/>
  <c r="G108" i="6"/>
  <c r="G106" i="6"/>
  <c r="G105" i="6"/>
  <c r="G53" i="6"/>
  <c r="B36" i="3"/>
  <c r="A36" i="3"/>
  <c r="G605" i="6"/>
  <c r="G612" i="6"/>
  <c r="G620" i="6"/>
  <c r="G544" i="6"/>
  <c r="G566" i="6"/>
  <c r="G585" i="6"/>
  <c r="G587" i="6"/>
  <c r="G588" i="6"/>
  <c r="G589" i="6"/>
  <c r="G590" i="6"/>
  <c r="G591" i="6"/>
  <c r="G592" i="6"/>
  <c r="G594" i="6"/>
  <c r="G595" i="6"/>
  <c r="G596" i="6"/>
  <c r="G597" i="6"/>
  <c r="G503" i="6"/>
  <c r="G504" i="6"/>
  <c r="G506" i="6"/>
  <c r="G507" i="6"/>
  <c r="G508" i="6"/>
  <c r="G509" i="6"/>
  <c r="G510" i="6"/>
  <c r="G512" i="6"/>
  <c r="G514" i="6"/>
  <c r="G515" i="6"/>
  <c r="G516" i="6"/>
  <c r="G517" i="6"/>
  <c r="G518" i="6"/>
  <c r="G519" i="6"/>
  <c r="G520" i="6"/>
  <c r="G522" i="6"/>
  <c r="G523" i="6"/>
  <c r="G524" i="6"/>
  <c r="G525" i="6"/>
  <c r="G526" i="6"/>
  <c r="G528" i="6"/>
  <c r="G530" i="6"/>
  <c r="G531" i="6"/>
  <c r="G532" i="6"/>
  <c r="G533" i="6"/>
  <c r="G534" i="6"/>
  <c r="G536" i="6"/>
  <c r="G538" i="6"/>
  <c r="G539" i="6"/>
  <c r="G540" i="6"/>
  <c r="G474" i="6"/>
  <c r="G475" i="6"/>
  <c r="G488" i="6"/>
  <c r="G489" i="6"/>
  <c r="G490" i="6"/>
  <c r="G491" i="6"/>
  <c r="G376" i="6"/>
  <c r="G384" i="6"/>
  <c r="G403" i="6"/>
  <c r="G409" i="6"/>
  <c r="G417" i="6"/>
  <c r="G441" i="6"/>
  <c r="G335" i="6"/>
  <c r="G336" i="6"/>
  <c r="G337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186" i="6"/>
  <c r="G225" i="6"/>
  <c r="G299" i="6"/>
  <c r="G300" i="6"/>
  <c r="G301" i="6"/>
  <c r="G302" i="6"/>
  <c r="G303" i="6"/>
  <c r="G304" i="6"/>
  <c r="G307" i="6"/>
  <c r="G315" i="6"/>
  <c r="G320" i="6"/>
  <c r="G327" i="6"/>
  <c r="G331" i="6"/>
  <c r="G125" i="6"/>
  <c r="G126" i="6"/>
  <c r="G128" i="6"/>
  <c r="G148" i="6"/>
  <c r="G149" i="6"/>
  <c r="G107" i="6"/>
  <c r="G109" i="6"/>
  <c r="G52" i="6"/>
  <c r="G24" i="6"/>
  <c r="G599" i="6" l="1"/>
  <c r="C40" i="3"/>
  <c r="G59" i="6"/>
  <c r="G13" i="6"/>
  <c r="G15" i="6"/>
  <c r="G16" i="6"/>
  <c r="G46" i="6"/>
  <c r="G48" i="6"/>
  <c r="G45" i="6"/>
  <c r="G47" i="6"/>
  <c r="G502" i="6"/>
  <c r="G501" i="6" s="1"/>
  <c r="C41" i="3" l="1"/>
  <c r="E40" i="3"/>
  <c r="B45" i="3"/>
  <c r="G12" i="6"/>
  <c r="A45" i="3"/>
  <c r="G543" i="6"/>
  <c r="G542" i="6" s="1"/>
  <c r="C34" i="3"/>
  <c r="E34" i="3" s="1"/>
  <c r="G454" i="6"/>
  <c r="G453" i="6" s="1"/>
  <c r="G370" i="6"/>
  <c r="G369" i="6" s="1"/>
  <c r="G159" i="6"/>
  <c r="G158" i="6" s="1"/>
  <c r="G153" i="6"/>
  <c r="G152" i="6" s="1"/>
  <c r="G74" i="6"/>
  <c r="G73" i="6" s="1"/>
  <c r="G64" i="6"/>
  <c r="C39" i="4" l="1"/>
  <c r="G63" i="6"/>
  <c r="C20" i="3" s="1"/>
  <c r="E20" i="3" s="1"/>
  <c r="C25" i="3"/>
  <c r="G334" i="6"/>
  <c r="G333" i="6" s="1"/>
  <c r="G83" i="6"/>
  <c r="G82" i="6" s="1"/>
  <c r="G169" i="6"/>
  <c r="G168" i="6" s="1"/>
  <c r="G179" i="6"/>
  <c r="G178" i="6" s="1"/>
  <c r="G113" i="6"/>
  <c r="G112" i="6" s="1"/>
  <c r="G495" i="6"/>
  <c r="G118" i="6"/>
  <c r="G117" i="6" s="1"/>
  <c r="G498" i="6"/>
  <c r="G27" i="6"/>
  <c r="C21" i="4" l="1"/>
  <c r="E25" i="3"/>
  <c r="C11" i="4"/>
  <c r="G494" i="6"/>
  <c r="C32" i="3" s="1"/>
  <c r="C29" i="3"/>
  <c r="G497" i="6"/>
  <c r="C33" i="3" s="1"/>
  <c r="C26" i="3"/>
  <c r="C31" i="3"/>
  <c r="C21" i="3"/>
  <c r="G11" i="6"/>
  <c r="C30" i="3"/>
  <c r="C23" i="3"/>
  <c r="C24" i="3"/>
  <c r="G37" i="6"/>
  <c r="G26" i="6"/>
  <c r="C18" i="3" s="1"/>
  <c r="C28" i="3"/>
  <c r="C27" i="3"/>
  <c r="C22" i="3"/>
  <c r="C7" i="4" l="1"/>
  <c r="E18" i="3"/>
  <c r="C37" i="4"/>
  <c r="V38" i="4" s="1"/>
  <c r="E33" i="3"/>
  <c r="C27" i="4"/>
  <c r="E28" i="3"/>
  <c r="C17" i="4"/>
  <c r="E23" i="3"/>
  <c r="C31" i="4"/>
  <c r="E30" i="3"/>
  <c r="C33" i="4"/>
  <c r="E31" i="3"/>
  <c r="C19" i="4"/>
  <c r="E24" i="3"/>
  <c r="C35" i="4"/>
  <c r="Y36" i="4" s="1"/>
  <c r="E32" i="3"/>
  <c r="C15" i="4"/>
  <c r="E22" i="3"/>
  <c r="C23" i="4"/>
  <c r="E26" i="3"/>
  <c r="C29" i="4"/>
  <c r="Z30" i="4" s="1"/>
  <c r="E29" i="3"/>
  <c r="C25" i="4"/>
  <c r="E27" i="3"/>
  <c r="C13" i="4"/>
  <c r="E21" i="3"/>
  <c r="G625" i="6"/>
  <c r="C17" i="3"/>
  <c r="C19" i="3"/>
  <c r="E19" i="3" s="1"/>
  <c r="L12" i="4"/>
  <c r="T12" i="4"/>
  <c r="AB12" i="4"/>
  <c r="AJ12" i="4"/>
  <c r="E12" i="4"/>
  <c r="M12" i="4"/>
  <c r="U12" i="4"/>
  <c r="AC12" i="4"/>
  <c r="AK12" i="4"/>
  <c r="F12" i="4"/>
  <c r="N12" i="4"/>
  <c r="V12" i="4"/>
  <c r="AD12" i="4"/>
  <c r="G12" i="4"/>
  <c r="O12" i="4"/>
  <c r="W12" i="4"/>
  <c r="AE12" i="4"/>
  <c r="AL12" i="4"/>
  <c r="H12" i="4"/>
  <c r="P12" i="4"/>
  <c r="X12" i="4"/>
  <c r="AF12" i="4"/>
  <c r="AM12" i="4"/>
  <c r="I12" i="4"/>
  <c r="Q12" i="4"/>
  <c r="Y12" i="4"/>
  <c r="AG12" i="4"/>
  <c r="D12" i="4"/>
  <c r="K12" i="4"/>
  <c r="AA12" i="4"/>
  <c r="AH12" i="4"/>
  <c r="R12" i="4"/>
  <c r="S12" i="4"/>
  <c r="Z12" i="4"/>
  <c r="AI12" i="4"/>
  <c r="J12" i="4"/>
  <c r="F38" i="4"/>
  <c r="AL38" i="4"/>
  <c r="Y38" i="4"/>
  <c r="S38" i="4"/>
  <c r="E22" i="4"/>
  <c r="M22" i="4"/>
  <c r="U22" i="4"/>
  <c r="AC22" i="4"/>
  <c r="AK22" i="4"/>
  <c r="F22" i="4"/>
  <c r="N22" i="4"/>
  <c r="V22" i="4"/>
  <c r="AD22" i="4"/>
  <c r="G22" i="4"/>
  <c r="O22" i="4"/>
  <c r="W22" i="4"/>
  <c r="AE22" i="4"/>
  <c r="AL22" i="4"/>
  <c r="H22" i="4"/>
  <c r="P22" i="4"/>
  <c r="X22" i="4"/>
  <c r="AF22" i="4"/>
  <c r="AM22" i="4"/>
  <c r="I22" i="4"/>
  <c r="Q22" i="4"/>
  <c r="Y22" i="4"/>
  <c r="AG22" i="4"/>
  <c r="D22" i="4"/>
  <c r="J22" i="4"/>
  <c r="R22" i="4"/>
  <c r="Z22" i="4"/>
  <c r="AH22" i="4"/>
  <c r="AJ22" i="4"/>
  <c r="K22" i="4"/>
  <c r="L22" i="4"/>
  <c r="S22" i="4"/>
  <c r="T22" i="4"/>
  <c r="AA22" i="4"/>
  <c r="AB22" i="4"/>
  <c r="AI22" i="4"/>
  <c r="J40" i="4"/>
  <c r="R40" i="4"/>
  <c r="Z40" i="4"/>
  <c r="AH40" i="4"/>
  <c r="K40" i="4"/>
  <c r="S40" i="4"/>
  <c r="AA40" i="4"/>
  <c r="AI40" i="4"/>
  <c r="L40" i="4"/>
  <c r="T40" i="4"/>
  <c r="AB40" i="4"/>
  <c r="AJ40" i="4"/>
  <c r="E40" i="4"/>
  <c r="M40" i="4"/>
  <c r="U40" i="4"/>
  <c r="AC40" i="4"/>
  <c r="AK40" i="4"/>
  <c r="F40" i="4"/>
  <c r="N40" i="4"/>
  <c r="V40" i="4"/>
  <c r="AD40" i="4"/>
  <c r="G40" i="4"/>
  <c r="O40" i="4"/>
  <c r="W40" i="4"/>
  <c r="AE40" i="4"/>
  <c r="AL40" i="4"/>
  <c r="Q40" i="4"/>
  <c r="AG40" i="4"/>
  <c r="X40" i="4"/>
  <c r="H40" i="4"/>
  <c r="Y40" i="4"/>
  <c r="AM40" i="4"/>
  <c r="AF40" i="4"/>
  <c r="I40" i="4"/>
  <c r="D40" i="4"/>
  <c r="P40" i="4"/>
  <c r="AG30" i="4"/>
  <c r="J30" i="4"/>
  <c r="R30" i="4"/>
  <c r="AA30" i="4"/>
  <c r="L30" i="4"/>
  <c r="T30" i="4"/>
  <c r="U30" i="4"/>
  <c r="AK30" i="4"/>
  <c r="F30" i="4"/>
  <c r="AE30" i="4"/>
  <c r="AF30" i="4"/>
  <c r="O30" i="4"/>
  <c r="W30" i="4"/>
  <c r="B52" i="4"/>
  <c r="A52" i="4"/>
  <c r="T38" i="4" l="1"/>
  <c r="AG38" i="4"/>
  <c r="H38" i="4"/>
  <c r="N38" i="4"/>
  <c r="L38" i="4"/>
  <c r="AE38" i="4"/>
  <c r="K38" i="4"/>
  <c r="AH38" i="4"/>
  <c r="I38" i="4"/>
  <c r="W38" i="4"/>
  <c r="AC38" i="4"/>
  <c r="Q38" i="4"/>
  <c r="AK38" i="4"/>
  <c r="AJ38" i="4"/>
  <c r="Z38" i="4"/>
  <c r="AM38" i="4"/>
  <c r="O38" i="4"/>
  <c r="U38" i="4"/>
  <c r="AB38" i="4"/>
  <c r="J38" i="4"/>
  <c r="X38" i="4"/>
  <c r="AD38" i="4"/>
  <c r="E38" i="4"/>
  <c r="AI38" i="4"/>
  <c r="R38" i="4"/>
  <c r="AF38" i="4"/>
  <c r="G38" i="4"/>
  <c r="M38" i="4"/>
  <c r="AA38" i="4"/>
  <c r="D38" i="4"/>
  <c r="P38" i="4"/>
  <c r="N36" i="4"/>
  <c r="AJ36" i="4"/>
  <c r="K36" i="4"/>
  <c r="AH36" i="4"/>
  <c r="E36" i="4"/>
  <c r="Q36" i="4"/>
  <c r="I36" i="4"/>
  <c r="AD36" i="4"/>
  <c r="AM30" i="4"/>
  <c r="AC30" i="4"/>
  <c r="AI30" i="4"/>
  <c r="D30" i="4"/>
  <c r="AL36" i="4"/>
  <c r="AB36" i="4"/>
  <c r="Z36" i="4"/>
  <c r="AM36" i="4"/>
  <c r="F36" i="4"/>
  <c r="T36" i="4"/>
  <c r="P30" i="4"/>
  <c r="X30" i="4"/>
  <c r="M30" i="4"/>
  <c r="S30" i="4"/>
  <c r="Y30" i="4"/>
  <c r="AE36" i="4"/>
  <c r="AK36" i="4"/>
  <c r="L36" i="4"/>
  <c r="J36" i="4"/>
  <c r="X36" i="4"/>
  <c r="C5" i="4"/>
  <c r="W6" i="4" s="1"/>
  <c r="E17" i="3"/>
  <c r="G36" i="4"/>
  <c r="AF36" i="4"/>
  <c r="H30" i="4"/>
  <c r="AD30" i="4"/>
  <c r="E30" i="4"/>
  <c r="K30" i="4"/>
  <c r="Q30" i="4"/>
  <c r="W36" i="4"/>
  <c r="AC36" i="4"/>
  <c r="AI36" i="4"/>
  <c r="D36" i="4"/>
  <c r="P36" i="4"/>
  <c r="R36" i="4"/>
  <c r="AL30" i="4"/>
  <c r="V30" i="4"/>
  <c r="AJ30" i="4"/>
  <c r="AH30" i="4"/>
  <c r="I30" i="4"/>
  <c r="V36" i="4"/>
  <c r="U36" i="4"/>
  <c r="AA36" i="4"/>
  <c r="AG36" i="4"/>
  <c r="H36" i="4"/>
  <c r="G30" i="4"/>
  <c r="N30" i="4"/>
  <c r="AB30" i="4"/>
  <c r="O36" i="4"/>
  <c r="M36" i="4"/>
  <c r="S36" i="4"/>
  <c r="C9" i="4"/>
  <c r="P10" i="4" s="1"/>
  <c r="K6" i="4"/>
  <c r="AI6" i="4"/>
  <c r="G6" i="4"/>
  <c r="Z6" i="4"/>
  <c r="J8" i="4"/>
  <c r="E8" i="4"/>
  <c r="F8" i="4"/>
  <c r="G8" i="4"/>
  <c r="P8" i="4"/>
  <c r="X8" i="4"/>
  <c r="AF8" i="4"/>
  <c r="AM8" i="4"/>
  <c r="AB8" i="4"/>
  <c r="AC8" i="4"/>
  <c r="H8" i="4"/>
  <c r="Q8" i="4"/>
  <c r="Y8" i="4"/>
  <c r="AG8" i="4"/>
  <c r="D8" i="4"/>
  <c r="L8" i="4"/>
  <c r="AK8" i="4"/>
  <c r="I8" i="4"/>
  <c r="R8" i="4"/>
  <c r="Z8" i="4"/>
  <c r="AH8" i="4"/>
  <c r="AJ8" i="4"/>
  <c r="U8" i="4"/>
  <c r="K8" i="4"/>
  <c r="S8" i="4"/>
  <c r="AA8" i="4"/>
  <c r="AI8" i="4"/>
  <c r="T8" i="4"/>
  <c r="M8" i="4"/>
  <c r="N8" i="4"/>
  <c r="V8" i="4"/>
  <c r="AD8" i="4"/>
  <c r="O8" i="4"/>
  <c r="W8" i="4"/>
  <c r="AE8" i="4"/>
  <c r="AL8" i="4"/>
  <c r="AN40" i="4"/>
  <c r="AN22" i="4"/>
  <c r="L28" i="4"/>
  <c r="T28" i="4"/>
  <c r="AB28" i="4"/>
  <c r="AJ28" i="4"/>
  <c r="E28" i="4"/>
  <c r="M28" i="4"/>
  <c r="U28" i="4"/>
  <c r="AC28" i="4"/>
  <c r="AK28" i="4"/>
  <c r="F28" i="4"/>
  <c r="N28" i="4"/>
  <c r="V28" i="4"/>
  <c r="AD28" i="4"/>
  <c r="G28" i="4"/>
  <c r="O28" i="4"/>
  <c r="W28" i="4"/>
  <c r="AE28" i="4"/>
  <c r="AL28" i="4"/>
  <c r="H28" i="4"/>
  <c r="P28" i="4"/>
  <c r="X28" i="4"/>
  <c r="AF28" i="4"/>
  <c r="AM28" i="4"/>
  <c r="I28" i="4"/>
  <c r="Q28" i="4"/>
  <c r="Y28" i="4"/>
  <c r="AG28" i="4"/>
  <c r="D28" i="4"/>
  <c r="S28" i="4"/>
  <c r="AI28" i="4"/>
  <c r="Z28" i="4"/>
  <c r="J28" i="4"/>
  <c r="AA28" i="4"/>
  <c r="AH28" i="4"/>
  <c r="K28" i="4"/>
  <c r="R28" i="4"/>
  <c r="AN12" i="4"/>
  <c r="G26" i="4"/>
  <c r="O26" i="4"/>
  <c r="W26" i="4"/>
  <c r="AE26" i="4"/>
  <c r="AL26" i="4"/>
  <c r="H26" i="4"/>
  <c r="P26" i="4"/>
  <c r="X26" i="4"/>
  <c r="AF26" i="4"/>
  <c r="AM26" i="4"/>
  <c r="I26" i="4"/>
  <c r="Q26" i="4"/>
  <c r="Y26" i="4"/>
  <c r="AG26" i="4"/>
  <c r="D26" i="4"/>
  <c r="J26" i="4"/>
  <c r="R26" i="4"/>
  <c r="Z26" i="4"/>
  <c r="AH26" i="4"/>
  <c r="K26" i="4"/>
  <c r="S26" i="4"/>
  <c r="AA26" i="4"/>
  <c r="AI26" i="4"/>
  <c r="L26" i="4"/>
  <c r="T26" i="4"/>
  <c r="AB26" i="4"/>
  <c r="AJ26" i="4"/>
  <c r="N26" i="4"/>
  <c r="AK26" i="4"/>
  <c r="U26" i="4"/>
  <c r="V26" i="4"/>
  <c r="AC26" i="4"/>
  <c r="AD26" i="4"/>
  <c r="E26" i="4"/>
  <c r="F26" i="4"/>
  <c r="M26" i="4"/>
  <c r="H20" i="4"/>
  <c r="P20" i="4"/>
  <c r="X20" i="4"/>
  <c r="AF20" i="4"/>
  <c r="AM20" i="4"/>
  <c r="I20" i="4"/>
  <c r="Q20" i="4"/>
  <c r="Y20" i="4"/>
  <c r="AG20" i="4"/>
  <c r="D20" i="4"/>
  <c r="J20" i="4"/>
  <c r="R20" i="4"/>
  <c r="Z20" i="4"/>
  <c r="AH20" i="4"/>
  <c r="K20" i="4"/>
  <c r="S20" i="4"/>
  <c r="AA20" i="4"/>
  <c r="AI20" i="4"/>
  <c r="L20" i="4"/>
  <c r="T20" i="4"/>
  <c r="AB20" i="4"/>
  <c r="AJ20" i="4"/>
  <c r="E20" i="4"/>
  <c r="M20" i="4"/>
  <c r="U20" i="4"/>
  <c r="AC20" i="4"/>
  <c r="AK20" i="4"/>
  <c r="AE20" i="4"/>
  <c r="F20" i="4"/>
  <c r="O20" i="4"/>
  <c r="G20" i="4"/>
  <c r="AL20" i="4"/>
  <c r="V20" i="4"/>
  <c r="N20" i="4"/>
  <c r="W20" i="4"/>
  <c r="AD20" i="4"/>
  <c r="F16" i="4"/>
  <c r="N16" i="4"/>
  <c r="V16" i="4"/>
  <c r="AD16" i="4"/>
  <c r="G16" i="4"/>
  <c r="O16" i="4"/>
  <c r="W16" i="4"/>
  <c r="AE16" i="4"/>
  <c r="AL16" i="4"/>
  <c r="H16" i="4"/>
  <c r="P16" i="4"/>
  <c r="X16" i="4"/>
  <c r="AF16" i="4"/>
  <c r="AM16" i="4"/>
  <c r="I16" i="4"/>
  <c r="Q16" i="4"/>
  <c r="Y16" i="4"/>
  <c r="AG16" i="4"/>
  <c r="D16" i="4"/>
  <c r="J16" i="4"/>
  <c r="R16" i="4"/>
  <c r="Z16" i="4"/>
  <c r="AH16" i="4"/>
  <c r="K16" i="4"/>
  <c r="S16" i="4"/>
  <c r="AA16" i="4"/>
  <c r="AI16" i="4"/>
  <c r="U16" i="4"/>
  <c r="AB16" i="4"/>
  <c r="AK16" i="4"/>
  <c r="L16" i="4"/>
  <c r="AC16" i="4"/>
  <c r="AJ16" i="4"/>
  <c r="E16" i="4"/>
  <c r="M16" i="4"/>
  <c r="T16" i="4"/>
  <c r="I14" i="4"/>
  <c r="Q14" i="4"/>
  <c r="Y14" i="4"/>
  <c r="AG14" i="4"/>
  <c r="D14" i="4"/>
  <c r="J14" i="4"/>
  <c r="R14" i="4"/>
  <c r="Z14" i="4"/>
  <c r="AH14" i="4"/>
  <c r="K14" i="4"/>
  <c r="S14" i="4"/>
  <c r="AA14" i="4"/>
  <c r="AI14" i="4"/>
  <c r="L14" i="4"/>
  <c r="T14" i="4"/>
  <c r="AB14" i="4"/>
  <c r="AJ14" i="4"/>
  <c r="E14" i="4"/>
  <c r="M14" i="4"/>
  <c r="U14" i="4"/>
  <c r="AC14" i="4"/>
  <c r="AK14" i="4"/>
  <c r="F14" i="4"/>
  <c r="N14" i="4"/>
  <c r="V14" i="4"/>
  <c r="AD14" i="4"/>
  <c r="P14" i="4"/>
  <c r="W14" i="4"/>
  <c r="X14" i="4"/>
  <c r="AF14" i="4"/>
  <c r="AL14" i="4"/>
  <c r="AE14" i="4"/>
  <c r="G14" i="4"/>
  <c r="H14" i="4"/>
  <c r="AM14" i="4"/>
  <c r="O14" i="4"/>
  <c r="F32" i="4"/>
  <c r="N32" i="4"/>
  <c r="V32" i="4"/>
  <c r="AD32" i="4"/>
  <c r="G32" i="4"/>
  <c r="O32" i="4"/>
  <c r="W32" i="4"/>
  <c r="AE32" i="4"/>
  <c r="AL32" i="4"/>
  <c r="H32" i="4"/>
  <c r="P32" i="4"/>
  <c r="X32" i="4"/>
  <c r="AF32" i="4"/>
  <c r="AM32" i="4"/>
  <c r="I32" i="4"/>
  <c r="Q32" i="4"/>
  <c r="Y32" i="4"/>
  <c r="AG32" i="4"/>
  <c r="D32" i="4"/>
  <c r="J32" i="4"/>
  <c r="R32" i="4"/>
  <c r="Z32" i="4"/>
  <c r="AH32" i="4"/>
  <c r="K32" i="4"/>
  <c r="S32" i="4"/>
  <c r="AA32" i="4"/>
  <c r="AI32" i="4"/>
  <c r="AC32" i="4"/>
  <c r="AJ32" i="4"/>
  <c r="E32" i="4"/>
  <c r="AK32" i="4"/>
  <c r="L32" i="4"/>
  <c r="M32" i="4"/>
  <c r="T32" i="4"/>
  <c r="U32" i="4"/>
  <c r="AB32" i="4"/>
  <c r="K18" i="4"/>
  <c r="S18" i="4"/>
  <c r="AA18" i="4"/>
  <c r="AI18" i="4"/>
  <c r="L18" i="4"/>
  <c r="T18" i="4"/>
  <c r="AB18" i="4"/>
  <c r="AJ18" i="4"/>
  <c r="E18" i="4"/>
  <c r="M18" i="4"/>
  <c r="U18" i="4"/>
  <c r="AC18" i="4"/>
  <c r="AK18" i="4"/>
  <c r="F18" i="4"/>
  <c r="N18" i="4"/>
  <c r="V18" i="4"/>
  <c r="AD18" i="4"/>
  <c r="G18" i="4"/>
  <c r="O18" i="4"/>
  <c r="W18" i="4"/>
  <c r="AE18" i="4"/>
  <c r="AL18" i="4"/>
  <c r="H18" i="4"/>
  <c r="P18" i="4"/>
  <c r="X18" i="4"/>
  <c r="AF18" i="4"/>
  <c r="AM18" i="4"/>
  <c r="Z18" i="4"/>
  <c r="J18" i="4"/>
  <c r="Q18" i="4"/>
  <c r="AG18" i="4"/>
  <c r="AH18" i="4"/>
  <c r="I18" i="4"/>
  <c r="D18" i="4"/>
  <c r="R18" i="4"/>
  <c r="Y18" i="4"/>
  <c r="I24" i="4"/>
  <c r="Q24" i="4"/>
  <c r="Y24" i="4"/>
  <c r="AG24" i="4"/>
  <c r="J24" i="4"/>
  <c r="R24" i="4"/>
  <c r="Z24" i="4"/>
  <c r="AH24" i="4"/>
  <c r="K24" i="4"/>
  <c r="S24" i="4"/>
  <c r="AA24" i="4"/>
  <c r="AI24" i="4"/>
  <c r="D24" i="4"/>
  <c r="L24" i="4"/>
  <c r="T24" i="4"/>
  <c r="AB24" i="4"/>
  <c r="AJ24" i="4"/>
  <c r="E24" i="4"/>
  <c r="M24" i="4"/>
  <c r="U24" i="4"/>
  <c r="AC24" i="4"/>
  <c r="AK24" i="4"/>
  <c r="F24" i="4"/>
  <c r="N24" i="4"/>
  <c r="V24" i="4"/>
  <c r="AD24" i="4"/>
  <c r="H24" i="4"/>
  <c r="AM24" i="4"/>
  <c r="O24" i="4"/>
  <c r="AE24" i="4"/>
  <c r="P24" i="4"/>
  <c r="X24" i="4"/>
  <c r="W24" i="4"/>
  <c r="AF24" i="4"/>
  <c r="G24" i="4"/>
  <c r="AL24" i="4"/>
  <c r="K34" i="4"/>
  <c r="S34" i="4"/>
  <c r="AA34" i="4"/>
  <c r="AI34" i="4"/>
  <c r="L34" i="4"/>
  <c r="T34" i="4"/>
  <c r="AB34" i="4"/>
  <c r="AJ34" i="4"/>
  <c r="E34" i="4"/>
  <c r="M34" i="4"/>
  <c r="U34" i="4"/>
  <c r="AC34" i="4"/>
  <c r="AK34" i="4"/>
  <c r="F34" i="4"/>
  <c r="N34" i="4"/>
  <c r="V34" i="4"/>
  <c r="AD34" i="4"/>
  <c r="G34" i="4"/>
  <c r="O34" i="4"/>
  <c r="W34" i="4"/>
  <c r="AE34" i="4"/>
  <c r="AL34" i="4"/>
  <c r="H34" i="4"/>
  <c r="P34" i="4"/>
  <c r="X34" i="4"/>
  <c r="AF34" i="4"/>
  <c r="AM34" i="4"/>
  <c r="AH34" i="4"/>
  <c r="Y34" i="4"/>
  <c r="I34" i="4"/>
  <c r="D34" i="4"/>
  <c r="J34" i="4"/>
  <c r="Q34" i="4"/>
  <c r="R34" i="4"/>
  <c r="Z34" i="4"/>
  <c r="AG34" i="4"/>
  <c r="AN41" i="4"/>
  <c r="AN37" i="4"/>
  <c r="AN9" i="4"/>
  <c r="AN33" i="4"/>
  <c r="AN30" i="4" l="1"/>
  <c r="AN38" i="4"/>
  <c r="AN36" i="4"/>
  <c r="D6" i="4"/>
  <c r="AB6" i="4"/>
  <c r="AM6" i="4"/>
  <c r="AD6" i="4"/>
  <c r="AL6" i="4"/>
  <c r="M6" i="4"/>
  <c r="R6" i="4"/>
  <c r="H6" i="4"/>
  <c r="AC6" i="4"/>
  <c r="AK6" i="4"/>
  <c r="AA6" i="4"/>
  <c r="J6" i="4"/>
  <c r="O6" i="4"/>
  <c r="U6" i="4"/>
  <c r="AJ6" i="4"/>
  <c r="S6" i="4"/>
  <c r="Y6" i="4"/>
  <c r="N6" i="4"/>
  <c r="AH6" i="4"/>
  <c r="L6" i="4"/>
  <c r="AG6" i="4"/>
  <c r="V6" i="4"/>
  <c r="T6" i="4"/>
  <c r="Q6" i="4"/>
  <c r="F6" i="4"/>
  <c r="X6" i="4"/>
  <c r="AF6" i="4"/>
  <c r="E6" i="4"/>
  <c r="I6" i="4"/>
  <c r="AN6" i="4" s="1"/>
  <c r="P6" i="4"/>
  <c r="AE6" i="4"/>
  <c r="AC10" i="4"/>
  <c r="AA10" i="4"/>
  <c r="H10" i="4"/>
  <c r="AG10" i="4"/>
  <c r="M10" i="4"/>
  <c r="Y10" i="4"/>
  <c r="AK10" i="4"/>
  <c r="F10" i="4"/>
  <c r="K10" i="4"/>
  <c r="Q10" i="4"/>
  <c r="AE10" i="4"/>
  <c r="S10" i="4"/>
  <c r="AL10" i="4"/>
  <c r="E10" i="4"/>
  <c r="AJ10" i="4"/>
  <c r="AH10" i="4"/>
  <c r="I10" i="4"/>
  <c r="W10" i="4"/>
  <c r="AD10" i="4"/>
  <c r="AB10" i="4"/>
  <c r="Z10" i="4"/>
  <c r="AM10" i="4"/>
  <c r="O10" i="4"/>
  <c r="V10" i="4"/>
  <c r="T10" i="4"/>
  <c r="R10" i="4"/>
  <c r="AF10" i="4"/>
  <c r="G10" i="4"/>
  <c r="U10" i="4"/>
  <c r="L10" i="4"/>
  <c r="J10" i="4"/>
  <c r="X10" i="4"/>
  <c r="N10" i="4"/>
  <c r="AI10" i="4"/>
  <c r="D10" i="4"/>
  <c r="AN34" i="4"/>
  <c r="AN24" i="4"/>
  <c r="AN20" i="4"/>
  <c r="AN26" i="4"/>
  <c r="AN18" i="4"/>
  <c r="AN16" i="4"/>
  <c r="AN28" i="4"/>
  <c r="AN14" i="4"/>
  <c r="AN32" i="4"/>
  <c r="AN35" i="4"/>
  <c r="AN31" i="4"/>
  <c r="AN11" i="4"/>
  <c r="AN25" i="4"/>
  <c r="AN13" i="4"/>
  <c r="AN5" i="4"/>
  <c r="AN21" i="4"/>
  <c r="AN39" i="4"/>
  <c r="AN23" i="4"/>
  <c r="AN27" i="4"/>
  <c r="AN29" i="4"/>
  <c r="AN19" i="4"/>
  <c r="AN15" i="4"/>
  <c r="AN17" i="4"/>
  <c r="AN10" i="4" l="1"/>
  <c r="AN7" i="4"/>
  <c r="AN8" i="4"/>
  <c r="C35" i="3" l="1"/>
  <c r="E35" i="3" s="1"/>
  <c r="C41" i="4" l="1"/>
  <c r="J42" i="4" l="1"/>
  <c r="AL42" i="4"/>
  <c r="AE42" i="4"/>
  <c r="AI42" i="4"/>
  <c r="AK42" i="4"/>
  <c r="N42" i="4"/>
  <c r="U42" i="4"/>
  <c r="F42" i="4"/>
  <c r="Z42" i="4"/>
  <c r="AF42" i="4"/>
  <c r="H42" i="4"/>
  <c r="T42" i="4"/>
  <c r="E42" i="4"/>
  <c r="AG42" i="4"/>
  <c r="AA42" i="4"/>
  <c r="AJ42" i="4"/>
  <c r="O42" i="4"/>
  <c r="AM42" i="4"/>
  <c r="D42" i="4"/>
  <c r="P42" i="4"/>
  <c r="S42" i="4"/>
  <c r="Y42" i="4"/>
  <c r="I42" i="4"/>
  <c r="Q42" i="4"/>
  <c r="AD42" i="4"/>
  <c r="AH42" i="4"/>
  <c r="K42" i="4"/>
  <c r="V42" i="4"/>
  <c r="W42" i="4"/>
  <c r="X42" i="4"/>
  <c r="AC42" i="4"/>
  <c r="G42" i="4"/>
  <c r="AB42" i="4"/>
  <c r="R42" i="4"/>
  <c r="L42" i="4"/>
  <c r="M42" i="4"/>
  <c r="AN42" i="4" l="1"/>
  <c r="C43" i="4" l="1"/>
  <c r="AF44" i="4" s="1"/>
  <c r="AF45" i="4" s="1"/>
  <c r="AF46" i="4" s="1"/>
  <c r="AF47" i="4" s="1"/>
  <c r="C36" i="3"/>
  <c r="E36" i="3" s="1"/>
  <c r="C37" i="3" l="1"/>
  <c r="C38" i="3" s="1"/>
  <c r="C39" i="3" s="1"/>
  <c r="AA44" i="4"/>
  <c r="AA45" i="4" s="1"/>
  <c r="AA46" i="4" s="1"/>
  <c r="AA47" i="4" s="1"/>
  <c r="W44" i="4"/>
  <c r="W45" i="4" s="1"/>
  <c r="W46" i="4" s="1"/>
  <c r="W47" i="4" s="1"/>
  <c r="D44" i="4"/>
  <c r="D45" i="4" s="1"/>
  <c r="D46" i="4" s="1"/>
  <c r="D47" i="4" s="1"/>
  <c r="D48" i="4" s="1"/>
  <c r="F44" i="4"/>
  <c r="F45" i="4" s="1"/>
  <c r="F46" i="4" s="1"/>
  <c r="F47" i="4" s="1"/>
  <c r="Y44" i="4"/>
  <c r="Y45" i="4" s="1"/>
  <c r="Y46" i="4" s="1"/>
  <c r="Y47" i="4" s="1"/>
  <c r="AB44" i="4"/>
  <c r="AB45" i="4" s="1"/>
  <c r="AB46" i="4" s="1"/>
  <c r="AB47" i="4" s="1"/>
  <c r="E44" i="4"/>
  <c r="S44" i="4"/>
  <c r="S45" i="4" s="1"/>
  <c r="S46" i="4" s="1"/>
  <c r="S47" i="4" s="1"/>
  <c r="AH44" i="4"/>
  <c r="AH45" i="4" s="1"/>
  <c r="AH46" i="4" s="1"/>
  <c r="AH47" i="4" s="1"/>
  <c r="AI44" i="4"/>
  <c r="AI45" i="4" s="1"/>
  <c r="AI46" i="4" s="1"/>
  <c r="AI47" i="4" s="1"/>
  <c r="T44" i="4"/>
  <c r="T45" i="4" s="1"/>
  <c r="T46" i="4" s="1"/>
  <c r="T47" i="4" s="1"/>
  <c r="H44" i="4"/>
  <c r="H45" i="4" s="1"/>
  <c r="H46" i="4" s="1"/>
  <c r="H47" i="4" s="1"/>
  <c r="I44" i="4"/>
  <c r="I45" i="4" s="1"/>
  <c r="I46" i="4" s="1"/>
  <c r="I47" i="4" s="1"/>
  <c r="L44" i="4"/>
  <c r="L45" i="4" s="1"/>
  <c r="L46" i="4" s="1"/>
  <c r="L47" i="4" s="1"/>
  <c r="X44" i="4"/>
  <c r="X45" i="4" s="1"/>
  <c r="X46" i="4" s="1"/>
  <c r="X47" i="4" s="1"/>
  <c r="AM44" i="4"/>
  <c r="AM45" i="4" s="1"/>
  <c r="AM46" i="4" s="1"/>
  <c r="AM47" i="4" s="1"/>
  <c r="O44" i="4"/>
  <c r="O45" i="4" s="1"/>
  <c r="O46" i="4" s="1"/>
  <c r="O47" i="4" s="1"/>
  <c r="R44" i="4"/>
  <c r="R45" i="4" s="1"/>
  <c r="R46" i="4" s="1"/>
  <c r="R47" i="4" s="1"/>
  <c r="AC44" i="4"/>
  <c r="AC45" i="4" s="1"/>
  <c r="AC46" i="4" s="1"/>
  <c r="AC47" i="4" s="1"/>
  <c r="AE44" i="4"/>
  <c r="AE45" i="4" s="1"/>
  <c r="AE46" i="4" s="1"/>
  <c r="AE47" i="4" s="1"/>
  <c r="AJ44" i="4"/>
  <c r="AJ45" i="4" s="1"/>
  <c r="AJ46" i="4" s="1"/>
  <c r="AJ47" i="4" s="1"/>
  <c r="AK44" i="4"/>
  <c r="AK45" i="4" s="1"/>
  <c r="AK46" i="4" s="1"/>
  <c r="AK47" i="4" s="1"/>
  <c r="C45" i="4"/>
  <c r="C46" i="4" s="1"/>
  <c r="C47" i="4" s="1"/>
  <c r="C48" i="4" s="1"/>
  <c r="G626" i="6"/>
  <c r="G627" i="6" s="1"/>
  <c r="AG44" i="4"/>
  <c r="AG45" i="4" s="1"/>
  <c r="AG46" i="4" s="1"/>
  <c r="AG47" i="4" s="1"/>
  <c r="G44" i="4"/>
  <c r="G45" i="4" s="1"/>
  <c r="G46" i="4" s="1"/>
  <c r="G47" i="4" s="1"/>
  <c r="P44" i="4"/>
  <c r="P45" i="4" s="1"/>
  <c r="P46" i="4" s="1"/>
  <c r="P47" i="4" s="1"/>
  <c r="AL44" i="4"/>
  <c r="AL45" i="4" s="1"/>
  <c r="AL46" i="4" s="1"/>
  <c r="AL47" i="4" s="1"/>
  <c r="Q44" i="4"/>
  <c r="Q45" i="4" s="1"/>
  <c r="Q46" i="4" s="1"/>
  <c r="Q47" i="4" s="1"/>
  <c r="V44" i="4"/>
  <c r="V45" i="4" s="1"/>
  <c r="V46" i="4" s="1"/>
  <c r="V47" i="4" s="1"/>
  <c r="AD44" i="4"/>
  <c r="AD45" i="4" s="1"/>
  <c r="AD46" i="4" s="1"/>
  <c r="AD47" i="4" s="1"/>
  <c r="J44" i="4"/>
  <c r="J45" i="4" s="1"/>
  <c r="J46" i="4" s="1"/>
  <c r="J47" i="4" s="1"/>
  <c r="Z44" i="4"/>
  <c r="Z45" i="4" s="1"/>
  <c r="Z46" i="4" s="1"/>
  <c r="Z47" i="4" s="1"/>
  <c r="N44" i="4"/>
  <c r="N45" i="4" s="1"/>
  <c r="N46" i="4" s="1"/>
  <c r="N47" i="4" s="1"/>
  <c r="K44" i="4"/>
  <c r="K45" i="4" s="1"/>
  <c r="K46" i="4" s="1"/>
  <c r="K47" i="4" s="1"/>
  <c r="M44" i="4"/>
  <c r="M45" i="4" s="1"/>
  <c r="M46" i="4" s="1"/>
  <c r="M47" i="4" s="1"/>
  <c r="U44" i="4"/>
  <c r="U45" i="4" s="1"/>
  <c r="U46" i="4" s="1"/>
  <c r="U47" i="4" s="1"/>
  <c r="C42" i="3" l="1"/>
  <c r="C43" i="3" s="1"/>
  <c r="C49" i="4" s="1"/>
  <c r="AN44" i="4"/>
  <c r="E45" i="4"/>
  <c r="E46" i="4" s="1"/>
  <c r="E47" i="4" s="1"/>
  <c r="E48" i="4" s="1"/>
  <c r="F48" i="4" s="1"/>
  <c r="G48" i="4" s="1"/>
  <c r="H48" i="4" s="1"/>
  <c r="I48" i="4" s="1"/>
  <c r="J48" i="4" s="1"/>
  <c r="K48" i="4" s="1"/>
  <c r="L48" i="4" s="1"/>
  <c r="M48" i="4" s="1"/>
  <c r="N48" i="4" s="1"/>
  <c r="O48" i="4" s="1"/>
  <c r="P48" i="4" s="1"/>
  <c r="Q48" i="4" s="1"/>
  <c r="R48" i="4" s="1"/>
  <c r="S48" i="4" s="1"/>
  <c r="T48" i="4" s="1"/>
  <c r="U48" i="4" s="1"/>
  <c r="V48" i="4" s="1"/>
  <c r="W48" i="4" s="1"/>
  <c r="X48" i="4" s="1"/>
  <c r="Y48" i="4" s="1"/>
  <c r="Z48" i="4" s="1"/>
  <c r="AA48" i="4" s="1"/>
  <c r="AB48" i="4" s="1"/>
  <c r="AC48" i="4" s="1"/>
  <c r="AD48" i="4" s="1"/>
  <c r="AE48" i="4" s="1"/>
  <c r="AF48" i="4" s="1"/>
  <c r="AG48" i="4" s="1"/>
  <c r="AH48" i="4" s="1"/>
  <c r="AI48" i="4" s="1"/>
  <c r="AJ48" i="4" s="1"/>
  <c r="AK48" i="4" s="1"/>
  <c r="AL48" i="4" s="1"/>
  <c r="AM48" i="4" s="1"/>
  <c r="C51" i="4" l="1"/>
  <c r="F50" i="4"/>
  <c r="F51" i="4" s="1"/>
  <c r="N50" i="4"/>
  <c r="N51" i="4" s="1"/>
  <c r="V50" i="4"/>
  <c r="V51" i="4" s="1"/>
  <c r="AD50" i="4"/>
  <c r="AD51" i="4" s="1"/>
  <c r="AL50" i="4"/>
  <c r="AL51" i="4" s="1"/>
  <c r="D50" i="4"/>
  <c r="G50" i="4"/>
  <c r="G51" i="4" s="1"/>
  <c r="O50" i="4"/>
  <c r="O51" i="4" s="1"/>
  <c r="W50" i="4"/>
  <c r="W51" i="4" s="1"/>
  <c r="AE50" i="4"/>
  <c r="AE51" i="4" s="1"/>
  <c r="AM50" i="4"/>
  <c r="AM51" i="4" s="1"/>
  <c r="U50" i="4"/>
  <c r="U51" i="4" s="1"/>
  <c r="H50" i="4"/>
  <c r="H51" i="4" s="1"/>
  <c r="P50" i="4"/>
  <c r="P51" i="4" s="1"/>
  <c r="X50" i="4"/>
  <c r="X51" i="4" s="1"/>
  <c r="AF50" i="4"/>
  <c r="AF51" i="4" s="1"/>
  <c r="J50" i="4"/>
  <c r="J51" i="4" s="1"/>
  <c r="Z50" i="4"/>
  <c r="Z51" i="4" s="1"/>
  <c r="AH50" i="4"/>
  <c r="AH51" i="4" s="1"/>
  <c r="K50" i="4"/>
  <c r="K51" i="4" s="1"/>
  <c r="S50" i="4"/>
  <c r="S51" i="4" s="1"/>
  <c r="AA50" i="4"/>
  <c r="AA51" i="4" s="1"/>
  <c r="AI50" i="4"/>
  <c r="AI51" i="4" s="1"/>
  <c r="L50" i="4"/>
  <c r="L51" i="4" s="1"/>
  <c r="AC50" i="4"/>
  <c r="AC51" i="4" s="1"/>
  <c r="I50" i="4"/>
  <c r="I51" i="4" s="1"/>
  <c r="Q50" i="4"/>
  <c r="Q51" i="4" s="1"/>
  <c r="Y50" i="4"/>
  <c r="Y51" i="4" s="1"/>
  <c r="AG50" i="4"/>
  <c r="AG51" i="4" s="1"/>
  <c r="R50" i="4"/>
  <c r="R51" i="4" s="1"/>
  <c r="AB50" i="4"/>
  <c r="AB51" i="4" s="1"/>
  <c r="E50" i="4"/>
  <c r="E51" i="4" s="1"/>
  <c r="AK50" i="4"/>
  <c r="AK51" i="4" s="1"/>
  <c r="T50" i="4"/>
  <c r="T51" i="4" s="1"/>
  <c r="AJ50" i="4"/>
  <c r="AJ51" i="4" s="1"/>
  <c r="M50" i="4"/>
  <c r="M51" i="4" s="1"/>
  <c r="AN43" i="4"/>
  <c r="AN45" i="4"/>
  <c r="AN46" i="4" s="1"/>
  <c r="AN47" i="4" s="1"/>
  <c r="AN48" i="4" s="1"/>
  <c r="G635" i="6" l="1"/>
  <c r="G636" i="6" s="1"/>
  <c r="G639" i="6" l="1"/>
  <c r="G638" i="6" s="1"/>
  <c r="G641" i="6" s="1"/>
  <c r="C52" i="4"/>
  <c r="C45" i="3" l="1"/>
  <c r="C49" i="3" s="1"/>
  <c r="D43" i="3" s="1"/>
  <c r="K53" i="4"/>
  <c r="S53" i="4"/>
  <c r="AA53" i="4"/>
  <c r="AI53" i="4"/>
  <c r="Q53" i="4"/>
  <c r="L53" i="4"/>
  <c r="T53" i="4"/>
  <c r="AB53" i="4"/>
  <c r="AJ53" i="4"/>
  <c r="X53" i="4"/>
  <c r="E53" i="4"/>
  <c r="M53" i="4"/>
  <c r="U53" i="4"/>
  <c r="AC53" i="4"/>
  <c r="AK53" i="4"/>
  <c r="H53" i="4"/>
  <c r="F53" i="4"/>
  <c r="N53" i="4"/>
  <c r="V53" i="4"/>
  <c r="AD53" i="4"/>
  <c r="AL53" i="4"/>
  <c r="P53" i="4"/>
  <c r="AG53" i="4"/>
  <c r="G53" i="4"/>
  <c r="O53" i="4"/>
  <c r="W53" i="4"/>
  <c r="AE53" i="4"/>
  <c r="AM53" i="4"/>
  <c r="AF53" i="4"/>
  <c r="Y53" i="4"/>
  <c r="J53" i="4"/>
  <c r="R53" i="4"/>
  <c r="Z53" i="4"/>
  <c r="AH53" i="4"/>
  <c r="I53" i="4"/>
  <c r="C46" i="3" l="1"/>
  <c r="AC54" i="4"/>
  <c r="AC55" i="4" s="1"/>
  <c r="S54" i="4"/>
  <c r="S55" i="4" s="1"/>
  <c r="E54" i="4"/>
  <c r="E55" i="4" s="1"/>
  <c r="AB54" i="4"/>
  <c r="AB55" i="4" s="1"/>
  <c r="AA54" i="4"/>
  <c r="AA55" i="4" s="1"/>
  <c r="AH54" i="4"/>
  <c r="AH55" i="4" s="1"/>
  <c r="AK54" i="4"/>
  <c r="AK55" i="4" s="1"/>
  <c r="AF54" i="4"/>
  <c r="AF55" i="4" s="1"/>
  <c r="G54" i="4"/>
  <c r="G55" i="4" s="1"/>
  <c r="Z54" i="4"/>
  <c r="Z55" i="4" s="1"/>
  <c r="K54" i="4"/>
  <c r="K55" i="4" s="1"/>
  <c r="M54" i="4"/>
  <c r="M55" i="4" s="1"/>
  <c r="Y54" i="4"/>
  <c r="Y55" i="4" s="1"/>
  <c r="P54" i="4"/>
  <c r="P55" i="4" s="1"/>
  <c r="L54" i="4"/>
  <c r="L55" i="4" s="1"/>
  <c r="C54" i="4"/>
  <c r="C55" i="4" s="1"/>
  <c r="AD54" i="4"/>
  <c r="AD55" i="4" s="1"/>
  <c r="AL54" i="4"/>
  <c r="AL55" i="4" s="1"/>
  <c r="I54" i="4"/>
  <c r="I55" i="4" s="1"/>
  <c r="H54" i="4"/>
  <c r="H55" i="4" s="1"/>
  <c r="AJ54" i="4"/>
  <c r="AJ55" i="4" s="1"/>
  <c r="O54" i="4"/>
  <c r="O55" i="4" s="1"/>
  <c r="U54" i="4"/>
  <c r="U55" i="4" s="1"/>
  <c r="F54" i="4"/>
  <c r="F55" i="4" s="1"/>
  <c r="AM54" i="4"/>
  <c r="AM55" i="4" s="1"/>
  <c r="V54" i="4"/>
  <c r="V55" i="4" s="1"/>
  <c r="AI54" i="4"/>
  <c r="AI55" i="4" s="1"/>
  <c r="N54" i="4"/>
  <c r="N55" i="4" s="1"/>
  <c r="X54" i="4"/>
  <c r="X55" i="4" s="1"/>
  <c r="R54" i="4"/>
  <c r="R55" i="4" s="1"/>
  <c r="J54" i="4"/>
  <c r="J55" i="4" s="1"/>
  <c r="AG54" i="4"/>
  <c r="AG55" i="4" s="1"/>
  <c r="Q54" i="4"/>
  <c r="Q55" i="4" s="1"/>
  <c r="T54" i="4"/>
  <c r="T55" i="4" s="1"/>
  <c r="AE54" i="4"/>
  <c r="AE55" i="4" s="1"/>
  <c r="D53" i="4"/>
  <c r="AN53" i="4" s="1"/>
  <c r="AN52" i="4" s="1"/>
  <c r="W54" i="4"/>
  <c r="W55" i="4" s="1"/>
  <c r="D47" i="3"/>
  <c r="D40" i="3"/>
  <c r="D19" i="3"/>
  <c r="D33" i="3"/>
  <c r="D24" i="3"/>
  <c r="D22" i="3"/>
  <c r="D23" i="3"/>
  <c r="D27" i="3"/>
  <c r="D35" i="3"/>
  <c r="D30" i="3"/>
  <c r="D21" i="3"/>
  <c r="D39" i="3"/>
  <c r="D34" i="3"/>
  <c r="D17" i="3"/>
  <c r="D31" i="3"/>
  <c r="D28" i="3"/>
  <c r="D26" i="3"/>
  <c r="D36" i="3"/>
  <c r="D29" i="3"/>
  <c r="D32" i="3"/>
  <c r="D25" i="3"/>
  <c r="D20" i="3"/>
  <c r="D18" i="3"/>
  <c r="D49" i="3" l="1"/>
  <c r="D51" i="4"/>
  <c r="AN50" i="4"/>
  <c r="AN49" i="4" s="1"/>
  <c r="D54" i="4"/>
  <c r="D55" i="4" l="1"/>
  <c r="D56" i="4" s="1"/>
  <c r="E56" i="4" s="1"/>
  <c r="F56" i="4" s="1"/>
  <c r="G56" i="4" s="1"/>
  <c r="H56" i="4" s="1"/>
  <c r="I56" i="4" s="1"/>
  <c r="J56" i="4" s="1"/>
  <c r="K56" i="4" s="1"/>
  <c r="L56" i="4" s="1"/>
  <c r="M56" i="4" s="1"/>
  <c r="N56" i="4" s="1"/>
  <c r="O56" i="4" s="1"/>
  <c r="P56" i="4" s="1"/>
  <c r="Q56" i="4" s="1"/>
  <c r="R56" i="4" s="1"/>
  <c r="S56" i="4" s="1"/>
  <c r="T56" i="4" s="1"/>
  <c r="U56" i="4" s="1"/>
  <c r="V56" i="4" s="1"/>
  <c r="W56" i="4" s="1"/>
  <c r="X56" i="4" s="1"/>
  <c r="Y56" i="4" s="1"/>
  <c r="Z56" i="4" s="1"/>
  <c r="AA56" i="4" l="1"/>
  <c r="AB56" i="4" s="1"/>
  <c r="AC56" i="4" s="1"/>
  <c r="AD56" i="4" s="1"/>
  <c r="AE56" i="4" s="1"/>
  <c r="AF56" i="4" s="1"/>
  <c r="AG56" i="4" s="1"/>
  <c r="AH56" i="4" s="1"/>
  <c r="AI56" i="4" s="1"/>
  <c r="AJ56" i="4" s="1"/>
  <c r="AK56" i="4" l="1"/>
  <c r="AL56" i="4" s="1"/>
  <c r="AM56" i="4" s="1"/>
</calcChain>
</file>

<file path=xl/sharedStrings.xml><?xml version="1.0" encoding="utf-8"?>
<sst xmlns="http://schemas.openxmlformats.org/spreadsheetml/2006/main" count="2489" uniqueCount="1810">
  <si>
    <t>UN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</si>
  <si>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</si>
  <si>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</si>
  <si>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</si>
  <si>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</si>
  <si>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</si>
  <si>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</si>
  <si>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</si>
  <si>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</si>
  <si>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</si>
  <si>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</si>
  <si>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</si>
  <si>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</si>
  <si>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</si>
  <si>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</si>
  <si>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M2</t>
  </si>
  <si>
    <t>M</t>
  </si>
  <si>
    <t>M3</t>
  </si>
  <si>
    <t>CJ</t>
  </si>
  <si>
    <t>02.01.021</t>
  </si>
  <si>
    <t>Construção provisória em madeira - fornecimento e montagem</t>
  </si>
  <si>
    <t>02.01.171</t>
  </si>
  <si>
    <t>Sanitário/vestiário provisório em alvenaria</t>
  </si>
  <si>
    <t>02.01.200</t>
  </si>
  <si>
    <t>Desmobilização de construção provisória</t>
  </si>
  <si>
    <t>02.03.080</t>
  </si>
  <si>
    <t>Fechamento provisório de vãos em chapa de madeira compensada</t>
  </si>
  <si>
    <t>02.03.120</t>
  </si>
  <si>
    <t>Tapume fixo para fechamento de áreas, com portão</t>
  </si>
  <si>
    <t>02.05.060</t>
  </si>
  <si>
    <t>Montagem e desmontagem de andaime torre metálica com altura até 10 m</t>
  </si>
  <si>
    <t>02.05.202</t>
  </si>
  <si>
    <t>Andaime torre metálico (1,5 x 1,5 m) com piso metálico</t>
  </si>
  <si>
    <t>MXMES</t>
  </si>
  <si>
    <t>02.08.020</t>
  </si>
  <si>
    <t>Placa de identificação para obra</t>
  </si>
  <si>
    <t>03.02.040</t>
  </si>
  <si>
    <t>Demolição manual de alvenaria de elevação ou elemento vazado, incluindo revestimento</t>
  </si>
  <si>
    <t>03.03.040</t>
  </si>
  <si>
    <t>Demolição manual de revestimento em massa de parede ou teto</t>
  </si>
  <si>
    <t>03.03.060</t>
  </si>
  <si>
    <t>Demolição manual de revestimento em massa de piso</t>
  </si>
  <si>
    <t>03.04.020</t>
  </si>
  <si>
    <t>Demolição manual de revestimento cerâmico, incluindo a base</t>
  </si>
  <si>
    <t>03.04.040</t>
  </si>
  <si>
    <t>Demolição manual de rodapé, soleira ou peitoril, em material cerâmico e/ou ladrilho hidráulico, incluindo a base</t>
  </si>
  <si>
    <t>03.08.040</t>
  </si>
  <si>
    <t>Demolição manual de forro qualquer, inclusive sistema de fixação/tarugamento</t>
  </si>
  <si>
    <t>03.09.040</t>
  </si>
  <si>
    <t>Demolição manual de argamassa regularizante, isolante ou protetora e papel Kraft</t>
  </si>
  <si>
    <t>KG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</si>
  <si>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</si>
  <si>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</si>
  <si>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</si>
  <si>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</si>
  <si>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</si>
  <si>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</si>
  <si>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04.09.020</t>
  </si>
  <si>
    <t>Retirada de esquadria metálica em geral</t>
  </si>
  <si>
    <t>04.10.020</t>
  </si>
  <si>
    <t>Retirada de fechadura ou fecho de embutir</t>
  </si>
  <si>
    <t>04.10.060</t>
  </si>
  <si>
    <t>Retirada de dobradiça</t>
  </si>
  <si>
    <t>04.11.020</t>
  </si>
  <si>
    <t>Retirada de aparelho sanitário incluindo acessórios</t>
  </si>
  <si>
    <t>04.11.030</t>
  </si>
  <si>
    <t>Retirada de bancada incluindo pertences</t>
  </si>
  <si>
    <t>05.04.060</t>
  </si>
  <si>
    <t>Transporte manual horizontal e/ou vertical de entulho até o local de despejo - ensacado</t>
  </si>
  <si>
    <t>05.07.040</t>
  </si>
  <si>
    <t>Remoção de entulho separado de obra com caçamba metálica - terra, alvenaria, concreto, argamassa, madeira, papel, plástico ou metal</t>
  </si>
  <si>
    <t>05.09.006</t>
  </si>
  <si>
    <t>Taxa de destinação de resíduo sólido em aterro, tipo inerte</t>
  </si>
  <si>
    <t>T</t>
  </si>
  <si>
    <t>08.02.050</t>
  </si>
  <si>
    <t>Cimbramento tubular metálico</t>
  </si>
  <si>
    <t>M3MES</t>
  </si>
  <si>
    <t>08.02.060</t>
  </si>
  <si>
    <t>Montagem e desmontagem de cimbramento tubular metálico</t>
  </si>
  <si>
    <t>09.02.020</t>
  </si>
  <si>
    <t>Forma plana em compensado para estrutura convencional</t>
  </si>
  <si>
    <t>10.01.040</t>
  </si>
  <si>
    <t>Armadura em barra de aço CA-50 (A ou B) fyk = 500 MPa</t>
  </si>
  <si>
    <t>10.01.060</t>
  </si>
  <si>
    <t>Armadura em barra de aço CA-60 (A ou B) fyk = 600 MPa</t>
  </si>
  <si>
    <t>11.01.321</t>
  </si>
  <si>
    <t>Concreto usinado, fck = 35 MPa - para bombeamento</t>
  </si>
  <si>
    <t>11.16.080</t>
  </si>
  <si>
    <t>Lançamento e adensamento de concreto ou massa por bombeamento</t>
  </si>
  <si>
    <t>11.18.220</t>
  </si>
  <si>
    <t>Enchimento de nichos com poliestireno expandido do tipo EPS-5F</t>
  </si>
  <si>
    <t>12.12</t>
  </si>
  <si>
    <t>12.14</t>
  </si>
  <si>
    <t>ALVENARIA E ELEMENTO DIVISOR</t>
  </si>
  <si>
    <t>14.04.210</t>
  </si>
  <si>
    <t>14.04.220</t>
  </si>
  <si>
    <t>14.10</t>
  </si>
  <si>
    <t>14.11</t>
  </si>
  <si>
    <t>14.15</t>
  </si>
  <si>
    <t>14.20</t>
  </si>
  <si>
    <t>14.20.010</t>
  </si>
  <si>
    <t>Vergas, contravergas e pilaretes de concreto armado</t>
  </si>
  <si>
    <t>14.28</t>
  </si>
  <si>
    <t>14.30</t>
  </si>
  <si>
    <t>14.30.010</t>
  </si>
  <si>
    <t>Divisória em placas de granito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</si>
  <si>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</si>
  <si>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</si>
  <si>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</si>
  <si>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</si>
  <si>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14.30.260</t>
  </si>
  <si>
    <t>Divisória em placas de gesso acartonado, resistência ao fogo 30 minutos, espessura 73/48mm - 1ST / 1ST</t>
  </si>
  <si>
    <t>14.31</t>
  </si>
  <si>
    <t>14.40</t>
  </si>
  <si>
    <t>15.03.030</t>
  </si>
  <si>
    <t>Fornecimento e montagem de estrutura em aço ASTM-A36, sem pintura</t>
  </si>
  <si>
    <t>15.20</t>
  </si>
  <si>
    <t>16.13.060</t>
  </si>
  <si>
    <t>Telhamento em chapa de aço pré-pintada com epóxi e poliéster, tipo sanduíche, espessura de 0,50 mm, com lã de rocha</t>
  </si>
  <si>
    <t>16.33.022</t>
  </si>
  <si>
    <t>Calha, rufo, afins em chapa galvanizada nº 24 - corte 0,33 m</t>
  </si>
  <si>
    <t>16.33.062</t>
  </si>
  <si>
    <t>Calha, rufo, afins em chapa galvanizada nº 24 - corte 1,00 m</t>
  </si>
  <si>
    <t>17.01.020</t>
  </si>
  <si>
    <t>Argamassa de regularização e/ou proteção</t>
  </si>
  <si>
    <t>17.01.060</t>
  </si>
  <si>
    <t>Regularização de piso com nata de cimento e adesivo de alto desempenho</t>
  </si>
  <si>
    <t>17.02.020</t>
  </si>
  <si>
    <t>Chapisco</t>
  </si>
  <si>
    <t>17.02.120</t>
  </si>
  <si>
    <t>Emboço comum</t>
  </si>
  <si>
    <t>17.02.140</t>
  </si>
  <si>
    <t>Emboço desempenado com espuma de poliéster</t>
  </si>
  <si>
    <t>17.03.020</t>
  </si>
  <si>
    <t>Cimentado desempenado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</si>
  <si>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</si>
  <si>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</si>
  <si>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18.06.410</t>
  </si>
  <si>
    <t>Rejuntamento em placas cerâmicas com argamassa industrializada para rejunte, juntas acima de 3 até 5 mm</t>
  </si>
  <si>
    <t>18.07.040</t>
  </si>
  <si>
    <t>Placa cerâmica não esmaltada extrudada de alta resistência química e mecânica, espessura de 14 mm, uso industrial, assentado com argamassa química bicomponente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</si>
  <si>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</si>
  <si>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</si>
  <si>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18.07.220</t>
  </si>
  <si>
    <t>Rejuntamento em placa cerâmica extrudada antiácida, espessura de 14 mm, com argamassa industrializada bicomponente, à base de resina furânica, juntas acima de 3 até 6 mm</t>
  </si>
  <si>
    <t>18.08.110</t>
  </si>
  <si>
    <t>Revestimento em porcelanato técnico antiderrapante para área externa,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</si>
  <si>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</si>
  <si>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</si>
  <si>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</si>
  <si>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</si>
  <si>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</si>
  <si>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</si>
  <si>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18.11.022</t>
  </si>
  <si>
    <t>Revestimento em placa cerâmica esmaltada de 10x10 cm, assentado e rejuntado com argamassa industrializada</t>
  </si>
  <si>
    <t>18.11.052</t>
  </si>
  <si>
    <t>Revestimento em placa cerâmica esmaltada, tipo monoporosa, assentado e rejuntado com argamassa industrializada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</si>
  <si>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</si>
  <si>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</si>
  <si>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</si>
  <si>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</si>
  <si>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19.20</t>
  </si>
  <si>
    <t>20.03.010</t>
  </si>
  <si>
    <t>Soalho em tábua de madeira aparelhada</t>
  </si>
  <si>
    <t>21.02.071</t>
  </si>
  <si>
    <t>Revestimento vinílico em manta, espessura total de 2mm, resistente a lavagem com hipoclorito</t>
  </si>
  <si>
    <t>21.03.010</t>
  </si>
  <si>
    <t>Revestimento em aço inoxidável AISI 304, liga 18,8, chapa 20, espessura de 1 mm, acabamento escovado com grana especial</t>
  </si>
  <si>
    <t>22.02.030</t>
  </si>
  <si>
    <t>Forro em painéis de gesso acartonado, espessura de 12,5mm, fixo</t>
  </si>
  <si>
    <t>22.02.100</t>
  </si>
  <si>
    <t>22.03.050</t>
  </si>
  <si>
    <t>Forro em fibra mineral NRC 0.50, revestido em látex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</si>
  <si>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</si>
  <si>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</si>
  <si>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</si>
  <si>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</si>
  <si>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</si>
  <si>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</si>
  <si>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23.08.030</t>
  </si>
  <si>
    <t>Faixa/batedor de proteção em madeira de 20 x 5 cm, com acabamento em laminado fenólico melamínico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</si>
  <si>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</si>
  <si>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</si>
  <si>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</si>
  <si>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</si>
  <si>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</si>
  <si>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</si>
  <si>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23.08.220</t>
  </si>
  <si>
    <t>Armário sob medida em compensado de madeira totalmente revestido em laminado melamínico texturizado, completo</t>
  </si>
  <si>
    <t>24.02.054</t>
  </si>
  <si>
    <t>Porta corta-fogo classe P.90, com barra antipânico numa face e maçaneta na outra, completa</t>
  </si>
  <si>
    <t>24.02.060</t>
  </si>
  <si>
    <t>Porta/portão de abrir em chapa, sob medida</t>
  </si>
  <si>
    <t>24.03.200</t>
  </si>
  <si>
    <t>Tela de proteção tipo mosquiteira em aço galvanizado, com requadro em perfis de ferro</t>
  </si>
  <si>
    <t>24.03.320</t>
  </si>
  <si>
    <t>Corrimão tubular em aço galvanizado, diâmetro 2´</t>
  </si>
  <si>
    <t>24.06.030</t>
  </si>
  <si>
    <t>Guarda-corpo com vidro de 8 mm, em tubo de aço galvanizado, diâmetro 1 1/2´</t>
  </si>
  <si>
    <t>24.20.120</t>
  </si>
  <si>
    <t>Batente em chapa dobrada para portas</t>
  </si>
  <si>
    <t>25.01.060</t>
  </si>
  <si>
    <t>Caixilho em alumínio maxim-ar, sob medida</t>
  </si>
  <si>
    <t>25.01.080</t>
  </si>
  <si>
    <t>Caixilho em alumínio de correr, sob medida</t>
  </si>
  <si>
    <t>25.01.240</t>
  </si>
  <si>
    <t>Caixilho fixo em alumínio, sob medida - branco</t>
  </si>
  <si>
    <t>25.01.380</t>
  </si>
  <si>
    <t>Caixilho em alumínio de correr com vidro - branco</t>
  </si>
  <si>
    <t>25.01.470</t>
  </si>
  <si>
    <t>Caixilho fixo tipo veneziana em alumínio anodizado, sob medida - branco</t>
  </si>
  <si>
    <t>25.02.040</t>
  </si>
  <si>
    <t>Porta de entrada de correr em alumínio, sob medida</t>
  </si>
  <si>
    <t>25.02.300</t>
  </si>
  <si>
    <t>Porta de abrir em alumínio com pintura eletrostática, sob medida - cor branca</t>
  </si>
  <si>
    <t>26.01.060</t>
  </si>
  <si>
    <t>Vidro liso transparente de 5 mm</t>
  </si>
  <si>
    <t>26.01.080</t>
  </si>
  <si>
    <t>Vidro liso transparente de 6 mm</t>
  </si>
  <si>
    <t>26.01.170</t>
  </si>
  <si>
    <t>Vidro liso laminado incolor de 10 mm</t>
  </si>
  <si>
    <t>26.04.030</t>
  </si>
  <si>
    <t>Espelho comum de 3 mm com moldura em alumínio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</si>
  <si>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</si>
  <si>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</si>
  <si>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</si>
  <si>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</si>
  <si>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28.20.650</t>
  </si>
  <si>
    <t>Puxador duplo em aço inoxidável, para porta de madeira, alumínio ou vidro, de 350 mm</t>
  </si>
  <si>
    <t>29.01.020</t>
  </si>
  <si>
    <t>Cantoneira em alumínio perfil sextavado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</si>
  <si>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</si>
  <si>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</si>
  <si>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</si>
  <si>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</si>
  <si>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</si>
  <si>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</si>
  <si>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</si>
  <si>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</si>
  <si>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</si>
  <si>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</si>
  <si>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30.08.060</t>
  </si>
  <si>
    <t>Bacia sifonada de louça para pessoas com mobilidade reduzida - capacidade de 6 litros</t>
  </si>
  <si>
    <t>32.06.030</t>
  </si>
  <si>
    <t>Lã de vidro e/ou lã de rocha com espessura de 2´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</si>
  <si>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</si>
  <si>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</si>
  <si>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</si>
  <si>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</si>
  <si>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</si>
  <si>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</si>
  <si>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32.15.040</t>
  </si>
  <si>
    <t>Impermeabilização em manta asfáltica com armadura, tipo III-B, espessura de 4 mm</t>
  </si>
  <si>
    <t>32.16.050</t>
  </si>
  <si>
    <t>Impermeabilização em membrana à base de polímeros acrílicos, na cor branca</t>
  </si>
  <si>
    <t>32.17.040</t>
  </si>
  <si>
    <t>Impermeabilização em argamassa polimérica com reforço em tela poliéster para pressão hidrostática positiva</t>
  </si>
  <si>
    <t>32.20.020</t>
  </si>
  <si>
    <t>Aplicação de papel Kraft</t>
  </si>
  <si>
    <t>32.20.050</t>
  </si>
  <si>
    <t>Tela em polietileno, malha hexagonal de 1/2´, para armadura de argamassa</t>
  </si>
  <si>
    <t>PINTURA</t>
  </si>
  <si>
    <t>33.01.350</t>
  </si>
  <si>
    <t>Preparo de base para superfície metálica com fundo antioxidante</t>
  </si>
  <si>
    <t>33.02.060</t>
  </si>
  <si>
    <t>Massa corrida a base de PVA</t>
  </si>
  <si>
    <t>33.02.080</t>
  </si>
  <si>
    <t>Massa corrida à base de resina acrílica</t>
  </si>
  <si>
    <t>33.07.140</t>
  </si>
  <si>
    <t>Pintura com esmalte alquídico em estrutura metálica</t>
  </si>
  <si>
    <t>33.10.010</t>
  </si>
  <si>
    <t>Tinta látex antimofo em massa, inclusive preparo</t>
  </si>
  <si>
    <t>33.10.030</t>
  </si>
  <si>
    <t>Tinta acrílica antimofo em massa, inclusive preparo</t>
  </si>
  <si>
    <t>33.10.060</t>
  </si>
  <si>
    <t>Epóxi em massa, inclusive preparo</t>
  </si>
  <si>
    <t>36.05.100</t>
  </si>
  <si>
    <t>Isolador pedestal para 15 kV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</si>
  <si>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</si>
  <si>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</si>
  <si>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</si>
  <si>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</si>
  <si>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</si>
  <si>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</si>
  <si>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37.02.140</t>
  </si>
  <si>
    <t>Quadro Telebrás de sobrepor de 800 x 800 x 120 mm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</si>
  <si>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</si>
  <si>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</si>
  <si>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</si>
  <si>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</si>
  <si>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</si>
  <si>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</si>
  <si>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</si>
  <si>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</si>
  <si>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</si>
  <si>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</si>
  <si>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37.06.014</t>
  </si>
  <si>
    <t>Painel autoportante em chapa de aço, com proteção mínima IP 54 - sem componentes</t>
  </si>
  <si>
    <t>37.10.010</t>
  </si>
  <si>
    <t>Barramento de cobre nu</t>
  </si>
  <si>
    <t>37.11.120</t>
  </si>
  <si>
    <t>Base de fusível tripolar de 15 kV</t>
  </si>
  <si>
    <t>37.12.140</t>
  </si>
  <si>
    <t>Fusível tipo HH para 15 kV de 60 A até 100 A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</si>
  <si>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</si>
  <si>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</si>
  <si>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</si>
  <si>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</si>
  <si>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</si>
  <si>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</si>
  <si>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</si>
  <si>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</si>
  <si>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</si>
  <si>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</si>
  <si>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</si>
  <si>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</si>
  <si>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</si>
  <si>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</si>
  <si>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</si>
  <si>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</si>
  <si>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37.13.740</t>
  </si>
  <si>
    <t>Disjuntor série universal, em caixa moldada, térmico fixo e magnético ajustável, tripolar 600 V, corrente de 700 A até 800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</si>
  <si>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</si>
  <si>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</si>
  <si>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</si>
  <si>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</si>
  <si>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</si>
  <si>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</si>
  <si>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</si>
  <si>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</si>
  <si>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</si>
  <si>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</si>
  <si>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</si>
  <si>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</si>
  <si>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</si>
  <si>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</si>
  <si>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</si>
  <si>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</si>
  <si>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</si>
  <si>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</si>
  <si>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</si>
  <si>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</si>
  <si>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</si>
  <si>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</si>
  <si>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37.14.320</t>
  </si>
  <si>
    <t>Chave seccionadora sob carga, tripolar, acionamento rotativo, com prolongador, sem porta-fusível, de 400 A</t>
  </si>
  <si>
    <t>37.15.120</t>
  </si>
  <si>
    <t>Chave seccionadora tripolar sob carga para 400 A - 15 kV - com prolongador</t>
  </si>
  <si>
    <t>37.15.160</t>
  </si>
  <si>
    <t>Chave fusível base ´C´  para 15 kV/200 A, com capacidade de ruptura até 10 kA - com fusível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</si>
  <si>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</si>
  <si>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</si>
  <si>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</si>
  <si>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</si>
  <si>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</si>
  <si>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</si>
  <si>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</si>
  <si>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</si>
  <si>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</si>
  <si>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</si>
  <si>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</si>
  <si>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</si>
  <si>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</si>
  <si>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</si>
  <si>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</si>
  <si>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</si>
  <si>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37.25.215</t>
  </si>
  <si>
    <t>Disjuntor fixo a vácuo de 15 a 17,5 kV, equipado com motorização de fechamento, com relê de proteção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</si>
  <si>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</si>
  <si>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</si>
  <si>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</si>
  <si>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</si>
  <si>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</si>
  <si>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</si>
  <si>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</si>
  <si>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</si>
  <si>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</si>
  <si>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</si>
  <si>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38.01.180</t>
  </si>
  <si>
    <t>Eletroduto de PVC rígido roscável de 4´ - com acessórios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</si>
  <si>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</si>
  <si>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</si>
  <si>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</si>
  <si>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</si>
  <si>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38.04.100</t>
  </si>
  <si>
    <t>Eletroduto galvanizado conforme NBR13057 -  1 1/2´ com acessórios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</si>
  <si>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</si>
  <si>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</si>
  <si>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</si>
  <si>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</si>
  <si>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</si>
  <si>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</si>
  <si>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</si>
  <si>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</si>
  <si>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</si>
  <si>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</si>
  <si>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</si>
  <si>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</si>
  <si>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</si>
  <si>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</si>
  <si>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38.07.300</t>
  </si>
  <si>
    <t>Perfilado perfurado 38 x 38 mm em chapa 14 pré-zincada, com acessórios</t>
  </si>
  <si>
    <t>38.07.340</t>
  </si>
  <si>
    <t>Perfilado liso 38 x 38 mm - com acessórios</t>
  </si>
  <si>
    <t>38.13.010</t>
  </si>
  <si>
    <t>Eletroduto corrugado em polietileno de alta densidade, DN= 30 mm, com acessórios</t>
  </si>
  <si>
    <t>38.13.030</t>
  </si>
  <si>
    <t>Eletroduto corrugado em polietileno de alta densidade, DN= 75 mm, com acessórios</t>
  </si>
  <si>
    <t>38.13.050</t>
  </si>
  <si>
    <t>Eletroduto corrugado em polietileno de alta densidade, DN= 125 mm, com acessórios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</si>
  <si>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</si>
  <si>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</si>
  <si>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</si>
  <si>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</si>
  <si>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</si>
  <si>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</si>
  <si>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</si>
  <si>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</si>
  <si>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</si>
  <si>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</si>
  <si>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38.21.110</t>
  </si>
  <si>
    <t>Eletrocalha lisa galvanizada a fogo, 50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</si>
  <si>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</si>
  <si>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</si>
  <si>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</si>
  <si>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</si>
  <si>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38.21.330</t>
  </si>
  <si>
    <t>Eletrocalha lisa galvanizada a fogo, 200 x 100 mm, com acessórios</t>
  </si>
  <si>
    <t>38.21.920</t>
  </si>
  <si>
    <t>Eletrocalha perfurada galvanizada a fogo, 100 x 50 mm, com acessórios</t>
  </si>
  <si>
    <t>38.21.940</t>
  </si>
  <si>
    <t>Eletrocalha perfurada galvanizada a fogo, 200 x 50 mm, com acessórios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</si>
  <si>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</si>
  <si>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</si>
  <si>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</si>
  <si>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</si>
  <si>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</si>
  <si>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</si>
  <si>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</si>
  <si>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</si>
  <si>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</si>
  <si>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</si>
  <si>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38.23.030</t>
  </si>
  <si>
    <t>Suporte para eletrocalha, galvanizado a fogo, 150x50 mm</t>
  </si>
  <si>
    <t>38.23.040</t>
  </si>
  <si>
    <t>Suporte para eletrocalha, galvanizado a fogo, 200x50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</si>
  <si>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</si>
  <si>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</si>
  <si>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</si>
  <si>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</si>
  <si>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</si>
  <si>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</si>
  <si>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</si>
  <si>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</si>
  <si>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</si>
  <si>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</si>
  <si>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39.04.080</t>
  </si>
  <si>
    <t>Cabo de cobre nu, têmpera mole, classe 2, de 50 mm²</t>
  </si>
  <si>
    <t>39.06.084</t>
  </si>
  <si>
    <t>Cabo de cobre de 120 mm², isolamento 8,7/15 kV - isolação EPR 90°C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</si>
  <si>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</si>
  <si>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</si>
  <si>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</si>
  <si>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</si>
  <si>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</si>
  <si>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</si>
  <si>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</si>
  <si>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</si>
  <si>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</si>
  <si>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</si>
  <si>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</si>
  <si>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</si>
  <si>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</si>
  <si>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</si>
  <si>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</si>
  <si>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</si>
  <si>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</si>
  <si>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</si>
  <si>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</si>
  <si>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</si>
  <si>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</si>
  <si>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</si>
  <si>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39.11.080</t>
  </si>
  <si>
    <t>Cabo telefônico CI, com 50 pares de 0,50 mm, para centrais telefônicas, equipamentos e rede interna</t>
  </si>
  <si>
    <t>39.12.510</t>
  </si>
  <si>
    <t>Cabo de cobre flexível blindado de 2 x 1,5 mm², isolamento 600V, isolação em VC/E 105°C - para detecção de incêndio</t>
  </si>
  <si>
    <t>39.15.070</t>
  </si>
  <si>
    <t>Cabo de alumínio nu sem alma de aço CA, 2/0 AWG - Aster</t>
  </si>
  <si>
    <t>39.18.106</t>
  </si>
  <si>
    <t>Cabo coaxial tipo RG 59</t>
  </si>
  <si>
    <t>39.18.120</t>
  </si>
  <si>
    <t>Cabo para rede U/UTP 23 AWG com 4 pares - categoria 6A</t>
  </si>
  <si>
    <t>39.18.126</t>
  </si>
  <si>
    <t>Cabo para rede 24 AWG com 4 pares, categoria 6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</si>
  <si>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</si>
  <si>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</si>
  <si>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</si>
  <si>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</si>
  <si>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</si>
  <si>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</si>
  <si>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</si>
  <si>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</si>
  <si>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</si>
  <si>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</si>
  <si>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</si>
  <si>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</si>
  <si>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</si>
  <si>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</si>
  <si>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</si>
  <si>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</si>
  <si>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</si>
  <si>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</si>
  <si>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</si>
  <si>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</si>
  <si>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</si>
  <si>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</si>
  <si>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</si>
  <si>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</si>
  <si>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</si>
  <si>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</si>
  <si>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</si>
  <si>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</si>
  <si>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</si>
  <si>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</si>
  <si>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39.26.130</t>
  </si>
  <si>
    <t>Cabo de cobre flexível de 150 mm², isolamento 0,6/1 kV - isolação HEPR 90°C - baixa emissão de fumaça e gases</t>
  </si>
  <si>
    <t>39.27.030</t>
  </si>
  <si>
    <t>Cabo óptico multimodo, 6 fibras, 50/125 µm - uso interno/externo</t>
  </si>
  <si>
    <t>39.27.120</t>
  </si>
  <si>
    <t>Cabo óptico multimodo, núcleo geleado, 6 fibras, 50/125 µm - uso externo</t>
  </si>
  <si>
    <t>39.30.010</t>
  </si>
  <si>
    <t>Cabo torcido flexível de 2 x 2,5 mm², isolação em PVC antichama</t>
  </si>
  <si>
    <t>40.01.020</t>
  </si>
  <si>
    <t>Caixa de ferro estampada 4´ x 2´</t>
  </si>
  <si>
    <t>40.01.040</t>
  </si>
  <si>
    <t>Caixa de ferro estampada 4´ x 4´</t>
  </si>
  <si>
    <t>40.01.080</t>
  </si>
  <si>
    <t>40.01.090</t>
  </si>
  <si>
    <t>Caixa de ferro estampada octogonal de 3´ x 3´</t>
  </si>
  <si>
    <t>40.02.010</t>
  </si>
  <si>
    <t>Caixa de tomada em alumínio para piso 4´ x 4´</t>
  </si>
  <si>
    <t>40.02.020</t>
  </si>
  <si>
    <t>Caixa de passagem em chapa, com tampa parafusada, 100 x 100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</si>
  <si>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</si>
  <si>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</si>
  <si>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</si>
  <si>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</si>
  <si>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</si>
  <si>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</si>
  <si>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</si>
  <si>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</si>
  <si>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</si>
  <si>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</si>
  <si>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</si>
  <si>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</si>
  <si>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</si>
  <si>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</si>
  <si>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</si>
  <si>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</si>
  <si>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40.05.020</t>
  </si>
  <si>
    <t>Interruptor com 1 tecla simples e placa</t>
  </si>
  <si>
    <t>40.05.040</t>
  </si>
  <si>
    <t>Interruptor com 2 teclas simples e placa</t>
  </si>
  <si>
    <t>40.05.080</t>
  </si>
  <si>
    <t>Interruptor com 1 tecla paralelo e placa</t>
  </si>
  <si>
    <t>40.05.120</t>
  </si>
  <si>
    <t>Interruptor com 2 teclas, 1 simples, 1 paralelo e placa</t>
  </si>
  <si>
    <t>40.05.170</t>
  </si>
  <si>
    <t>Interruptor bipolar paralelo, 1 tecla dupla e placa</t>
  </si>
  <si>
    <t>40.05.180</t>
  </si>
  <si>
    <t>Interruptor bipolar simples, 1 tecla dupla e placa</t>
  </si>
  <si>
    <t>40.05.340</t>
  </si>
  <si>
    <t>Sensor de presença para teto, com fotocélula, para lâmpada qualquer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</si>
  <si>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</si>
  <si>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</si>
  <si>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</si>
  <si>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</si>
  <si>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</si>
  <si>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</si>
  <si>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</si>
  <si>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</si>
  <si>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</si>
  <si>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</si>
  <si>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</si>
  <si>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</si>
  <si>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</si>
  <si>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</si>
  <si>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40.11.230</t>
  </si>
  <si>
    <t>Relé de sobrecarga eletrônico para acoplamento direto, faixa de ajuste de 55 A até 250 A</t>
  </si>
  <si>
    <t>40.20.120</t>
  </si>
  <si>
    <t>Placa de 4´ x 2´</t>
  </si>
  <si>
    <t>40.20.240</t>
  </si>
  <si>
    <t>Plugue com 2P+T de 10A, 250V</t>
  </si>
  <si>
    <t>40.20.250</t>
  </si>
  <si>
    <t>Plugue prolongador com 2P+T de 10A, 250V</t>
  </si>
  <si>
    <t>41.02.562</t>
  </si>
  <si>
    <t>Lâmpada LED tubular T8 com base G13, de 3400 até 4000 Im - 36 a 40 W</t>
  </si>
  <si>
    <t>41.02.580</t>
  </si>
  <si>
    <t>Lâmpada LED 13,5W, com base E-27, 1400 até 1510 lm</t>
  </si>
  <si>
    <t>41.07.820</t>
  </si>
  <si>
    <t>Lâmpada fluorescente compacta "2U", base G-24D-3 de 26 W</t>
  </si>
  <si>
    <t>41.11.712</t>
  </si>
  <si>
    <t>Luminária LED redonda de embutir para parede ou piso, área interna ou externa, bivolt - potência 6 W</t>
  </si>
  <si>
    <t>41.13.102</t>
  </si>
  <si>
    <t>Luminária blindada tipo arandela de 45º e 90º, para lâmpada LED</t>
  </si>
  <si>
    <t>41.14.730</t>
  </si>
  <si>
    <t>Luminária redonda de embutir com refletor em alumínio jateado e difusor em vidro para 2 lâmpadas fluorescentes compactas duplas de 18 W/26 W</t>
  </si>
  <si>
    <t>41.31.040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</si>
  <si>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</si>
  <si>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</si>
  <si>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</si>
  <si>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</si>
  <si>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43.02.080</t>
  </si>
  <si>
    <t>Chuveiro elétrico de 6.500W / 220V com resistência blindada</t>
  </si>
  <si>
    <t>43.10.250</t>
  </si>
  <si>
    <t>Conjunto motor-bomba (centrífuga) 15 cv, monoestágio, Hman= 30 a 60 mca, Q= 82 a 20 m³/h</t>
  </si>
  <si>
    <t>43.10.480</t>
  </si>
  <si>
    <t>Conjunto motor-bomba (centrífuga) 7,5 cv, multiestágio, Hman= 30 a 80 mca, Q= 21,6 a 12,0 m³/h</t>
  </si>
  <si>
    <t>44.01.050</t>
  </si>
  <si>
    <t>Bacia sifonada de louça sem tampa - 6 litros</t>
  </si>
  <si>
    <t>44.01.100</t>
  </si>
  <si>
    <t>Lavatório de louça sem coluna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</si>
  <si>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</si>
  <si>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</si>
  <si>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</si>
  <si>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</si>
  <si>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</si>
  <si>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</si>
  <si>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</si>
  <si>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</si>
  <si>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44.01.800</t>
  </si>
  <si>
    <t>Bacia sifonada com caixa de descarga acoplada sem tampa - 6 litros</t>
  </si>
  <si>
    <t>44.01.850</t>
  </si>
  <si>
    <t>Cuba de louça de embutir redonda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</si>
  <si>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</si>
  <si>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</si>
  <si>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</si>
  <si>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</si>
  <si>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</si>
  <si>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</si>
  <si>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44.03.210</t>
  </si>
  <si>
    <t>Ducha cromada simples</t>
  </si>
  <si>
    <t>44.03.360</t>
  </si>
  <si>
    <t>Ducha higiênica cromada</t>
  </si>
  <si>
    <t>44.03.370</t>
  </si>
  <si>
    <t>Torneira curta com rosca para uso geral, em latão fundido sem acabamento, DN= 1/2´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</si>
  <si>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</si>
  <si>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</si>
  <si>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</si>
  <si>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</si>
  <si>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</si>
  <si>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</si>
  <si>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44.03.590</t>
  </si>
  <si>
    <t>Torneira de mesa para pia com bica móvel e arejador em latão fundido cromado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</si>
  <si>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</si>
  <si>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</si>
  <si>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</si>
  <si>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</si>
  <si>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</si>
  <si>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</si>
  <si>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44.06.200</t>
  </si>
  <si>
    <t>Tanque em aço inoxidável</t>
  </si>
  <si>
    <t>44.06.250</t>
  </si>
  <si>
    <t>Cuba em aço inoxidável simples de 300 x 140mm</t>
  </si>
  <si>
    <t>44.06.330</t>
  </si>
  <si>
    <t>Cuba em aço inoxidável simples de 500x400x400mm</t>
  </si>
  <si>
    <t>44.06.400</t>
  </si>
  <si>
    <t>Cuba em aço inoxidável simples de 500x400x300mm</t>
  </si>
  <si>
    <t>44.20.100</t>
  </si>
  <si>
    <t>Engate flexível metálico DN= 1/2´</t>
  </si>
  <si>
    <t>44.20.120</t>
  </si>
  <si>
    <t>Canopla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</si>
  <si>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</si>
  <si>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</si>
  <si>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</si>
  <si>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</si>
  <si>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</si>
  <si>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</si>
  <si>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44.20.280</t>
  </si>
  <si>
    <t>Tampa de plástico para bacia sanitária</t>
  </si>
  <si>
    <t>44.20.620</t>
  </si>
  <si>
    <t>Válvula americana</t>
  </si>
  <si>
    <t>44.20.650</t>
  </si>
  <si>
    <t>Válvula de metal cromado de 1´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</si>
  <si>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</si>
  <si>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</si>
  <si>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</si>
  <si>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</si>
  <si>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</si>
  <si>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</si>
  <si>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</si>
  <si>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</si>
  <si>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</si>
  <si>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</si>
  <si>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</si>
  <si>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</si>
  <si>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</si>
  <si>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</si>
  <si>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</si>
  <si>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</si>
  <si>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</si>
  <si>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</si>
  <si>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</si>
  <si>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</si>
  <si>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</si>
  <si>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</si>
  <si>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</si>
  <si>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</si>
  <si>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46.08.070</t>
  </si>
  <si>
    <t>Tubo galvanizado sem costura schedule 40, DN= 2 1/2´, inclusive conexões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</si>
  <si>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</si>
  <si>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</si>
  <si>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</si>
  <si>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</si>
  <si>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</si>
  <si>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</si>
  <si>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</si>
  <si>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</si>
  <si>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</si>
  <si>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</si>
  <si>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</si>
  <si>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</si>
  <si>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</si>
  <si>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</si>
  <si>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</si>
  <si>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</si>
  <si>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</si>
  <si>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</si>
  <si>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</si>
  <si>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</si>
  <si>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</si>
  <si>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</si>
  <si>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</si>
  <si>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</si>
  <si>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</si>
  <si>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</si>
  <si>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</si>
  <si>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</si>
  <si>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</si>
  <si>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</si>
  <si>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</si>
  <si>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</si>
  <si>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</si>
  <si>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</si>
  <si>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47.02.110</t>
  </si>
  <si>
    <t>Registro de pressão em latão fundido cromado com canopla, DN= 3/4´ - linha especial</t>
  </si>
  <si>
    <t>47.04.050</t>
  </si>
  <si>
    <t>Válvula de descarga antivandalismo, DN= 1 1/2´</t>
  </si>
  <si>
    <t>47.04.090</t>
  </si>
  <si>
    <t>Válvula de mictório antivandalismo, DN= 3/4´</t>
  </si>
  <si>
    <t>47.04.180</t>
  </si>
  <si>
    <t>Válvula de descarga com registro próprio, duplo acionamento limitador de fluxo, DN = 1 1/2´</t>
  </si>
  <si>
    <t>47.05.060</t>
  </si>
  <si>
    <t>Válvula de retenção horizontal em bronze, DN= 2 1/2´</t>
  </si>
  <si>
    <t>47.05.280</t>
  </si>
  <si>
    <t>Válvula globo angular de 45° em bronze, DN= 2 1/2´</t>
  </si>
  <si>
    <t>47.05.390</t>
  </si>
  <si>
    <t>Válvula globo em bronze, classe 150 libras para vapor saturado e 300 libras para água, óleo e gás, DN= 2 1/2´</t>
  </si>
  <si>
    <t>47.20.080</t>
  </si>
  <si>
    <t>Regulador de primeiro estágio de alta pressão até 2 kgf/cm², vazão de 90 kg GLP/hora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</si>
  <si>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</si>
  <si>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</si>
  <si>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</si>
  <si>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</si>
  <si>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</si>
  <si>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</si>
  <si>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49.06.010</t>
  </si>
  <si>
    <t>Grelha hemisférica em ferro fundido de 4´</t>
  </si>
  <si>
    <t>50.01.090</t>
  </si>
  <si>
    <t>Botoeira para acionamento de bomba de incêndio tipo quebra-vidro</t>
  </si>
  <si>
    <t>50.01.160</t>
  </si>
  <si>
    <t>Adaptador de engate rápido em latão de 2 1/2´ x 1 1/2´</t>
  </si>
  <si>
    <t>50.01.190</t>
  </si>
  <si>
    <t>Tampão de engate rápido em latão, DN= 2 1/2´, com corrente</t>
  </si>
  <si>
    <t>50.01.210</t>
  </si>
  <si>
    <t>Chave para conexão de engate rápido</t>
  </si>
  <si>
    <t>50.01.330</t>
  </si>
  <si>
    <t>Abrigo de hidrante de 2 1/2´ completo - inclusive mangueira de 30 m (2 x 15 m)</t>
  </si>
  <si>
    <t>50.05.060</t>
  </si>
  <si>
    <t>Central de iluminação de emergência, completa, para até 6.000 W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</si>
  <si>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</si>
  <si>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</si>
  <si>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</si>
  <si>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</si>
  <si>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</si>
  <si>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</si>
  <si>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</si>
  <si>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</si>
  <si>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</si>
  <si>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</si>
  <si>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</si>
  <si>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</si>
  <si>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50.05.430</t>
  </si>
  <si>
    <t>Detector óptico de fumaça com base endereçável</t>
  </si>
  <si>
    <t>50.05.450</t>
  </si>
  <si>
    <t>Acionador manual quebra-vidro endereçável</t>
  </si>
  <si>
    <t>50.10.058</t>
  </si>
  <si>
    <t>Extintor manual de pó químico seco BC - capacidade de 4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</si>
  <si>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</si>
  <si>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</si>
  <si>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</si>
  <si>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</si>
  <si>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50.10.140</t>
  </si>
  <si>
    <t>Extintor manual de gás carbônico 5 BC - capacidade de 6 kg</t>
  </si>
  <si>
    <t>LIMPEZA E ARREMATE</t>
  </si>
  <si>
    <t>55.01.020</t>
  </si>
  <si>
    <t>Limpeza final da obra</t>
  </si>
  <si>
    <t>55.01.100</t>
  </si>
  <si>
    <t>Limpeza complementar e especial de vidros</t>
  </si>
  <si>
    <t>66.08.115</t>
  </si>
  <si>
    <t>Rack fechado de piso padrão metálico, 19 x 44 Us x 770 mm</t>
  </si>
  <si>
    <t>69.03.130</t>
  </si>
  <si>
    <t>Caixa subterrânea de entrada de telefonia, tipo R1 (600 x 350 x 500) mm, padrão TELEBRÁS, com tampa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</si>
  <si>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</si>
  <si>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</si>
  <si>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</si>
  <si>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</si>
  <si>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</si>
  <si>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</si>
  <si>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69.09.250</t>
  </si>
  <si>
    <t>Patch cords de 1,50 ou 3,00 m - RJ-45 / RJ-45 - categoria 6A</t>
  </si>
  <si>
    <t>69.09.260</t>
  </si>
  <si>
    <t>Patch panel de 24 portas - categoria 6</t>
  </si>
  <si>
    <t>69.09.360</t>
  </si>
  <si>
    <t>Patch cords de 2,00 ou 3,00 m - RJ-45 / RJ-45 - categoria 6A</t>
  </si>
  <si>
    <t>97.02.210</t>
  </si>
  <si>
    <t>Placa de sinalização em PVC para ambientes</t>
  </si>
  <si>
    <t>PLANILHA ORÇAMENTÁRIA</t>
  </si>
  <si>
    <t>ITEM</t>
  </si>
  <si>
    <t>CDHU</t>
  </si>
  <si>
    <t>DESCRIÇÃO DOS SERVIÇOS</t>
  </si>
  <si>
    <t>UNID</t>
  </si>
  <si>
    <t>QUANT.</t>
  </si>
  <si>
    <t>R$ UNIT.</t>
  </si>
  <si>
    <t>TOTAL</t>
  </si>
  <si>
    <t>1.0</t>
  </si>
  <si>
    <t>SERVIÇO TÉCNICO ESPECIALIZADO</t>
  </si>
  <si>
    <t>1.1</t>
  </si>
  <si>
    <t>1.2</t>
  </si>
  <si>
    <t>1.3</t>
  </si>
  <si>
    <t>1.4</t>
  </si>
  <si>
    <t>1.5</t>
  </si>
  <si>
    <t>1.6</t>
  </si>
  <si>
    <t>2.0</t>
  </si>
  <si>
    <t>INICIO, APOIO E ADMINISTRAÇÃO DE OBRA</t>
  </si>
  <si>
    <t>2.1</t>
  </si>
  <si>
    <t>2.2</t>
  </si>
  <si>
    <t>2.3</t>
  </si>
  <si>
    <t>2.4</t>
  </si>
  <si>
    <t>2.5</t>
  </si>
  <si>
    <t>2.6</t>
  </si>
  <si>
    <t>2.7</t>
  </si>
  <si>
    <t>3.0</t>
  </si>
  <si>
    <t>DEMOLIÇÃO  SEM REAPROVEITAMENTO / MOVIMENTO DE TERRA</t>
  </si>
  <si>
    <t>3.1</t>
  </si>
  <si>
    <t>3.2</t>
  </si>
  <si>
    <t>3.3</t>
  </si>
  <si>
    <t>3.4</t>
  </si>
  <si>
    <t>3.5</t>
  </si>
  <si>
    <t xml:space="preserve">un    </t>
  </si>
  <si>
    <t>3.7</t>
  </si>
  <si>
    <t>3.8</t>
  </si>
  <si>
    <t>vb</t>
  </si>
  <si>
    <t>5.3</t>
  </si>
  <si>
    <t>6.0</t>
  </si>
  <si>
    <t>REVESTIMENTOS</t>
  </si>
  <si>
    <t>6.1</t>
  </si>
  <si>
    <t>6.2</t>
  </si>
  <si>
    <t>6.3</t>
  </si>
  <si>
    <t>6.4</t>
  </si>
  <si>
    <t>6.5</t>
  </si>
  <si>
    <t>6.8</t>
  </si>
  <si>
    <t>6.9</t>
  </si>
  <si>
    <t>6.10</t>
  </si>
  <si>
    <t>6.17</t>
  </si>
  <si>
    <t>6.19</t>
  </si>
  <si>
    <t>6.20</t>
  </si>
  <si>
    <t>6.22</t>
  </si>
  <si>
    <t>Canto curvo para rodapé hospitalar e acabamento em pvc</t>
  </si>
  <si>
    <t>m</t>
  </si>
  <si>
    <t>6.23</t>
  </si>
  <si>
    <t>Faixa de arremate para rodapé para manta vinílica</t>
  </si>
  <si>
    <t>6.24</t>
  </si>
  <si>
    <t>Junta solda em manta viníica esp. 2mm</t>
  </si>
  <si>
    <t>6.25</t>
  </si>
  <si>
    <t>Limpeza, tratamento e impermeabilização a base de polímeros acrílicos em piso vinílico, inclusive cristalização / 2 demãos</t>
  </si>
  <si>
    <t xml:space="preserve">m² </t>
  </si>
  <si>
    <t>6.27</t>
  </si>
  <si>
    <t>6.28</t>
  </si>
  <si>
    <t>7.0</t>
  </si>
  <si>
    <t>FORRO</t>
  </si>
  <si>
    <t>7.1</t>
  </si>
  <si>
    <t>7.2</t>
  </si>
  <si>
    <t>8.0</t>
  </si>
  <si>
    <t>ESQUADRIAS, BRISES, PORTAS, MARCENARIAS, VIDROS, CORRIMÃO</t>
  </si>
  <si>
    <t>8.1</t>
  </si>
  <si>
    <t>8.2</t>
  </si>
  <si>
    <t>8.3</t>
  </si>
  <si>
    <t>8.4</t>
  </si>
  <si>
    <t>8.5</t>
  </si>
  <si>
    <t>8.6</t>
  </si>
  <si>
    <t>8.7</t>
  </si>
  <si>
    <t>8.8</t>
  </si>
  <si>
    <t>8.10</t>
  </si>
  <si>
    <t>8.11</t>
  </si>
  <si>
    <t>8.12</t>
  </si>
  <si>
    <t>8.13</t>
  </si>
  <si>
    <t>8.23</t>
  </si>
  <si>
    <t>Porta em laminado melamínico com acabamento liso, batente de aço galvanizado - 140 x 210 cm</t>
  </si>
  <si>
    <t>8.30</t>
  </si>
  <si>
    <t>9.0</t>
  </si>
  <si>
    <t>IMPERMEABILIZAÇÃO,PROTEÇÃO E JUNTA</t>
  </si>
  <si>
    <t>9.1</t>
  </si>
  <si>
    <t>9.3</t>
  </si>
  <si>
    <t>10.0</t>
  </si>
  <si>
    <t>10.1</t>
  </si>
  <si>
    <t>10.2</t>
  </si>
  <si>
    <t>10.3</t>
  </si>
  <si>
    <t>10.4</t>
  </si>
  <si>
    <t>10.5</t>
  </si>
  <si>
    <t>11.0</t>
  </si>
  <si>
    <t>INSTALAÇÕES ELÉTRICAS,ELÉTRICAS ESPECIAIS E ELETRÔNICA</t>
  </si>
  <si>
    <t>un</t>
  </si>
  <si>
    <t>cj</t>
  </si>
  <si>
    <t xml:space="preserve">Estação de chamada de toalete </t>
  </si>
  <si>
    <t xml:space="preserve">Estação de chamada, presença e cancelamento </t>
  </si>
  <si>
    <t xml:space="preserve">Sinaleiro de teto c/ lâmpada vermelha e verde </t>
  </si>
  <si>
    <t xml:space="preserve">Central de identificação de chamadas  </t>
  </si>
  <si>
    <t xml:space="preserve">Cabo utp categoria 5e </t>
  </si>
  <si>
    <t>12.0</t>
  </si>
  <si>
    <t>GASES ESPECIAIS</t>
  </si>
  <si>
    <t>12.1</t>
  </si>
  <si>
    <t>Limpeza química das tubulações</t>
  </si>
  <si>
    <t>Testes especiais com Nitrôgenio</t>
  </si>
  <si>
    <t>12.2</t>
  </si>
  <si>
    <t>Tarugo para posto embutido</t>
  </si>
  <si>
    <t>Válvula esfera de 1/2" - Alavanca Amarela</t>
  </si>
  <si>
    <t>Válvula esfera de 3/4" - Alavanca Amarela</t>
  </si>
  <si>
    <t>Válvula esfera de 1" - Alavanca Amarela</t>
  </si>
  <si>
    <t>Válvula esfera de 11/2" - Alavanca Amarela</t>
  </si>
  <si>
    <t>Válvula esfera de 2" - Alavanca Amarela</t>
  </si>
  <si>
    <t>Posto de oxigênio</t>
  </si>
  <si>
    <t>Posto ar medicinal</t>
  </si>
  <si>
    <t>Painel de alarme de oxigênio</t>
  </si>
  <si>
    <t>Painel de alarme de ar medicinal</t>
  </si>
  <si>
    <t>Painel de alarme de vácuo</t>
  </si>
  <si>
    <t>Montagem e pintura das redes</t>
  </si>
  <si>
    <t>12.3</t>
  </si>
  <si>
    <t>Caixas de seccionamento 40x40</t>
  </si>
  <si>
    <t>12.4</t>
  </si>
  <si>
    <t>RDI-3</t>
  </si>
  <si>
    <t>RDI-4</t>
  </si>
  <si>
    <t>RDI-6</t>
  </si>
  <si>
    <t>12.5</t>
  </si>
  <si>
    <t>central de ar completa</t>
  </si>
  <si>
    <t>12.6</t>
  </si>
  <si>
    <t>Manifold de Oxigênio 18+18</t>
  </si>
  <si>
    <t>Manifold de AR Medicinal 18+18</t>
  </si>
  <si>
    <t>Manifold de Oxido Nitroso 5+5</t>
  </si>
  <si>
    <t>elaboração de projeto</t>
  </si>
  <si>
    <t>montagem da central de ar medicinal</t>
  </si>
  <si>
    <t>montagem da central de vacuo</t>
  </si>
  <si>
    <t>montagem das centrais de cilindros</t>
  </si>
  <si>
    <t>13.0</t>
  </si>
  <si>
    <t>INSTALAÇÕES HIDRAULICAS</t>
  </si>
  <si>
    <t>13.2</t>
  </si>
  <si>
    <t>13.3</t>
  </si>
  <si>
    <t>13.4</t>
  </si>
  <si>
    <t>13.5</t>
  </si>
  <si>
    <t>13.8</t>
  </si>
  <si>
    <t>13.9</t>
  </si>
  <si>
    <t>13.10</t>
  </si>
  <si>
    <t>13.11</t>
  </si>
  <si>
    <t>13.13</t>
  </si>
  <si>
    <t>13.14</t>
  </si>
  <si>
    <t>13.15</t>
  </si>
  <si>
    <t>13.16</t>
  </si>
  <si>
    <t>13.17</t>
  </si>
  <si>
    <t>13.18</t>
  </si>
  <si>
    <t>13.20</t>
  </si>
  <si>
    <t>Assento para bacia sanitária com abertura frontal, para pessoas com mobilidade reduzida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</si>
  <si>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</si>
  <si>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</si>
  <si>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</si>
  <si>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</si>
  <si>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</si>
  <si>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</si>
  <si>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</si>
  <si>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</si>
  <si>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</si>
  <si>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</si>
  <si>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</si>
  <si>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</si>
  <si>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</si>
  <si>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</si>
  <si>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14.0</t>
  </si>
  <si>
    <t>DETECÇÃO,COMBATE E PREVENÇÃO Á INCENDIO</t>
  </si>
  <si>
    <t>14.5</t>
  </si>
  <si>
    <t>14.6</t>
  </si>
  <si>
    <t>14.7</t>
  </si>
  <si>
    <t>14.8</t>
  </si>
  <si>
    <t>14.9</t>
  </si>
  <si>
    <t>14.12</t>
  </si>
  <si>
    <t>14.13</t>
  </si>
  <si>
    <t>14.14</t>
  </si>
  <si>
    <t>14.16</t>
  </si>
  <si>
    <t>14.17</t>
  </si>
  <si>
    <t>14.18</t>
  </si>
  <si>
    <t>Painel de sinalização de bomba de incêndio, conforme norma NBR-13.714</t>
  </si>
  <si>
    <t>14.19</t>
  </si>
  <si>
    <t>Quadro eletrico para acionamento de bomba de incêndio automatico</t>
  </si>
  <si>
    <t>Detector de temperatura, termovelocimétrico, com led indicativo e base acoplada</t>
  </si>
  <si>
    <t>14.21</t>
  </si>
  <si>
    <t>14.22</t>
  </si>
  <si>
    <t>14.23</t>
  </si>
  <si>
    <t>14.24</t>
  </si>
  <si>
    <t>14.26</t>
  </si>
  <si>
    <t>14.27</t>
  </si>
  <si>
    <t>14.29</t>
  </si>
  <si>
    <t>14.32</t>
  </si>
  <si>
    <t>14.33</t>
  </si>
  <si>
    <t>Interface de Comunicação RS485</t>
  </si>
  <si>
    <t>pç</t>
  </si>
  <si>
    <t>14.34</t>
  </si>
  <si>
    <t>Controlador Audio Visual LSCISO</t>
  </si>
  <si>
    <t>14.35</t>
  </si>
  <si>
    <t>Módulo Input Unit</t>
  </si>
  <si>
    <t>14.36</t>
  </si>
  <si>
    <t>Fonte de Alimentação em carregador flutuador de 05 Ah de 24V</t>
  </si>
  <si>
    <t>14.37</t>
  </si>
  <si>
    <t>Cabo de comunicação de 8 vias</t>
  </si>
  <si>
    <t>15.0</t>
  </si>
  <si>
    <t>15.1</t>
  </si>
  <si>
    <t>16.0</t>
  </si>
  <si>
    <t>CONFORTO MECANICO,EQUIPAMENTOS E SISTEMAS</t>
  </si>
  <si>
    <t>16.1</t>
  </si>
  <si>
    <t>17.1</t>
  </si>
  <si>
    <t>SERVIÇOS</t>
  </si>
  <si>
    <t>ADMINISTRAÇÃO LOCAL</t>
  </si>
  <si>
    <t>Administração local</t>
  </si>
  <si>
    <t>PLANILHA RESUMO</t>
  </si>
  <si>
    <t xml:space="preserve">Item </t>
  </si>
  <si>
    <t>Descrição dos Serviços</t>
  </si>
  <si>
    <t>Valor Total</t>
  </si>
  <si>
    <t>%</t>
  </si>
  <si>
    <t xml:space="preserve">BDI </t>
  </si>
  <si>
    <t>TOTAL GERAL</t>
  </si>
  <si>
    <t xml:space="preserve">BDI  </t>
  </si>
  <si>
    <t>ADMINISTRAÇÃO</t>
  </si>
  <si>
    <t>CRONOGRAMA FISICO FINANCEIRO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</si>
  <si>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</si>
  <si>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</si>
  <si>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</si>
  <si>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</si>
  <si>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</si>
  <si>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</si>
  <si>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</si>
  <si>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</si>
  <si>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</si>
  <si>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</si>
  <si>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</si>
  <si>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</si>
  <si>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</si>
  <si>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</si>
  <si>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</si>
  <si>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</si>
  <si>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</si>
  <si>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</si>
  <si>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</si>
  <si>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</si>
  <si>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</si>
  <si>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</si>
  <si>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</si>
  <si>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</si>
  <si>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Serviços</t>
  </si>
  <si>
    <t>Contrato</t>
  </si>
  <si>
    <t>TOTAL ACUMULADO</t>
  </si>
  <si>
    <t>TOTAL GERAL ACUMULADO</t>
  </si>
  <si>
    <t>LOCAL:</t>
  </si>
  <si>
    <t xml:space="preserve">Av. Dr. Dante Pazzanese,500 - Vila Mariana - São Paulo/SP </t>
  </si>
  <si>
    <t>As Built</t>
  </si>
  <si>
    <t>U n</t>
  </si>
  <si>
    <t>Retirada de Elétrica ( luminárias, conduites, fiação, quadros, tomadas, interruptores, sistemas elétricos em geral)</t>
  </si>
  <si>
    <t>Hs</t>
  </si>
  <si>
    <t>Retirada de Hidráulica (prumadas, tubulações de AF, AQ, esgoto, AP, peças e metais sanitários registros,redes de vapor,ralos e afins)</t>
  </si>
  <si>
    <t>4.1</t>
  </si>
  <si>
    <t>4.2</t>
  </si>
  <si>
    <t>4.3</t>
  </si>
  <si>
    <t>4.4</t>
  </si>
  <si>
    <t>5.1</t>
  </si>
  <si>
    <t>11.1</t>
  </si>
  <si>
    <t>11.2</t>
  </si>
  <si>
    <t>11.3</t>
  </si>
  <si>
    <t>11.4</t>
  </si>
  <si>
    <t>13.1</t>
  </si>
  <si>
    <t>14.1</t>
  </si>
  <si>
    <t>14.2</t>
  </si>
  <si>
    <t>15.2</t>
  </si>
  <si>
    <t>COTAÇÃO 5</t>
  </si>
  <si>
    <t xml:space="preserve">Encabeçamento de porta em perfil U em ferro </t>
  </si>
  <si>
    <t>Porta de pvc flexivel dua folhas 5mm cinza com visor e proteção bate carrinho -1,60x2,10</t>
  </si>
  <si>
    <t>Porta de pvc flexivel dua folhas 5mm cinza com visor e proteção bate carrinho -0,80x2,10</t>
  </si>
  <si>
    <t>automação de porta de vidro composto por : motor,central, fonte, 04 carrinhos, correia dentada,roldana fixa,parafuso,caixa liga/desliga dois sendsor radar, trilho, pega vidro e dois guia de piso</t>
  </si>
  <si>
    <t>17.2</t>
  </si>
  <si>
    <t>18.1</t>
  </si>
  <si>
    <t>19.1</t>
  </si>
  <si>
    <t>19.2</t>
  </si>
  <si>
    <t>19.3</t>
  </si>
  <si>
    <t>20.1</t>
  </si>
  <si>
    <t>Expurgadeira</t>
  </si>
  <si>
    <t>SUBSTAÇÃO/TRANSFORMAÇÃO DE ENERGIA</t>
  </si>
  <si>
    <t>COTAÇÃO 20</t>
  </si>
  <si>
    <t>Intertravamento de Disjuntores c/ Bobina Elétrica</t>
  </si>
  <si>
    <t>Cabo de cobre de 70 mm², tensão de isolamento 8,7/15 kV - isolação EPR 90°C</t>
  </si>
  <si>
    <t>COTAÇÃO 21</t>
  </si>
  <si>
    <t>QGBT1 - NORMAL 380V - BL 1</t>
  </si>
  <si>
    <t>QGBT2 - NORMAL 380V - BL1</t>
  </si>
  <si>
    <t>QGBT - EMERGÊNCIA 380V - BL1</t>
  </si>
  <si>
    <t>QGBT - NORMAL 380V - BL2</t>
  </si>
  <si>
    <t>QGBT - EMERGÊNCIA 380V - BL2</t>
  </si>
  <si>
    <t>QGBT - NORMAL 220V - BL2</t>
  </si>
  <si>
    <t>QGBT - EMERGÊNCIA 220V - BL2</t>
  </si>
  <si>
    <t>COTAÇÃO 27</t>
  </si>
  <si>
    <t>Fornecimento Óleo Diesel S-10</t>
  </si>
  <si>
    <t>Litro</t>
  </si>
  <si>
    <t>S.01.000.080351</t>
  </si>
  <si>
    <t>Guindauto MUNCK M-640/18 com lança telescópica capacidade 3750 kg</t>
  </si>
  <si>
    <t>h</t>
  </si>
  <si>
    <t>COTAÇÃO 17</t>
  </si>
  <si>
    <t>Usina diesel Geradora-Grupo gerador compotência de 650/558 KVA, variação de + ou - 5% - completo</t>
  </si>
  <si>
    <t>COTAÇÃO 18</t>
  </si>
  <si>
    <t>Transformador de potência trifásico de 25 kVA, Fator K-13 Primário 380V Delta, Secundário 220/127V a seco com cabine</t>
  </si>
  <si>
    <t>COTAÇÃO 19</t>
  </si>
  <si>
    <t>COTAÇÃO 22</t>
  </si>
  <si>
    <t>Cubiculo de entrada/proteção com 02 saidas com seccionadora fusível , classe de tensão 13,8KV composto por células compactas SM6 padrão schneider, próprio para instalação abrigada</t>
  </si>
  <si>
    <t>COTAÇÃO 23</t>
  </si>
  <si>
    <t>No Break trifásico 100KVA, onda senoidal, autonomia de 10 minutos tensão de entrada 380 Trifásico, tensão de saída 380/220V trifásico em estrela c/ neutro</t>
  </si>
  <si>
    <t>COTAÇÃO 24</t>
  </si>
  <si>
    <t>No Break trifásico 60KVA, onda senoidal, autonomia de 10 minutos tensão de entrada 380 Trifásico, tensão de saída 380/220V trifásico em estrela c/ neutro</t>
  </si>
  <si>
    <t>COTAÇÃO 25</t>
  </si>
  <si>
    <t>COTAÇÃO 26</t>
  </si>
  <si>
    <t>Locação Grupo Gerador 1000KVA 380/220V Trifásico c/ Grupo Gerador de 1000KVA em Regime de Stand-By</t>
  </si>
  <si>
    <t>mês</t>
  </si>
  <si>
    <t>1.7</t>
  </si>
  <si>
    <t>2.8</t>
  </si>
  <si>
    <t>3.6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</si>
  <si>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</si>
  <si>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</si>
  <si>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</si>
  <si>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</si>
  <si>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</si>
  <si>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</si>
  <si>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</si>
  <si>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</si>
  <si>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</si>
  <si>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</si>
  <si>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</si>
  <si>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4.0</t>
  </si>
  <si>
    <t>4.5</t>
  </si>
  <si>
    <t>4.6</t>
  </si>
  <si>
    <t>4.7</t>
  </si>
  <si>
    <t>4.8</t>
  </si>
  <si>
    <t>5.0</t>
  </si>
  <si>
    <t>5.2</t>
  </si>
  <si>
    <t>6.6</t>
  </si>
  <si>
    <t>6.7</t>
  </si>
  <si>
    <t>6.11</t>
  </si>
  <si>
    <t>6.12</t>
  </si>
  <si>
    <t>6.13</t>
  </si>
  <si>
    <t>6.14</t>
  </si>
  <si>
    <t>6.15</t>
  </si>
  <si>
    <t>6.16</t>
  </si>
  <si>
    <t>7.3</t>
  </si>
  <si>
    <t>9.2</t>
  </si>
  <si>
    <t>9.4</t>
  </si>
  <si>
    <t>10.6</t>
  </si>
  <si>
    <t>10.7</t>
  </si>
  <si>
    <t>10.8</t>
  </si>
  <si>
    <t>11.5</t>
  </si>
  <si>
    <t>11.6</t>
  </si>
  <si>
    <t>11.7</t>
  </si>
  <si>
    <t>11.8</t>
  </si>
  <si>
    <t>12.7</t>
  </si>
  <si>
    <t>12.8</t>
  </si>
  <si>
    <t>12.9</t>
  </si>
  <si>
    <t>12.10</t>
  </si>
  <si>
    <t>12.11</t>
  </si>
  <si>
    <t>12.13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</si>
  <si>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</si>
  <si>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</si>
  <si>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</si>
  <si>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</si>
  <si>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</si>
  <si>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</si>
  <si>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</si>
  <si>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</si>
  <si>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</si>
  <si>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</si>
  <si>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</si>
  <si>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</si>
  <si>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</si>
  <si>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</si>
  <si>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</si>
  <si>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</si>
  <si>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</si>
  <si>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</si>
  <si>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2.9</t>
  </si>
  <si>
    <t>FUNDAÇÃO ESTRUTURA ESCORAMENTO CONTENÇÃO E DRENAGEM</t>
  </si>
  <si>
    <t>5.4</t>
  </si>
  <si>
    <t>Fundo nivelador para adrencia de revestimento,a base de polimeros</t>
  </si>
  <si>
    <t>ESTRUTURA EM MADEIRA,FERRO,ALUMINIO E CONCRETO</t>
  </si>
  <si>
    <t>Fornecimento e montagem de coifa em aço inoxadvel com limpeza automatica,com dimensão - 3000x780mm</t>
  </si>
  <si>
    <t>COMUNICAÇÃO VISUAL E SONORA</t>
  </si>
  <si>
    <t>Testes das redes de gases</t>
  </si>
  <si>
    <t>6.18</t>
  </si>
  <si>
    <t>6.21</t>
  </si>
  <si>
    <t>6.26</t>
  </si>
  <si>
    <t>8.9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</si>
  <si>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</si>
  <si>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</si>
  <si>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</si>
  <si>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</si>
  <si>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</si>
  <si>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</si>
  <si>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</si>
  <si>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</si>
  <si>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</si>
  <si>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8.24</t>
  </si>
  <si>
    <t>8.25</t>
  </si>
  <si>
    <t>8.26</t>
  </si>
  <si>
    <t>8.27</t>
  </si>
  <si>
    <t>8.28</t>
  </si>
  <si>
    <t>8.29</t>
  </si>
  <si>
    <t>8.31</t>
  </si>
  <si>
    <t>8.32</t>
  </si>
  <si>
    <t>8.33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</si>
  <si>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</si>
  <si>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</si>
  <si>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</si>
  <si>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</si>
  <si>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</si>
  <si>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</si>
  <si>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</si>
  <si>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</si>
  <si>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</si>
  <si>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</si>
  <si>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</si>
  <si>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</si>
  <si>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</si>
  <si>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</si>
  <si>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</si>
  <si>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</si>
  <si>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</si>
  <si>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</si>
  <si>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</si>
  <si>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</si>
  <si>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</si>
  <si>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</si>
  <si>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</si>
  <si>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</si>
  <si>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</si>
  <si>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</si>
  <si>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</si>
  <si>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</si>
  <si>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</si>
  <si>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</si>
  <si>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</si>
  <si>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</si>
  <si>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</si>
  <si>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</si>
  <si>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</si>
  <si>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</si>
  <si>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</si>
  <si>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</si>
  <si>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</si>
  <si>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</si>
  <si>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</si>
  <si>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</si>
  <si>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</si>
  <si>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</si>
  <si>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</si>
  <si>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</si>
  <si>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</si>
  <si>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</si>
  <si>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</si>
  <si>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</si>
  <si>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</si>
  <si>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</si>
  <si>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</si>
  <si>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</si>
  <si>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</si>
  <si>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</si>
  <si>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</si>
  <si>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</si>
  <si>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</si>
  <si>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</si>
  <si>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</si>
  <si>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</si>
  <si>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</si>
  <si>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</si>
  <si>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</si>
  <si>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</si>
  <si>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</si>
  <si>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12.100</t>
  </si>
  <si>
    <t>12.101</t>
  </si>
  <si>
    <t>12.102</t>
  </si>
  <si>
    <t>12.103</t>
  </si>
  <si>
    <t>12.104</t>
  </si>
  <si>
    <t>12.105</t>
  </si>
  <si>
    <t>12.106</t>
  </si>
  <si>
    <t>12.107</t>
  </si>
  <si>
    <t>12.108</t>
  </si>
  <si>
    <t>12.109</t>
  </si>
  <si>
    <t>13.6</t>
  </si>
  <si>
    <t>13.7</t>
  </si>
  <si>
    <t>13.12</t>
  </si>
  <si>
    <t>13.19</t>
  </si>
  <si>
    <t>14.3</t>
  </si>
  <si>
    <t>14.4</t>
  </si>
  <si>
    <t>14.25</t>
  </si>
  <si>
    <t>14.38</t>
  </si>
  <si>
    <t>14.39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</si>
  <si>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</si>
  <si>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</si>
  <si>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</si>
  <si>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</si>
  <si>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</si>
  <si>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</si>
  <si>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</si>
  <si>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</si>
  <si>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</si>
  <si>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</si>
  <si>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</si>
  <si>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</si>
  <si>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</si>
  <si>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</si>
  <si>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</si>
  <si>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</si>
  <si>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</si>
  <si>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</si>
  <si>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</si>
  <si>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</si>
  <si>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</si>
  <si>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</si>
  <si>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</si>
  <si>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</si>
  <si>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</si>
  <si>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</si>
  <si>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</si>
  <si>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</si>
  <si>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</si>
  <si>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</si>
  <si>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</si>
  <si>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</si>
  <si>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</si>
  <si>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</si>
  <si>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</si>
  <si>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</si>
  <si>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</si>
  <si>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</si>
  <si>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</si>
  <si>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14.80</t>
  </si>
  <si>
    <t>14.81</t>
  </si>
  <si>
    <t>14.82</t>
  </si>
  <si>
    <t>14.83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</si>
  <si>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</si>
  <si>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</si>
  <si>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</si>
  <si>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</si>
  <si>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</si>
  <si>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</si>
  <si>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</si>
  <si>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</si>
  <si>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</si>
  <si>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</si>
  <si>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</si>
  <si>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</si>
  <si>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</si>
  <si>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</si>
  <si>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</si>
  <si>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</si>
  <si>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</si>
  <si>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</si>
  <si>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</si>
  <si>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</si>
  <si>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</si>
  <si>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</si>
  <si>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</si>
  <si>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</si>
  <si>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</si>
  <si>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</si>
  <si>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</si>
  <si>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</si>
  <si>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</si>
  <si>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</si>
  <si>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</si>
  <si>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</si>
  <si>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</si>
  <si>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</si>
  <si>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</si>
  <si>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</si>
  <si>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17.0</t>
  </si>
  <si>
    <t>18.0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</si>
  <si>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</si>
  <si>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</si>
  <si>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</si>
  <si>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</si>
  <si>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</si>
  <si>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</si>
  <si>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</si>
  <si>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</si>
  <si>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</si>
  <si>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</si>
  <si>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</si>
  <si>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</si>
  <si>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</si>
  <si>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</si>
  <si>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</si>
  <si>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</si>
  <si>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</si>
  <si>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</si>
  <si>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</si>
  <si>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</si>
  <si>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</si>
  <si>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</si>
  <si>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</si>
  <si>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</si>
  <si>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</si>
  <si>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</si>
  <si>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</si>
  <si>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</si>
  <si>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</si>
  <si>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</si>
  <si>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</si>
  <si>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</si>
  <si>
    <t>19.37</t>
  </si>
  <si>
    <t>19.38</t>
  </si>
  <si>
    <t>19.39</t>
  </si>
  <si>
    <t>19.40</t>
  </si>
  <si>
    <t>19.41</t>
  </si>
  <si>
    <t>19.42</t>
  </si>
  <si>
    <t>19.43</t>
  </si>
  <si>
    <t>19.44</t>
  </si>
  <si>
    <t>19.45</t>
  </si>
  <si>
    <t>19.46</t>
  </si>
  <si>
    <t>19.47</t>
  </si>
  <si>
    <t>20.0</t>
  </si>
  <si>
    <t>19.0</t>
  </si>
  <si>
    <t>1.8</t>
  </si>
  <si>
    <t>1.9</t>
  </si>
  <si>
    <t>1.10</t>
  </si>
  <si>
    <t>1.11</t>
  </si>
  <si>
    <t>1.12</t>
  </si>
  <si>
    <t>1.13</t>
  </si>
  <si>
    <t>3.20</t>
  </si>
  <si>
    <t xml:space="preserve">Conjunto de atenuador de ruido para instalação em sala de alvenaria projetados para redução do nivel de ruido para 85dB(A) @1,50m 75dB (A) @ 7,00m </t>
  </si>
  <si>
    <t xml:space="preserve">Quadro de Transferência Automático QTA </t>
  </si>
  <si>
    <t>19.48</t>
  </si>
  <si>
    <t>19.49</t>
  </si>
  <si>
    <t>19.50</t>
  </si>
  <si>
    <t>19.51</t>
  </si>
  <si>
    <t>19.52</t>
  </si>
  <si>
    <t>19.53</t>
  </si>
  <si>
    <t>19.54</t>
  </si>
  <si>
    <t>19.55</t>
  </si>
  <si>
    <t>5.5</t>
  </si>
  <si>
    <t>5.6</t>
  </si>
  <si>
    <t>5.7</t>
  </si>
  <si>
    <t>12.110</t>
  </si>
  <si>
    <t>12.111</t>
  </si>
  <si>
    <t>12.112</t>
  </si>
  <si>
    <t>12.113</t>
  </si>
  <si>
    <t>12.114</t>
  </si>
  <si>
    <t>12.115</t>
  </si>
  <si>
    <t>12.116</t>
  </si>
  <si>
    <t>12.117</t>
  </si>
  <si>
    <t>12.118</t>
  </si>
  <si>
    <t>12.119</t>
  </si>
  <si>
    <t>12.120</t>
  </si>
  <si>
    <t>12.121</t>
  </si>
  <si>
    <t>12.122</t>
  </si>
  <si>
    <t>12.123</t>
  </si>
  <si>
    <t>12.124</t>
  </si>
  <si>
    <t>12.125</t>
  </si>
  <si>
    <t>12.126</t>
  </si>
  <si>
    <t>12.127</t>
  </si>
  <si>
    <t>12.128</t>
  </si>
  <si>
    <t>12.129</t>
  </si>
  <si>
    <t>12.130</t>
  </si>
  <si>
    <t>12.131</t>
  </si>
  <si>
    <t>12.132</t>
  </si>
  <si>
    <t>12.133</t>
  </si>
  <si>
    <t>12.134</t>
  </si>
  <si>
    <t>12.135</t>
  </si>
  <si>
    <t>12.136</t>
  </si>
  <si>
    <t>12.137</t>
  </si>
  <si>
    <t>12.138</t>
  </si>
  <si>
    <t>12.139</t>
  </si>
  <si>
    <t>12.140</t>
  </si>
  <si>
    <t>12.141</t>
  </si>
  <si>
    <t>12.142</t>
  </si>
  <si>
    <t>12.143</t>
  </si>
  <si>
    <t>12.144</t>
  </si>
  <si>
    <t>12.145</t>
  </si>
  <si>
    <t>12.146</t>
  </si>
  <si>
    <t>12.147</t>
  </si>
  <si>
    <t>12.148</t>
  </si>
  <si>
    <t>12.149</t>
  </si>
  <si>
    <t>12.150</t>
  </si>
  <si>
    <t>12.151</t>
  </si>
  <si>
    <t>12.152</t>
  </si>
  <si>
    <t>12.153</t>
  </si>
  <si>
    <t>18.2</t>
  </si>
  <si>
    <t>COTAÇÃO 1</t>
  </si>
  <si>
    <t>COTAÇÃO 2</t>
  </si>
  <si>
    <t>COTAÇÃO 3</t>
  </si>
  <si>
    <t>COTAÇÃO 4</t>
  </si>
  <si>
    <t>COTAÇÃO 6</t>
  </si>
  <si>
    <t>COTAÇÃO  7</t>
  </si>
  <si>
    <t>COTAÇÃO 8</t>
  </si>
  <si>
    <t>COTAÇÃO 10</t>
  </si>
  <si>
    <t>COTAÇÃO 11</t>
  </si>
  <si>
    <t>COTAÇÃO 12</t>
  </si>
  <si>
    <t>COTAÇÃO 13</t>
  </si>
  <si>
    <t>COTAÇÃO 14</t>
  </si>
  <si>
    <t>COTAÇÃO 15</t>
  </si>
  <si>
    <t>COTAÇÃO 16</t>
  </si>
  <si>
    <t>COTAÇÃO 28</t>
  </si>
  <si>
    <t>COTAÇÃO 29</t>
  </si>
  <si>
    <t>COTAÇÃO 30</t>
  </si>
  <si>
    <t>COTAÇÃO 31</t>
  </si>
  <si>
    <t>COTAÇÃO 32</t>
  </si>
  <si>
    <t>COTAÇÃO 33</t>
  </si>
  <si>
    <t>COTAÇÃO 34</t>
  </si>
  <si>
    <t>COTAÇÃO 35</t>
  </si>
  <si>
    <t>COTAÇÃO 36</t>
  </si>
  <si>
    <t>COTAÇÃO 37</t>
  </si>
  <si>
    <t>COTAÇÃO 38</t>
  </si>
  <si>
    <t>COTAÇÃO 39</t>
  </si>
  <si>
    <t>COTAÇÃO 40</t>
  </si>
  <si>
    <t>COTAÇÃO 41</t>
  </si>
  <si>
    <t>COTAÇÃO 42</t>
  </si>
  <si>
    <t>COTAÇÃO 43</t>
  </si>
  <si>
    <t>COTAÇÃO 44</t>
  </si>
  <si>
    <t>COTAÇÃO 47</t>
  </si>
  <si>
    <t>COTAÇÃO 48</t>
  </si>
  <si>
    <t>COTAÇÃO 49</t>
  </si>
  <si>
    <t>COTAÇÃO 50</t>
  </si>
  <si>
    <t>COTAÇÃO 51</t>
  </si>
  <si>
    <t>COTAÇÃO 52</t>
  </si>
  <si>
    <t>COTAÇÃO 53</t>
  </si>
  <si>
    <t>COTAÇÃO 54</t>
  </si>
  <si>
    <t>COTAÇÃO 55</t>
  </si>
  <si>
    <t>COTAÇÃO 56</t>
  </si>
  <si>
    <t>COTAÇÃO 57</t>
  </si>
  <si>
    <t>COTAÇÃO 58</t>
  </si>
  <si>
    <t>COTAÇÃO 59</t>
  </si>
  <si>
    <t>COTAÇÃO 60</t>
  </si>
  <si>
    <t>COTAÇÃO 61</t>
  </si>
  <si>
    <t>COTAÇÃO 62</t>
  </si>
  <si>
    <t>COTAÇÃO 63</t>
  </si>
  <si>
    <t>COTAÇÃO 64</t>
  </si>
  <si>
    <t>COTAÇÃO 65</t>
  </si>
  <si>
    <t>COTAÇÃO 66</t>
  </si>
  <si>
    <t>COTAÇÃO 67</t>
  </si>
  <si>
    <t>COTAÇÃO 68</t>
  </si>
  <si>
    <t>COTAÇÃO 69</t>
  </si>
  <si>
    <t>COTAÇÃO 70</t>
  </si>
  <si>
    <t>COTAÇÃO 71</t>
  </si>
  <si>
    <t>COTAÇÃO 72</t>
  </si>
  <si>
    <t>COTAÇÃO 73</t>
  </si>
  <si>
    <t>COTAÇÃO 74</t>
  </si>
  <si>
    <t>Testes e comissionamentos</t>
  </si>
  <si>
    <t xml:space="preserve">TOTAL  </t>
  </si>
  <si>
    <t>TOTAL COM BDI</t>
  </si>
  <si>
    <t xml:space="preserve">Dispositivo Supervisor de Isolamento DSI </t>
  </si>
  <si>
    <t>Transformador de potência trifásico de 1000 kVA, Fator K-13 Primário 380V Delta, Secundário 220/127V a seco com cabine</t>
  </si>
  <si>
    <t>25ª</t>
  </si>
  <si>
    <t>26ª</t>
  </si>
  <si>
    <t>27ª</t>
  </si>
  <si>
    <t>28ª</t>
  </si>
  <si>
    <t>29ª</t>
  </si>
  <si>
    <t>30ª</t>
  </si>
  <si>
    <t>31ª</t>
  </si>
  <si>
    <t>32ª</t>
  </si>
  <si>
    <t>33ª</t>
  </si>
  <si>
    <t>34ª</t>
  </si>
  <si>
    <t>35ª</t>
  </si>
  <si>
    <t>36ª</t>
  </si>
  <si>
    <t>Obra de Ampliação, Reforma Geral e Adequação dos seguintes ambientes: Pavimento Superior do Bloco 01A (eixo 15 ao 23), Subestação de Transformação e Distribuição de Energia, Reforma SAME/AMBULATÓRIO (Térreo - Bloco 01), Reforma do Laboratório e Farmácia Pavimento (Superior Bloco - 01), Construção da Lanchonete (Entre Cobertura Bloco 02 e Auditório Principal ), Reforma e Adequação 4º e 5º Pavimentos (Bloco 03), Adequação de Rampas de Acessibilidade, Pavimentação e Calçadas Internas do Instituto Dante Pazzanese de Cardiologia.</t>
  </si>
  <si>
    <t>Travessia método não destrutivo para tubo de 160mm</t>
  </si>
  <si>
    <t>Chiller parafuso 120 TR, modelo de referencia Carrier, 380v/3Ø/60Hz - bloco 1</t>
  </si>
  <si>
    <t>Chiller parafuso 15 TR, modelo de referencia Carrier, 380v/3Ø/60Hz - bloco 1A</t>
  </si>
  <si>
    <t>Chiller parafuso 180 TR, modelo de referencia Carrier, 380v/3Ø/60Hz - bloco 3</t>
  </si>
  <si>
    <t>Chiller parafuso 15 TR, modelo de referencia Carrier, 380v/3Ø/60Hz - Lanchonete</t>
  </si>
  <si>
    <t>Bomba de agua gelada secundaria, modelo de referencia KSB MEGABLOC, vazão 65 m3/h- 380v/3Ø/60HZ, bloco 1</t>
  </si>
  <si>
    <t>Bomba de agua gelada secundaria, modelo de referencia KSB MEGABLOC, vazão 33 m3/h- 380v/3Ø/60HZ, bloco 1A</t>
  </si>
  <si>
    <t>Bomba de agua gelada secundaria, modelo de referencia KSB MEGABLOC, vazão 98 m3/h- 380v/3Ø/60HZ, bloco 3</t>
  </si>
  <si>
    <t>Bomba de agua gelada secundaria, modelo de referencia KSB MEGABLOC, vazão 16 m3/h- 380v/3Ø/60HZ, Lanchonete</t>
  </si>
  <si>
    <t>Unidades Condicionadoras de Ar tipo Fancoil hospitalar - filtro G4+F8, painel elétrico integrado, controle integrado, etc.
(filtragem absoluta e/ou umidificador de ar, quando aplicável) - bloco 1</t>
  </si>
  <si>
    <t>Unidades Condicionadoras de Ar tipo Fancoil hospitalar - filtro G4+F8, painel elétrico integrado, controle integrado, etc.
(filtragem absoluta e/ou umidificador de ar, quando aplicável) - bloco 1A</t>
  </si>
  <si>
    <t>Unidades Condicionadoras de Ar tipo Fancoil hospitalar - filtro G4+F8, painel elétrico integrado, controle integrado, etc.
(filtragem absoluta e/ou umidificador de ar, quando aplicável) - bloco 3</t>
  </si>
  <si>
    <t>Unidades Condicionadoras de Ar tipo fancolete hospitalar - filtro G4+F8, painel elétrico integrado, controle integrado, etc. - bloco
3</t>
  </si>
  <si>
    <t>Unidades Condicionadoras de Ar tipo fancolete convencional cassete - lanchonete</t>
  </si>
  <si>
    <t>Ventilador centrifugo modelo referência Projelmec</t>
  </si>
  <si>
    <t>18.8</t>
  </si>
  <si>
    <t>18.3</t>
  </si>
  <si>
    <t>18.4</t>
  </si>
  <si>
    <t>18.5</t>
  </si>
  <si>
    <t>18.6</t>
  </si>
  <si>
    <t>18.7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</si>
  <si>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</si>
  <si>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</si>
  <si>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</si>
  <si>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</si>
  <si>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</si>
  <si>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</si>
  <si>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</si>
  <si>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</si>
  <si>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</si>
  <si>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</si>
  <si>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</si>
  <si>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</si>
  <si>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</si>
  <si>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</si>
  <si>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</si>
  <si>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</si>
  <si>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</si>
  <si>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</si>
  <si>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</si>
  <si>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</si>
  <si>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</si>
  <si>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</si>
  <si>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</si>
  <si>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</si>
  <si>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</si>
  <si>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</si>
  <si>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</si>
  <si>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</si>
  <si>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</si>
  <si>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</si>
  <si>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</si>
  <si>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REDE HIDRAULICA (tubos, isolamentos, cavaletes hidráulicos, conexões, acessórios, válvulas,
suportes e etc.)</t>
  </si>
  <si>
    <t>Difusor 4 vias com registro, modelo de referencia Trox ADLQ-AG tamanho 2</t>
  </si>
  <si>
    <t>Difusor 4 vias com registro, modelo de referencia Trox ADLQ-AG tamanho 3</t>
  </si>
  <si>
    <t>Difusor 4 vias com registro, modelo de referencia Trox ADLQ-AG tamanho 4</t>
  </si>
  <si>
    <t>Difusor 4 vias com registro, modelo de referencia Trox ADLQ-AG tamanho 5</t>
  </si>
  <si>
    <t>Grelha de insuflamento, modelo de referencia Trox VAT-DG tamanho 525 x 525 mm</t>
  </si>
  <si>
    <t>Grelha de insuflamento, modelo de referencia Trox VAT-DG tamanho 525 x 325 mm</t>
  </si>
  <si>
    <t>Grelha de insuflamento, modelo de referencia Trox VAT-DG tamanho 325 x 165 mm</t>
  </si>
  <si>
    <t>Grelha de insuflamento, modelo de referencia Trox VAT-DG tamanho 225 x 125 mm</t>
  </si>
  <si>
    <t>Grelha de retorno, modelo de referencia Trox AR-AG tamanho 225 x 125 mm</t>
  </si>
  <si>
    <t>Grelha de retorno, modelo de referencia Trox AR-AG tamanho 225 x 165 mm</t>
  </si>
  <si>
    <t>Grelha de retorno, modelo de referencia Trox AR-AG tamanho 325 x 225 mm</t>
  </si>
  <si>
    <t>Grelha de retorno, modelo de referencia Trox AR-AG tamanho 325 x 165 mm</t>
  </si>
  <si>
    <t>Grelha de retorno, modelo de referencia Trox AR-AG tamanho 625 x 225 mm</t>
  </si>
  <si>
    <t>Grelha de retorno, modelo de referencia Trox AR-AG tamanho 625 x 325 mm</t>
  </si>
  <si>
    <t>Grelha de retorno, modelo de referencia Trox AR-AG tamanho 825 x 325 mm</t>
  </si>
  <si>
    <t>Grelha de retorno, modelo de referencia Trox AR-AG tamanho 825 x 425 mm</t>
  </si>
  <si>
    <t>Grelha de porta , modelo de referencia Trox AGS-T tamanho 325 x 225 mm</t>
  </si>
  <si>
    <t>Registro de regulagem modelo de referencia Trox RL-B tamanho 300 x 150 mm</t>
  </si>
  <si>
    <t>Registro de regulagem modelo de referencia Trox RL-B tamanho 300 x 100 mm</t>
  </si>
  <si>
    <t>Registro de regulagem modelo de referencia Trox RL-B tamanho 200 x 150 mm</t>
  </si>
  <si>
    <t>Registro de regulagem modelo de referencia Trox RL-B tamanho 200 x 200 mm</t>
  </si>
  <si>
    <t>REDE DE DUTOS (chapas, isolamentos, acessórios, suportes e etc.)</t>
  </si>
  <si>
    <t>Quadros E Interligações Elétricas</t>
  </si>
  <si>
    <t>Mão De Obra</t>
  </si>
  <si>
    <t>COTAÇÃO 75</t>
  </si>
  <si>
    <t>COTAÇÃO 76</t>
  </si>
  <si>
    <t>COTAÇÃO 77</t>
  </si>
  <si>
    <t>COTAÇÃO 78</t>
  </si>
  <si>
    <t>COTAÇÃO 79</t>
  </si>
  <si>
    <t>COTAÇÃO 80</t>
  </si>
  <si>
    <t>COTAÇÃO 81</t>
  </si>
  <si>
    <t>COTAÇÃO 82</t>
  </si>
  <si>
    <t>COTAÇÃO 83</t>
  </si>
  <si>
    <t>COTAÇÃO 84</t>
  </si>
  <si>
    <t>COTAÇÃO 85</t>
  </si>
  <si>
    <t>COTAÇÃO 86</t>
  </si>
  <si>
    <t>COTAÇÃO 87</t>
  </si>
  <si>
    <t>COTAÇÃO 88</t>
  </si>
  <si>
    <t>COTAÇÃO 89</t>
  </si>
  <si>
    <t>COTAÇÃO 90</t>
  </si>
  <si>
    <t>COTAÇÃO 91</t>
  </si>
  <si>
    <t>COTAÇÃO 92</t>
  </si>
  <si>
    <t>COTAÇÃO 95</t>
  </si>
  <si>
    <t>COTAÇÃO 96</t>
  </si>
  <si>
    <t>COTAÇÃO 97</t>
  </si>
  <si>
    <t>COTAÇÃO 98</t>
  </si>
  <si>
    <t>COTAÇÃO 99</t>
  </si>
  <si>
    <t>COTAÇÃO 100</t>
  </si>
  <si>
    <t>COTAÇÃO 101</t>
  </si>
  <si>
    <t>COTAÇÃO 103</t>
  </si>
  <si>
    <t>COTAÇÃO 104</t>
  </si>
  <si>
    <t>COTAÇÃO 105</t>
  </si>
  <si>
    <t>COTAÇÃO 106</t>
  </si>
  <si>
    <t>COTAÇÃO 107</t>
  </si>
  <si>
    <t>COTAÇÃO 108</t>
  </si>
  <si>
    <t>COTAÇÃO 109</t>
  </si>
  <si>
    <t>COTAÇÃO 110</t>
  </si>
  <si>
    <t>COTAÇÃO 111</t>
  </si>
  <si>
    <t>COTAÇÃO 112</t>
  </si>
  <si>
    <t>21.0</t>
  </si>
  <si>
    <t>DRENAGEM</t>
  </si>
  <si>
    <t>06.02.020</t>
  </si>
  <si>
    <t>07.11.040</t>
  </si>
  <si>
    <t>54.01.010</t>
  </si>
  <si>
    <t>06.14.020</t>
  </si>
  <si>
    <t>05.08.120</t>
  </si>
  <si>
    <t>07.10.020</t>
  </si>
  <si>
    <t>05.09.007</t>
  </si>
  <si>
    <t>11.18.040</t>
  </si>
  <si>
    <t>54.01.200</t>
  </si>
  <si>
    <t>54.01.220</t>
  </si>
  <si>
    <t>54.03.200</t>
  </si>
  <si>
    <t>10.02.020</t>
  </si>
  <si>
    <t>54.06.040</t>
  </si>
  <si>
    <t>54.06.020</t>
  </si>
  <si>
    <t>54.06.170</t>
  </si>
  <si>
    <t>54.06.110</t>
  </si>
  <si>
    <t>30.06.110</t>
  </si>
  <si>
    <t>49.12.010</t>
  </si>
  <si>
    <t>49.12.058</t>
  </si>
  <si>
    <t>49.12.110</t>
  </si>
  <si>
    <t>49.06.460</t>
  </si>
  <si>
    <t>46.12.320</t>
  </si>
  <si>
    <t>46.12.260</t>
  </si>
  <si>
    <t>Escavação manual em solo de 1ª e 2ª categoria em vala ou cava até 1,5 m</t>
  </si>
  <si>
    <t>Reaterro compactado mecanizado de vala ou cava com rolo, mínimo de 95% PN</t>
  </si>
  <si>
    <t>Regularização e compactação mecanizada de superfície, sem controle do proctor normal</t>
  </si>
  <si>
    <t>Carga manual de solo</t>
  </si>
  <si>
    <t>Transporte de entulho, para distâncias superiores ao 15° km até o 20° km</t>
  </si>
  <si>
    <t>Espalhamento de solo em bota-fora com compactação sem controle</t>
  </si>
  <si>
    <t>Taxa de destinação de resíduo sólido em aterro, tipo solo/terra</t>
  </si>
  <si>
    <t>Lastro de pedra britada</t>
  </si>
  <si>
    <t>Base de macadame hidráulico</t>
  </si>
  <si>
    <t>Base de bica corrida</t>
  </si>
  <si>
    <t>Concreto asfáltico usinado a quente - Binder</t>
  </si>
  <si>
    <t>Armadura em tela soldada de aço</t>
  </si>
  <si>
    <t>Guia pré-moldada reta tipo PMSP 100 - fck 25 MPa</t>
  </si>
  <si>
    <t>Guia pré-moldada curva tipo PMSP 100 - fck 25 MPa</t>
  </si>
  <si>
    <t>Sarjeta ou sarjetão moldado no local, tipo PMSP em concreto com fck 25 MPa</t>
  </si>
  <si>
    <t>Base em concreto com fck de 25 MPa, para guias, sarjetas ou sarjetões</t>
  </si>
  <si>
    <t>Sinalização com pictograma para vaga de estacionamento, com faixas demarcatórias</t>
  </si>
  <si>
    <t>Boca de lobo simples tipo PMSP com tampa de concreto</t>
  </si>
  <si>
    <t>Boca de leão simples tipo PMSP com grelha</t>
  </si>
  <si>
    <t>Poço de visita de 1,60 x 1,60 x 1,60 m - tipo PMSP</t>
  </si>
  <si>
    <t>Tampão em ferro fundido de 600 x 600 mm, classe B 125 (ruptura &gt; 125 kN)</t>
  </si>
  <si>
    <t>Tubo de concreto (PA-1), DN= 300mm</t>
  </si>
  <si>
    <t>Tubo de concreto (PA-1), DN= 400mm</t>
  </si>
  <si>
    <t>03.01.240</t>
  </si>
  <si>
    <t>3.21</t>
  </si>
  <si>
    <t>03.01.260</t>
  </si>
  <si>
    <t>03.07.010</t>
  </si>
  <si>
    <t>3.22</t>
  </si>
  <si>
    <t>3.23</t>
  </si>
  <si>
    <t>04.40.010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</si>
  <si>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</si>
  <si>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</si>
  <si>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</si>
  <si>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</si>
  <si>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</si>
  <si>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</si>
  <si>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</si>
  <si>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</si>
  <si>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</si>
  <si>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</si>
  <si>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</si>
  <si>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</si>
  <si>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</si>
  <si>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</si>
  <si>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</si>
  <si>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</si>
  <si>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</si>
  <si>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</si>
  <si>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</si>
  <si>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</si>
  <si>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</si>
  <si>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</si>
  <si>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</si>
  <si>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 xml:space="preserve">Fonte: </t>
  </si>
  <si>
    <t>Demolição mecanizada de pavimento ou piso em concreto, inclusive fragmentação, carregamento, transporte até 1 quilômetro e descarregamento</t>
  </si>
  <si>
    <t>Demolição mecanizada de sarjeta ou sarjetão, inclusive fragmentação, carregamento, transporte até 1 quilômetro e descarregamento</t>
  </si>
  <si>
    <t>Demolição (levantamento) mecanizada de pavimento asfáltico, inclusive carregamento, transporte até 1 quilômetro e descarregamento</t>
  </si>
  <si>
    <t>Retirada manual de guia pré-moldada, inclusive limpeza, carregamento, transporte até 1 quilômetro e descarregamento</t>
  </si>
  <si>
    <t>Forro em painéis de gesso acartonado, acabamento liso com película em PVC - removível</t>
  </si>
  <si>
    <t>33.11.050</t>
  </si>
  <si>
    <t>Esmalte à base água em superfície metálica, inclusive preparo</t>
  </si>
  <si>
    <t>22.0</t>
  </si>
  <si>
    <t>EQUIPAMENTO</t>
  </si>
  <si>
    <t>EQUIPAMENTOS</t>
  </si>
  <si>
    <t>COMPOSIÇÃO 01</t>
  </si>
  <si>
    <t>COMPOSIÇÃO 02</t>
  </si>
  <si>
    <t>COMPOSIÇÃO 03</t>
  </si>
  <si>
    <t>COMPOSIÇÃO 04</t>
  </si>
  <si>
    <t>COMPOSIÇÃO 05</t>
  </si>
  <si>
    <t>COTAÇÃO</t>
  </si>
  <si>
    <t>COMPOSIÇÃO 06</t>
  </si>
  <si>
    <t>COMPOSIÇÃO 07</t>
  </si>
  <si>
    <t>COMPOSIÇÃO 08</t>
  </si>
  <si>
    <t>COMPOSIÇÃO 09</t>
  </si>
  <si>
    <t>COMPOSIÇÃO 10</t>
  </si>
  <si>
    <t>Luminária LED retangular de sobrepor com difusor translúcido, 4000 K, fluxo luminoso de 3690 a 4800 lm, potência de 35 W a 41 W</t>
  </si>
  <si>
    <t>Alvenaria de bloco cerâmico de vedação de 14 cm</t>
  </si>
  <si>
    <t>Alvenaria de bloco cerâmico de vedação de 19 cm</t>
  </si>
  <si>
    <t>Caixa de ferro octogonal fundo móvel 4´ x 4´</t>
  </si>
  <si>
    <t>21.01</t>
  </si>
  <si>
    <t>21.02</t>
  </si>
  <si>
    <t>21.03</t>
  </si>
  <si>
    <t>22.1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</si>
</sst>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_-* #,##0.00\ _€_-;\-* #,##0.00\ _€_-;_-* &quot;-&quot;??\ _€_-;_-@_-"/>
    <numFmt numFmtId="167" formatCode="_(* #,##0.0_);_(* \(#,##0.0\);_(* &quot;-&quot;??_);_(@_)"/>
    <numFmt numFmtId="168" formatCode="0.0"/>
    <numFmt numFmtId="169" formatCode="_(&quot;R$ &quot;* #,##0.00_);_(&quot;R$ &quot;* \(#,##0.00\);_(&quot;R$ &quot;* &quot;-&quot;??_);_(@_)"/>
    <numFmt numFmtId="170" formatCode="[$-416]mmmm\-yy;@"/>
    <numFmt numFmtId="171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2"/>
      <color theme="1"/>
      <name val="Arial"/>
      <family val="2"/>
    </font>
    <font>
      <sz val="14"/>
      <name val="Verdana"/>
      <family val="2"/>
    </font>
    <font>
      <b/>
      <sz val="11"/>
      <name val="Verdana"/>
      <family val="2"/>
    </font>
    <font>
      <b/>
      <sz val="26"/>
      <name val="Verdana"/>
      <family val="2"/>
    </font>
    <font>
      <sz val="12"/>
      <name val="Verdana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color theme="7" tint="0.79998168889431442"/>
      <name val="Arial"/>
      <family val="2"/>
    </font>
    <font>
      <b/>
      <sz val="12"/>
      <color theme="9" tint="0.59999389629810485"/>
      <name val="Arial"/>
      <family val="2"/>
    </font>
    <font>
      <b/>
      <sz val="10"/>
      <color indexed="8"/>
      <name val="Arial"/>
      <family val="2"/>
    </font>
    <font>
      <b/>
      <sz val="1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DADCDD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400">
    <xf numFmtId="0" fontId="0" fillId="0" borderId="0" xfId="0"/>
    <xf numFmtId="164" fontId="5" fillId="0" borderId="0" xfId="5" applyAlignment="1">
      <alignment horizontal="center" vertical="center"/>
    </xf>
    <xf numFmtId="0" fontId="5" fillId="0" borderId="2" xfId="5" applyNumberFormat="1" applyFont="1" applyBorder="1" applyAlignment="1">
      <alignment horizontal="center" vertical="center"/>
    </xf>
    <xf numFmtId="164" fontId="6" fillId="0" borderId="0" xfId="5" applyFont="1" applyAlignment="1">
      <alignment horizontal="center" vertical="center"/>
    </xf>
    <xf numFmtId="164" fontId="5" fillId="0" borderId="0" xfId="5" applyBorder="1" applyAlignment="1">
      <alignment horizontal="center" vertical="center"/>
    </xf>
    <xf numFmtId="164" fontId="6" fillId="0" borderId="14" xfId="5" applyFont="1" applyBorder="1" applyAlignment="1">
      <alignment horizontal="center" vertical="center"/>
    </xf>
    <xf numFmtId="0" fontId="6" fillId="0" borderId="15" xfId="5" applyNumberFormat="1" applyFont="1" applyBorder="1" applyAlignment="1">
      <alignment horizontal="center" vertical="center"/>
    </xf>
    <xf numFmtId="164" fontId="6" fillId="0" borderId="15" xfId="5" applyFont="1" applyBorder="1" applyAlignment="1">
      <alignment horizontal="center" vertical="center"/>
    </xf>
    <xf numFmtId="43" fontId="6" fillId="0" borderId="15" xfId="1" applyFont="1" applyBorder="1" applyAlignment="1">
      <alignment horizontal="center" vertical="center"/>
    </xf>
    <xf numFmtId="164" fontId="6" fillId="0" borderId="0" xfId="5" applyFont="1" applyFill="1" applyAlignment="1">
      <alignment horizontal="center" vertical="center"/>
    </xf>
    <xf numFmtId="164" fontId="5" fillId="0" borderId="0" xfId="5" applyFill="1" applyAlignment="1">
      <alignment horizontal="center" vertical="center"/>
    </xf>
    <xf numFmtId="164" fontId="5" fillId="0" borderId="0" xfId="5" applyFont="1" applyFill="1" applyAlignment="1">
      <alignment horizontal="center" vertical="center"/>
    </xf>
    <xf numFmtId="164" fontId="8" fillId="0" borderId="0" xfId="5" applyFont="1" applyFill="1" applyAlignment="1">
      <alignment horizontal="center" vertical="center"/>
    </xf>
    <xf numFmtId="164" fontId="9" fillId="0" borderId="0" xfId="5" applyFont="1" applyFill="1" applyAlignment="1">
      <alignment horizontal="center" vertical="center"/>
    </xf>
    <xf numFmtId="164" fontId="6" fillId="0" borderId="0" xfId="5" applyFont="1" applyFill="1" applyBorder="1" applyAlignment="1">
      <alignment horizontal="center" vertical="center"/>
    </xf>
    <xf numFmtId="0" fontId="5" fillId="0" borderId="0" xfId="5" applyNumberFormat="1" applyFont="1" applyAlignment="1">
      <alignment horizontal="center" vertical="center"/>
    </xf>
    <xf numFmtId="164" fontId="5" fillId="0" borderId="0" xfId="5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4" fillId="0" borderId="0" xfId="7" applyFont="1"/>
    <xf numFmtId="164" fontId="15" fillId="0" borderId="0" xfId="5" applyFont="1"/>
    <xf numFmtId="0" fontId="17" fillId="7" borderId="23" xfId="7" applyFont="1" applyFill="1" applyBorder="1" applyAlignment="1">
      <alignment horizontal="center"/>
    </xf>
    <xf numFmtId="164" fontId="11" fillId="0" borderId="23" xfId="5" applyFont="1" applyFill="1" applyBorder="1" applyAlignment="1">
      <alignment horizontal="left" vertical="center" wrapText="1"/>
    </xf>
    <xf numFmtId="43" fontId="11" fillId="0" borderId="23" xfId="1" applyFont="1" applyBorder="1" applyAlignment="1">
      <alignment vertical="center"/>
    </xf>
    <xf numFmtId="0" fontId="11" fillId="0" borderId="23" xfId="7" applyFont="1" applyBorder="1" applyAlignment="1">
      <alignment horizontal="left" vertical="center" wrapText="1"/>
    </xf>
    <xf numFmtId="164" fontId="15" fillId="0" borderId="0" xfId="5" applyFont="1" applyAlignment="1">
      <alignment wrapText="1"/>
    </xf>
    <xf numFmtId="0" fontId="14" fillId="0" borderId="0" xfId="7" applyFont="1" applyAlignment="1">
      <alignment wrapText="1"/>
    </xf>
    <xf numFmtId="0" fontId="18" fillId="6" borderId="23" xfId="7" applyFont="1" applyFill="1" applyBorder="1" applyAlignment="1">
      <alignment horizontal="right" vertical="center"/>
    </xf>
    <xf numFmtId="164" fontId="18" fillId="6" borderId="23" xfId="7" applyNumberFormat="1" applyFont="1" applyFill="1" applyBorder="1" applyAlignment="1">
      <alignment vertical="center"/>
    </xf>
    <xf numFmtId="10" fontId="11" fillId="2" borderId="23" xfId="7" applyNumberFormat="1" applyFont="1" applyFill="1" applyBorder="1" applyAlignment="1">
      <alignment horizontal="right" vertical="center"/>
    </xf>
    <xf numFmtId="164" fontId="11" fillId="2" borderId="23" xfId="7" applyNumberFormat="1" applyFont="1" applyFill="1" applyBorder="1" applyAlignment="1">
      <alignment vertical="center"/>
    </xf>
    <xf numFmtId="0" fontId="11" fillId="7" borderId="23" xfId="7" applyFont="1" applyFill="1" applyBorder="1" applyAlignment="1">
      <alignment horizontal="right" vertical="center"/>
    </xf>
    <xf numFmtId="164" fontId="11" fillId="7" borderId="23" xfId="7" applyNumberFormat="1" applyFont="1" applyFill="1" applyBorder="1" applyAlignment="1">
      <alignment vertical="center"/>
    </xf>
    <xf numFmtId="43" fontId="14" fillId="0" borderId="0" xfId="7" applyNumberFormat="1" applyFont="1"/>
    <xf numFmtId="43" fontId="11" fillId="0" borderId="23" xfId="1" applyFont="1" applyBorder="1"/>
    <xf numFmtId="164" fontId="6" fillId="9" borderId="23" xfId="9" applyFont="1" applyFill="1" applyBorder="1" applyAlignment="1">
      <alignment vertical="center"/>
    </xf>
    <xf numFmtId="164" fontId="11" fillId="9" borderId="23" xfId="7" applyNumberFormat="1" applyFont="1" applyFill="1" applyBorder="1"/>
    <xf numFmtId="0" fontId="14" fillId="0" borderId="0" xfId="7" applyFont="1" applyAlignment="1">
      <alignment horizontal="center"/>
    </xf>
    <xf numFmtId="164" fontId="14" fillId="0" borderId="0" xfId="7" applyNumberFormat="1" applyFont="1"/>
    <xf numFmtId="10" fontId="14" fillId="0" borderId="0" xfId="2" applyNumberFormat="1" applyFont="1"/>
    <xf numFmtId="10" fontId="14" fillId="0" borderId="0" xfId="7" applyNumberFormat="1" applyFont="1"/>
    <xf numFmtId="0" fontId="14" fillId="0" borderId="0" xfId="7" applyFont="1" applyAlignment="1">
      <alignment vertical="center"/>
    </xf>
    <xf numFmtId="0" fontId="19" fillId="0" borderId="0" xfId="7" applyFont="1"/>
    <xf numFmtId="170" fontId="17" fillId="0" borderId="1" xfId="7" applyNumberFormat="1" applyFont="1" applyBorder="1" applyAlignment="1">
      <alignment horizontal="center" vertical="center"/>
    </xf>
    <xf numFmtId="10" fontId="22" fillId="0" borderId="1" xfId="16" applyNumberFormat="1" applyFont="1" applyFill="1" applyBorder="1"/>
    <xf numFmtId="10" fontId="22" fillId="0" borderId="0" xfId="2" applyNumberFormat="1" applyFont="1"/>
    <xf numFmtId="164" fontId="22" fillId="0" borderId="27" xfId="7" applyNumberFormat="1" applyFont="1" applyBorder="1"/>
    <xf numFmtId="0" fontId="18" fillId="6" borderId="5" xfId="7" applyFont="1" applyFill="1" applyBorder="1" applyAlignment="1">
      <alignment horizontal="right" vertical="center"/>
    </xf>
    <xf numFmtId="164" fontId="18" fillId="6" borderId="23" xfId="7" applyNumberFormat="1" applyFont="1" applyFill="1" applyBorder="1" applyAlignment="1">
      <alignment horizontal="right" vertical="center"/>
    </xf>
    <xf numFmtId="10" fontId="11" fillId="2" borderId="5" xfId="7" applyNumberFormat="1" applyFont="1" applyFill="1" applyBorder="1" applyAlignment="1">
      <alignment horizontal="right" vertical="center"/>
    </xf>
    <xf numFmtId="164" fontId="11" fillId="2" borderId="23" xfId="7" applyNumberFormat="1" applyFont="1" applyFill="1" applyBorder="1" applyAlignment="1">
      <alignment horizontal="right" vertical="center"/>
    </xf>
    <xf numFmtId="0" fontId="11" fillId="7" borderId="5" xfId="7" applyFont="1" applyFill="1" applyBorder="1" applyAlignment="1">
      <alignment horizontal="right" vertical="center"/>
    </xf>
    <xf numFmtId="164" fontId="11" fillId="7" borderId="23" xfId="7" applyNumberFormat="1" applyFont="1" applyFill="1" applyBorder="1" applyAlignment="1">
      <alignment horizontal="right" vertical="center"/>
    </xf>
    <xf numFmtId="0" fontId="18" fillId="3" borderId="5" xfId="7" applyFont="1" applyFill="1" applyBorder="1" applyAlignment="1">
      <alignment horizontal="right" vertical="center"/>
    </xf>
    <xf numFmtId="164" fontId="18" fillId="3" borderId="23" xfId="7" applyNumberFormat="1" applyFont="1" applyFill="1" applyBorder="1" applyAlignment="1">
      <alignment horizontal="right" vertical="center"/>
    </xf>
    <xf numFmtId="164" fontId="22" fillId="3" borderId="1" xfId="5" applyFont="1" applyFill="1" applyBorder="1" applyAlignment="1">
      <alignment horizontal="right" vertical="center"/>
    </xf>
    <xf numFmtId="164" fontId="5" fillId="0" borderId="1" xfId="5" applyFont="1" applyBorder="1" applyAlignment="1">
      <alignment vertical="center"/>
    </xf>
    <xf numFmtId="10" fontId="22" fillId="0" borderId="1" xfId="16" applyNumberFormat="1" applyFont="1" applyFill="1" applyBorder="1" applyAlignment="1">
      <alignment horizontal="right" vertical="center"/>
    </xf>
    <xf numFmtId="0" fontId="14" fillId="0" borderId="0" xfId="7" applyFont="1" applyAlignment="1">
      <alignment horizontal="right" vertical="center"/>
    </xf>
    <xf numFmtId="10" fontId="11" fillId="0" borderId="1" xfId="5" applyNumberFormat="1" applyFont="1" applyBorder="1" applyAlignment="1">
      <alignment horizontal="left" vertical="center"/>
    </xf>
    <xf numFmtId="164" fontId="22" fillId="0" borderId="27" xfId="7" applyNumberFormat="1" applyFont="1" applyBorder="1" applyAlignment="1">
      <alignment horizontal="right" vertical="center"/>
    </xf>
    <xf numFmtId="0" fontId="18" fillId="6" borderId="29" xfId="7" applyFont="1" applyFill="1" applyBorder="1" applyAlignment="1">
      <alignment horizontal="right" vertical="center"/>
    </xf>
    <xf numFmtId="0" fontId="18" fillId="8" borderId="5" xfId="7" applyFont="1" applyFill="1" applyBorder="1" applyAlignment="1">
      <alignment horizontal="right" vertical="center"/>
    </xf>
    <xf numFmtId="164" fontId="18" fillId="8" borderId="23" xfId="7" applyNumberFormat="1" applyFont="1" applyFill="1" applyBorder="1" applyAlignment="1">
      <alignment horizontal="right" vertical="center"/>
    </xf>
    <xf numFmtId="164" fontId="19" fillId="0" borderId="0" xfId="5" applyFont="1"/>
    <xf numFmtId="164" fontId="19" fillId="0" borderId="0" xfId="7" applyNumberFormat="1" applyFont="1"/>
    <xf numFmtId="43" fontId="19" fillId="0" borderId="0" xfId="7" applyNumberFormat="1" applyFont="1"/>
    <xf numFmtId="164" fontId="22" fillId="0" borderId="0" xfId="5" applyFont="1"/>
    <xf numFmtId="43" fontId="22" fillId="0" borderId="0" xfId="7" applyNumberFormat="1" applyFont="1"/>
    <xf numFmtId="0" fontId="19" fillId="0" borderId="0" xfId="7" applyFont="1" applyAlignment="1">
      <alignment horizontal="center"/>
    </xf>
    <xf numFmtId="0" fontId="7" fillId="0" borderId="17" xfId="9" applyNumberFormat="1" applyFont="1" applyFill="1" applyBorder="1" applyAlignment="1">
      <alignment horizontal="center" vertical="center"/>
    </xf>
    <xf numFmtId="0" fontId="4" fillId="0" borderId="30" xfId="5" applyNumberFormat="1" applyFont="1" applyFill="1" applyBorder="1" applyAlignment="1">
      <alignment horizontal="center" vertical="center"/>
    </xf>
    <xf numFmtId="0" fontId="7" fillId="0" borderId="28" xfId="5" applyNumberFormat="1" applyFont="1" applyFill="1" applyBorder="1" applyAlignment="1">
      <alignment horizontal="center" vertical="center"/>
    </xf>
    <xf numFmtId="43" fontId="7" fillId="0" borderId="28" xfId="1" applyFont="1" applyFill="1" applyBorder="1" applyAlignment="1">
      <alignment horizontal="center" vertical="center"/>
    </xf>
    <xf numFmtId="0" fontId="7" fillId="4" borderId="18" xfId="3" applyFont="1" applyFill="1" applyBorder="1" applyAlignment="1">
      <alignment horizontal="center" vertical="center" wrapText="1"/>
    </xf>
    <xf numFmtId="165" fontId="7" fillId="0" borderId="18" xfId="9" applyNumberFormat="1" applyFont="1" applyFill="1" applyBorder="1" applyAlignment="1">
      <alignment horizontal="center" vertical="center"/>
    </xf>
    <xf numFmtId="0" fontId="7" fillId="0" borderId="30" xfId="9" applyNumberFormat="1" applyFont="1" applyFill="1" applyBorder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3" fontId="7" fillId="0" borderId="28" xfId="1" applyFont="1" applyFill="1" applyBorder="1" applyAlignment="1">
      <alignment horizontal="center" vertical="center" wrapText="1"/>
    </xf>
    <xf numFmtId="43" fontId="1" fillId="0" borderId="28" xfId="1" applyFont="1" applyBorder="1" applyAlignment="1">
      <alignment horizontal="center" vertical="center"/>
    </xf>
    <xf numFmtId="164" fontId="6" fillId="0" borderId="15" xfId="5" applyFont="1" applyBorder="1" applyAlignment="1">
      <alignment horizontal="left" vertical="center" wrapText="1"/>
    </xf>
    <xf numFmtId="164" fontId="5" fillId="0" borderId="0" xfId="5" applyFont="1" applyAlignment="1">
      <alignment horizontal="left" vertical="center" wrapText="1"/>
    </xf>
    <xf numFmtId="0" fontId="4" fillId="5" borderId="30" xfId="8" applyFont="1" applyFill="1" applyBorder="1" applyAlignment="1">
      <alignment horizontal="center" vertical="center" wrapText="1"/>
    </xf>
    <xf numFmtId="165" fontId="7" fillId="0" borderId="28" xfId="8" applyNumberFormat="1" applyFont="1" applyBorder="1" applyAlignment="1">
      <alignment horizontal="center" vertical="center" wrapText="1"/>
    </xf>
    <xf numFmtId="164" fontId="7" fillId="0" borderId="28" xfId="5" applyFont="1" applyFill="1" applyBorder="1" applyAlignment="1">
      <alignment horizontal="center" vertical="center"/>
    </xf>
    <xf numFmtId="0" fontId="7" fillId="0" borderId="30" xfId="5" applyNumberFormat="1" applyFont="1" applyFill="1" applyBorder="1" applyAlignment="1">
      <alignment horizontal="center" vertical="center"/>
    </xf>
    <xf numFmtId="3" fontId="4" fillId="0" borderId="30" xfId="6" applyNumberFormat="1" applyFont="1" applyFill="1" applyBorder="1" applyAlignment="1">
      <alignment horizontal="center" vertical="center"/>
    </xf>
    <xf numFmtId="0" fontId="7" fillId="0" borderId="28" xfId="8" applyFont="1" applyBorder="1" applyAlignment="1">
      <alignment horizontal="center" vertical="center" wrapText="1"/>
    </xf>
    <xf numFmtId="0" fontId="4" fillId="0" borderId="28" xfId="5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9" applyNumberFormat="1" applyFont="1" applyBorder="1" applyAlignment="1">
      <alignment horizontal="left" vertical="center" wrapText="1"/>
    </xf>
    <xf numFmtId="0" fontId="7" fillId="0" borderId="1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9" applyNumberFormat="1" applyFont="1" applyFill="1" applyBorder="1" applyAlignment="1">
      <alignment horizontal="left" vertical="center" wrapText="1"/>
    </xf>
    <xf numFmtId="164" fontId="7" fillId="0" borderId="1" xfId="9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9" applyNumberFormat="1" applyFont="1" applyFill="1" applyBorder="1" applyAlignment="1">
      <alignment horizontal="left" vertical="center" wrapText="1"/>
    </xf>
    <xf numFmtId="0" fontId="7" fillId="2" borderId="1" xfId="9" applyNumberFormat="1" applyFont="1" applyFill="1" applyBorder="1" applyAlignment="1">
      <alignment horizontal="center" vertical="center" wrapText="1"/>
    </xf>
    <xf numFmtId="165" fontId="7" fillId="2" borderId="1" xfId="9" applyNumberFormat="1" applyFont="1" applyFill="1" applyBorder="1" applyAlignment="1">
      <alignment horizontal="center" vertical="center"/>
    </xf>
    <xf numFmtId="166" fontId="7" fillId="2" borderId="1" xfId="9" applyNumberFormat="1" applyFont="1" applyFill="1" applyBorder="1" applyAlignment="1">
      <alignment horizontal="left" vertical="center" wrapText="1"/>
    </xf>
    <xf numFmtId="0" fontId="7" fillId="2" borderId="1" xfId="7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left" vertical="center" wrapText="1"/>
    </xf>
    <xf numFmtId="165" fontId="7" fillId="0" borderId="1" xfId="8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2" borderId="1" xfId="5" applyNumberFormat="1" applyFont="1" applyFill="1" applyBorder="1" applyAlignment="1">
      <alignment horizontal="center" vertical="center"/>
    </xf>
    <xf numFmtId="166" fontId="7" fillId="0" borderId="1" xfId="9" applyNumberFormat="1" applyFont="1" applyFill="1" applyBorder="1" applyAlignment="1">
      <alignment horizontal="left" vertical="center" wrapText="1"/>
    </xf>
    <xf numFmtId="165" fontId="7" fillId="0" borderId="1" xfId="9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4" fontId="7" fillId="0" borderId="1" xfId="9" applyFont="1" applyFill="1" applyBorder="1" applyAlignment="1">
      <alignment horizontal="left" vertical="center" wrapText="1"/>
    </xf>
    <xf numFmtId="0" fontId="4" fillId="3" borderId="14" xfId="5" applyNumberFormat="1" applyFont="1" applyFill="1" applyBorder="1" applyAlignment="1">
      <alignment horizontal="center" vertical="center" wrapText="1"/>
    </xf>
    <xf numFmtId="164" fontId="4" fillId="3" borderId="15" xfId="5" applyFont="1" applyFill="1" applyBorder="1" applyAlignment="1">
      <alignment horizontal="left" vertical="center" wrapText="1"/>
    </xf>
    <xf numFmtId="43" fontId="7" fillId="3" borderId="15" xfId="1" applyFont="1" applyFill="1" applyBorder="1" applyAlignment="1">
      <alignment horizontal="left" vertical="center" wrapText="1"/>
    </xf>
    <xf numFmtId="43" fontId="5" fillId="0" borderId="15" xfId="1" applyFont="1" applyBorder="1" applyAlignment="1">
      <alignment horizontal="center" vertical="center"/>
    </xf>
    <xf numFmtId="43" fontId="5" fillId="0" borderId="16" xfId="1" applyFont="1" applyBorder="1" applyAlignment="1">
      <alignment horizontal="center" vertical="center"/>
    </xf>
    <xf numFmtId="43" fontId="7" fillId="0" borderId="20" xfId="1" applyFont="1" applyFill="1" applyBorder="1" applyAlignment="1">
      <alignment horizontal="center" vertical="center"/>
    </xf>
    <xf numFmtId="43" fontId="7" fillId="0" borderId="28" xfId="1" applyFont="1" applyBorder="1" applyAlignment="1">
      <alignment horizontal="center" vertical="center" wrapText="1"/>
    </xf>
    <xf numFmtId="43" fontId="7" fillId="2" borderId="18" xfId="1" applyFont="1" applyFill="1" applyBorder="1" applyAlignment="1">
      <alignment horizontal="center" vertical="center"/>
    </xf>
    <xf numFmtId="43" fontId="7" fillId="0" borderId="19" xfId="1" applyFont="1" applyFill="1" applyBorder="1" applyAlignment="1">
      <alignment horizontal="center" vertical="center"/>
    </xf>
    <xf numFmtId="43" fontId="4" fillId="3" borderId="15" xfId="1" applyFont="1" applyFill="1" applyBorder="1" applyAlignment="1">
      <alignment horizontal="left" vertical="center" wrapText="1"/>
    </xf>
    <xf numFmtId="43" fontId="4" fillId="3" borderId="16" xfId="1" applyFont="1" applyFill="1" applyBorder="1" applyAlignment="1">
      <alignment horizontal="left" vertical="center" wrapText="1"/>
    </xf>
    <xf numFmtId="43" fontId="4" fillId="3" borderId="16" xfId="1" applyFont="1" applyFill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14" fillId="0" borderId="34" xfId="7" applyFont="1" applyBorder="1"/>
    <xf numFmtId="0" fontId="16" fillId="0" borderId="35" xfId="0" applyFont="1" applyBorder="1" applyAlignment="1">
      <alignment horizontal="left" vertical="center" wrapText="1"/>
    </xf>
    <xf numFmtId="0" fontId="16" fillId="0" borderId="36" xfId="7" applyFont="1" applyBorder="1"/>
    <xf numFmtId="0" fontId="16" fillId="7" borderId="38" xfId="7" applyFont="1" applyFill="1" applyBorder="1" applyAlignment="1">
      <alignment horizontal="center"/>
    </xf>
    <xf numFmtId="0" fontId="17" fillId="7" borderId="39" xfId="7" applyFont="1" applyFill="1" applyBorder="1" applyAlignment="1">
      <alignment horizontal="center"/>
    </xf>
    <xf numFmtId="0" fontId="11" fillId="0" borderId="40" xfId="7" applyFont="1" applyBorder="1" applyAlignment="1">
      <alignment horizontal="center" vertical="center"/>
    </xf>
    <xf numFmtId="10" fontId="11" fillId="0" borderId="39" xfId="7" applyNumberFormat="1" applyFont="1" applyBorder="1" applyAlignment="1">
      <alignment vertical="center"/>
    </xf>
    <xf numFmtId="0" fontId="11" fillId="0" borderId="40" xfId="7" applyFont="1" applyBorder="1" applyAlignment="1">
      <alignment horizontal="center" vertical="center" wrapText="1"/>
    </xf>
    <xf numFmtId="10" fontId="11" fillId="0" borderId="39" xfId="7" applyNumberFormat="1" applyFont="1" applyBorder="1" applyAlignment="1">
      <alignment vertical="center" wrapText="1"/>
    </xf>
    <xf numFmtId="0" fontId="11" fillId="0" borderId="38" xfId="7" applyFont="1" applyBorder="1" applyAlignment="1">
      <alignment horizontal="center" vertical="center"/>
    </xf>
    <xf numFmtId="0" fontId="11" fillId="2" borderId="34" xfId="7" applyFont="1" applyFill="1" applyBorder="1" applyAlignment="1">
      <alignment vertical="center"/>
    </xf>
    <xf numFmtId="164" fontId="11" fillId="2" borderId="39" xfId="7" applyNumberFormat="1" applyFont="1" applyFill="1" applyBorder="1" applyAlignment="1">
      <alignment horizontal="center" vertical="center" wrapText="1"/>
    </xf>
    <xf numFmtId="0" fontId="11" fillId="0" borderId="44" xfId="7" applyFont="1" applyBorder="1" applyAlignment="1">
      <alignment horizontal="center"/>
    </xf>
    <xf numFmtId="10" fontId="11" fillId="0" borderId="39" xfId="7" applyNumberFormat="1" applyFont="1" applyBorder="1"/>
    <xf numFmtId="0" fontId="11" fillId="7" borderId="45" xfId="7" applyFont="1" applyFill="1" applyBorder="1"/>
    <xf numFmtId="0" fontId="11" fillId="7" borderId="46" xfId="7" applyFont="1" applyFill="1" applyBorder="1" applyAlignment="1">
      <alignment horizontal="right"/>
    </xf>
    <xf numFmtId="164" fontId="11" fillId="7" borderId="46" xfId="7" applyNumberFormat="1" applyFont="1" applyFill="1" applyBorder="1"/>
    <xf numFmtId="10" fontId="11" fillId="7" borderId="47" xfId="7" applyNumberFormat="1" applyFont="1" applyFill="1" applyBorder="1" applyAlignment="1">
      <alignment horizontal="center" vertical="center" wrapText="1"/>
    </xf>
    <xf numFmtId="0" fontId="16" fillId="0" borderId="34" xfId="7" applyFont="1" applyBorder="1" applyAlignment="1">
      <alignment horizontal="right"/>
    </xf>
    <xf numFmtId="9" fontId="14" fillId="0" borderId="0" xfId="2" applyFont="1" applyAlignment="1">
      <alignment horizontal="right" vertical="center"/>
    </xf>
    <xf numFmtId="10" fontId="14" fillId="0" borderId="0" xfId="7" applyNumberFormat="1" applyFont="1" applyAlignment="1">
      <alignment horizontal="right" vertical="center"/>
    </xf>
    <xf numFmtId="9" fontId="14" fillId="0" borderId="0" xfId="2" applyFont="1"/>
    <xf numFmtId="164" fontId="22" fillId="3" borderId="48" xfId="5" applyFont="1" applyFill="1" applyBorder="1" applyAlignment="1">
      <alignment horizontal="right" vertical="center"/>
    </xf>
    <xf numFmtId="0" fontId="19" fillId="7" borderId="50" xfId="7" applyFont="1" applyFill="1" applyBorder="1" applyAlignment="1">
      <alignment horizontal="right" vertical="center"/>
    </xf>
    <xf numFmtId="164" fontId="22" fillId="7" borderId="50" xfId="5" applyFont="1" applyFill="1" applyBorder="1" applyAlignment="1">
      <alignment horizontal="right" vertical="center"/>
    </xf>
    <xf numFmtId="164" fontId="22" fillId="7" borderId="50" xfId="7" applyNumberFormat="1" applyFont="1" applyFill="1" applyBorder="1" applyAlignment="1">
      <alignment horizontal="right" vertical="center"/>
    </xf>
    <xf numFmtId="164" fontId="6" fillId="0" borderId="22" xfId="5" applyFont="1" applyBorder="1" applyAlignment="1">
      <alignment horizontal="center" vertical="center"/>
    </xf>
    <xf numFmtId="0" fontId="5" fillId="0" borderId="51" xfId="5" applyNumberFormat="1" applyFont="1" applyBorder="1" applyAlignment="1">
      <alignment horizontal="center" vertical="center"/>
    </xf>
    <xf numFmtId="164" fontId="5" fillId="0" borderId="51" xfId="5" applyFont="1" applyBorder="1" applyAlignment="1">
      <alignment horizontal="left" vertical="center" wrapText="1"/>
    </xf>
    <xf numFmtId="164" fontId="5" fillId="0" borderId="51" xfId="5" applyFont="1" applyBorder="1" applyAlignment="1">
      <alignment horizontal="center" vertical="center"/>
    </xf>
    <xf numFmtId="43" fontId="5" fillId="0" borderId="51" xfId="1" applyFont="1" applyBorder="1" applyAlignment="1">
      <alignment horizontal="center" vertical="center"/>
    </xf>
    <xf numFmtId="43" fontId="5" fillId="0" borderId="52" xfId="1" applyFont="1" applyBorder="1" applyAlignment="1">
      <alignment horizontal="center" vertical="center"/>
    </xf>
    <xf numFmtId="164" fontId="6" fillId="0" borderId="24" xfId="5" applyFont="1" applyBorder="1" applyAlignment="1">
      <alignment horizontal="center" vertical="center"/>
    </xf>
    <xf numFmtId="164" fontId="6" fillId="0" borderId="25" xfId="5" applyFont="1" applyBorder="1" applyAlignment="1">
      <alignment horizontal="center" vertical="center"/>
    </xf>
    <xf numFmtId="43" fontId="6" fillId="0" borderId="29" xfId="1" applyFont="1" applyBorder="1" applyAlignment="1">
      <alignment horizontal="center" vertical="center"/>
    </xf>
    <xf numFmtId="0" fontId="7" fillId="0" borderId="54" xfId="9" applyNumberFormat="1" applyFont="1" applyFill="1" applyBorder="1" applyAlignment="1">
      <alignment horizontal="center" vertical="center"/>
    </xf>
    <xf numFmtId="43" fontId="7" fillId="0" borderId="55" xfId="1" applyFont="1" applyFill="1" applyBorder="1" applyAlignment="1">
      <alignment horizontal="center" vertical="center"/>
    </xf>
    <xf numFmtId="0" fontId="7" fillId="0" borderId="54" xfId="6" applyNumberFormat="1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9" fillId="7" borderId="61" xfId="7" applyFont="1" applyFill="1" applyBorder="1" applyAlignment="1">
      <alignment horizontal="right" vertical="center"/>
    </xf>
    <xf numFmtId="0" fontId="7" fillId="2" borderId="54" xfId="9" applyNumberFormat="1" applyFont="1" applyFill="1" applyBorder="1" applyAlignment="1">
      <alignment horizontal="center" vertical="center"/>
    </xf>
    <xf numFmtId="10" fontId="22" fillId="0" borderId="63" xfId="16" applyNumberFormat="1" applyFont="1" applyFill="1" applyBorder="1"/>
    <xf numFmtId="164" fontId="22" fillId="0" borderId="64" xfId="7" applyNumberFormat="1" applyFont="1" applyBorder="1"/>
    <xf numFmtId="164" fontId="18" fillId="6" borderId="3" xfId="7" applyNumberFormat="1" applyFont="1" applyFill="1" applyBorder="1" applyAlignment="1">
      <alignment horizontal="right" vertical="center"/>
    </xf>
    <xf numFmtId="164" fontId="11" fillId="2" borderId="3" xfId="7" applyNumberFormat="1" applyFont="1" applyFill="1" applyBorder="1" applyAlignment="1">
      <alignment horizontal="right" vertical="center"/>
    </xf>
    <xf numFmtId="164" fontId="11" fillId="7" borderId="3" xfId="7" applyNumberFormat="1" applyFont="1" applyFill="1" applyBorder="1" applyAlignment="1">
      <alignment horizontal="right" vertical="center"/>
    </xf>
    <xf numFmtId="164" fontId="22" fillId="3" borderId="63" xfId="5" applyFont="1" applyFill="1" applyBorder="1" applyAlignment="1">
      <alignment horizontal="right" vertical="center"/>
    </xf>
    <xf numFmtId="10" fontId="22" fillId="0" borderId="63" xfId="16" applyNumberFormat="1" applyFont="1" applyFill="1" applyBorder="1" applyAlignment="1">
      <alignment horizontal="right" vertical="center"/>
    </xf>
    <xf numFmtId="164" fontId="22" fillId="7" borderId="65" xfId="7" applyNumberFormat="1" applyFont="1" applyFill="1" applyBorder="1" applyAlignment="1">
      <alignment horizontal="right" vertical="center"/>
    </xf>
    <xf numFmtId="10" fontId="22" fillId="0" borderId="48" xfId="16" applyNumberFormat="1" applyFont="1" applyBorder="1"/>
    <xf numFmtId="164" fontId="22" fillId="0" borderId="48" xfId="16" applyNumberFormat="1" applyFont="1" applyBorder="1"/>
    <xf numFmtId="164" fontId="11" fillId="2" borderId="66" xfId="7" applyNumberFormat="1" applyFont="1" applyFill="1" applyBorder="1" applyAlignment="1">
      <alignment horizontal="right" vertical="center"/>
    </xf>
    <xf numFmtId="164" fontId="11" fillId="7" borderId="66" xfId="7" applyNumberFormat="1" applyFont="1" applyFill="1" applyBorder="1" applyAlignment="1">
      <alignment horizontal="right" vertical="center"/>
    </xf>
    <xf numFmtId="164" fontId="22" fillId="0" borderId="67" xfId="16" applyNumberFormat="1" applyFont="1" applyBorder="1" applyAlignment="1">
      <alignment horizontal="right" vertical="center"/>
    </xf>
    <xf numFmtId="171" fontId="25" fillId="6" borderId="39" xfId="1" applyNumberFormat="1" applyFont="1" applyFill="1" applyBorder="1" applyAlignment="1">
      <alignment horizontal="right" vertical="center"/>
    </xf>
    <xf numFmtId="171" fontId="26" fillId="8" borderId="39" xfId="1" applyNumberFormat="1" applyFont="1" applyFill="1" applyBorder="1" applyAlignment="1">
      <alignment horizontal="right" vertical="center"/>
    </xf>
    <xf numFmtId="164" fontId="22" fillId="7" borderId="68" xfId="7" applyNumberFormat="1" applyFont="1" applyFill="1" applyBorder="1" applyAlignment="1">
      <alignment horizontal="right" vertical="center"/>
    </xf>
    <xf numFmtId="49" fontId="21" fillId="0" borderId="1" xfId="5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wrapText="1"/>
    </xf>
    <xf numFmtId="43" fontId="7" fillId="0" borderId="28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43" fontId="7" fillId="0" borderId="7" xfId="1" applyFont="1" applyBorder="1" applyAlignment="1">
      <alignment horizontal="center" vertical="center"/>
    </xf>
    <xf numFmtId="43" fontId="7" fillId="0" borderId="69" xfId="1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43" fontId="7" fillId="0" borderId="27" xfId="1" applyFont="1" applyBorder="1" applyAlignment="1">
      <alignment horizontal="center" vertical="center"/>
    </xf>
    <xf numFmtId="43" fontId="7" fillId="0" borderId="71" xfId="1" applyFont="1" applyFill="1" applyBorder="1" applyAlignment="1">
      <alignment horizontal="center" vertical="center"/>
    </xf>
    <xf numFmtId="164" fontId="4" fillId="3" borderId="14" xfId="5" applyFont="1" applyFill="1" applyBorder="1" applyAlignment="1">
      <alignment horizontal="center" vertical="center" wrapText="1"/>
    </xf>
    <xf numFmtId="43" fontId="7" fillId="0" borderId="27" xfId="1" applyFont="1" applyFill="1" applyBorder="1" applyAlignment="1">
      <alignment horizontal="center" vertical="center"/>
    </xf>
    <xf numFmtId="0" fontId="7" fillId="2" borderId="70" xfId="9" applyNumberFormat="1" applyFont="1" applyFill="1" applyBorder="1" applyAlignment="1">
      <alignment horizontal="center" vertical="center"/>
    </xf>
    <xf numFmtId="165" fontId="7" fillId="0" borderId="27" xfId="9" applyNumberFormat="1" applyFont="1" applyFill="1" applyBorder="1" applyAlignment="1">
      <alignment horizontal="center" vertical="center"/>
    </xf>
    <xf numFmtId="0" fontId="7" fillId="0" borderId="27" xfId="9" applyNumberFormat="1" applyFont="1" applyFill="1" applyBorder="1" applyAlignment="1">
      <alignment horizontal="left" vertical="center" wrapText="1"/>
    </xf>
    <xf numFmtId="164" fontId="7" fillId="0" borderId="27" xfId="9" applyFont="1" applyFill="1" applyBorder="1" applyAlignment="1">
      <alignment horizontal="center" vertical="center" wrapText="1"/>
    </xf>
    <xf numFmtId="43" fontId="7" fillId="2" borderId="27" xfId="1" applyFont="1" applyFill="1" applyBorder="1" applyAlignment="1">
      <alignment horizontal="center" vertical="center"/>
    </xf>
    <xf numFmtId="0" fontId="7" fillId="0" borderId="70" xfId="6" applyNumberFormat="1" applyFont="1" applyFill="1" applyBorder="1" applyAlignment="1">
      <alignment horizontal="center" vertical="center"/>
    </xf>
    <xf numFmtId="0" fontId="7" fillId="4" borderId="27" xfId="3" applyFont="1" applyFill="1" applyBorder="1" applyAlignment="1">
      <alignment horizontal="center" vertical="center" wrapText="1"/>
    </xf>
    <xf numFmtId="0" fontId="7" fillId="0" borderId="27" xfId="9" applyNumberFormat="1" applyFont="1" applyBorder="1" applyAlignment="1">
      <alignment horizontal="left" vertical="center" wrapText="1"/>
    </xf>
    <xf numFmtId="0" fontId="7" fillId="0" borderId="27" xfId="9" applyNumberFormat="1" applyFont="1" applyBorder="1" applyAlignment="1">
      <alignment horizontal="center" vertical="center" wrapText="1"/>
    </xf>
    <xf numFmtId="43" fontId="7" fillId="0" borderId="27" xfId="1" applyFont="1" applyBorder="1" applyAlignment="1">
      <alignment horizontal="center" vertical="center" wrapText="1"/>
    </xf>
    <xf numFmtId="0" fontId="7" fillId="0" borderId="72" xfId="9" applyNumberFormat="1" applyFont="1" applyFill="1" applyBorder="1" applyAlignment="1">
      <alignment horizontal="center" vertical="center"/>
    </xf>
    <xf numFmtId="0" fontId="7" fillId="4" borderId="26" xfId="3" applyFont="1" applyFill="1" applyBorder="1" applyAlignment="1">
      <alignment horizontal="center" vertical="center" wrapText="1"/>
    </xf>
    <xf numFmtId="43" fontId="7" fillId="2" borderId="26" xfId="1" applyFont="1" applyFill="1" applyBorder="1" applyAlignment="1">
      <alignment horizontal="center" vertical="center"/>
    </xf>
    <xf numFmtId="43" fontId="7" fillId="0" borderId="73" xfId="1" applyFont="1" applyFill="1" applyBorder="1" applyAlignment="1">
      <alignment horizontal="center" vertical="center"/>
    </xf>
    <xf numFmtId="0" fontId="7" fillId="0" borderId="70" xfId="9" applyNumberFormat="1" applyFont="1" applyFill="1" applyBorder="1" applyAlignment="1">
      <alignment horizontal="center" vertical="center"/>
    </xf>
    <xf numFmtId="0" fontId="4" fillId="3" borderId="14" xfId="8" applyFont="1" applyFill="1" applyBorder="1" applyAlignment="1">
      <alignment horizontal="center" vertical="center" wrapText="1"/>
    </xf>
    <xf numFmtId="0" fontId="4" fillId="3" borderId="15" xfId="8" applyFont="1" applyFill="1" applyBorder="1" applyAlignment="1">
      <alignment horizontal="left" vertical="center" wrapText="1"/>
    </xf>
    <xf numFmtId="0" fontId="7" fillId="3" borderId="15" xfId="8" applyFont="1" applyFill="1" applyBorder="1" applyAlignment="1">
      <alignment horizontal="left" vertical="center" wrapText="1"/>
    </xf>
    <xf numFmtId="0" fontId="4" fillId="3" borderId="14" xfId="12" applyFont="1" applyFill="1" applyBorder="1" applyAlignment="1">
      <alignment horizontal="center" vertical="center" wrapText="1"/>
    </xf>
    <xf numFmtId="165" fontId="4" fillId="3" borderId="15" xfId="6" applyNumberFormat="1" applyFont="1" applyFill="1" applyBorder="1" applyAlignment="1">
      <alignment horizontal="left" vertical="center" wrapText="1"/>
    </xf>
    <xf numFmtId="0" fontId="4" fillId="3" borderId="15" xfId="6" applyNumberFormat="1" applyFont="1" applyFill="1" applyBorder="1" applyAlignment="1">
      <alignment horizontal="left" vertical="center" wrapText="1"/>
    </xf>
    <xf numFmtId="0" fontId="7" fillId="3" borderId="15" xfId="7" applyFont="1" applyFill="1" applyBorder="1" applyAlignment="1">
      <alignment horizontal="left" vertical="center" wrapText="1"/>
    </xf>
    <xf numFmtId="43" fontId="4" fillId="3" borderId="15" xfId="1" applyFont="1" applyFill="1" applyBorder="1" applyAlignment="1" applyProtection="1">
      <alignment horizontal="left" vertical="center" wrapText="1"/>
      <protection locked="0"/>
    </xf>
    <xf numFmtId="165" fontId="4" fillId="3" borderId="15" xfId="7" applyNumberFormat="1" applyFont="1" applyFill="1" applyBorder="1" applyAlignment="1">
      <alignment horizontal="left" vertical="center" wrapText="1"/>
    </xf>
    <xf numFmtId="0" fontId="4" fillId="3" borderId="15" xfId="7" applyFont="1" applyFill="1" applyBorder="1" applyAlignment="1">
      <alignment horizontal="left" vertical="center" wrapText="1"/>
    </xf>
    <xf numFmtId="9" fontId="22" fillId="0" borderId="48" xfId="2" applyFont="1" applyBorder="1" applyAlignment="1">
      <alignment horizontal="right" vertical="center"/>
    </xf>
    <xf numFmtId="49" fontId="21" fillId="0" borderId="57" xfId="5" applyNumberFormat="1" applyFont="1" applyBorder="1" applyAlignment="1">
      <alignment horizontal="center" vertical="center"/>
    </xf>
    <xf numFmtId="170" fontId="17" fillId="0" borderId="57" xfId="7" applyNumberFormat="1" applyFont="1" applyBorder="1" applyAlignment="1">
      <alignment horizontal="center" vertical="center"/>
    </xf>
    <xf numFmtId="10" fontId="22" fillId="0" borderId="57" xfId="16" applyNumberFormat="1" applyFont="1" applyFill="1" applyBorder="1"/>
    <xf numFmtId="164" fontId="22" fillId="0" borderId="59" xfId="7" applyNumberFormat="1" applyFont="1" applyBorder="1"/>
    <xf numFmtId="164" fontId="18" fillId="6" borderId="74" xfId="7" applyNumberFormat="1" applyFont="1" applyFill="1" applyBorder="1" applyAlignment="1">
      <alignment horizontal="right" vertical="center"/>
    </xf>
    <xf numFmtId="164" fontId="18" fillId="6" borderId="39" xfId="7" applyNumberFormat="1" applyFont="1" applyFill="1" applyBorder="1" applyAlignment="1">
      <alignment horizontal="right" vertical="center"/>
    </xf>
    <xf numFmtId="164" fontId="11" fillId="2" borderId="74" xfId="7" applyNumberFormat="1" applyFont="1" applyFill="1" applyBorder="1" applyAlignment="1">
      <alignment horizontal="right" vertical="center"/>
    </xf>
    <xf numFmtId="164" fontId="11" fillId="7" borderId="74" xfId="7" applyNumberFormat="1" applyFont="1" applyFill="1" applyBorder="1" applyAlignment="1">
      <alignment horizontal="right" vertical="center"/>
    </xf>
    <xf numFmtId="164" fontId="22" fillId="3" borderId="57" xfId="5" applyFont="1" applyFill="1" applyBorder="1" applyAlignment="1">
      <alignment horizontal="right" vertical="center"/>
    </xf>
    <xf numFmtId="10" fontId="22" fillId="0" borderId="57" xfId="16" applyNumberFormat="1" applyFont="1" applyFill="1" applyBorder="1" applyAlignment="1">
      <alignment horizontal="right" vertical="center"/>
    </xf>
    <xf numFmtId="164" fontId="22" fillId="7" borderId="61" xfId="7" applyNumberFormat="1" applyFont="1" applyFill="1" applyBorder="1" applyAlignment="1">
      <alignment horizontal="right" vertical="center"/>
    </xf>
    <xf numFmtId="49" fontId="21" fillId="0" borderId="48" xfId="5" applyNumberFormat="1" applyFont="1" applyBorder="1" applyAlignment="1">
      <alignment horizontal="center" vertical="center"/>
    </xf>
    <xf numFmtId="170" fontId="17" fillId="0" borderId="48" xfId="7" applyNumberFormat="1" applyFont="1" applyBorder="1" applyAlignment="1">
      <alignment horizontal="center" vertical="center"/>
    </xf>
    <xf numFmtId="10" fontId="22" fillId="0" borderId="48" xfId="16" applyNumberFormat="1" applyFont="1" applyFill="1" applyBorder="1"/>
    <xf numFmtId="164" fontId="22" fillId="0" borderId="49" xfId="7" applyNumberFormat="1" applyFont="1" applyBorder="1"/>
    <xf numFmtId="164" fontId="11" fillId="2" borderId="39" xfId="7" applyNumberFormat="1" applyFont="1" applyFill="1" applyBorder="1" applyAlignment="1">
      <alignment horizontal="right" vertical="center"/>
    </xf>
    <xf numFmtId="164" fontId="11" fillId="7" borderId="39" xfId="7" applyNumberFormat="1" applyFont="1" applyFill="1" applyBorder="1" applyAlignment="1">
      <alignment horizontal="right" vertical="center"/>
    </xf>
    <xf numFmtId="10" fontId="22" fillId="0" borderId="48" xfId="16" applyNumberFormat="1" applyFont="1" applyFill="1" applyBorder="1" applyAlignment="1">
      <alignment horizontal="right" vertical="center"/>
    </xf>
    <xf numFmtId="164" fontId="22" fillId="7" borderId="75" xfId="7" applyNumberFormat="1" applyFont="1" applyFill="1" applyBorder="1" applyAlignment="1">
      <alignment horizontal="right" vertical="center"/>
    </xf>
    <xf numFmtId="0" fontId="1" fillId="0" borderId="5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55" xfId="1" applyFont="1" applyFill="1" applyBorder="1" applyAlignment="1">
      <alignment horizontal="center" vertical="center"/>
    </xf>
    <xf numFmtId="164" fontId="4" fillId="10" borderId="54" xfId="9" applyFont="1" applyFill="1" applyBorder="1" applyAlignment="1">
      <alignment horizontal="center" vertical="center"/>
    </xf>
    <xf numFmtId="164" fontId="4" fillId="10" borderId="1" xfId="9" applyFont="1" applyFill="1" applyBorder="1" applyAlignment="1">
      <alignment horizontal="center" vertical="center"/>
    </xf>
    <xf numFmtId="164" fontId="4" fillId="10" borderId="1" xfId="9" applyFont="1" applyFill="1" applyBorder="1" applyAlignment="1">
      <alignment horizontal="left" vertical="center"/>
    </xf>
    <xf numFmtId="43" fontId="4" fillId="10" borderId="1" xfId="1" applyFont="1" applyFill="1" applyBorder="1" applyAlignment="1">
      <alignment horizontal="center" vertical="center"/>
    </xf>
    <xf numFmtId="43" fontId="4" fillId="10" borderId="55" xfId="1" applyFont="1" applyFill="1" applyBorder="1" applyAlignment="1">
      <alignment horizontal="center" vertical="center"/>
    </xf>
    <xf numFmtId="164" fontId="4" fillId="0" borderId="54" xfId="9" applyFont="1" applyBorder="1" applyAlignment="1">
      <alignment horizontal="center" vertical="center"/>
    </xf>
    <xf numFmtId="164" fontId="4" fillId="0" borderId="1" xfId="9" applyFont="1" applyBorder="1" applyAlignment="1">
      <alignment horizontal="center" vertical="center"/>
    </xf>
    <xf numFmtId="164" fontId="4" fillId="0" borderId="1" xfId="9" applyFont="1" applyBorder="1" applyAlignment="1">
      <alignment horizontal="left" vertical="center"/>
    </xf>
    <xf numFmtId="10" fontId="4" fillId="0" borderId="1" xfId="14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2" borderId="55" xfId="1" applyFont="1" applyFill="1" applyBorder="1" applyAlignment="1">
      <alignment horizontal="center" vertical="center"/>
    </xf>
    <xf numFmtId="3" fontId="4" fillId="0" borderId="10" xfId="9" applyNumberFormat="1" applyFont="1" applyFill="1" applyBorder="1" applyAlignment="1">
      <alignment horizontal="center" vertical="center"/>
    </xf>
    <xf numFmtId="0" fontId="7" fillId="4" borderId="11" xfId="3" applyFont="1" applyFill="1" applyBorder="1" applyAlignment="1">
      <alignment horizontal="center" vertical="center" wrapText="1"/>
    </xf>
    <xf numFmtId="0" fontId="7" fillId="0" borderId="11" xfId="9" applyNumberFormat="1" applyFont="1" applyBorder="1" applyAlignment="1">
      <alignment horizontal="left" vertical="center" wrapText="1"/>
    </xf>
    <xf numFmtId="0" fontId="7" fillId="0" borderId="11" xfId="9" applyNumberFormat="1" applyFont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43" fontId="7" fillId="0" borderId="76" xfId="1" applyFont="1" applyFill="1" applyBorder="1" applyAlignment="1">
      <alignment horizontal="center" vertical="center"/>
    </xf>
    <xf numFmtId="3" fontId="7" fillId="0" borderId="6" xfId="9" applyNumberFormat="1" applyFont="1" applyFill="1" applyBorder="1" applyAlignment="1">
      <alignment horizontal="center" vertical="center"/>
    </xf>
    <xf numFmtId="0" fontId="7" fillId="4" borderId="7" xfId="3" applyFont="1" applyFill="1" applyBorder="1" applyAlignment="1">
      <alignment horizontal="center" vertical="center" wrapText="1"/>
    </xf>
    <xf numFmtId="0" fontId="7" fillId="0" borderId="7" xfId="9" applyNumberFormat="1" applyFont="1" applyBorder="1" applyAlignment="1">
      <alignment horizontal="left" vertical="center" wrapText="1"/>
    </xf>
    <xf numFmtId="0" fontId="7" fillId="0" borderId="7" xfId="9" applyNumberFormat="1" applyFont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164" fontId="18" fillId="2" borderId="10" xfId="9" applyFont="1" applyFill="1" applyBorder="1" applyAlignment="1">
      <alignment horizontal="center" vertical="center"/>
    </xf>
    <xf numFmtId="164" fontId="18" fillId="2" borderId="11" xfId="9" applyFont="1" applyFill="1" applyBorder="1" applyAlignment="1">
      <alignment horizontal="center" vertical="center"/>
    </xf>
    <xf numFmtId="164" fontId="18" fillId="2" borderId="11" xfId="9" applyFont="1" applyFill="1" applyBorder="1" applyAlignment="1">
      <alignment horizontal="left" vertical="center"/>
    </xf>
    <xf numFmtId="10" fontId="4" fillId="2" borderId="11" xfId="14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  <xf numFmtId="0" fontId="6" fillId="0" borderId="0" xfId="5" applyNumberFormat="1" applyFont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6" fillId="0" borderId="53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6" borderId="58" xfId="7" applyFont="1" applyFill="1" applyBorder="1" applyAlignment="1">
      <alignment horizontal="center" vertical="center"/>
    </xf>
    <xf numFmtId="43" fontId="0" fillId="0" borderId="0" xfId="0" applyNumberFormat="1"/>
    <xf numFmtId="0" fontId="18" fillId="11" borderId="23" xfId="7" applyFont="1" applyFill="1" applyBorder="1" applyAlignment="1">
      <alignment horizontal="right" vertical="center"/>
    </xf>
    <xf numFmtId="164" fontId="18" fillId="11" borderId="23" xfId="7" applyNumberFormat="1" applyFont="1" applyFill="1" applyBorder="1" applyAlignment="1">
      <alignment vertical="center"/>
    </xf>
    <xf numFmtId="0" fontId="11" fillId="2" borderId="77" xfId="7" applyFont="1" applyFill="1" applyBorder="1" applyAlignment="1">
      <alignment horizontal="right" vertical="center"/>
    </xf>
    <xf numFmtId="164" fontId="11" fillId="2" borderId="77" xfId="7" applyNumberFormat="1" applyFont="1" applyFill="1" applyBorder="1" applyAlignment="1">
      <alignment vertical="center"/>
    </xf>
    <xf numFmtId="164" fontId="6" fillId="2" borderId="79" xfId="5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0" fontId="11" fillId="7" borderId="39" xfId="2" applyNumberFormat="1" applyFont="1" applyFill="1" applyBorder="1" applyAlignment="1">
      <alignment vertical="center"/>
    </xf>
    <xf numFmtId="168" fontId="11" fillId="0" borderId="80" xfId="7" applyNumberFormat="1" applyFont="1" applyBorder="1" applyAlignment="1">
      <alignment horizontal="center"/>
    </xf>
    <xf numFmtId="10" fontId="11" fillId="9" borderId="39" xfId="2" applyNumberFormat="1" applyFont="1" applyFill="1" applyBorder="1"/>
    <xf numFmtId="164" fontId="14" fillId="0" borderId="0" xfId="7" applyNumberFormat="1" applyFont="1" applyAlignment="1">
      <alignment horizontal="right" vertical="center"/>
    </xf>
    <xf numFmtId="0" fontId="7" fillId="0" borderId="30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left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left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49" fontId="6" fillId="0" borderId="24" xfId="5" applyNumberFormat="1" applyFont="1" applyBorder="1" applyAlignment="1">
      <alignment horizontal="center" vertical="center" wrapText="1"/>
    </xf>
    <xf numFmtId="49" fontId="6" fillId="0" borderId="0" xfId="5" applyNumberFormat="1" applyFont="1" applyBorder="1" applyAlignment="1">
      <alignment horizontal="center" vertical="center" wrapText="1"/>
    </xf>
    <xf numFmtId="49" fontId="6" fillId="0" borderId="53" xfId="5" applyNumberFormat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6" fillId="0" borderId="13" xfId="1" applyFont="1" applyBorder="1" applyAlignment="1">
      <alignment horizontal="center" vertical="center" wrapText="1"/>
    </xf>
    <xf numFmtId="164" fontId="4" fillId="3" borderId="14" xfId="5" applyFont="1" applyFill="1" applyBorder="1" applyAlignment="1">
      <alignment horizontal="center" vertical="center"/>
    </xf>
    <xf numFmtId="164" fontId="4" fillId="3" borderId="15" xfId="5" applyFont="1" applyFill="1" applyBorder="1" applyAlignment="1">
      <alignment horizontal="center" vertical="center"/>
    </xf>
    <xf numFmtId="165" fontId="6" fillId="0" borderId="2" xfId="6" applyNumberFormat="1" applyFont="1" applyBorder="1" applyAlignment="1">
      <alignment horizontal="center" vertical="center"/>
    </xf>
    <xf numFmtId="164" fontId="6" fillId="0" borderId="3" xfId="5" applyFont="1" applyBorder="1" applyAlignment="1">
      <alignment horizontal="center" vertical="center"/>
    </xf>
    <xf numFmtId="164" fontId="6" fillId="0" borderId="4" xfId="5" applyFont="1" applyBorder="1" applyAlignment="1">
      <alignment horizontal="center" vertical="center"/>
    </xf>
    <xf numFmtId="164" fontId="6" fillId="0" borderId="5" xfId="5" applyFont="1" applyBorder="1" applyAlignment="1">
      <alignment horizontal="center" vertical="center"/>
    </xf>
    <xf numFmtId="164" fontId="6" fillId="0" borderId="6" xfId="5" applyFont="1" applyBorder="1" applyAlignment="1">
      <alignment horizontal="center" vertical="center" wrapText="1"/>
    </xf>
    <xf numFmtId="164" fontId="6" fillId="0" borderId="10" xfId="5" applyFont="1" applyBorder="1" applyAlignment="1">
      <alignment horizontal="center" vertical="center" wrapText="1"/>
    </xf>
    <xf numFmtId="0" fontId="6" fillId="0" borderId="7" xfId="5" applyNumberFormat="1" applyFont="1" applyBorder="1" applyAlignment="1">
      <alignment horizontal="center" vertical="center" wrapText="1"/>
    </xf>
    <xf numFmtId="0" fontId="6" fillId="0" borderId="11" xfId="5" applyNumberFormat="1" applyFont="1" applyBorder="1" applyAlignment="1">
      <alignment horizontal="center" vertical="center" wrapText="1"/>
    </xf>
    <xf numFmtId="164" fontId="6" fillId="0" borderId="7" xfId="5" applyFont="1" applyBorder="1" applyAlignment="1">
      <alignment horizontal="center" vertical="center" wrapText="1"/>
    </xf>
    <xf numFmtId="164" fontId="6" fillId="0" borderId="11" xfId="5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12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1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0" fontId="14" fillId="0" borderId="31" xfId="7" applyFont="1" applyBorder="1" applyAlignment="1">
      <alignment horizontal="center"/>
    </xf>
    <xf numFmtId="0" fontId="14" fillId="0" borderId="32" xfId="7" applyFont="1" applyBorder="1" applyAlignment="1">
      <alignment horizontal="center"/>
    </xf>
    <xf numFmtId="0" fontId="14" fillId="0" borderId="33" xfId="7" applyFont="1" applyBorder="1" applyAlignment="1">
      <alignment horizontal="center"/>
    </xf>
    <xf numFmtId="0" fontId="14" fillId="0" borderId="34" xfId="7" applyFont="1" applyBorder="1" applyAlignment="1">
      <alignment horizontal="center"/>
    </xf>
    <xf numFmtId="0" fontId="14" fillId="0" borderId="0" xfId="7" applyFont="1" applyAlignment="1">
      <alignment horizontal="center"/>
    </xf>
    <xf numFmtId="0" fontId="14" fillId="0" borderId="35" xfId="7" applyFont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1" fillId="9" borderId="78" xfId="7" applyFont="1" applyFill="1" applyBorder="1" applyAlignment="1">
      <alignment horizontal="center" vertical="center"/>
    </xf>
    <xf numFmtId="0" fontId="11" fillId="9" borderId="42" xfId="7" applyFont="1" applyFill="1" applyBorder="1" applyAlignment="1">
      <alignment horizontal="center" vertical="center"/>
    </xf>
    <xf numFmtId="0" fontId="11" fillId="6" borderId="38" xfId="7" applyFont="1" applyFill="1" applyBorder="1" applyAlignment="1">
      <alignment horizontal="center" vertical="center"/>
    </xf>
    <xf numFmtId="0" fontId="11" fillId="6" borderId="34" xfId="7" applyFont="1" applyFill="1" applyBorder="1" applyAlignment="1">
      <alignment horizontal="center" vertical="center"/>
    </xf>
    <xf numFmtId="0" fontId="11" fillId="6" borderId="36" xfId="7" applyFont="1" applyFill="1" applyBorder="1" applyAlignment="1">
      <alignment horizontal="center" vertical="center"/>
    </xf>
    <xf numFmtId="0" fontId="16" fillId="0" borderId="2" xfId="7" applyFont="1" applyBorder="1" applyAlignment="1">
      <alignment horizontal="center"/>
    </xf>
    <xf numFmtId="0" fontId="16" fillId="0" borderId="37" xfId="7" applyFont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0" xfId="7" applyFont="1" applyAlignment="1">
      <alignment horizontal="left"/>
    </xf>
    <xf numFmtId="0" fontId="16" fillId="0" borderId="35" xfId="7" applyFont="1" applyBorder="1" applyAlignment="1">
      <alignment horizontal="left"/>
    </xf>
    <xf numFmtId="0" fontId="16" fillId="0" borderId="34" xfId="7" applyFont="1" applyBorder="1" applyAlignment="1">
      <alignment horizontal="center" wrapText="1"/>
    </xf>
    <xf numFmtId="0" fontId="16" fillId="0" borderId="0" xfId="7" applyFont="1" applyAlignment="1">
      <alignment horizontal="center" wrapText="1"/>
    </xf>
    <xf numFmtId="0" fontId="16" fillId="0" borderId="35" xfId="7" applyFont="1" applyBorder="1" applyAlignment="1">
      <alignment horizontal="center" wrapText="1"/>
    </xf>
    <xf numFmtId="10" fontId="11" fillId="6" borderId="41" xfId="7" applyNumberFormat="1" applyFont="1" applyFill="1" applyBorder="1" applyAlignment="1">
      <alignment horizontal="center" vertical="center" wrapText="1"/>
    </xf>
    <xf numFmtId="10" fontId="11" fillId="6" borderId="43" xfId="7" applyNumberFormat="1" applyFont="1" applyFill="1" applyBorder="1" applyAlignment="1">
      <alignment horizontal="center" vertical="center" wrapText="1"/>
    </xf>
    <xf numFmtId="9" fontId="11" fillId="9" borderId="41" xfId="2" applyFont="1" applyFill="1" applyBorder="1" applyAlignment="1">
      <alignment horizontal="center" vertical="center"/>
    </xf>
    <xf numFmtId="9" fontId="11" fillId="9" borderId="43" xfId="2" applyFont="1" applyFill="1" applyBorder="1" applyAlignment="1">
      <alignment horizontal="center" vertical="center"/>
    </xf>
    <xf numFmtId="0" fontId="11" fillId="11" borderId="38" xfId="7" applyFont="1" applyFill="1" applyBorder="1" applyAlignment="1">
      <alignment horizontal="center" vertical="center" wrapText="1"/>
    </xf>
    <xf numFmtId="0" fontId="11" fillId="11" borderId="34" xfId="7" applyFont="1" applyFill="1" applyBorder="1" applyAlignment="1">
      <alignment horizontal="center" vertical="center" wrapText="1"/>
    </xf>
    <xf numFmtId="0" fontId="11" fillId="11" borderId="36" xfId="7" applyFont="1" applyFill="1" applyBorder="1" applyAlignment="1">
      <alignment horizontal="center" vertical="center" wrapText="1"/>
    </xf>
    <xf numFmtId="10" fontId="11" fillId="11" borderId="41" xfId="7" applyNumberFormat="1" applyFont="1" applyFill="1" applyBorder="1" applyAlignment="1">
      <alignment horizontal="center" vertical="center" wrapText="1"/>
    </xf>
    <xf numFmtId="10" fontId="11" fillId="11" borderId="43" xfId="7" applyNumberFormat="1" applyFont="1" applyFill="1" applyBorder="1" applyAlignment="1">
      <alignment horizontal="center" vertical="center" wrapText="1"/>
    </xf>
    <xf numFmtId="0" fontId="17" fillId="0" borderId="48" xfId="7" applyFont="1" applyBorder="1" applyAlignment="1">
      <alignment horizontal="center" vertical="center"/>
    </xf>
    <xf numFmtId="164" fontId="17" fillId="0" borderId="26" xfId="5" applyFont="1" applyBorder="1" applyAlignment="1">
      <alignment horizontal="center" vertical="center"/>
    </xf>
    <xf numFmtId="164" fontId="17" fillId="0" borderId="27" xfId="5" applyFont="1" applyBorder="1" applyAlignment="1">
      <alignment horizontal="center" vertical="center"/>
    </xf>
    <xf numFmtId="0" fontId="17" fillId="0" borderId="26" xfId="7" applyFont="1" applyBorder="1" applyAlignment="1">
      <alignment horizontal="center" vertical="center"/>
    </xf>
    <xf numFmtId="0" fontId="17" fillId="0" borderId="27" xfId="7" applyFont="1" applyBorder="1" applyAlignment="1">
      <alignment horizontal="center" vertical="center"/>
    </xf>
    <xf numFmtId="0" fontId="17" fillId="0" borderId="58" xfId="7" applyFont="1" applyBorder="1" applyAlignment="1">
      <alignment horizontal="center"/>
    </xf>
    <xf numFmtId="0" fontId="17" fillId="0" borderId="59" xfId="7" applyFont="1" applyBorder="1" applyAlignment="1">
      <alignment horizontal="center"/>
    </xf>
    <xf numFmtId="0" fontId="28" fillId="0" borderId="31" xfId="7" applyFont="1" applyBorder="1" applyAlignment="1">
      <alignment horizontal="center" vertical="center"/>
    </xf>
    <xf numFmtId="0" fontId="28" fillId="0" borderId="32" xfId="7" applyFont="1" applyBorder="1" applyAlignment="1">
      <alignment horizontal="center" vertical="center"/>
    </xf>
    <xf numFmtId="0" fontId="28" fillId="0" borderId="33" xfId="7" applyFont="1" applyBorder="1" applyAlignment="1">
      <alignment horizontal="center" vertical="center"/>
    </xf>
    <xf numFmtId="0" fontId="28" fillId="0" borderId="44" xfId="7" applyFont="1" applyBorder="1" applyAlignment="1">
      <alignment horizontal="center" vertical="center"/>
    </xf>
    <xf numFmtId="0" fontId="28" fillId="0" borderId="62" xfId="7" applyFont="1" applyBorder="1" applyAlignment="1">
      <alignment horizontal="center" vertical="center"/>
    </xf>
    <xf numFmtId="0" fontId="28" fillId="0" borderId="81" xfId="7" applyFont="1" applyBorder="1" applyAlignment="1">
      <alignment horizontal="center" vertical="center"/>
    </xf>
    <xf numFmtId="164" fontId="20" fillId="0" borderId="31" xfId="5" applyFont="1" applyBorder="1" applyAlignment="1">
      <alignment horizontal="center" vertical="center"/>
    </xf>
    <xf numFmtId="164" fontId="20" fillId="0" borderId="32" xfId="5" applyFont="1" applyBorder="1" applyAlignment="1">
      <alignment horizontal="center" vertical="center"/>
    </xf>
    <xf numFmtId="164" fontId="20" fillId="0" borderId="33" xfId="5" applyFont="1" applyBorder="1" applyAlignment="1">
      <alignment horizontal="center" vertical="center"/>
    </xf>
    <xf numFmtId="164" fontId="20" fillId="0" borderId="44" xfId="5" applyFont="1" applyBorder="1" applyAlignment="1">
      <alignment horizontal="center" vertical="center"/>
    </xf>
    <xf numFmtId="164" fontId="20" fillId="0" borderId="62" xfId="5" applyFont="1" applyBorder="1" applyAlignment="1">
      <alignment horizontal="center" vertical="center"/>
    </xf>
    <xf numFmtId="164" fontId="20" fillId="0" borderId="81" xfId="5" applyFont="1" applyBorder="1" applyAlignment="1">
      <alignment horizontal="center" vertical="center"/>
    </xf>
    <xf numFmtId="0" fontId="11" fillId="6" borderId="58" xfId="7" applyFont="1" applyFill="1" applyBorder="1" applyAlignment="1">
      <alignment horizontal="center" vertical="center"/>
    </xf>
    <xf numFmtId="0" fontId="11" fillId="6" borderId="59" xfId="7" applyFont="1" applyFill="1" applyBorder="1" applyAlignment="1">
      <alignment horizontal="center" vertical="center"/>
    </xf>
    <xf numFmtId="167" fontId="22" fillId="0" borderId="57" xfId="5" applyNumberFormat="1" applyFont="1" applyBorder="1" applyAlignment="1">
      <alignment horizontal="center" vertical="center"/>
    </xf>
    <xf numFmtId="164" fontId="22" fillId="0" borderId="26" xfId="5" applyFont="1" applyBorder="1" applyAlignment="1">
      <alignment horizontal="right" vertical="center"/>
    </xf>
    <xf numFmtId="164" fontId="22" fillId="0" borderId="12" xfId="5" applyFont="1" applyBorder="1" applyAlignment="1">
      <alignment horizontal="right" vertical="center"/>
    </xf>
    <xf numFmtId="164" fontId="23" fillId="0" borderId="58" xfId="5" applyFont="1" applyBorder="1" applyAlignment="1">
      <alignment horizontal="center" vertical="center"/>
    </xf>
    <xf numFmtId="164" fontId="23" fillId="0" borderId="59" xfId="5" applyFont="1" applyBorder="1" applyAlignment="1">
      <alignment horizontal="center" vertical="center"/>
    </xf>
    <xf numFmtId="164" fontId="23" fillId="0" borderId="26" xfId="5" applyFont="1" applyBorder="1" applyAlignment="1">
      <alignment horizontal="left" vertical="center"/>
    </xf>
    <xf numFmtId="164" fontId="23" fillId="0" borderId="27" xfId="5" applyFont="1" applyBorder="1" applyAlignment="1">
      <alignment horizontal="left" vertical="center"/>
    </xf>
    <xf numFmtId="164" fontId="22" fillId="0" borderId="27" xfId="5" applyFont="1" applyBorder="1" applyAlignment="1">
      <alignment horizontal="right" vertical="center"/>
    </xf>
    <xf numFmtId="0" fontId="11" fillId="6" borderId="60" xfId="7" applyFont="1" applyFill="1" applyBorder="1" applyAlignment="1">
      <alignment horizontal="center" vertical="center"/>
    </xf>
  </cellXfs>
  <cellStyles count="33">
    <cellStyle name="Moeda 2" xfId="15" xr:uid="{00000000-0005-0000-0000-000000000000}"/>
    <cellStyle name="Moeda 3" xfId="19" xr:uid="{00000000-0005-0000-0000-000001000000}"/>
    <cellStyle name="Moeda 4" xfId="29" xr:uid="{00000000-0005-0000-0000-000002000000}"/>
    <cellStyle name="Normal" xfId="0" builtinId="0"/>
    <cellStyle name="Normal 11" xfId="31" xr:uid="{00000000-0005-0000-0000-000004000000}"/>
    <cellStyle name="Normal 2" xfId="3" xr:uid="{00000000-0005-0000-0000-000005000000}"/>
    <cellStyle name="Normal 2 2" xfId="20" xr:uid="{00000000-0005-0000-0000-000006000000}"/>
    <cellStyle name="Normal 2 3" xfId="24" xr:uid="{00000000-0005-0000-0000-000007000000}"/>
    <cellStyle name="Normal 3" xfId="18" xr:uid="{00000000-0005-0000-0000-000008000000}"/>
    <cellStyle name="Normal 3 2" xfId="12" xr:uid="{00000000-0005-0000-0000-000009000000}"/>
    <cellStyle name="Normal 4" xfId="7" xr:uid="{00000000-0005-0000-0000-00000A000000}"/>
    <cellStyle name="Normal 4 2" xfId="8" xr:uid="{00000000-0005-0000-0000-00000B000000}"/>
    <cellStyle name="Normal 5" xfId="30" xr:uid="{00000000-0005-0000-0000-00000C000000}"/>
    <cellStyle name="Normal 8" xfId="11" xr:uid="{00000000-0005-0000-0000-00000D000000}"/>
    <cellStyle name="Normal 9" xfId="13" xr:uid="{00000000-0005-0000-0000-00000E000000}"/>
    <cellStyle name="Porcentagem" xfId="2" builtinId="5"/>
    <cellStyle name="Porcentagem 2" xfId="16" xr:uid="{00000000-0005-0000-0000-000010000000}"/>
    <cellStyle name="Porcentagem 3" xfId="14" xr:uid="{00000000-0005-0000-0000-000011000000}"/>
    <cellStyle name="Porcentagem 4" xfId="21" xr:uid="{00000000-0005-0000-0000-000012000000}"/>
    <cellStyle name="Separador de milhares 2" xfId="27" xr:uid="{00000000-0005-0000-0000-000013000000}"/>
    <cellStyle name="Vírgula" xfId="1" builtinId="3"/>
    <cellStyle name="Vírgula 2" xfId="4" xr:uid="{00000000-0005-0000-0000-000015000000}"/>
    <cellStyle name="Vírgula 2 2" xfId="23" xr:uid="{00000000-0005-0000-0000-000016000000}"/>
    <cellStyle name="Vírgula 2 2 2" xfId="9" xr:uid="{00000000-0005-0000-0000-000017000000}"/>
    <cellStyle name="Vírgula 2 2 2 2" xfId="28" xr:uid="{00000000-0005-0000-0000-000018000000}"/>
    <cellStyle name="Vírgula 2 3" xfId="6" xr:uid="{00000000-0005-0000-0000-000019000000}"/>
    <cellStyle name="Vírgula 2 3 2" xfId="32" xr:uid="{00000000-0005-0000-0000-00001A000000}"/>
    <cellStyle name="Vírgula 2 4" xfId="25" xr:uid="{00000000-0005-0000-0000-00001B000000}"/>
    <cellStyle name="Vírgula 3" xfId="10" xr:uid="{00000000-0005-0000-0000-00001C000000}"/>
    <cellStyle name="Vírgula 4" xfId="5" xr:uid="{00000000-0005-0000-0000-00001D000000}"/>
    <cellStyle name="Vírgula 4 2" xfId="26" xr:uid="{00000000-0005-0000-0000-00001E000000}"/>
    <cellStyle name="Vírgula 5" xfId="17" xr:uid="{00000000-0005-0000-0000-00001F000000}"/>
    <cellStyle name="Vírgula 6" xfId="22" xr:uid="{00000000-0005-0000-0000-000020000000}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NTE%202024\CRUZEIRO%202023\PLANILHA_CDHU%20184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Plan1"/>
      <sheetName val="RESUMO"/>
      <sheetName val="cronograma físico-financeiro"/>
      <sheetName val="Serviços"/>
      <sheetName val="Plan2"/>
    </sheetNames>
    <sheetDataSet>
      <sheetData sheetId="0" refreshError="1"/>
      <sheetData sheetId="1" refreshError="1"/>
      <sheetData sheetId="2" refreshError="1">
        <row r="10">
          <cell r="B10" t="str">
            <v>Obra: CONSTRUÇÃO DO HOSPITAL REGIONAL CIRCUITO DA FÉ E VALE HISTÓRICO</v>
          </cell>
        </row>
        <row r="53">
          <cell r="A53" t="str">
            <v>25.0</v>
          </cell>
          <cell r="B53" t="str">
            <v>ADMINISTRAÇÃO LOCAL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46"/>
  <sheetViews>
    <sheetView tabSelected="1" view="pageBreakPreview" topLeftCell="A574" zoomScaleNormal="130" zoomScaleSheetLayoutView="100" workbookViewId="0">
      <selection activeCell="N590" sqref="N590"/>
    </sheetView>
  </sheetViews>
  <sheetFormatPr defaultRowHeight="15" x14ac:dyDescent="0.25"/>
  <cols>
    <col min="1" max="1" width="8.7109375" style="3" customWidth="1"/>
    <col min="2" max="2" width="16" style="15" bestFit="1" customWidth="1"/>
    <col min="3" max="3" width="60" style="84" customWidth="1"/>
    <col min="4" max="4" width="7.7109375" style="16" bestFit="1" customWidth="1"/>
    <col min="5" max="5" width="11.5703125" style="20" customWidth="1"/>
    <col min="6" max="6" width="14.140625" style="20" customWidth="1"/>
    <col min="7" max="7" width="15" style="20" bestFit="1" customWidth="1"/>
    <col min="8" max="8" width="14" bestFit="1" customWidth="1"/>
    <col min="9" max="9" width="10.42578125" bestFit="1" customWidth="1"/>
    <col min="25" max="222" width="9.140625" style="1"/>
    <col min="223" max="223" width="6.7109375" style="1" customWidth="1"/>
    <col min="224" max="224" width="8.140625" style="1" customWidth="1"/>
    <col min="225" max="225" width="62.7109375" style="1" customWidth="1"/>
    <col min="226" max="226" width="7.28515625" style="1" customWidth="1"/>
    <col min="227" max="227" width="11.7109375" style="1" customWidth="1"/>
    <col min="228" max="228" width="12.140625" style="1" customWidth="1"/>
    <col min="229" max="229" width="14.5703125" style="1" customWidth="1"/>
    <col min="230" max="234" width="0" style="1" hidden="1" customWidth="1"/>
    <col min="235" max="236" width="9.140625" style="1"/>
    <col min="237" max="237" width="16" style="1" customWidth="1"/>
    <col min="238" max="252" width="9.140625" style="1"/>
    <col min="253" max="253" width="6.7109375" style="1" customWidth="1"/>
    <col min="254" max="254" width="9.85546875" style="1" customWidth="1"/>
    <col min="255" max="255" width="42" style="1" customWidth="1"/>
    <col min="256" max="256" width="7.7109375" style="1" bestFit="1" customWidth="1"/>
    <col min="257" max="257" width="11.28515625" style="1" bestFit="1" customWidth="1"/>
    <col min="258" max="258" width="14" style="1" bestFit="1" customWidth="1"/>
    <col min="259" max="259" width="15" style="1" bestFit="1" customWidth="1"/>
    <col min="260" max="478" width="9.140625" style="1"/>
    <col min="479" max="479" width="6.7109375" style="1" customWidth="1"/>
    <col min="480" max="480" width="8.140625" style="1" customWidth="1"/>
    <col min="481" max="481" width="62.7109375" style="1" customWidth="1"/>
    <col min="482" max="482" width="7.28515625" style="1" customWidth="1"/>
    <col min="483" max="483" width="11.7109375" style="1" customWidth="1"/>
    <col min="484" max="484" width="12.140625" style="1" customWidth="1"/>
    <col min="485" max="485" width="14.5703125" style="1" customWidth="1"/>
    <col min="486" max="490" width="0" style="1" hidden="1" customWidth="1"/>
    <col min="491" max="492" width="9.140625" style="1"/>
    <col min="493" max="493" width="16" style="1" customWidth="1"/>
    <col min="494" max="508" width="9.140625" style="1"/>
    <col min="509" max="509" width="6.7109375" style="1" customWidth="1"/>
    <col min="510" max="510" width="9.85546875" style="1" customWidth="1"/>
    <col min="511" max="511" width="42" style="1" customWidth="1"/>
    <col min="512" max="512" width="7.7109375" style="1" bestFit="1" customWidth="1"/>
    <col min="513" max="513" width="11.28515625" style="1" bestFit="1" customWidth="1"/>
    <col min="514" max="514" width="14" style="1" bestFit="1" customWidth="1"/>
    <col min="515" max="515" width="15" style="1" bestFit="1" customWidth="1"/>
    <col min="516" max="734" width="9.140625" style="1"/>
    <col min="735" max="735" width="6.7109375" style="1" customWidth="1"/>
    <col min="736" max="736" width="8.140625" style="1" customWidth="1"/>
    <col min="737" max="737" width="62.7109375" style="1" customWidth="1"/>
    <col min="738" max="738" width="7.28515625" style="1" customWidth="1"/>
    <col min="739" max="739" width="11.7109375" style="1" customWidth="1"/>
    <col min="740" max="740" width="12.140625" style="1" customWidth="1"/>
    <col min="741" max="741" width="14.5703125" style="1" customWidth="1"/>
    <col min="742" max="746" width="0" style="1" hidden="1" customWidth="1"/>
    <col min="747" max="748" width="9.140625" style="1"/>
    <col min="749" max="749" width="16" style="1" customWidth="1"/>
    <col min="750" max="764" width="9.140625" style="1"/>
    <col min="765" max="765" width="6.7109375" style="1" customWidth="1"/>
    <col min="766" max="766" width="9.85546875" style="1" customWidth="1"/>
    <col min="767" max="767" width="42" style="1" customWidth="1"/>
    <col min="768" max="768" width="7.7109375" style="1" bestFit="1" customWidth="1"/>
    <col min="769" max="769" width="11.28515625" style="1" bestFit="1" customWidth="1"/>
    <col min="770" max="770" width="14" style="1" bestFit="1" customWidth="1"/>
    <col min="771" max="771" width="15" style="1" bestFit="1" customWidth="1"/>
    <col min="772" max="990" width="9.140625" style="1"/>
    <col min="991" max="991" width="6.7109375" style="1" customWidth="1"/>
    <col min="992" max="992" width="8.140625" style="1" customWidth="1"/>
    <col min="993" max="993" width="62.7109375" style="1" customWidth="1"/>
    <col min="994" max="994" width="7.28515625" style="1" customWidth="1"/>
    <col min="995" max="995" width="11.7109375" style="1" customWidth="1"/>
    <col min="996" max="996" width="12.140625" style="1" customWidth="1"/>
    <col min="997" max="997" width="14.5703125" style="1" customWidth="1"/>
    <col min="998" max="1002" width="0" style="1" hidden="1" customWidth="1"/>
    <col min="1003" max="1004" width="9.140625" style="1"/>
    <col min="1005" max="1005" width="16" style="1" customWidth="1"/>
    <col min="1006" max="1020" width="9.140625" style="1"/>
    <col min="1021" max="1021" width="6.7109375" style="1" customWidth="1"/>
    <col min="1022" max="1022" width="9.85546875" style="1" customWidth="1"/>
    <col min="1023" max="1023" width="42" style="1" customWidth="1"/>
    <col min="1024" max="1024" width="7.7109375" style="1" bestFit="1" customWidth="1"/>
    <col min="1025" max="1025" width="11.28515625" style="1" bestFit="1" customWidth="1"/>
    <col min="1026" max="1026" width="14" style="1" bestFit="1" customWidth="1"/>
    <col min="1027" max="1027" width="15" style="1" bestFit="1" customWidth="1"/>
    <col min="1028" max="1246" width="9.140625" style="1"/>
    <col min="1247" max="1247" width="6.7109375" style="1" customWidth="1"/>
    <col min="1248" max="1248" width="8.140625" style="1" customWidth="1"/>
    <col min="1249" max="1249" width="62.7109375" style="1" customWidth="1"/>
    <col min="1250" max="1250" width="7.28515625" style="1" customWidth="1"/>
    <col min="1251" max="1251" width="11.7109375" style="1" customWidth="1"/>
    <col min="1252" max="1252" width="12.140625" style="1" customWidth="1"/>
    <col min="1253" max="1253" width="14.5703125" style="1" customWidth="1"/>
    <col min="1254" max="1258" width="0" style="1" hidden="1" customWidth="1"/>
    <col min="1259" max="1260" width="9.140625" style="1"/>
    <col min="1261" max="1261" width="16" style="1" customWidth="1"/>
    <col min="1262" max="1276" width="9.140625" style="1"/>
    <col min="1277" max="1277" width="6.7109375" style="1" customWidth="1"/>
    <col min="1278" max="1278" width="9.85546875" style="1" customWidth="1"/>
    <col min="1279" max="1279" width="42" style="1" customWidth="1"/>
    <col min="1280" max="1280" width="7.7109375" style="1" bestFit="1" customWidth="1"/>
    <col min="1281" max="1281" width="11.28515625" style="1" bestFit="1" customWidth="1"/>
    <col min="1282" max="1282" width="14" style="1" bestFit="1" customWidth="1"/>
    <col min="1283" max="1283" width="15" style="1" bestFit="1" customWidth="1"/>
    <col min="1284" max="1502" width="9.140625" style="1"/>
    <col min="1503" max="1503" width="6.7109375" style="1" customWidth="1"/>
    <col min="1504" max="1504" width="8.140625" style="1" customWidth="1"/>
    <col min="1505" max="1505" width="62.7109375" style="1" customWidth="1"/>
    <col min="1506" max="1506" width="7.28515625" style="1" customWidth="1"/>
    <col min="1507" max="1507" width="11.7109375" style="1" customWidth="1"/>
    <col min="1508" max="1508" width="12.140625" style="1" customWidth="1"/>
    <col min="1509" max="1509" width="14.5703125" style="1" customWidth="1"/>
    <col min="1510" max="1514" width="0" style="1" hidden="1" customWidth="1"/>
    <col min="1515" max="1516" width="9.140625" style="1"/>
    <col min="1517" max="1517" width="16" style="1" customWidth="1"/>
    <col min="1518" max="1532" width="9.140625" style="1"/>
    <col min="1533" max="1533" width="6.7109375" style="1" customWidth="1"/>
    <col min="1534" max="1534" width="9.85546875" style="1" customWidth="1"/>
    <col min="1535" max="1535" width="42" style="1" customWidth="1"/>
    <col min="1536" max="1536" width="7.7109375" style="1" bestFit="1" customWidth="1"/>
    <col min="1537" max="1537" width="11.28515625" style="1" bestFit="1" customWidth="1"/>
    <col min="1538" max="1538" width="14" style="1" bestFit="1" customWidth="1"/>
    <col min="1539" max="1539" width="15" style="1" bestFit="1" customWidth="1"/>
    <col min="1540" max="1758" width="9.140625" style="1"/>
    <col min="1759" max="1759" width="6.7109375" style="1" customWidth="1"/>
    <col min="1760" max="1760" width="8.140625" style="1" customWidth="1"/>
    <col min="1761" max="1761" width="62.7109375" style="1" customWidth="1"/>
    <col min="1762" max="1762" width="7.28515625" style="1" customWidth="1"/>
    <col min="1763" max="1763" width="11.7109375" style="1" customWidth="1"/>
    <col min="1764" max="1764" width="12.140625" style="1" customWidth="1"/>
    <col min="1765" max="1765" width="14.5703125" style="1" customWidth="1"/>
    <col min="1766" max="1770" width="0" style="1" hidden="1" customWidth="1"/>
    <col min="1771" max="1772" width="9.140625" style="1"/>
    <col min="1773" max="1773" width="16" style="1" customWidth="1"/>
    <col min="1774" max="1788" width="9.140625" style="1"/>
    <col min="1789" max="1789" width="6.7109375" style="1" customWidth="1"/>
    <col min="1790" max="1790" width="9.85546875" style="1" customWidth="1"/>
    <col min="1791" max="1791" width="42" style="1" customWidth="1"/>
    <col min="1792" max="1792" width="7.7109375" style="1" bestFit="1" customWidth="1"/>
    <col min="1793" max="1793" width="11.28515625" style="1" bestFit="1" customWidth="1"/>
    <col min="1794" max="1794" width="14" style="1" bestFit="1" customWidth="1"/>
    <col min="1795" max="1795" width="15" style="1" bestFit="1" customWidth="1"/>
    <col min="1796" max="2014" width="9.140625" style="1"/>
    <col min="2015" max="2015" width="6.7109375" style="1" customWidth="1"/>
    <col min="2016" max="2016" width="8.140625" style="1" customWidth="1"/>
    <col min="2017" max="2017" width="62.7109375" style="1" customWidth="1"/>
    <col min="2018" max="2018" width="7.28515625" style="1" customWidth="1"/>
    <col min="2019" max="2019" width="11.7109375" style="1" customWidth="1"/>
    <col min="2020" max="2020" width="12.140625" style="1" customWidth="1"/>
    <col min="2021" max="2021" width="14.5703125" style="1" customWidth="1"/>
    <col min="2022" max="2026" width="0" style="1" hidden="1" customWidth="1"/>
    <col min="2027" max="2028" width="9.140625" style="1"/>
    <col min="2029" max="2029" width="16" style="1" customWidth="1"/>
    <col min="2030" max="2044" width="9.140625" style="1"/>
    <col min="2045" max="2045" width="6.7109375" style="1" customWidth="1"/>
    <col min="2046" max="2046" width="9.85546875" style="1" customWidth="1"/>
    <col min="2047" max="2047" width="42" style="1" customWidth="1"/>
    <col min="2048" max="2048" width="7.7109375" style="1" bestFit="1" customWidth="1"/>
    <col min="2049" max="2049" width="11.28515625" style="1" bestFit="1" customWidth="1"/>
    <col min="2050" max="2050" width="14" style="1" bestFit="1" customWidth="1"/>
    <col min="2051" max="2051" width="15" style="1" bestFit="1" customWidth="1"/>
    <col min="2052" max="2270" width="9.140625" style="1"/>
    <col min="2271" max="2271" width="6.7109375" style="1" customWidth="1"/>
    <col min="2272" max="2272" width="8.140625" style="1" customWidth="1"/>
    <col min="2273" max="2273" width="62.7109375" style="1" customWidth="1"/>
    <col min="2274" max="2274" width="7.28515625" style="1" customWidth="1"/>
    <col min="2275" max="2275" width="11.7109375" style="1" customWidth="1"/>
    <col min="2276" max="2276" width="12.140625" style="1" customWidth="1"/>
    <col min="2277" max="2277" width="14.5703125" style="1" customWidth="1"/>
    <col min="2278" max="2282" width="0" style="1" hidden="1" customWidth="1"/>
    <col min="2283" max="2284" width="9.140625" style="1"/>
    <col min="2285" max="2285" width="16" style="1" customWidth="1"/>
    <col min="2286" max="2300" width="9.140625" style="1"/>
    <col min="2301" max="2301" width="6.7109375" style="1" customWidth="1"/>
    <col min="2302" max="2302" width="9.85546875" style="1" customWidth="1"/>
    <col min="2303" max="2303" width="42" style="1" customWidth="1"/>
    <col min="2304" max="2304" width="7.7109375" style="1" bestFit="1" customWidth="1"/>
    <col min="2305" max="2305" width="11.28515625" style="1" bestFit="1" customWidth="1"/>
    <col min="2306" max="2306" width="14" style="1" bestFit="1" customWidth="1"/>
    <col min="2307" max="2307" width="15" style="1" bestFit="1" customWidth="1"/>
    <col min="2308" max="2526" width="9.140625" style="1"/>
    <col min="2527" max="2527" width="6.7109375" style="1" customWidth="1"/>
    <col min="2528" max="2528" width="8.140625" style="1" customWidth="1"/>
    <col min="2529" max="2529" width="62.7109375" style="1" customWidth="1"/>
    <col min="2530" max="2530" width="7.28515625" style="1" customWidth="1"/>
    <col min="2531" max="2531" width="11.7109375" style="1" customWidth="1"/>
    <col min="2532" max="2532" width="12.140625" style="1" customWidth="1"/>
    <col min="2533" max="2533" width="14.5703125" style="1" customWidth="1"/>
    <col min="2534" max="2538" width="0" style="1" hidden="1" customWidth="1"/>
    <col min="2539" max="2540" width="9.140625" style="1"/>
    <col min="2541" max="2541" width="16" style="1" customWidth="1"/>
    <col min="2542" max="2556" width="9.140625" style="1"/>
    <col min="2557" max="2557" width="6.7109375" style="1" customWidth="1"/>
    <col min="2558" max="2558" width="9.85546875" style="1" customWidth="1"/>
    <col min="2559" max="2559" width="42" style="1" customWidth="1"/>
    <col min="2560" max="2560" width="7.7109375" style="1" bestFit="1" customWidth="1"/>
    <col min="2561" max="2561" width="11.28515625" style="1" bestFit="1" customWidth="1"/>
    <col min="2562" max="2562" width="14" style="1" bestFit="1" customWidth="1"/>
    <col min="2563" max="2563" width="15" style="1" bestFit="1" customWidth="1"/>
    <col min="2564" max="2782" width="9.140625" style="1"/>
    <col min="2783" max="2783" width="6.7109375" style="1" customWidth="1"/>
    <col min="2784" max="2784" width="8.140625" style="1" customWidth="1"/>
    <col min="2785" max="2785" width="62.7109375" style="1" customWidth="1"/>
    <col min="2786" max="2786" width="7.28515625" style="1" customWidth="1"/>
    <col min="2787" max="2787" width="11.7109375" style="1" customWidth="1"/>
    <col min="2788" max="2788" width="12.140625" style="1" customWidth="1"/>
    <col min="2789" max="2789" width="14.5703125" style="1" customWidth="1"/>
    <col min="2790" max="2794" width="0" style="1" hidden="1" customWidth="1"/>
    <col min="2795" max="2796" width="9.140625" style="1"/>
    <col min="2797" max="2797" width="16" style="1" customWidth="1"/>
    <col min="2798" max="2812" width="9.140625" style="1"/>
    <col min="2813" max="2813" width="6.7109375" style="1" customWidth="1"/>
    <col min="2814" max="2814" width="9.85546875" style="1" customWidth="1"/>
    <col min="2815" max="2815" width="42" style="1" customWidth="1"/>
    <col min="2816" max="2816" width="7.7109375" style="1" bestFit="1" customWidth="1"/>
    <col min="2817" max="2817" width="11.28515625" style="1" bestFit="1" customWidth="1"/>
    <col min="2818" max="2818" width="14" style="1" bestFit="1" customWidth="1"/>
    <col min="2819" max="2819" width="15" style="1" bestFit="1" customWidth="1"/>
    <col min="2820" max="3038" width="9.140625" style="1"/>
    <col min="3039" max="3039" width="6.7109375" style="1" customWidth="1"/>
    <col min="3040" max="3040" width="8.140625" style="1" customWidth="1"/>
    <col min="3041" max="3041" width="62.7109375" style="1" customWidth="1"/>
    <col min="3042" max="3042" width="7.28515625" style="1" customWidth="1"/>
    <col min="3043" max="3043" width="11.7109375" style="1" customWidth="1"/>
    <col min="3044" max="3044" width="12.140625" style="1" customWidth="1"/>
    <col min="3045" max="3045" width="14.5703125" style="1" customWidth="1"/>
    <col min="3046" max="3050" width="0" style="1" hidden="1" customWidth="1"/>
    <col min="3051" max="3052" width="9.140625" style="1"/>
    <col min="3053" max="3053" width="16" style="1" customWidth="1"/>
    <col min="3054" max="3068" width="9.140625" style="1"/>
    <col min="3069" max="3069" width="6.7109375" style="1" customWidth="1"/>
    <col min="3070" max="3070" width="9.85546875" style="1" customWidth="1"/>
    <col min="3071" max="3071" width="42" style="1" customWidth="1"/>
    <col min="3072" max="3072" width="7.7109375" style="1" bestFit="1" customWidth="1"/>
    <col min="3073" max="3073" width="11.28515625" style="1" bestFit="1" customWidth="1"/>
    <col min="3074" max="3074" width="14" style="1" bestFit="1" customWidth="1"/>
    <col min="3075" max="3075" width="15" style="1" bestFit="1" customWidth="1"/>
    <col min="3076" max="3294" width="9.140625" style="1"/>
    <col min="3295" max="3295" width="6.7109375" style="1" customWidth="1"/>
    <col min="3296" max="3296" width="8.140625" style="1" customWidth="1"/>
    <col min="3297" max="3297" width="62.7109375" style="1" customWidth="1"/>
    <col min="3298" max="3298" width="7.28515625" style="1" customWidth="1"/>
    <col min="3299" max="3299" width="11.7109375" style="1" customWidth="1"/>
    <col min="3300" max="3300" width="12.140625" style="1" customWidth="1"/>
    <col min="3301" max="3301" width="14.5703125" style="1" customWidth="1"/>
    <col min="3302" max="3306" width="0" style="1" hidden="1" customWidth="1"/>
    <col min="3307" max="3308" width="9.140625" style="1"/>
    <col min="3309" max="3309" width="16" style="1" customWidth="1"/>
    <col min="3310" max="3324" width="9.140625" style="1"/>
    <col min="3325" max="3325" width="6.7109375" style="1" customWidth="1"/>
    <col min="3326" max="3326" width="9.85546875" style="1" customWidth="1"/>
    <col min="3327" max="3327" width="42" style="1" customWidth="1"/>
    <col min="3328" max="3328" width="7.7109375" style="1" bestFit="1" customWidth="1"/>
    <col min="3329" max="3329" width="11.28515625" style="1" bestFit="1" customWidth="1"/>
    <col min="3330" max="3330" width="14" style="1" bestFit="1" customWidth="1"/>
    <col min="3331" max="3331" width="15" style="1" bestFit="1" customWidth="1"/>
    <col min="3332" max="3550" width="9.140625" style="1"/>
    <col min="3551" max="3551" width="6.7109375" style="1" customWidth="1"/>
    <col min="3552" max="3552" width="8.140625" style="1" customWidth="1"/>
    <col min="3553" max="3553" width="62.7109375" style="1" customWidth="1"/>
    <col min="3554" max="3554" width="7.28515625" style="1" customWidth="1"/>
    <col min="3555" max="3555" width="11.7109375" style="1" customWidth="1"/>
    <col min="3556" max="3556" width="12.140625" style="1" customWidth="1"/>
    <col min="3557" max="3557" width="14.5703125" style="1" customWidth="1"/>
    <col min="3558" max="3562" width="0" style="1" hidden="1" customWidth="1"/>
    <col min="3563" max="3564" width="9.140625" style="1"/>
    <col min="3565" max="3565" width="16" style="1" customWidth="1"/>
    <col min="3566" max="3580" width="9.140625" style="1"/>
    <col min="3581" max="3581" width="6.7109375" style="1" customWidth="1"/>
    <col min="3582" max="3582" width="9.85546875" style="1" customWidth="1"/>
    <col min="3583" max="3583" width="42" style="1" customWidth="1"/>
    <col min="3584" max="3584" width="7.7109375" style="1" bestFit="1" customWidth="1"/>
    <col min="3585" max="3585" width="11.28515625" style="1" bestFit="1" customWidth="1"/>
    <col min="3586" max="3586" width="14" style="1" bestFit="1" customWidth="1"/>
    <col min="3587" max="3587" width="15" style="1" bestFit="1" customWidth="1"/>
    <col min="3588" max="3806" width="9.140625" style="1"/>
    <col min="3807" max="3807" width="6.7109375" style="1" customWidth="1"/>
    <col min="3808" max="3808" width="8.140625" style="1" customWidth="1"/>
    <col min="3809" max="3809" width="62.7109375" style="1" customWidth="1"/>
    <col min="3810" max="3810" width="7.28515625" style="1" customWidth="1"/>
    <col min="3811" max="3811" width="11.7109375" style="1" customWidth="1"/>
    <col min="3812" max="3812" width="12.140625" style="1" customWidth="1"/>
    <col min="3813" max="3813" width="14.5703125" style="1" customWidth="1"/>
    <col min="3814" max="3818" width="0" style="1" hidden="1" customWidth="1"/>
    <col min="3819" max="3820" width="9.140625" style="1"/>
    <col min="3821" max="3821" width="16" style="1" customWidth="1"/>
    <col min="3822" max="3836" width="9.140625" style="1"/>
    <col min="3837" max="3837" width="6.7109375" style="1" customWidth="1"/>
    <col min="3838" max="3838" width="9.85546875" style="1" customWidth="1"/>
    <col min="3839" max="3839" width="42" style="1" customWidth="1"/>
    <col min="3840" max="3840" width="7.7109375" style="1" bestFit="1" customWidth="1"/>
    <col min="3841" max="3841" width="11.28515625" style="1" bestFit="1" customWidth="1"/>
    <col min="3842" max="3842" width="14" style="1" bestFit="1" customWidth="1"/>
    <col min="3843" max="3843" width="15" style="1" bestFit="1" customWidth="1"/>
    <col min="3844" max="4062" width="9.140625" style="1"/>
    <col min="4063" max="4063" width="6.7109375" style="1" customWidth="1"/>
    <col min="4064" max="4064" width="8.140625" style="1" customWidth="1"/>
    <col min="4065" max="4065" width="62.7109375" style="1" customWidth="1"/>
    <col min="4066" max="4066" width="7.28515625" style="1" customWidth="1"/>
    <col min="4067" max="4067" width="11.7109375" style="1" customWidth="1"/>
    <col min="4068" max="4068" width="12.140625" style="1" customWidth="1"/>
    <col min="4069" max="4069" width="14.5703125" style="1" customWidth="1"/>
    <col min="4070" max="4074" width="0" style="1" hidden="1" customWidth="1"/>
    <col min="4075" max="4076" width="9.140625" style="1"/>
    <col min="4077" max="4077" width="16" style="1" customWidth="1"/>
    <col min="4078" max="4092" width="9.140625" style="1"/>
    <col min="4093" max="4093" width="6.7109375" style="1" customWidth="1"/>
    <col min="4094" max="4094" width="9.85546875" style="1" customWidth="1"/>
    <col min="4095" max="4095" width="42" style="1" customWidth="1"/>
    <col min="4096" max="4096" width="7.7109375" style="1" bestFit="1" customWidth="1"/>
    <col min="4097" max="4097" width="11.28515625" style="1" bestFit="1" customWidth="1"/>
    <col min="4098" max="4098" width="14" style="1" bestFit="1" customWidth="1"/>
    <col min="4099" max="4099" width="15" style="1" bestFit="1" customWidth="1"/>
    <col min="4100" max="4318" width="9.140625" style="1"/>
    <col min="4319" max="4319" width="6.7109375" style="1" customWidth="1"/>
    <col min="4320" max="4320" width="8.140625" style="1" customWidth="1"/>
    <col min="4321" max="4321" width="62.7109375" style="1" customWidth="1"/>
    <col min="4322" max="4322" width="7.28515625" style="1" customWidth="1"/>
    <col min="4323" max="4323" width="11.7109375" style="1" customWidth="1"/>
    <col min="4324" max="4324" width="12.140625" style="1" customWidth="1"/>
    <col min="4325" max="4325" width="14.5703125" style="1" customWidth="1"/>
    <col min="4326" max="4330" width="0" style="1" hidden="1" customWidth="1"/>
    <col min="4331" max="4332" width="9.140625" style="1"/>
    <col min="4333" max="4333" width="16" style="1" customWidth="1"/>
    <col min="4334" max="4348" width="9.140625" style="1"/>
    <col min="4349" max="4349" width="6.7109375" style="1" customWidth="1"/>
    <col min="4350" max="4350" width="9.85546875" style="1" customWidth="1"/>
    <col min="4351" max="4351" width="42" style="1" customWidth="1"/>
    <col min="4352" max="4352" width="7.7109375" style="1" bestFit="1" customWidth="1"/>
    <col min="4353" max="4353" width="11.28515625" style="1" bestFit="1" customWidth="1"/>
    <col min="4354" max="4354" width="14" style="1" bestFit="1" customWidth="1"/>
    <col min="4355" max="4355" width="15" style="1" bestFit="1" customWidth="1"/>
    <col min="4356" max="4574" width="9.140625" style="1"/>
    <col min="4575" max="4575" width="6.7109375" style="1" customWidth="1"/>
    <col min="4576" max="4576" width="8.140625" style="1" customWidth="1"/>
    <col min="4577" max="4577" width="62.7109375" style="1" customWidth="1"/>
    <col min="4578" max="4578" width="7.28515625" style="1" customWidth="1"/>
    <col min="4579" max="4579" width="11.7109375" style="1" customWidth="1"/>
    <col min="4580" max="4580" width="12.140625" style="1" customWidth="1"/>
    <col min="4581" max="4581" width="14.5703125" style="1" customWidth="1"/>
    <col min="4582" max="4586" width="0" style="1" hidden="1" customWidth="1"/>
    <col min="4587" max="4588" width="9.140625" style="1"/>
    <col min="4589" max="4589" width="16" style="1" customWidth="1"/>
    <col min="4590" max="4604" width="9.140625" style="1"/>
    <col min="4605" max="4605" width="6.7109375" style="1" customWidth="1"/>
    <col min="4606" max="4606" width="9.85546875" style="1" customWidth="1"/>
    <col min="4607" max="4607" width="42" style="1" customWidth="1"/>
    <col min="4608" max="4608" width="7.7109375" style="1" bestFit="1" customWidth="1"/>
    <col min="4609" max="4609" width="11.28515625" style="1" bestFit="1" customWidth="1"/>
    <col min="4610" max="4610" width="14" style="1" bestFit="1" customWidth="1"/>
    <col min="4611" max="4611" width="15" style="1" bestFit="1" customWidth="1"/>
    <col min="4612" max="4830" width="9.140625" style="1"/>
    <col min="4831" max="4831" width="6.7109375" style="1" customWidth="1"/>
    <col min="4832" max="4832" width="8.140625" style="1" customWidth="1"/>
    <col min="4833" max="4833" width="62.7109375" style="1" customWidth="1"/>
    <col min="4834" max="4834" width="7.28515625" style="1" customWidth="1"/>
    <col min="4835" max="4835" width="11.7109375" style="1" customWidth="1"/>
    <col min="4836" max="4836" width="12.140625" style="1" customWidth="1"/>
    <col min="4837" max="4837" width="14.5703125" style="1" customWidth="1"/>
    <col min="4838" max="4842" width="0" style="1" hidden="1" customWidth="1"/>
    <col min="4843" max="4844" width="9.140625" style="1"/>
    <col min="4845" max="4845" width="16" style="1" customWidth="1"/>
    <col min="4846" max="4860" width="9.140625" style="1"/>
    <col min="4861" max="4861" width="6.7109375" style="1" customWidth="1"/>
    <col min="4862" max="4862" width="9.85546875" style="1" customWidth="1"/>
    <col min="4863" max="4863" width="42" style="1" customWidth="1"/>
    <col min="4864" max="4864" width="7.7109375" style="1" bestFit="1" customWidth="1"/>
    <col min="4865" max="4865" width="11.28515625" style="1" bestFit="1" customWidth="1"/>
    <col min="4866" max="4866" width="14" style="1" bestFit="1" customWidth="1"/>
    <col min="4867" max="4867" width="15" style="1" bestFit="1" customWidth="1"/>
    <col min="4868" max="5086" width="9.140625" style="1"/>
    <col min="5087" max="5087" width="6.7109375" style="1" customWidth="1"/>
    <col min="5088" max="5088" width="8.140625" style="1" customWidth="1"/>
    <col min="5089" max="5089" width="62.7109375" style="1" customWidth="1"/>
    <col min="5090" max="5090" width="7.28515625" style="1" customWidth="1"/>
    <col min="5091" max="5091" width="11.7109375" style="1" customWidth="1"/>
    <col min="5092" max="5092" width="12.140625" style="1" customWidth="1"/>
    <col min="5093" max="5093" width="14.5703125" style="1" customWidth="1"/>
    <col min="5094" max="5098" width="0" style="1" hidden="1" customWidth="1"/>
    <col min="5099" max="5100" width="9.140625" style="1"/>
    <col min="5101" max="5101" width="16" style="1" customWidth="1"/>
    <col min="5102" max="5116" width="9.140625" style="1"/>
    <col min="5117" max="5117" width="6.7109375" style="1" customWidth="1"/>
    <col min="5118" max="5118" width="9.85546875" style="1" customWidth="1"/>
    <col min="5119" max="5119" width="42" style="1" customWidth="1"/>
    <col min="5120" max="5120" width="7.7109375" style="1" bestFit="1" customWidth="1"/>
    <col min="5121" max="5121" width="11.28515625" style="1" bestFit="1" customWidth="1"/>
    <col min="5122" max="5122" width="14" style="1" bestFit="1" customWidth="1"/>
    <col min="5123" max="5123" width="15" style="1" bestFit="1" customWidth="1"/>
    <col min="5124" max="5342" width="9.140625" style="1"/>
    <col min="5343" max="5343" width="6.7109375" style="1" customWidth="1"/>
    <col min="5344" max="5344" width="8.140625" style="1" customWidth="1"/>
    <col min="5345" max="5345" width="62.7109375" style="1" customWidth="1"/>
    <col min="5346" max="5346" width="7.28515625" style="1" customWidth="1"/>
    <col min="5347" max="5347" width="11.7109375" style="1" customWidth="1"/>
    <col min="5348" max="5348" width="12.140625" style="1" customWidth="1"/>
    <col min="5349" max="5349" width="14.5703125" style="1" customWidth="1"/>
    <col min="5350" max="5354" width="0" style="1" hidden="1" customWidth="1"/>
    <col min="5355" max="5356" width="9.140625" style="1"/>
    <col min="5357" max="5357" width="16" style="1" customWidth="1"/>
    <col min="5358" max="5372" width="9.140625" style="1"/>
    <col min="5373" max="5373" width="6.7109375" style="1" customWidth="1"/>
    <col min="5374" max="5374" width="9.85546875" style="1" customWidth="1"/>
    <col min="5375" max="5375" width="42" style="1" customWidth="1"/>
    <col min="5376" max="5376" width="7.7109375" style="1" bestFit="1" customWidth="1"/>
    <col min="5377" max="5377" width="11.28515625" style="1" bestFit="1" customWidth="1"/>
    <col min="5378" max="5378" width="14" style="1" bestFit="1" customWidth="1"/>
    <col min="5379" max="5379" width="15" style="1" bestFit="1" customWidth="1"/>
    <col min="5380" max="5598" width="9.140625" style="1"/>
    <col min="5599" max="5599" width="6.7109375" style="1" customWidth="1"/>
    <col min="5600" max="5600" width="8.140625" style="1" customWidth="1"/>
    <col min="5601" max="5601" width="62.7109375" style="1" customWidth="1"/>
    <col min="5602" max="5602" width="7.28515625" style="1" customWidth="1"/>
    <col min="5603" max="5603" width="11.7109375" style="1" customWidth="1"/>
    <col min="5604" max="5604" width="12.140625" style="1" customWidth="1"/>
    <col min="5605" max="5605" width="14.5703125" style="1" customWidth="1"/>
    <col min="5606" max="5610" width="0" style="1" hidden="1" customWidth="1"/>
    <col min="5611" max="5612" width="9.140625" style="1"/>
    <col min="5613" max="5613" width="16" style="1" customWidth="1"/>
    <col min="5614" max="5628" width="9.140625" style="1"/>
    <col min="5629" max="5629" width="6.7109375" style="1" customWidth="1"/>
    <col min="5630" max="5630" width="9.85546875" style="1" customWidth="1"/>
    <col min="5631" max="5631" width="42" style="1" customWidth="1"/>
    <col min="5632" max="5632" width="7.7109375" style="1" bestFit="1" customWidth="1"/>
    <col min="5633" max="5633" width="11.28515625" style="1" bestFit="1" customWidth="1"/>
    <col min="5634" max="5634" width="14" style="1" bestFit="1" customWidth="1"/>
    <col min="5635" max="5635" width="15" style="1" bestFit="1" customWidth="1"/>
    <col min="5636" max="5854" width="9.140625" style="1"/>
    <col min="5855" max="5855" width="6.7109375" style="1" customWidth="1"/>
    <col min="5856" max="5856" width="8.140625" style="1" customWidth="1"/>
    <col min="5857" max="5857" width="62.7109375" style="1" customWidth="1"/>
    <col min="5858" max="5858" width="7.28515625" style="1" customWidth="1"/>
    <col min="5859" max="5859" width="11.7109375" style="1" customWidth="1"/>
    <col min="5860" max="5860" width="12.140625" style="1" customWidth="1"/>
    <col min="5861" max="5861" width="14.5703125" style="1" customWidth="1"/>
    <col min="5862" max="5866" width="0" style="1" hidden="1" customWidth="1"/>
    <col min="5867" max="5868" width="9.140625" style="1"/>
    <col min="5869" max="5869" width="16" style="1" customWidth="1"/>
    <col min="5870" max="5884" width="9.140625" style="1"/>
    <col min="5885" max="5885" width="6.7109375" style="1" customWidth="1"/>
    <col min="5886" max="5886" width="9.85546875" style="1" customWidth="1"/>
    <col min="5887" max="5887" width="42" style="1" customWidth="1"/>
    <col min="5888" max="5888" width="7.7109375" style="1" bestFit="1" customWidth="1"/>
    <col min="5889" max="5889" width="11.28515625" style="1" bestFit="1" customWidth="1"/>
    <col min="5890" max="5890" width="14" style="1" bestFit="1" customWidth="1"/>
    <col min="5891" max="5891" width="15" style="1" bestFit="1" customWidth="1"/>
    <col min="5892" max="6110" width="9.140625" style="1"/>
    <col min="6111" max="6111" width="6.7109375" style="1" customWidth="1"/>
    <col min="6112" max="6112" width="8.140625" style="1" customWidth="1"/>
    <col min="6113" max="6113" width="62.7109375" style="1" customWidth="1"/>
    <col min="6114" max="6114" width="7.28515625" style="1" customWidth="1"/>
    <col min="6115" max="6115" width="11.7109375" style="1" customWidth="1"/>
    <col min="6116" max="6116" width="12.140625" style="1" customWidth="1"/>
    <col min="6117" max="6117" width="14.5703125" style="1" customWidth="1"/>
    <col min="6118" max="6122" width="0" style="1" hidden="1" customWidth="1"/>
    <col min="6123" max="6124" width="9.140625" style="1"/>
    <col min="6125" max="6125" width="16" style="1" customWidth="1"/>
    <col min="6126" max="6140" width="9.140625" style="1"/>
    <col min="6141" max="6141" width="6.7109375" style="1" customWidth="1"/>
    <col min="6142" max="6142" width="9.85546875" style="1" customWidth="1"/>
    <col min="6143" max="6143" width="42" style="1" customWidth="1"/>
    <col min="6144" max="6144" width="7.7109375" style="1" bestFit="1" customWidth="1"/>
    <col min="6145" max="6145" width="11.28515625" style="1" bestFit="1" customWidth="1"/>
    <col min="6146" max="6146" width="14" style="1" bestFit="1" customWidth="1"/>
    <col min="6147" max="6147" width="15" style="1" bestFit="1" customWidth="1"/>
    <col min="6148" max="6366" width="9.140625" style="1"/>
    <col min="6367" max="6367" width="6.7109375" style="1" customWidth="1"/>
    <col min="6368" max="6368" width="8.140625" style="1" customWidth="1"/>
    <col min="6369" max="6369" width="62.7109375" style="1" customWidth="1"/>
    <col min="6370" max="6370" width="7.28515625" style="1" customWidth="1"/>
    <col min="6371" max="6371" width="11.7109375" style="1" customWidth="1"/>
    <col min="6372" max="6372" width="12.140625" style="1" customWidth="1"/>
    <col min="6373" max="6373" width="14.5703125" style="1" customWidth="1"/>
    <col min="6374" max="6378" width="0" style="1" hidden="1" customWidth="1"/>
    <col min="6379" max="6380" width="9.140625" style="1"/>
    <col min="6381" max="6381" width="16" style="1" customWidth="1"/>
    <col min="6382" max="6396" width="9.140625" style="1"/>
    <col min="6397" max="6397" width="6.7109375" style="1" customWidth="1"/>
    <col min="6398" max="6398" width="9.85546875" style="1" customWidth="1"/>
    <col min="6399" max="6399" width="42" style="1" customWidth="1"/>
    <col min="6400" max="6400" width="7.7109375" style="1" bestFit="1" customWidth="1"/>
    <col min="6401" max="6401" width="11.28515625" style="1" bestFit="1" customWidth="1"/>
    <col min="6402" max="6402" width="14" style="1" bestFit="1" customWidth="1"/>
    <col min="6403" max="6403" width="15" style="1" bestFit="1" customWidth="1"/>
    <col min="6404" max="6622" width="9.140625" style="1"/>
    <col min="6623" max="6623" width="6.7109375" style="1" customWidth="1"/>
    <col min="6624" max="6624" width="8.140625" style="1" customWidth="1"/>
    <col min="6625" max="6625" width="62.7109375" style="1" customWidth="1"/>
    <col min="6626" max="6626" width="7.28515625" style="1" customWidth="1"/>
    <col min="6627" max="6627" width="11.7109375" style="1" customWidth="1"/>
    <col min="6628" max="6628" width="12.140625" style="1" customWidth="1"/>
    <col min="6629" max="6629" width="14.5703125" style="1" customWidth="1"/>
    <col min="6630" max="6634" width="0" style="1" hidden="1" customWidth="1"/>
    <col min="6635" max="6636" width="9.140625" style="1"/>
    <col min="6637" max="6637" width="16" style="1" customWidth="1"/>
    <col min="6638" max="6652" width="9.140625" style="1"/>
    <col min="6653" max="6653" width="6.7109375" style="1" customWidth="1"/>
    <col min="6654" max="6654" width="9.85546875" style="1" customWidth="1"/>
    <col min="6655" max="6655" width="42" style="1" customWidth="1"/>
    <col min="6656" max="6656" width="7.7109375" style="1" bestFit="1" customWidth="1"/>
    <col min="6657" max="6657" width="11.28515625" style="1" bestFit="1" customWidth="1"/>
    <col min="6658" max="6658" width="14" style="1" bestFit="1" customWidth="1"/>
    <col min="6659" max="6659" width="15" style="1" bestFit="1" customWidth="1"/>
    <col min="6660" max="6878" width="9.140625" style="1"/>
    <col min="6879" max="6879" width="6.7109375" style="1" customWidth="1"/>
    <col min="6880" max="6880" width="8.140625" style="1" customWidth="1"/>
    <col min="6881" max="6881" width="62.7109375" style="1" customWidth="1"/>
    <col min="6882" max="6882" width="7.28515625" style="1" customWidth="1"/>
    <col min="6883" max="6883" width="11.7109375" style="1" customWidth="1"/>
    <col min="6884" max="6884" width="12.140625" style="1" customWidth="1"/>
    <col min="6885" max="6885" width="14.5703125" style="1" customWidth="1"/>
    <col min="6886" max="6890" width="0" style="1" hidden="1" customWidth="1"/>
    <col min="6891" max="6892" width="9.140625" style="1"/>
    <col min="6893" max="6893" width="16" style="1" customWidth="1"/>
    <col min="6894" max="6908" width="9.140625" style="1"/>
    <col min="6909" max="6909" width="6.7109375" style="1" customWidth="1"/>
    <col min="6910" max="6910" width="9.85546875" style="1" customWidth="1"/>
    <col min="6911" max="6911" width="42" style="1" customWidth="1"/>
    <col min="6912" max="6912" width="7.7109375" style="1" bestFit="1" customWidth="1"/>
    <col min="6913" max="6913" width="11.28515625" style="1" bestFit="1" customWidth="1"/>
    <col min="6914" max="6914" width="14" style="1" bestFit="1" customWidth="1"/>
    <col min="6915" max="6915" width="15" style="1" bestFit="1" customWidth="1"/>
    <col min="6916" max="7134" width="9.140625" style="1"/>
    <col min="7135" max="7135" width="6.7109375" style="1" customWidth="1"/>
    <col min="7136" max="7136" width="8.140625" style="1" customWidth="1"/>
    <col min="7137" max="7137" width="62.7109375" style="1" customWidth="1"/>
    <col min="7138" max="7138" width="7.28515625" style="1" customWidth="1"/>
    <col min="7139" max="7139" width="11.7109375" style="1" customWidth="1"/>
    <col min="7140" max="7140" width="12.140625" style="1" customWidth="1"/>
    <col min="7141" max="7141" width="14.5703125" style="1" customWidth="1"/>
    <col min="7142" max="7146" width="0" style="1" hidden="1" customWidth="1"/>
    <col min="7147" max="7148" width="9.140625" style="1"/>
    <col min="7149" max="7149" width="16" style="1" customWidth="1"/>
    <col min="7150" max="7164" width="9.140625" style="1"/>
    <col min="7165" max="7165" width="6.7109375" style="1" customWidth="1"/>
    <col min="7166" max="7166" width="9.85546875" style="1" customWidth="1"/>
    <col min="7167" max="7167" width="42" style="1" customWidth="1"/>
    <col min="7168" max="7168" width="7.7109375" style="1" bestFit="1" customWidth="1"/>
    <col min="7169" max="7169" width="11.28515625" style="1" bestFit="1" customWidth="1"/>
    <col min="7170" max="7170" width="14" style="1" bestFit="1" customWidth="1"/>
    <col min="7171" max="7171" width="15" style="1" bestFit="1" customWidth="1"/>
    <col min="7172" max="7390" width="9.140625" style="1"/>
    <col min="7391" max="7391" width="6.7109375" style="1" customWidth="1"/>
    <col min="7392" max="7392" width="8.140625" style="1" customWidth="1"/>
    <col min="7393" max="7393" width="62.7109375" style="1" customWidth="1"/>
    <col min="7394" max="7394" width="7.28515625" style="1" customWidth="1"/>
    <col min="7395" max="7395" width="11.7109375" style="1" customWidth="1"/>
    <col min="7396" max="7396" width="12.140625" style="1" customWidth="1"/>
    <col min="7397" max="7397" width="14.5703125" style="1" customWidth="1"/>
    <col min="7398" max="7402" width="0" style="1" hidden="1" customWidth="1"/>
    <col min="7403" max="7404" width="9.140625" style="1"/>
    <col min="7405" max="7405" width="16" style="1" customWidth="1"/>
    <col min="7406" max="7420" width="9.140625" style="1"/>
    <col min="7421" max="7421" width="6.7109375" style="1" customWidth="1"/>
    <col min="7422" max="7422" width="9.85546875" style="1" customWidth="1"/>
    <col min="7423" max="7423" width="42" style="1" customWidth="1"/>
    <col min="7424" max="7424" width="7.7109375" style="1" bestFit="1" customWidth="1"/>
    <col min="7425" max="7425" width="11.28515625" style="1" bestFit="1" customWidth="1"/>
    <col min="7426" max="7426" width="14" style="1" bestFit="1" customWidth="1"/>
    <col min="7427" max="7427" width="15" style="1" bestFit="1" customWidth="1"/>
    <col min="7428" max="7646" width="9.140625" style="1"/>
    <col min="7647" max="7647" width="6.7109375" style="1" customWidth="1"/>
    <col min="7648" max="7648" width="8.140625" style="1" customWidth="1"/>
    <col min="7649" max="7649" width="62.7109375" style="1" customWidth="1"/>
    <col min="7650" max="7650" width="7.28515625" style="1" customWidth="1"/>
    <col min="7651" max="7651" width="11.7109375" style="1" customWidth="1"/>
    <col min="7652" max="7652" width="12.140625" style="1" customWidth="1"/>
    <col min="7653" max="7653" width="14.5703125" style="1" customWidth="1"/>
    <col min="7654" max="7658" width="0" style="1" hidden="1" customWidth="1"/>
    <col min="7659" max="7660" width="9.140625" style="1"/>
    <col min="7661" max="7661" width="16" style="1" customWidth="1"/>
    <col min="7662" max="7676" width="9.140625" style="1"/>
    <col min="7677" max="7677" width="6.7109375" style="1" customWidth="1"/>
    <col min="7678" max="7678" width="9.85546875" style="1" customWidth="1"/>
    <col min="7679" max="7679" width="42" style="1" customWidth="1"/>
    <col min="7680" max="7680" width="7.7109375" style="1" bestFit="1" customWidth="1"/>
    <col min="7681" max="7681" width="11.28515625" style="1" bestFit="1" customWidth="1"/>
    <col min="7682" max="7682" width="14" style="1" bestFit="1" customWidth="1"/>
    <col min="7683" max="7683" width="15" style="1" bestFit="1" customWidth="1"/>
    <col min="7684" max="7902" width="9.140625" style="1"/>
    <col min="7903" max="7903" width="6.7109375" style="1" customWidth="1"/>
    <col min="7904" max="7904" width="8.140625" style="1" customWidth="1"/>
    <col min="7905" max="7905" width="62.7109375" style="1" customWidth="1"/>
    <col min="7906" max="7906" width="7.28515625" style="1" customWidth="1"/>
    <col min="7907" max="7907" width="11.7109375" style="1" customWidth="1"/>
    <col min="7908" max="7908" width="12.140625" style="1" customWidth="1"/>
    <col min="7909" max="7909" width="14.5703125" style="1" customWidth="1"/>
    <col min="7910" max="7914" width="0" style="1" hidden="1" customWidth="1"/>
    <col min="7915" max="7916" width="9.140625" style="1"/>
    <col min="7917" max="7917" width="16" style="1" customWidth="1"/>
    <col min="7918" max="7932" width="9.140625" style="1"/>
    <col min="7933" max="7933" width="6.7109375" style="1" customWidth="1"/>
    <col min="7934" max="7934" width="9.85546875" style="1" customWidth="1"/>
    <col min="7935" max="7935" width="42" style="1" customWidth="1"/>
    <col min="7936" max="7936" width="7.7109375" style="1" bestFit="1" customWidth="1"/>
    <col min="7937" max="7937" width="11.28515625" style="1" bestFit="1" customWidth="1"/>
    <col min="7938" max="7938" width="14" style="1" bestFit="1" customWidth="1"/>
    <col min="7939" max="7939" width="15" style="1" bestFit="1" customWidth="1"/>
    <col min="7940" max="8158" width="9.140625" style="1"/>
    <col min="8159" max="8159" width="6.7109375" style="1" customWidth="1"/>
    <col min="8160" max="8160" width="8.140625" style="1" customWidth="1"/>
    <col min="8161" max="8161" width="62.7109375" style="1" customWidth="1"/>
    <col min="8162" max="8162" width="7.28515625" style="1" customWidth="1"/>
    <col min="8163" max="8163" width="11.7109375" style="1" customWidth="1"/>
    <col min="8164" max="8164" width="12.140625" style="1" customWidth="1"/>
    <col min="8165" max="8165" width="14.5703125" style="1" customWidth="1"/>
    <col min="8166" max="8170" width="0" style="1" hidden="1" customWidth="1"/>
    <col min="8171" max="8172" width="9.140625" style="1"/>
    <col min="8173" max="8173" width="16" style="1" customWidth="1"/>
    <col min="8174" max="8188" width="9.140625" style="1"/>
    <col min="8189" max="8189" width="6.7109375" style="1" customWidth="1"/>
    <col min="8190" max="8190" width="9.85546875" style="1" customWidth="1"/>
    <col min="8191" max="8191" width="42" style="1" customWidth="1"/>
    <col min="8192" max="8192" width="7.7109375" style="1" bestFit="1" customWidth="1"/>
    <col min="8193" max="8193" width="11.28515625" style="1" bestFit="1" customWidth="1"/>
    <col min="8194" max="8194" width="14" style="1" bestFit="1" customWidth="1"/>
    <col min="8195" max="8195" width="15" style="1" bestFit="1" customWidth="1"/>
    <col min="8196" max="8414" width="9.140625" style="1"/>
    <col min="8415" max="8415" width="6.7109375" style="1" customWidth="1"/>
    <col min="8416" max="8416" width="8.140625" style="1" customWidth="1"/>
    <col min="8417" max="8417" width="62.7109375" style="1" customWidth="1"/>
    <col min="8418" max="8418" width="7.28515625" style="1" customWidth="1"/>
    <col min="8419" max="8419" width="11.7109375" style="1" customWidth="1"/>
    <col min="8420" max="8420" width="12.140625" style="1" customWidth="1"/>
    <col min="8421" max="8421" width="14.5703125" style="1" customWidth="1"/>
    <col min="8422" max="8426" width="0" style="1" hidden="1" customWidth="1"/>
    <col min="8427" max="8428" width="9.140625" style="1"/>
    <col min="8429" max="8429" width="16" style="1" customWidth="1"/>
    <col min="8430" max="8444" width="9.140625" style="1"/>
    <col min="8445" max="8445" width="6.7109375" style="1" customWidth="1"/>
    <col min="8446" max="8446" width="9.85546875" style="1" customWidth="1"/>
    <col min="8447" max="8447" width="42" style="1" customWidth="1"/>
    <col min="8448" max="8448" width="7.7109375" style="1" bestFit="1" customWidth="1"/>
    <col min="8449" max="8449" width="11.28515625" style="1" bestFit="1" customWidth="1"/>
    <col min="8450" max="8450" width="14" style="1" bestFit="1" customWidth="1"/>
    <col min="8451" max="8451" width="15" style="1" bestFit="1" customWidth="1"/>
    <col min="8452" max="8670" width="9.140625" style="1"/>
    <col min="8671" max="8671" width="6.7109375" style="1" customWidth="1"/>
    <col min="8672" max="8672" width="8.140625" style="1" customWidth="1"/>
    <col min="8673" max="8673" width="62.7109375" style="1" customWidth="1"/>
    <col min="8674" max="8674" width="7.28515625" style="1" customWidth="1"/>
    <col min="8675" max="8675" width="11.7109375" style="1" customWidth="1"/>
    <col min="8676" max="8676" width="12.140625" style="1" customWidth="1"/>
    <col min="8677" max="8677" width="14.5703125" style="1" customWidth="1"/>
    <col min="8678" max="8682" width="0" style="1" hidden="1" customWidth="1"/>
    <col min="8683" max="8684" width="9.140625" style="1"/>
    <col min="8685" max="8685" width="16" style="1" customWidth="1"/>
    <col min="8686" max="8700" width="9.140625" style="1"/>
    <col min="8701" max="8701" width="6.7109375" style="1" customWidth="1"/>
    <col min="8702" max="8702" width="9.85546875" style="1" customWidth="1"/>
    <col min="8703" max="8703" width="42" style="1" customWidth="1"/>
    <col min="8704" max="8704" width="7.7109375" style="1" bestFit="1" customWidth="1"/>
    <col min="8705" max="8705" width="11.28515625" style="1" bestFit="1" customWidth="1"/>
    <col min="8706" max="8706" width="14" style="1" bestFit="1" customWidth="1"/>
    <col min="8707" max="8707" width="15" style="1" bestFit="1" customWidth="1"/>
    <col min="8708" max="8926" width="9.140625" style="1"/>
    <col min="8927" max="8927" width="6.7109375" style="1" customWidth="1"/>
    <col min="8928" max="8928" width="8.140625" style="1" customWidth="1"/>
    <col min="8929" max="8929" width="62.7109375" style="1" customWidth="1"/>
    <col min="8930" max="8930" width="7.28515625" style="1" customWidth="1"/>
    <col min="8931" max="8931" width="11.7109375" style="1" customWidth="1"/>
    <col min="8932" max="8932" width="12.140625" style="1" customWidth="1"/>
    <col min="8933" max="8933" width="14.5703125" style="1" customWidth="1"/>
    <col min="8934" max="8938" width="0" style="1" hidden="1" customWidth="1"/>
    <col min="8939" max="8940" width="9.140625" style="1"/>
    <col min="8941" max="8941" width="16" style="1" customWidth="1"/>
    <col min="8942" max="8956" width="9.140625" style="1"/>
    <col min="8957" max="8957" width="6.7109375" style="1" customWidth="1"/>
    <col min="8958" max="8958" width="9.85546875" style="1" customWidth="1"/>
    <col min="8959" max="8959" width="42" style="1" customWidth="1"/>
    <col min="8960" max="8960" width="7.7109375" style="1" bestFit="1" customWidth="1"/>
    <col min="8961" max="8961" width="11.28515625" style="1" bestFit="1" customWidth="1"/>
    <col min="8962" max="8962" width="14" style="1" bestFit="1" customWidth="1"/>
    <col min="8963" max="8963" width="15" style="1" bestFit="1" customWidth="1"/>
    <col min="8964" max="9182" width="9.140625" style="1"/>
    <col min="9183" max="9183" width="6.7109375" style="1" customWidth="1"/>
    <col min="9184" max="9184" width="8.140625" style="1" customWidth="1"/>
    <col min="9185" max="9185" width="62.7109375" style="1" customWidth="1"/>
    <col min="9186" max="9186" width="7.28515625" style="1" customWidth="1"/>
    <col min="9187" max="9187" width="11.7109375" style="1" customWidth="1"/>
    <col min="9188" max="9188" width="12.140625" style="1" customWidth="1"/>
    <col min="9189" max="9189" width="14.5703125" style="1" customWidth="1"/>
    <col min="9190" max="9194" width="0" style="1" hidden="1" customWidth="1"/>
    <col min="9195" max="9196" width="9.140625" style="1"/>
    <col min="9197" max="9197" width="16" style="1" customWidth="1"/>
    <col min="9198" max="9212" width="9.140625" style="1"/>
    <col min="9213" max="9213" width="6.7109375" style="1" customWidth="1"/>
    <col min="9214" max="9214" width="9.85546875" style="1" customWidth="1"/>
    <col min="9215" max="9215" width="42" style="1" customWidth="1"/>
    <col min="9216" max="9216" width="7.7109375" style="1" bestFit="1" customWidth="1"/>
    <col min="9217" max="9217" width="11.28515625" style="1" bestFit="1" customWidth="1"/>
    <col min="9218" max="9218" width="14" style="1" bestFit="1" customWidth="1"/>
    <col min="9219" max="9219" width="15" style="1" bestFit="1" customWidth="1"/>
    <col min="9220" max="9438" width="9.140625" style="1"/>
    <col min="9439" max="9439" width="6.7109375" style="1" customWidth="1"/>
    <col min="9440" max="9440" width="8.140625" style="1" customWidth="1"/>
    <col min="9441" max="9441" width="62.7109375" style="1" customWidth="1"/>
    <col min="9442" max="9442" width="7.28515625" style="1" customWidth="1"/>
    <col min="9443" max="9443" width="11.7109375" style="1" customWidth="1"/>
    <col min="9444" max="9444" width="12.140625" style="1" customWidth="1"/>
    <col min="9445" max="9445" width="14.5703125" style="1" customWidth="1"/>
    <col min="9446" max="9450" width="0" style="1" hidden="1" customWidth="1"/>
    <col min="9451" max="9452" width="9.140625" style="1"/>
    <col min="9453" max="9453" width="16" style="1" customWidth="1"/>
    <col min="9454" max="9468" width="9.140625" style="1"/>
    <col min="9469" max="9469" width="6.7109375" style="1" customWidth="1"/>
    <col min="9470" max="9470" width="9.85546875" style="1" customWidth="1"/>
    <col min="9471" max="9471" width="42" style="1" customWidth="1"/>
    <col min="9472" max="9472" width="7.7109375" style="1" bestFit="1" customWidth="1"/>
    <col min="9473" max="9473" width="11.28515625" style="1" bestFit="1" customWidth="1"/>
    <col min="9474" max="9474" width="14" style="1" bestFit="1" customWidth="1"/>
    <col min="9475" max="9475" width="15" style="1" bestFit="1" customWidth="1"/>
    <col min="9476" max="9694" width="9.140625" style="1"/>
    <col min="9695" max="9695" width="6.7109375" style="1" customWidth="1"/>
    <col min="9696" max="9696" width="8.140625" style="1" customWidth="1"/>
    <col min="9697" max="9697" width="62.7109375" style="1" customWidth="1"/>
    <col min="9698" max="9698" width="7.28515625" style="1" customWidth="1"/>
    <col min="9699" max="9699" width="11.7109375" style="1" customWidth="1"/>
    <col min="9700" max="9700" width="12.140625" style="1" customWidth="1"/>
    <col min="9701" max="9701" width="14.5703125" style="1" customWidth="1"/>
    <col min="9702" max="9706" width="0" style="1" hidden="1" customWidth="1"/>
    <col min="9707" max="9708" width="9.140625" style="1"/>
    <col min="9709" max="9709" width="16" style="1" customWidth="1"/>
    <col min="9710" max="9724" width="9.140625" style="1"/>
    <col min="9725" max="9725" width="6.7109375" style="1" customWidth="1"/>
    <col min="9726" max="9726" width="9.85546875" style="1" customWidth="1"/>
    <col min="9727" max="9727" width="42" style="1" customWidth="1"/>
    <col min="9728" max="9728" width="7.7109375" style="1" bestFit="1" customWidth="1"/>
    <col min="9729" max="9729" width="11.28515625" style="1" bestFit="1" customWidth="1"/>
    <col min="9730" max="9730" width="14" style="1" bestFit="1" customWidth="1"/>
    <col min="9731" max="9731" width="15" style="1" bestFit="1" customWidth="1"/>
    <col min="9732" max="9950" width="9.140625" style="1"/>
    <col min="9951" max="9951" width="6.7109375" style="1" customWidth="1"/>
    <col min="9952" max="9952" width="8.140625" style="1" customWidth="1"/>
    <col min="9953" max="9953" width="62.7109375" style="1" customWidth="1"/>
    <col min="9954" max="9954" width="7.28515625" style="1" customWidth="1"/>
    <col min="9955" max="9955" width="11.7109375" style="1" customWidth="1"/>
    <col min="9956" max="9956" width="12.140625" style="1" customWidth="1"/>
    <col min="9957" max="9957" width="14.5703125" style="1" customWidth="1"/>
    <col min="9958" max="9962" width="0" style="1" hidden="1" customWidth="1"/>
    <col min="9963" max="9964" width="9.140625" style="1"/>
    <col min="9965" max="9965" width="16" style="1" customWidth="1"/>
    <col min="9966" max="9980" width="9.140625" style="1"/>
    <col min="9981" max="9981" width="6.7109375" style="1" customWidth="1"/>
    <col min="9982" max="9982" width="9.85546875" style="1" customWidth="1"/>
    <col min="9983" max="9983" width="42" style="1" customWidth="1"/>
    <col min="9984" max="9984" width="7.7109375" style="1" bestFit="1" customWidth="1"/>
    <col min="9985" max="9985" width="11.28515625" style="1" bestFit="1" customWidth="1"/>
    <col min="9986" max="9986" width="14" style="1" bestFit="1" customWidth="1"/>
    <col min="9987" max="9987" width="15" style="1" bestFit="1" customWidth="1"/>
    <col min="9988" max="10206" width="9.140625" style="1"/>
    <col min="10207" max="10207" width="6.7109375" style="1" customWidth="1"/>
    <col min="10208" max="10208" width="8.140625" style="1" customWidth="1"/>
    <col min="10209" max="10209" width="62.7109375" style="1" customWidth="1"/>
    <col min="10210" max="10210" width="7.28515625" style="1" customWidth="1"/>
    <col min="10211" max="10211" width="11.7109375" style="1" customWidth="1"/>
    <col min="10212" max="10212" width="12.140625" style="1" customWidth="1"/>
    <col min="10213" max="10213" width="14.5703125" style="1" customWidth="1"/>
    <col min="10214" max="10218" width="0" style="1" hidden="1" customWidth="1"/>
    <col min="10219" max="10220" width="9.140625" style="1"/>
    <col min="10221" max="10221" width="16" style="1" customWidth="1"/>
    <col min="10222" max="10236" width="9.140625" style="1"/>
    <col min="10237" max="10237" width="6.7109375" style="1" customWidth="1"/>
    <col min="10238" max="10238" width="9.85546875" style="1" customWidth="1"/>
    <col min="10239" max="10239" width="42" style="1" customWidth="1"/>
    <col min="10240" max="10240" width="7.7109375" style="1" bestFit="1" customWidth="1"/>
    <col min="10241" max="10241" width="11.28515625" style="1" bestFit="1" customWidth="1"/>
    <col min="10242" max="10242" width="14" style="1" bestFit="1" customWidth="1"/>
    <col min="10243" max="10243" width="15" style="1" bestFit="1" customWidth="1"/>
    <col min="10244" max="10462" width="9.140625" style="1"/>
    <col min="10463" max="10463" width="6.7109375" style="1" customWidth="1"/>
    <col min="10464" max="10464" width="8.140625" style="1" customWidth="1"/>
    <col min="10465" max="10465" width="62.7109375" style="1" customWidth="1"/>
    <col min="10466" max="10466" width="7.28515625" style="1" customWidth="1"/>
    <col min="10467" max="10467" width="11.7109375" style="1" customWidth="1"/>
    <col min="10468" max="10468" width="12.140625" style="1" customWidth="1"/>
    <col min="10469" max="10469" width="14.5703125" style="1" customWidth="1"/>
    <col min="10470" max="10474" width="0" style="1" hidden="1" customWidth="1"/>
    <col min="10475" max="10476" width="9.140625" style="1"/>
    <col min="10477" max="10477" width="16" style="1" customWidth="1"/>
    <col min="10478" max="10492" width="9.140625" style="1"/>
    <col min="10493" max="10493" width="6.7109375" style="1" customWidth="1"/>
    <col min="10494" max="10494" width="9.85546875" style="1" customWidth="1"/>
    <col min="10495" max="10495" width="42" style="1" customWidth="1"/>
    <col min="10496" max="10496" width="7.7109375" style="1" bestFit="1" customWidth="1"/>
    <col min="10497" max="10497" width="11.28515625" style="1" bestFit="1" customWidth="1"/>
    <col min="10498" max="10498" width="14" style="1" bestFit="1" customWidth="1"/>
    <col min="10499" max="10499" width="15" style="1" bestFit="1" customWidth="1"/>
    <col min="10500" max="10718" width="9.140625" style="1"/>
    <col min="10719" max="10719" width="6.7109375" style="1" customWidth="1"/>
    <col min="10720" max="10720" width="8.140625" style="1" customWidth="1"/>
    <col min="10721" max="10721" width="62.7109375" style="1" customWidth="1"/>
    <col min="10722" max="10722" width="7.28515625" style="1" customWidth="1"/>
    <col min="10723" max="10723" width="11.7109375" style="1" customWidth="1"/>
    <col min="10724" max="10724" width="12.140625" style="1" customWidth="1"/>
    <col min="10725" max="10725" width="14.5703125" style="1" customWidth="1"/>
    <col min="10726" max="10730" width="0" style="1" hidden="1" customWidth="1"/>
    <col min="10731" max="10732" width="9.140625" style="1"/>
    <col min="10733" max="10733" width="16" style="1" customWidth="1"/>
    <col min="10734" max="10748" width="9.140625" style="1"/>
    <col min="10749" max="10749" width="6.7109375" style="1" customWidth="1"/>
    <col min="10750" max="10750" width="9.85546875" style="1" customWidth="1"/>
    <col min="10751" max="10751" width="42" style="1" customWidth="1"/>
    <col min="10752" max="10752" width="7.7109375" style="1" bestFit="1" customWidth="1"/>
    <col min="10753" max="10753" width="11.28515625" style="1" bestFit="1" customWidth="1"/>
    <col min="10754" max="10754" width="14" style="1" bestFit="1" customWidth="1"/>
    <col min="10755" max="10755" width="15" style="1" bestFit="1" customWidth="1"/>
    <col min="10756" max="10974" width="9.140625" style="1"/>
    <col min="10975" max="10975" width="6.7109375" style="1" customWidth="1"/>
    <col min="10976" max="10976" width="8.140625" style="1" customWidth="1"/>
    <col min="10977" max="10977" width="62.7109375" style="1" customWidth="1"/>
    <col min="10978" max="10978" width="7.28515625" style="1" customWidth="1"/>
    <col min="10979" max="10979" width="11.7109375" style="1" customWidth="1"/>
    <col min="10980" max="10980" width="12.140625" style="1" customWidth="1"/>
    <col min="10981" max="10981" width="14.5703125" style="1" customWidth="1"/>
    <col min="10982" max="10986" width="0" style="1" hidden="1" customWidth="1"/>
    <col min="10987" max="10988" width="9.140625" style="1"/>
    <col min="10989" max="10989" width="16" style="1" customWidth="1"/>
    <col min="10990" max="11004" width="9.140625" style="1"/>
    <col min="11005" max="11005" width="6.7109375" style="1" customWidth="1"/>
    <col min="11006" max="11006" width="9.85546875" style="1" customWidth="1"/>
    <col min="11007" max="11007" width="42" style="1" customWidth="1"/>
    <col min="11008" max="11008" width="7.7109375" style="1" bestFit="1" customWidth="1"/>
    <col min="11009" max="11009" width="11.28515625" style="1" bestFit="1" customWidth="1"/>
    <col min="11010" max="11010" width="14" style="1" bestFit="1" customWidth="1"/>
    <col min="11011" max="11011" width="15" style="1" bestFit="1" customWidth="1"/>
    <col min="11012" max="11230" width="9.140625" style="1"/>
    <col min="11231" max="11231" width="6.7109375" style="1" customWidth="1"/>
    <col min="11232" max="11232" width="8.140625" style="1" customWidth="1"/>
    <col min="11233" max="11233" width="62.7109375" style="1" customWidth="1"/>
    <col min="11234" max="11234" width="7.28515625" style="1" customWidth="1"/>
    <col min="11235" max="11235" width="11.7109375" style="1" customWidth="1"/>
    <col min="11236" max="11236" width="12.140625" style="1" customWidth="1"/>
    <col min="11237" max="11237" width="14.5703125" style="1" customWidth="1"/>
    <col min="11238" max="11242" width="0" style="1" hidden="1" customWidth="1"/>
    <col min="11243" max="11244" width="9.140625" style="1"/>
    <col min="11245" max="11245" width="16" style="1" customWidth="1"/>
    <col min="11246" max="11260" width="9.140625" style="1"/>
    <col min="11261" max="11261" width="6.7109375" style="1" customWidth="1"/>
    <col min="11262" max="11262" width="9.85546875" style="1" customWidth="1"/>
    <col min="11263" max="11263" width="42" style="1" customWidth="1"/>
    <col min="11264" max="11264" width="7.7109375" style="1" bestFit="1" customWidth="1"/>
    <col min="11265" max="11265" width="11.28515625" style="1" bestFit="1" customWidth="1"/>
    <col min="11266" max="11266" width="14" style="1" bestFit="1" customWidth="1"/>
    <col min="11267" max="11267" width="15" style="1" bestFit="1" customWidth="1"/>
    <col min="11268" max="11486" width="9.140625" style="1"/>
    <col min="11487" max="11487" width="6.7109375" style="1" customWidth="1"/>
    <col min="11488" max="11488" width="8.140625" style="1" customWidth="1"/>
    <col min="11489" max="11489" width="62.7109375" style="1" customWidth="1"/>
    <col min="11490" max="11490" width="7.28515625" style="1" customWidth="1"/>
    <col min="11491" max="11491" width="11.7109375" style="1" customWidth="1"/>
    <col min="11492" max="11492" width="12.140625" style="1" customWidth="1"/>
    <col min="11493" max="11493" width="14.5703125" style="1" customWidth="1"/>
    <col min="11494" max="11498" width="0" style="1" hidden="1" customWidth="1"/>
    <col min="11499" max="11500" width="9.140625" style="1"/>
    <col min="11501" max="11501" width="16" style="1" customWidth="1"/>
    <col min="11502" max="11516" width="9.140625" style="1"/>
    <col min="11517" max="11517" width="6.7109375" style="1" customWidth="1"/>
    <col min="11518" max="11518" width="9.85546875" style="1" customWidth="1"/>
    <col min="11519" max="11519" width="42" style="1" customWidth="1"/>
    <col min="11520" max="11520" width="7.7109375" style="1" bestFit="1" customWidth="1"/>
    <col min="11521" max="11521" width="11.28515625" style="1" bestFit="1" customWidth="1"/>
    <col min="11522" max="11522" width="14" style="1" bestFit="1" customWidth="1"/>
    <col min="11523" max="11523" width="15" style="1" bestFit="1" customWidth="1"/>
    <col min="11524" max="11742" width="9.140625" style="1"/>
    <col min="11743" max="11743" width="6.7109375" style="1" customWidth="1"/>
    <col min="11744" max="11744" width="8.140625" style="1" customWidth="1"/>
    <col min="11745" max="11745" width="62.7109375" style="1" customWidth="1"/>
    <col min="11746" max="11746" width="7.28515625" style="1" customWidth="1"/>
    <col min="11747" max="11747" width="11.7109375" style="1" customWidth="1"/>
    <col min="11748" max="11748" width="12.140625" style="1" customWidth="1"/>
    <col min="11749" max="11749" width="14.5703125" style="1" customWidth="1"/>
    <col min="11750" max="11754" width="0" style="1" hidden="1" customWidth="1"/>
    <col min="11755" max="11756" width="9.140625" style="1"/>
    <col min="11757" max="11757" width="16" style="1" customWidth="1"/>
    <col min="11758" max="11772" width="9.140625" style="1"/>
    <col min="11773" max="11773" width="6.7109375" style="1" customWidth="1"/>
    <col min="11774" max="11774" width="9.85546875" style="1" customWidth="1"/>
    <col min="11775" max="11775" width="42" style="1" customWidth="1"/>
    <col min="11776" max="11776" width="7.7109375" style="1" bestFit="1" customWidth="1"/>
    <col min="11777" max="11777" width="11.28515625" style="1" bestFit="1" customWidth="1"/>
    <col min="11778" max="11778" width="14" style="1" bestFit="1" customWidth="1"/>
    <col min="11779" max="11779" width="15" style="1" bestFit="1" customWidth="1"/>
    <col min="11780" max="11998" width="9.140625" style="1"/>
    <col min="11999" max="11999" width="6.7109375" style="1" customWidth="1"/>
    <col min="12000" max="12000" width="8.140625" style="1" customWidth="1"/>
    <col min="12001" max="12001" width="62.7109375" style="1" customWidth="1"/>
    <col min="12002" max="12002" width="7.28515625" style="1" customWidth="1"/>
    <col min="12003" max="12003" width="11.7109375" style="1" customWidth="1"/>
    <col min="12004" max="12004" width="12.140625" style="1" customWidth="1"/>
    <col min="12005" max="12005" width="14.5703125" style="1" customWidth="1"/>
    <col min="12006" max="12010" width="0" style="1" hidden="1" customWidth="1"/>
    <col min="12011" max="12012" width="9.140625" style="1"/>
    <col min="12013" max="12013" width="16" style="1" customWidth="1"/>
    <col min="12014" max="12028" width="9.140625" style="1"/>
    <col min="12029" max="12029" width="6.7109375" style="1" customWidth="1"/>
    <col min="12030" max="12030" width="9.85546875" style="1" customWidth="1"/>
    <col min="12031" max="12031" width="42" style="1" customWidth="1"/>
    <col min="12032" max="12032" width="7.7109375" style="1" bestFit="1" customWidth="1"/>
    <col min="12033" max="12033" width="11.28515625" style="1" bestFit="1" customWidth="1"/>
    <col min="12034" max="12034" width="14" style="1" bestFit="1" customWidth="1"/>
    <col min="12035" max="12035" width="15" style="1" bestFit="1" customWidth="1"/>
    <col min="12036" max="12254" width="9.140625" style="1"/>
    <col min="12255" max="12255" width="6.7109375" style="1" customWidth="1"/>
    <col min="12256" max="12256" width="8.140625" style="1" customWidth="1"/>
    <col min="12257" max="12257" width="62.7109375" style="1" customWidth="1"/>
    <col min="12258" max="12258" width="7.28515625" style="1" customWidth="1"/>
    <col min="12259" max="12259" width="11.7109375" style="1" customWidth="1"/>
    <col min="12260" max="12260" width="12.140625" style="1" customWidth="1"/>
    <col min="12261" max="12261" width="14.5703125" style="1" customWidth="1"/>
    <col min="12262" max="12266" width="0" style="1" hidden="1" customWidth="1"/>
    <col min="12267" max="12268" width="9.140625" style="1"/>
    <col min="12269" max="12269" width="16" style="1" customWidth="1"/>
    <col min="12270" max="12284" width="9.140625" style="1"/>
    <col min="12285" max="12285" width="6.7109375" style="1" customWidth="1"/>
    <col min="12286" max="12286" width="9.85546875" style="1" customWidth="1"/>
    <col min="12287" max="12287" width="42" style="1" customWidth="1"/>
    <col min="12288" max="12288" width="7.7109375" style="1" bestFit="1" customWidth="1"/>
    <col min="12289" max="12289" width="11.28515625" style="1" bestFit="1" customWidth="1"/>
    <col min="12290" max="12290" width="14" style="1" bestFit="1" customWidth="1"/>
    <col min="12291" max="12291" width="15" style="1" bestFit="1" customWidth="1"/>
    <col min="12292" max="12510" width="9.140625" style="1"/>
    <col min="12511" max="12511" width="6.7109375" style="1" customWidth="1"/>
    <col min="12512" max="12512" width="8.140625" style="1" customWidth="1"/>
    <col min="12513" max="12513" width="62.7109375" style="1" customWidth="1"/>
    <col min="12514" max="12514" width="7.28515625" style="1" customWidth="1"/>
    <col min="12515" max="12515" width="11.7109375" style="1" customWidth="1"/>
    <col min="12516" max="12516" width="12.140625" style="1" customWidth="1"/>
    <col min="12517" max="12517" width="14.5703125" style="1" customWidth="1"/>
    <col min="12518" max="12522" width="0" style="1" hidden="1" customWidth="1"/>
    <col min="12523" max="12524" width="9.140625" style="1"/>
    <col min="12525" max="12525" width="16" style="1" customWidth="1"/>
    <col min="12526" max="12540" width="9.140625" style="1"/>
    <col min="12541" max="12541" width="6.7109375" style="1" customWidth="1"/>
    <col min="12542" max="12542" width="9.85546875" style="1" customWidth="1"/>
    <col min="12543" max="12543" width="42" style="1" customWidth="1"/>
    <col min="12544" max="12544" width="7.7109375" style="1" bestFit="1" customWidth="1"/>
    <col min="12545" max="12545" width="11.28515625" style="1" bestFit="1" customWidth="1"/>
    <col min="12546" max="12546" width="14" style="1" bestFit="1" customWidth="1"/>
    <col min="12547" max="12547" width="15" style="1" bestFit="1" customWidth="1"/>
    <col min="12548" max="12766" width="9.140625" style="1"/>
    <col min="12767" max="12767" width="6.7109375" style="1" customWidth="1"/>
    <col min="12768" max="12768" width="8.140625" style="1" customWidth="1"/>
    <col min="12769" max="12769" width="62.7109375" style="1" customWidth="1"/>
    <col min="12770" max="12770" width="7.28515625" style="1" customWidth="1"/>
    <col min="12771" max="12771" width="11.7109375" style="1" customWidth="1"/>
    <col min="12772" max="12772" width="12.140625" style="1" customWidth="1"/>
    <col min="12773" max="12773" width="14.5703125" style="1" customWidth="1"/>
    <col min="12774" max="12778" width="0" style="1" hidden="1" customWidth="1"/>
    <col min="12779" max="12780" width="9.140625" style="1"/>
    <col min="12781" max="12781" width="16" style="1" customWidth="1"/>
    <col min="12782" max="12796" width="9.140625" style="1"/>
    <col min="12797" max="12797" width="6.7109375" style="1" customWidth="1"/>
    <col min="12798" max="12798" width="9.85546875" style="1" customWidth="1"/>
    <col min="12799" max="12799" width="42" style="1" customWidth="1"/>
    <col min="12800" max="12800" width="7.7109375" style="1" bestFit="1" customWidth="1"/>
    <col min="12801" max="12801" width="11.28515625" style="1" bestFit="1" customWidth="1"/>
    <col min="12802" max="12802" width="14" style="1" bestFit="1" customWidth="1"/>
    <col min="12803" max="12803" width="15" style="1" bestFit="1" customWidth="1"/>
    <col min="12804" max="13022" width="9.140625" style="1"/>
    <col min="13023" max="13023" width="6.7109375" style="1" customWidth="1"/>
    <col min="13024" max="13024" width="8.140625" style="1" customWidth="1"/>
    <col min="13025" max="13025" width="62.7109375" style="1" customWidth="1"/>
    <col min="13026" max="13026" width="7.28515625" style="1" customWidth="1"/>
    <col min="13027" max="13027" width="11.7109375" style="1" customWidth="1"/>
    <col min="13028" max="13028" width="12.140625" style="1" customWidth="1"/>
    <col min="13029" max="13029" width="14.5703125" style="1" customWidth="1"/>
    <col min="13030" max="13034" width="0" style="1" hidden="1" customWidth="1"/>
    <col min="13035" max="13036" width="9.140625" style="1"/>
    <col min="13037" max="13037" width="16" style="1" customWidth="1"/>
    <col min="13038" max="13052" width="9.140625" style="1"/>
    <col min="13053" max="13053" width="6.7109375" style="1" customWidth="1"/>
    <col min="13054" max="13054" width="9.85546875" style="1" customWidth="1"/>
    <col min="13055" max="13055" width="42" style="1" customWidth="1"/>
    <col min="13056" max="13056" width="7.7109375" style="1" bestFit="1" customWidth="1"/>
    <col min="13057" max="13057" width="11.28515625" style="1" bestFit="1" customWidth="1"/>
    <col min="13058" max="13058" width="14" style="1" bestFit="1" customWidth="1"/>
    <col min="13059" max="13059" width="15" style="1" bestFit="1" customWidth="1"/>
    <col min="13060" max="13278" width="9.140625" style="1"/>
    <col min="13279" max="13279" width="6.7109375" style="1" customWidth="1"/>
    <col min="13280" max="13280" width="8.140625" style="1" customWidth="1"/>
    <col min="13281" max="13281" width="62.7109375" style="1" customWidth="1"/>
    <col min="13282" max="13282" width="7.28515625" style="1" customWidth="1"/>
    <col min="13283" max="13283" width="11.7109375" style="1" customWidth="1"/>
    <col min="13284" max="13284" width="12.140625" style="1" customWidth="1"/>
    <col min="13285" max="13285" width="14.5703125" style="1" customWidth="1"/>
    <col min="13286" max="13290" width="0" style="1" hidden="1" customWidth="1"/>
    <col min="13291" max="13292" width="9.140625" style="1"/>
    <col min="13293" max="13293" width="16" style="1" customWidth="1"/>
    <col min="13294" max="13308" width="9.140625" style="1"/>
    <col min="13309" max="13309" width="6.7109375" style="1" customWidth="1"/>
    <col min="13310" max="13310" width="9.85546875" style="1" customWidth="1"/>
    <col min="13311" max="13311" width="42" style="1" customWidth="1"/>
    <col min="13312" max="13312" width="7.7109375" style="1" bestFit="1" customWidth="1"/>
    <col min="13313" max="13313" width="11.28515625" style="1" bestFit="1" customWidth="1"/>
    <col min="13314" max="13314" width="14" style="1" bestFit="1" customWidth="1"/>
    <col min="13315" max="13315" width="15" style="1" bestFit="1" customWidth="1"/>
    <col min="13316" max="13534" width="9.140625" style="1"/>
    <col min="13535" max="13535" width="6.7109375" style="1" customWidth="1"/>
    <col min="13536" max="13536" width="8.140625" style="1" customWidth="1"/>
    <col min="13537" max="13537" width="62.7109375" style="1" customWidth="1"/>
    <col min="13538" max="13538" width="7.28515625" style="1" customWidth="1"/>
    <col min="13539" max="13539" width="11.7109375" style="1" customWidth="1"/>
    <col min="13540" max="13540" width="12.140625" style="1" customWidth="1"/>
    <col min="13541" max="13541" width="14.5703125" style="1" customWidth="1"/>
    <col min="13542" max="13546" width="0" style="1" hidden="1" customWidth="1"/>
    <col min="13547" max="13548" width="9.140625" style="1"/>
    <col min="13549" max="13549" width="16" style="1" customWidth="1"/>
    <col min="13550" max="13564" width="9.140625" style="1"/>
    <col min="13565" max="13565" width="6.7109375" style="1" customWidth="1"/>
    <col min="13566" max="13566" width="9.85546875" style="1" customWidth="1"/>
    <col min="13567" max="13567" width="42" style="1" customWidth="1"/>
    <col min="13568" max="13568" width="7.7109375" style="1" bestFit="1" customWidth="1"/>
    <col min="13569" max="13569" width="11.28515625" style="1" bestFit="1" customWidth="1"/>
    <col min="13570" max="13570" width="14" style="1" bestFit="1" customWidth="1"/>
    <col min="13571" max="13571" width="15" style="1" bestFit="1" customWidth="1"/>
    <col min="13572" max="13790" width="9.140625" style="1"/>
    <col min="13791" max="13791" width="6.7109375" style="1" customWidth="1"/>
    <col min="13792" max="13792" width="8.140625" style="1" customWidth="1"/>
    <col min="13793" max="13793" width="62.7109375" style="1" customWidth="1"/>
    <col min="13794" max="13794" width="7.28515625" style="1" customWidth="1"/>
    <col min="13795" max="13795" width="11.7109375" style="1" customWidth="1"/>
    <col min="13796" max="13796" width="12.140625" style="1" customWidth="1"/>
    <col min="13797" max="13797" width="14.5703125" style="1" customWidth="1"/>
    <col min="13798" max="13802" width="0" style="1" hidden="1" customWidth="1"/>
    <col min="13803" max="13804" width="9.140625" style="1"/>
    <col min="13805" max="13805" width="16" style="1" customWidth="1"/>
    <col min="13806" max="13820" width="9.140625" style="1"/>
    <col min="13821" max="13821" width="6.7109375" style="1" customWidth="1"/>
    <col min="13822" max="13822" width="9.85546875" style="1" customWidth="1"/>
    <col min="13823" max="13823" width="42" style="1" customWidth="1"/>
    <col min="13824" max="13824" width="7.7109375" style="1" bestFit="1" customWidth="1"/>
    <col min="13825" max="13825" width="11.28515625" style="1" bestFit="1" customWidth="1"/>
    <col min="13826" max="13826" width="14" style="1" bestFit="1" customWidth="1"/>
    <col min="13827" max="13827" width="15" style="1" bestFit="1" customWidth="1"/>
    <col min="13828" max="14046" width="9.140625" style="1"/>
    <col min="14047" max="14047" width="6.7109375" style="1" customWidth="1"/>
    <col min="14048" max="14048" width="8.140625" style="1" customWidth="1"/>
    <col min="14049" max="14049" width="62.7109375" style="1" customWidth="1"/>
    <col min="14050" max="14050" width="7.28515625" style="1" customWidth="1"/>
    <col min="14051" max="14051" width="11.7109375" style="1" customWidth="1"/>
    <col min="14052" max="14052" width="12.140625" style="1" customWidth="1"/>
    <col min="14053" max="14053" width="14.5703125" style="1" customWidth="1"/>
    <col min="14054" max="14058" width="0" style="1" hidden="1" customWidth="1"/>
    <col min="14059" max="14060" width="9.140625" style="1"/>
    <col min="14061" max="14061" width="16" style="1" customWidth="1"/>
    <col min="14062" max="14076" width="9.140625" style="1"/>
    <col min="14077" max="14077" width="6.7109375" style="1" customWidth="1"/>
    <col min="14078" max="14078" width="9.85546875" style="1" customWidth="1"/>
    <col min="14079" max="14079" width="42" style="1" customWidth="1"/>
    <col min="14080" max="14080" width="7.7109375" style="1" bestFit="1" customWidth="1"/>
    <col min="14081" max="14081" width="11.28515625" style="1" bestFit="1" customWidth="1"/>
    <col min="14082" max="14082" width="14" style="1" bestFit="1" customWidth="1"/>
    <col min="14083" max="14083" width="15" style="1" bestFit="1" customWidth="1"/>
    <col min="14084" max="14302" width="9.140625" style="1"/>
    <col min="14303" max="14303" width="6.7109375" style="1" customWidth="1"/>
    <col min="14304" max="14304" width="8.140625" style="1" customWidth="1"/>
    <col min="14305" max="14305" width="62.7109375" style="1" customWidth="1"/>
    <col min="14306" max="14306" width="7.28515625" style="1" customWidth="1"/>
    <col min="14307" max="14307" width="11.7109375" style="1" customWidth="1"/>
    <col min="14308" max="14308" width="12.140625" style="1" customWidth="1"/>
    <col min="14309" max="14309" width="14.5703125" style="1" customWidth="1"/>
    <col min="14310" max="14314" width="0" style="1" hidden="1" customWidth="1"/>
    <col min="14315" max="14316" width="9.140625" style="1"/>
    <col min="14317" max="14317" width="16" style="1" customWidth="1"/>
    <col min="14318" max="14332" width="9.140625" style="1"/>
    <col min="14333" max="14333" width="6.7109375" style="1" customWidth="1"/>
    <col min="14334" max="14334" width="9.85546875" style="1" customWidth="1"/>
    <col min="14335" max="14335" width="42" style="1" customWidth="1"/>
    <col min="14336" max="14336" width="7.7109375" style="1" bestFit="1" customWidth="1"/>
    <col min="14337" max="14337" width="11.28515625" style="1" bestFit="1" customWidth="1"/>
    <col min="14338" max="14338" width="14" style="1" bestFit="1" customWidth="1"/>
    <col min="14339" max="14339" width="15" style="1" bestFit="1" customWidth="1"/>
    <col min="14340" max="14558" width="9.140625" style="1"/>
    <col min="14559" max="14559" width="6.7109375" style="1" customWidth="1"/>
    <col min="14560" max="14560" width="8.140625" style="1" customWidth="1"/>
    <col min="14561" max="14561" width="62.7109375" style="1" customWidth="1"/>
    <col min="14562" max="14562" width="7.28515625" style="1" customWidth="1"/>
    <col min="14563" max="14563" width="11.7109375" style="1" customWidth="1"/>
    <col min="14564" max="14564" width="12.140625" style="1" customWidth="1"/>
    <col min="14565" max="14565" width="14.5703125" style="1" customWidth="1"/>
    <col min="14566" max="14570" width="0" style="1" hidden="1" customWidth="1"/>
    <col min="14571" max="14572" width="9.140625" style="1"/>
    <col min="14573" max="14573" width="16" style="1" customWidth="1"/>
    <col min="14574" max="14588" width="9.140625" style="1"/>
    <col min="14589" max="14589" width="6.7109375" style="1" customWidth="1"/>
    <col min="14590" max="14590" width="9.85546875" style="1" customWidth="1"/>
    <col min="14591" max="14591" width="42" style="1" customWidth="1"/>
    <col min="14592" max="14592" width="7.7109375" style="1" bestFit="1" customWidth="1"/>
    <col min="14593" max="14593" width="11.28515625" style="1" bestFit="1" customWidth="1"/>
    <col min="14594" max="14594" width="14" style="1" bestFit="1" customWidth="1"/>
    <col min="14595" max="14595" width="15" style="1" bestFit="1" customWidth="1"/>
    <col min="14596" max="14814" width="9.140625" style="1"/>
    <col min="14815" max="14815" width="6.7109375" style="1" customWidth="1"/>
    <col min="14816" max="14816" width="8.140625" style="1" customWidth="1"/>
    <col min="14817" max="14817" width="62.7109375" style="1" customWidth="1"/>
    <col min="14818" max="14818" width="7.28515625" style="1" customWidth="1"/>
    <col min="14819" max="14819" width="11.7109375" style="1" customWidth="1"/>
    <col min="14820" max="14820" width="12.140625" style="1" customWidth="1"/>
    <col min="14821" max="14821" width="14.5703125" style="1" customWidth="1"/>
    <col min="14822" max="14826" width="0" style="1" hidden="1" customWidth="1"/>
    <col min="14827" max="14828" width="9.140625" style="1"/>
    <col min="14829" max="14829" width="16" style="1" customWidth="1"/>
    <col min="14830" max="14844" width="9.140625" style="1"/>
    <col min="14845" max="14845" width="6.7109375" style="1" customWidth="1"/>
    <col min="14846" max="14846" width="9.85546875" style="1" customWidth="1"/>
    <col min="14847" max="14847" width="42" style="1" customWidth="1"/>
    <col min="14848" max="14848" width="7.7109375" style="1" bestFit="1" customWidth="1"/>
    <col min="14849" max="14849" width="11.28515625" style="1" bestFit="1" customWidth="1"/>
    <col min="14850" max="14850" width="14" style="1" bestFit="1" customWidth="1"/>
    <col min="14851" max="14851" width="15" style="1" bestFit="1" customWidth="1"/>
    <col min="14852" max="15070" width="9.140625" style="1"/>
    <col min="15071" max="15071" width="6.7109375" style="1" customWidth="1"/>
    <col min="15072" max="15072" width="8.140625" style="1" customWidth="1"/>
    <col min="15073" max="15073" width="62.7109375" style="1" customWidth="1"/>
    <col min="15074" max="15074" width="7.28515625" style="1" customWidth="1"/>
    <col min="15075" max="15075" width="11.7109375" style="1" customWidth="1"/>
    <col min="15076" max="15076" width="12.140625" style="1" customWidth="1"/>
    <col min="15077" max="15077" width="14.5703125" style="1" customWidth="1"/>
    <col min="15078" max="15082" width="0" style="1" hidden="1" customWidth="1"/>
    <col min="15083" max="15084" width="9.140625" style="1"/>
    <col min="15085" max="15085" width="16" style="1" customWidth="1"/>
    <col min="15086" max="15100" width="9.140625" style="1"/>
    <col min="15101" max="15101" width="6.7109375" style="1" customWidth="1"/>
    <col min="15102" max="15102" width="9.85546875" style="1" customWidth="1"/>
    <col min="15103" max="15103" width="42" style="1" customWidth="1"/>
    <col min="15104" max="15104" width="7.7109375" style="1" bestFit="1" customWidth="1"/>
    <col min="15105" max="15105" width="11.28515625" style="1" bestFit="1" customWidth="1"/>
    <col min="15106" max="15106" width="14" style="1" bestFit="1" customWidth="1"/>
    <col min="15107" max="15107" width="15" style="1" bestFit="1" customWidth="1"/>
    <col min="15108" max="15326" width="9.140625" style="1"/>
    <col min="15327" max="15327" width="6.7109375" style="1" customWidth="1"/>
    <col min="15328" max="15328" width="8.140625" style="1" customWidth="1"/>
    <col min="15329" max="15329" width="62.7109375" style="1" customWidth="1"/>
    <col min="15330" max="15330" width="7.28515625" style="1" customWidth="1"/>
    <col min="15331" max="15331" width="11.7109375" style="1" customWidth="1"/>
    <col min="15332" max="15332" width="12.140625" style="1" customWidth="1"/>
    <col min="15333" max="15333" width="14.5703125" style="1" customWidth="1"/>
    <col min="15334" max="15338" width="0" style="1" hidden="1" customWidth="1"/>
    <col min="15339" max="15340" width="9.140625" style="1"/>
    <col min="15341" max="15341" width="16" style="1" customWidth="1"/>
    <col min="15342" max="15356" width="9.140625" style="1"/>
    <col min="15357" max="15357" width="6.7109375" style="1" customWidth="1"/>
    <col min="15358" max="15358" width="9.85546875" style="1" customWidth="1"/>
    <col min="15359" max="15359" width="42" style="1" customWidth="1"/>
    <col min="15360" max="15360" width="7.7109375" style="1" bestFit="1" customWidth="1"/>
    <col min="15361" max="15361" width="11.28515625" style="1" bestFit="1" customWidth="1"/>
    <col min="15362" max="15362" width="14" style="1" bestFit="1" customWidth="1"/>
    <col min="15363" max="15363" width="15" style="1" bestFit="1" customWidth="1"/>
    <col min="15364" max="15582" width="9.140625" style="1"/>
    <col min="15583" max="15583" width="6.7109375" style="1" customWidth="1"/>
    <col min="15584" max="15584" width="8.140625" style="1" customWidth="1"/>
    <col min="15585" max="15585" width="62.7109375" style="1" customWidth="1"/>
    <col min="15586" max="15586" width="7.28515625" style="1" customWidth="1"/>
    <col min="15587" max="15587" width="11.7109375" style="1" customWidth="1"/>
    <col min="15588" max="15588" width="12.140625" style="1" customWidth="1"/>
    <col min="15589" max="15589" width="14.5703125" style="1" customWidth="1"/>
    <col min="15590" max="15594" width="0" style="1" hidden="1" customWidth="1"/>
    <col min="15595" max="15596" width="9.140625" style="1"/>
    <col min="15597" max="15597" width="16" style="1" customWidth="1"/>
    <col min="15598" max="15612" width="9.140625" style="1"/>
    <col min="15613" max="15613" width="6.7109375" style="1" customWidth="1"/>
    <col min="15614" max="15614" width="9.85546875" style="1" customWidth="1"/>
    <col min="15615" max="15615" width="42" style="1" customWidth="1"/>
    <col min="15616" max="15616" width="7.7109375" style="1" bestFit="1" customWidth="1"/>
    <col min="15617" max="15617" width="11.28515625" style="1" bestFit="1" customWidth="1"/>
    <col min="15618" max="15618" width="14" style="1" bestFit="1" customWidth="1"/>
    <col min="15619" max="15619" width="15" style="1" bestFit="1" customWidth="1"/>
    <col min="15620" max="15838" width="9.140625" style="1"/>
    <col min="15839" max="15839" width="6.7109375" style="1" customWidth="1"/>
    <col min="15840" max="15840" width="8.140625" style="1" customWidth="1"/>
    <col min="15841" max="15841" width="62.7109375" style="1" customWidth="1"/>
    <col min="15842" max="15842" width="7.28515625" style="1" customWidth="1"/>
    <col min="15843" max="15843" width="11.7109375" style="1" customWidth="1"/>
    <col min="15844" max="15844" width="12.140625" style="1" customWidth="1"/>
    <col min="15845" max="15845" width="14.5703125" style="1" customWidth="1"/>
    <col min="15846" max="15850" width="0" style="1" hidden="1" customWidth="1"/>
    <col min="15851" max="15852" width="9.140625" style="1"/>
    <col min="15853" max="15853" width="16" style="1" customWidth="1"/>
    <col min="15854" max="15868" width="9.140625" style="1"/>
    <col min="15869" max="15869" width="6.7109375" style="1" customWidth="1"/>
    <col min="15870" max="15870" width="9.85546875" style="1" customWidth="1"/>
    <col min="15871" max="15871" width="42" style="1" customWidth="1"/>
    <col min="15872" max="15872" width="7.7109375" style="1" bestFit="1" customWidth="1"/>
    <col min="15873" max="15873" width="11.28515625" style="1" bestFit="1" customWidth="1"/>
    <col min="15874" max="15874" width="14" style="1" bestFit="1" customWidth="1"/>
    <col min="15875" max="15875" width="15" style="1" bestFit="1" customWidth="1"/>
    <col min="15876" max="16094" width="9.140625" style="1"/>
    <col min="16095" max="16095" width="6.7109375" style="1" customWidth="1"/>
    <col min="16096" max="16096" width="8.140625" style="1" customWidth="1"/>
    <col min="16097" max="16097" width="62.7109375" style="1" customWidth="1"/>
    <col min="16098" max="16098" width="7.28515625" style="1" customWidth="1"/>
    <col min="16099" max="16099" width="11.7109375" style="1" customWidth="1"/>
    <col min="16100" max="16100" width="12.140625" style="1" customWidth="1"/>
    <col min="16101" max="16101" width="14.5703125" style="1" customWidth="1"/>
    <col min="16102" max="16106" width="0" style="1" hidden="1" customWidth="1"/>
    <col min="16107" max="16108" width="9.140625" style="1"/>
    <col min="16109" max="16109" width="16" style="1" customWidth="1"/>
    <col min="16110" max="16124" width="9.140625" style="1"/>
    <col min="16125" max="16125" width="6.7109375" style="1" customWidth="1"/>
    <col min="16126" max="16126" width="9.85546875" style="1" customWidth="1"/>
    <col min="16127" max="16127" width="42" style="1" customWidth="1"/>
    <col min="16128" max="16128" width="7.7109375" style="1" bestFit="1" customWidth="1"/>
    <col min="16129" max="16129" width="11.28515625" style="1" bestFit="1" customWidth="1"/>
    <col min="16130" max="16130" width="14" style="1" bestFit="1" customWidth="1"/>
    <col min="16131" max="16131" width="15" style="1" bestFit="1" customWidth="1"/>
    <col min="16132" max="16350" width="9.140625" style="1"/>
    <col min="16351" max="16351" width="6.7109375" style="1" customWidth="1"/>
    <col min="16352" max="16352" width="8.140625" style="1" customWidth="1"/>
    <col min="16353" max="16353" width="62.7109375" style="1" customWidth="1"/>
    <col min="16354" max="16354" width="7.28515625" style="1" customWidth="1"/>
    <col min="16355" max="16355" width="11.7109375" style="1" customWidth="1"/>
    <col min="16356" max="16356" width="12.140625" style="1" customWidth="1"/>
    <col min="16357" max="16357" width="14.5703125" style="1" customWidth="1"/>
    <col min="16358" max="16362" width="0" style="1" hidden="1" customWidth="1"/>
    <col min="16363" max="16364" width="9.140625" style="1"/>
    <col min="16365" max="16365" width="16" style="1" customWidth="1"/>
    <col min="16366" max="16383" width="9.140625" style="1"/>
    <col min="16384" max="16384" width="9.140625" style="1" customWidth="1"/>
  </cols>
  <sheetData>
    <row r="1" spans="1:49" ht="52.5" customHeight="1" x14ac:dyDescent="0.25">
      <c r="A1" s="160"/>
      <c r="B1" s="161"/>
      <c r="C1" s="162"/>
      <c r="D1" s="163"/>
      <c r="E1" s="164"/>
      <c r="F1" s="164"/>
      <c r="G1" s="165"/>
    </row>
    <row r="2" spans="1:49" ht="86.25" customHeight="1" x14ac:dyDescent="0.25">
      <c r="A2" s="308" t="s">
        <v>1589</v>
      </c>
      <c r="B2" s="309"/>
      <c r="C2" s="309"/>
      <c r="D2" s="309"/>
      <c r="E2" s="309"/>
      <c r="F2" s="309"/>
      <c r="G2" s="310"/>
    </row>
    <row r="3" spans="1:49" ht="14.25" customHeight="1" x14ac:dyDescent="0.25">
      <c r="A3" s="283" t="s">
        <v>1078</v>
      </c>
      <c r="B3" s="331" t="s">
        <v>1079</v>
      </c>
      <c r="C3" s="331"/>
      <c r="D3" s="331"/>
      <c r="E3" s="331"/>
      <c r="F3" s="331"/>
      <c r="G3" s="332"/>
    </row>
    <row r="4" spans="1:49" ht="9.75" customHeight="1" x14ac:dyDescent="0.25">
      <c r="A4" s="166"/>
      <c r="B4" s="285"/>
      <c r="C4" s="288"/>
      <c r="D4" s="289"/>
      <c r="E4" s="286"/>
      <c r="F4" s="286"/>
      <c r="G4" s="287"/>
    </row>
    <row r="5" spans="1:49" ht="13.5" customHeight="1" x14ac:dyDescent="0.25">
      <c r="A5" s="284" t="s">
        <v>1780</v>
      </c>
      <c r="B5" s="329"/>
      <c r="C5" s="329"/>
      <c r="D5" s="329"/>
      <c r="E5" s="329"/>
      <c r="F5" s="329"/>
      <c r="G5" s="330"/>
    </row>
    <row r="6" spans="1:49" ht="12" customHeight="1" thickBot="1" x14ac:dyDescent="0.3">
      <c r="A6" s="167"/>
      <c r="B6" s="2"/>
      <c r="C6" s="315"/>
      <c r="D6" s="315"/>
      <c r="E6" s="315"/>
      <c r="F6" s="315"/>
      <c r="G6" s="168"/>
    </row>
    <row r="7" spans="1:49" s="3" customFormat="1" ht="15.75" thickBot="1" x14ac:dyDescent="0.3">
      <c r="A7" s="316" t="s">
        <v>827</v>
      </c>
      <c r="B7" s="317"/>
      <c r="C7" s="317"/>
      <c r="D7" s="317"/>
      <c r="E7" s="317"/>
      <c r="F7" s="317"/>
      <c r="G7" s="318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49" x14ac:dyDescent="0.25">
      <c r="A8" s="319" t="s">
        <v>828</v>
      </c>
      <c r="B8" s="321" t="s">
        <v>829</v>
      </c>
      <c r="C8" s="323" t="s">
        <v>830</v>
      </c>
      <c r="D8" s="323" t="s">
        <v>831</v>
      </c>
      <c r="E8" s="325" t="s">
        <v>832</v>
      </c>
      <c r="F8" s="327" t="s">
        <v>833</v>
      </c>
      <c r="G8" s="311" t="s">
        <v>834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5.75" thickBot="1" x14ac:dyDescent="0.3">
      <c r="A9" s="320"/>
      <c r="B9" s="322"/>
      <c r="C9" s="324"/>
      <c r="D9" s="324"/>
      <c r="E9" s="326"/>
      <c r="F9" s="328"/>
      <c r="G9" s="312"/>
    </row>
    <row r="10" spans="1:49" ht="15.75" thickBot="1" x14ac:dyDescent="0.3">
      <c r="A10" s="5"/>
      <c r="B10" s="6"/>
      <c r="C10" s="83"/>
      <c r="D10" s="7"/>
      <c r="E10" s="123"/>
      <c r="F10" s="8"/>
      <c r="G10" s="124"/>
    </row>
    <row r="11" spans="1:49" s="9" customFormat="1" ht="15.75" thickBot="1" x14ac:dyDescent="0.3">
      <c r="A11" s="221" t="s">
        <v>835</v>
      </c>
      <c r="B11" s="229"/>
      <c r="C11" s="230" t="s">
        <v>836</v>
      </c>
      <c r="D11" s="230"/>
      <c r="E11" s="122"/>
      <c r="F11" s="129"/>
      <c r="G11" s="130">
        <f>SUM(G12:G25)</f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49" s="10" customFormat="1" x14ac:dyDescent="0.25">
      <c r="A12" s="220" t="s">
        <v>837</v>
      </c>
      <c r="B12" s="201" t="s">
        <v>5</v>
      </c>
      <c r="C12" s="213" t="s">
        <v>6</v>
      </c>
      <c r="D12" s="214" t="s">
        <v>0</v>
      </c>
      <c r="E12" s="202">
        <v>50</v>
      </c>
      <c r="F12" s="215"/>
      <c r="G12" s="203">
        <f>ROUND(E12*F12,2)</f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49" s="10" customFormat="1" x14ac:dyDescent="0.25">
      <c r="A13" s="169" t="s">
        <v>838</v>
      </c>
      <c r="B13" s="92" t="s">
        <v>1</v>
      </c>
      <c r="C13" s="213" t="s">
        <v>2</v>
      </c>
      <c r="D13" s="214" t="s">
        <v>0</v>
      </c>
      <c r="E13" s="97">
        <v>128</v>
      </c>
      <c r="F13" s="215"/>
      <c r="G13" s="170">
        <f t="shared" ref="G13:G24" si="0">ROUND(E13*F13,2)</f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49" s="10" customFormat="1" x14ac:dyDescent="0.25">
      <c r="A14" s="169" t="s">
        <v>839</v>
      </c>
      <c r="B14" s="92" t="s">
        <v>3</v>
      </c>
      <c r="C14" s="213" t="s">
        <v>4</v>
      </c>
      <c r="D14" s="214" t="s">
        <v>0</v>
      </c>
      <c r="E14" s="97">
        <v>24</v>
      </c>
      <c r="F14" s="215"/>
      <c r="G14" s="170">
        <f t="shared" si="0"/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49" s="10" customFormat="1" x14ac:dyDescent="0.25">
      <c r="A15" s="169" t="s">
        <v>840</v>
      </c>
      <c r="B15" s="92" t="s">
        <v>9</v>
      </c>
      <c r="C15" s="213" t="s">
        <v>10</v>
      </c>
      <c r="D15" s="214" t="s">
        <v>0</v>
      </c>
      <c r="E15" s="97">
        <v>21</v>
      </c>
      <c r="F15" s="215"/>
      <c r="G15" s="170">
        <f t="shared" si="0"/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49" s="10" customFormat="1" x14ac:dyDescent="0.25">
      <c r="A16" s="169" t="s">
        <v>841</v>
      </c>
      <c r="B16" s="92" t="s">
        <v>7</v>
      </c>
      <c r="C16" s="213" t="s">
        <v>8</v>
      </c>
      <c r="D16" s="214" t="s">
        <v>0</v>
      </c>
      <c r="E16" s="97">
        <v>70</v>
      </c>
      <c r="F16" s="215"/>
      <c r="G16" s="170">
        <f t="shared" si="0"/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10" customFormat="1" x14ac:dyDescent="0.25">
      <c r="A17" s="169" t="s">
        <v>842</v>
      </c>
      <c r="B17" s="92" t="s">
        <v>11</v>
      </c>
      <c r="C17" s="213" t="s">
        <v>12</v>
      </c>
      <c r="D17" s="214" t="s">
        <v>0</v>
      </c>
      <c r="E17" s="97">
        <v>60</v>
      </c>
      <c r="F17" s="215"/>
      <c r="G17" s="170">
        <f t="shared" si="0"/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10" customFormat="1" x14ac:dyDescent="0.25">
      <c r="A18" s="169" t="s">
        <v>1143</v>
      </c>
      <c r="B18" s="92" t="s">
        <v>13</v>
      </c>
      <c r="C18" s="213" t="s">
        <v>14</v>
      </c>
      <c r="D18" s="214" t="s">
        <v>0</v>
      </c>
      <c r="E18" s="97">
        <v>11</v>
      </c>
      <c r="F18" s="215"/>
      <c r="G18" s="170">
        <f t="shared" si="0"/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10" customFormat="1" x14ac:dyDescent="0.25">
      <c r="A19" s="169" t="s">
        <v>1448</v>
      </c>
      <c r="B19" s="92" t="s">
        <v>9</v>
      </c>
      <c r="C19" s="213" t="s">
        <v>10</v>
      </c>
      <c r="D19" s="214" t="s">
        <v>0</v>
      </c>
      <c r="E19" s="97">
        <v>11</v>
      </c>
      <c r="F19" s="215"/>
      <c r="G19" s="170">
        <f t="shared" si="0"/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10" customFormat="1" x14ac:dyDescent="0.25">
      <c r="A20" s="169" t="s">
        <v>1449</v>
      </c>
      <c r="B20" s="92" t="s">
        <v>7</v>
      </c>
      <c r="C20" s="213" t="s">
        <v>8</v>
      </c>
      <c r="D20" s="214" t="s">
        <v>0</v>
      </c>
      <c r="E20" s="97">
        <v>60</v>
      </c>
      <c r="F20" s="215"/>
      <c r="G20" s="170">
        <f t="shared" si="0"/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10" customFormat="1" x14ac:dyDescent="0.25">
      <c r="A21" s="169" t="s">
        <v>1450</v>
      </c>
      <c r="B21" s="92" t="s">
        <v>11</v>
      </c>
      <c r="C21" s="213" t="s">
        <v>12</v>
      </c>
      <c r="D21" s="214" t="s">
        <v>0</v>
      </c>
      <c r="E21" s="97">
        <v>60</v>
      </c>
      <c r="F21" s="215"/>
      <c r="G21" s="170">
        <f t="shared" si="0"/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10" customFormat="1" x14ac:dyDescent="0.25">
      <c r="A22" s="169" t="s">
        <v>1451</v>
      </c>
      <c r="B22" s="92" t="s">
        <v>9</v>
      </c>
      <c r="C22" s="213" t="s">
        <v>10</v>
      </c>
      <c r="D22" s="214" t="s">
        <v>0</v>
      </c>
      <c r="E22" s="97">
        <v>11</v>
      </c>
      <c r="F22" s="215"/>
      <c r="G22" s="170">
        <f t="shared" si="0"/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10" customFormat="1" x14ac:dyDescent="0.25">
      <c r="A23" s="169" t="s">
        <v>1452</v>
      </c>
      <c r="B23" s="92" t="s">
        <v>7</v>
      </c>
      <c r="C23" s="213" t="s">
        <v>8</v>
      </c>
      <c r="D23" s="214" t="s">
        <v>0</v>
      </c>
      <c r="E23" s="97">
        <v>60</v>
      </c>
      <c r="F23" s="215"/>
      <c r="G23" s="170">
        <f t="shared" si="0"/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10" customFormat="1" x14ac:dyDescent="0.25">
      <c r="A24" s="169" t="s">
        <v>1453</v>
      </c>
      <c r="B24" s="92" t="s">
        <v>1791</v>
      </c>
      <c r="C24" s="95" t="s">
        <v>1080</v>
      </c>
      <c r="D24" s="96" t="s">
        <v>1081</v>
      </c>
      <c r="E24" s="97">
        <v>100</v>
      </c>
      <c r="F24" s="97"/>
      <c r="G24" s="170">
        <f t="shared" si="0"/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10" customFormat="1" ht="15.75" thickBot="1" x14ac:dyDescent="0.3">
      <c r="A25" s="85"/>
      <c r="B25" s="86"/>
      <c r="C25" s="213"/>
      <c r="D25" s="214"/>
      <c r="E25" s="81"/>
      <c r="F25" s="215"/>
      <c r="G25" s="1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9" customFormat="1" ht="15.75" thickBot="1" x14ac:dyDescent="0.3">
      <c r="A26" s="224" t="s">
        <v>843</v>
      </c>
      <c r="B26" s="225"/>
      <c r="C26" s="226" t="s">
        <v>844</v>
      </c>
      <c r="D26" s="227"/>
      <c r="E26" s="228"/>
      <c r="F26" s="129"/>
      <c r="G26" s="130">
        <f>SUM(G27:G36)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10" customFormat="1" x14ac:dyDescent="0.25">
      <c r="A27" s="220" t="s">
        <v>845</v>
      </c>
      <c r="B27" s="201" t="s">
        <v>19</v>
      </c>
      <c r="C27" s="213" t="s">
        <v>20</v>
      </c>
      <c r="D27" s="214" t="s">
        <v>15</v>
      </c>
      <c r="E27" s="202">
        <v>530</v>
      </c>
      <c r="F27" s="215"/>
      <c r="G27" s="203">
        <f>ROUND(E27*F27,2)</f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0" customFormat="1" x14ac:dyDescent="0.25">
      <c r="A28" s="169" t="s">
        <v>846</v>
      </c>
      <c r="B28" s="92" t="s">
        <v>21</v>
      </c>
      <c r="C28" s="213" t="s">
        <v>22</v>
      </c>
      <c r="D28" s="214" t="s">
        <v>15</v>
      </c>
      <c r="E28" s="97">
        <v>120</v>
      </c>
      <c r="F28" s="215"/>
      <c r="G28" s="170">
        <f t="shared" ref="G28:G35" si="1">ROUND(E28*F28,2)</f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10" customFormat="1" x14ac:dyDescent="0.25">
      <c r="A29" s="169" t="s">
        <v>847</v>
      </c>
      <c r="B29" s="92" t="s">
        <v>23</v>
      </c>
      <c r="C29" s="213" t="s">
        <v>24</v>
      </c>
      <c r="D29" s="214" t="s">
        <v>15</v>
      </c>
      <c r="E29" s="97">
        <v>650</v>
      </c>
      <c r="F29" s="215"/>
      <c r="G29" s="170">
        <f t="shared" si="1"/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10" customFormat="1" x14ac:dyDescent="0.25">
      <c r="A30" s="169" t="s">
        <v>848</v>
      </c>
      <c r="B30" s="92" t="s">
        <v>25</v>
      </c>
      <c r="C30" s="213" t="s">
        <v>26</v>
      </c>
      <c r="D30" s="214" t="s">
        <v>15</v>
      </c>
      <c r="E30" s="97">
        <v>385.25</v>
      </c>
      <c r="F30" s="215"/>
      <c r="G30" s="170">
        <f t="shared" si="1"/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10" customFormat="1" x14ac:dyDescent="0.25">
      <c r="A31" s="169" t="s">
        <v>849</v>
      </c>
      <c r="B31" s="92" t="s">
        <v>27</v>
      </c>
      <c r="C31" s="213" t="s">
        <v>28</v>
      </c>
      <c r="D31" s="214" t="s">
        <v>15</v>
      </c>
      <c r="E31" s="97">
        <v>542.25</v>
      </c>
      <c r="F31" s="215"/>
      <c r="G31" s="170">
        <f t="shared" si="1"/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10" customFormat="1" ht="25.5" x14ac:dyDescent="0.25">
      <c r="A32" s="169" t="s">
        <v>850</v>
      </c>
      <c r="B32" s="92" t="s">
        <v>106</v>
      </c>
      <c r="C32" s="213" t="s">
        <v>107</v>
      </c>
      <c r="D32" s="214" t="s">
        <v>15</v>
      </c>
      <c r="E32" s="97">
        <v>69.34</v>
      </c>
      <c r="F32" s="215"/>
      <c r="G32" s="170">
        <f t="shared" si="1"/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10" customFormat="1" ht="25.5" x14ac:dyDescent="0.25">
      <c r="A33" s="169" t="s">
        <v>851</v>
      </c>
      <c r="B33" s="92" t="s">
        <v>29</v>
      </c>
      <c r="C33" s="213" t="s">
        <v>30</v>
      </c>
      <c r="D33" s="214" t="s">
        <v>16</v>
      </c>
      <c r="E33" s="97">
        <v>7115.33</v>
      </c>
      <c r="F33" s="215"/>
      <c r="G33" s="170">
        <f t="shared" si="1"/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10" customFormat="1" x14ac:dyDescent="0.25">
      <c r="A34" s="169" t="s">
        <v>1144</v>
      </c>
      <c r="B34" s="92" t="s">
        <v>31</v>
      </c>
      <c r="C34" s="213" t="s">
        <v>32</v>
      </c>
      <c r="D34" s="214" t="s">
        <v>33</v>
      </c>
      <c r="E34" s="97">
        <v>35576.65</v>
      </c>
      <c r="F34" s="215"/>
      <c r="G34" s="170">
        <f t="shared" si="1"/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s="10" customFormat="1" x14ac:dyDescent="0.25">
      <c r="A35" s="169" t="s">
        <v>1206</v>
      </c>
      <c r="B35" s="98" t="s">
        <v>34</v>
      </c>
      <c r="C35" s="213" t="s">
        <v>35</v>
      </c>
      <c r="D35" s="214" t="s">
        <v>15</v>
      </c>
      <c r="E35" s="103">
        <v>24</v>
      </c>
      <c r="F35" s="215"/>
      <c r="G35" s="170">
        <f t="shared" si="1"/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10" customFormat="1" ht="15.75" thickBot="1" x14ac:dyDescent="0.3">
      <c r="A36" s="73"/>
      <c r="B36" s="74"/>
      <c r="C36" s="213"/>
      <c r="D36" s="214"/>
      <c r="E36" s="81"/>
      <c r="F36" s="215"/>
      <c r="G36" s="125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9" customFormat="1" ht="26.25" thickBot="1" x14ac:dyDescent="0.3">
      <c r="A37" s="221" t="s">
        <v>852</v>
      </c>
      <c r="B37" s="222"/>
      <c r="C37" s="222" t="s">
        <v>853</v>
      </c>
      <c r="D37" s="223"/>
      <c r="E37" s="122"/>
      <c r="F37" s="122"/>
      <c r="G37" s="130">
        <f>SUM(G38:G62)</f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0" customFormat="1" ht="25.5" x14ac:dyDescent="0.25">
      <c r="A38" s="220" t="s">
        <v>854</v>
      </c>
      <c r="B38" s="201" t="s">
        <v>36</v>
      </c>
      <c r="C38" s="213" t="s">
        <v>37</v>
      </c>
      <c r="D38" s="214" t="s">
        <v>17</v>
      </c>
      <c r="E38" s="202">
        <v>663.11</v>
      </c>
      <c r="F38" s="215"/>
      <c r="G38" s="203">
        <f t="shared" ref="G38:G61" si="2">ROUND(E38*F38,2)</f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0" customFormat="1" x14ac:dyDescent="0.25">
      <c r="A39" s="169" t="s">
        <v>855</v>
      </c>
      <c r="B39" s="92" t="s">
        <v>38</v>
      </c>
      <c r="C39" s="213" t="s">
        <v>39</v>
      </c>
      <c r="D39" s="214" t="s">
        <v>15</v>
      </c>
      <c r="E39" s="97">
        <v>10357.650000000001</v>
      </c>
      <c r="F39" s="215"/>
      <c r="G39" s="170">
        <f t="shared" si="2"/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10" customFormat="1" x14ac:dyDescent="0.25">
      <c r="A40" s="169" t="s">
        <v>856</v>
      </c>
      <c r="B40" s="92" t="s">
        <v>40</v>
      </c>
      <c r="C40" s="213" t="s">
        <v>41</v>
      </c>
      <c r="D40" s="214" t="s">
        <v>15</v>
      </c>
      <c r="E40" s="97">
        <v>5032.6899999999996</v>
      </c>
      <c r="F40" s="215"/>
      <c r="G40" s="170">
        <f t="shared" si="2"/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10" customFormat="1" x14ac:dyDescent="0.25">
      <c r="A41" s="169" t="s">
        <v>857</v>
      </c>
      <c r="B41" s="92" t="s">
        <v>42</v>
      </c>
      <c r="C41" s="213" t="s">
        <v>43</v>
      </c>
      <c r="D41" s="214" t="s">
        <v>15</v>
      </c>
      <c r="E41" s="97">
        <v>1644.02</v>
      </c>
      <c r="F41" s="215"/>
      <c r="G41" s="170">
        <f t="shared" si="2"/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10" customFormat="1" ht="25.5" x14ac:dyDescent="0.25">
      <c r="A42" s="169" t="s">
        <v>858</v>
      </c>
      <c r="B42" s="92" t="s">
        <v>44</v>
      </c>
      <c r="C42" s="213" t="s">
        <v>45</v>
      </c>
      <c r="D42" s="214" t="s">
        <v>16</v>
      </c>
      <c r="E42" s="97">
        <v>1933.49</v>
      </c>
      <c r="F42" s="215"/>
      <c r="G42" s="170">
        <f t="shared" si="2"/>
        <v>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10" customFormat="1" ht="25.5" x14ac:dyDescent="0.25">
      <c r="A43" s="169" t="s">
        <v>1145</v>
      </c>
      <c r="B43" s="92" t="s">
        <v>46</v>
      </c>
      <c r="C43" s="213" t="s">
        <v>47</v>
      </c>
      <c r="D43" s="214" t="s">
        <v>15</v>
      </c>
      <c r="E43" s="97">
        <v>6712.2899999999991</v>
      </c>
      <c r="F43" s="215"/>
      <c r="G43" s="170">
        <f t="shared" si="2"/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12" customFormat="1" ht="25.5" x14ac:dyDescent="0.25">
      <c r="A44" s="169" t="s">
        <v>860</v>
      </c>
      <c r="B44" s="92" t="s">
        <v>48</v>
      </c>
      <c r="C44" s="213" t="s">
        <v>49</v>
      </c>
      <c r="D44" s="214" t="s">
        <v>15</v>
      </c>
      <c r="E44" s="97">
        <v>5560.9699999999993</v>
      </c>
      <c r="F44" s="215"/>
      <c r="G44" s="170">
        <f t="shared" si="2"/>
        <v>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12" customFormat="1" ht="38.25" x14ac:dyDescent="0.25">
      <c r="A45" s="169" t="s">
        <v>861</v>
      </c>
      <c r="B45" s="92" t="s">
        <v>1750</v>
      </c>
      <c r="C45" s="213" t="s">
        <v>1781</v>
      </c>
      <c r="D45" s="214" t="s">
        <v>15</v>
      </c>
      <c r="E45" s="97">
        <v>65.430000000000007</v>
      </c>
      <c r="F45" s="215"/>
      <c r="G45" s="170">
        <f t="shared" si="2"/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12" customFormat="1" ht="38.25" x14ac:dyDescent="0.25">
      <c r="A46" s="169" t="s">
        <v>1146</v>
      </c>
      <c r="B46" s="92" t="s">
        <v>1752</v>
      </c>
      <c r="C46" s="213" t="s">
        <v>1782</v>
      </c>
      <c r="D46" s="214" t="s">
        <v>17</v>
      </c>
      <c r="E46" s="97">
        <v>128.66</v>
      </c>
      <c r="F46" s="215"/>
      <c r="G46" s="170">
        <f t="shared" si="2"/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12" customFormat="1" ht="38.25" x14ac:dyDescent="0.25">
      <c r="A47" s="169" t="s">
        <v>1147</v>
      </c>
      <c r="B47" s="92" t="s">
        <v>1753</v>
      </c>
      <c r="C47" s="213" t="s">
        <v>1783</v>
      </c>
      <c r="D47" s="214" t="s">
        <v>15</v>
      </c>
      <c r="E47" s="97">
        <v>65.430000000000007</v>
      </c>
      <c r="F47" s="215"/>
      <c r="G47" s="170">
        <f t="shared" si="2"/>
        <v>0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s="12" customFormat="1" ht="25.5" x14ac:dyDescent="0.25">
      <c r="A48" s="169"/>
      <c r="B48" s="92" t="s">
        <v>1756</v>
      </c>
      <c r="C48" s="213" t="s">
        <v>1784</v>
      </c>
      <c r="D48" s="214" t="s">
        <v>16</v>
      </c>
      <c r="E48" s="97">
        <v>15148.619999999999</v>
      </c>
      <c r="F48" s="215"/>
      <c r="G48" s="170">
        <f t="shared" si="2"/>
        <v>0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s="10" customFormat="1" x14ac:dyDescent="0.25">
      <c r="A49" s="169" t="s">
        <v>1148</v>
      </c>
      <c r="B49" s="92" t="s">
        <v>51</v>
      </c>
      <c r="C49" s="213" t="s">
        <v>52</v>
      </c>
      <c r="D49" s="214" t="s">
        <v>0</v>
      </c>
      <c r="E49" s="97">
        <v>173</v>
      </c>
      <c r="F49" s="215"/>
      <c r="G49" s="170">
        <f t="shared" si="2"/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s="10" customFormat="1" x14ac:dyDescent="0.25">
      <c r="A50" s="169" t="s">
        <v>1149</v>
      </c>
      <c r="B50" s="92" t="s">
        <v>53</v>
      </c>
      <c r="C50" s="213" t="s">
        <v>54</v>
      </c>
      <c r="D50" s="214" t="s">
        <v>16</v>
      </c>
      <c r="E50" s="97">
        <v>641.1</v>
      </c>
      <c r="F50" s="215"/>
      <c r="G50" s="170">
        <f t="shared" si="2"/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s="10" customFormat="1" ht="25.5" x14ac:dyDescent="0.25">
      <c r="A51" s="169" t="s">
        <v>1150</v>
      </c>
      <c r="B51" s="92" t="s">
        <v>55</v>
      </c>
      <c r="C51" s="213" t="s">
        <v>56</v>
      </c>
      <c r="D51" s="214" t="s">
        <v>16</v>
      </c>
      <c r="E51" s="97">
        <v>351.6</v>
      </c>
      <c r="F51" s="215"/>
      <c r="G51" s="170">
        <f t="shared" si="2"/>
        <v>0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10" customFormat="1" ht="25.5" x14ac:dyDescent="0.25">
      <c r="A52" s="169" t="s">
        <v>1151</v>
      </c>
      <c r="B52" s="118" t="s">
        <v>1792</v>
      </c>
      <c r="C52" s="95" t="s">
        <v>1082</v>
      </c>
      <c r="D52" s="92" t="s">
        <v>1083</v>
      </c>
      <c r="E52" s="103">
        <v>2120</v>
      </c>
      <c r="F52" s="113"/>
      <c r="G52" s="170">
        <f t="shared" si="2"/>
        <v>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10" customFormat="1" ht="25.5" x14ac:dyDescent="0.25">
      <c r="A53" s="169" t="s">
        <v>1152</v>
      </c>
      <c r="B53" s="118" t="s">
        <v>1793</v>
      </c>
      <c r="C53" s="95" t="s">
        <v>1084</v>
      </c>
      <c r="D53" s="92" t="s">
        <v>1083</v>
      </c>
      <c r="E53" s="103">
        <v>2120</v>
      </c>
      <c r="F53" s="113"/>
      <c r="G53" s="170">
        <f t="shared" si="2"/>
        <v>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s="10" customFormat="1" x14ac:dyDescent="0.25">
      <c r="A54" s="169" t="s">
        <v>1153</v>
      </c>
      <c r="B54" s="92" t="s">
        <v>57</v>
      </c>
      <c r="C54" s="213" t="s">
        <v>58</v>
      </c>
      <c r="D54" s="214" t="s">
        <v>15</v>
      </c>
      <c r="E54" s="97">
        <v>239.07</v>
      </c>
      <c r="F54" s="215"/>
      <c r="G54" s="170">
        <f t="shared" si="2"/>
        <v>0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10" customFormat="1" x14ac:dyDescent="0.25">
      <c r="A55" s="169" t="s">
        <v>1154</v>
      </c>
      <c r="B55" s="92" t="s">
        <v>59</v>
      </c>
      <c r="C55" s="213" t="s">
        <v>60</v>
      </c>
      <c r="D55" s="214" t="s">
        <v>0</v>
      </c>
      <c r="E55" s="97">
        <v>173</v>
      </c>
      <c r="F55" s="215"/>
      <c r="G55" s="170">
        <f t="shared" si="2"/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s="10" customFormat="1" x14ac:dyDescent="0.25">
      <c r="A56" s="169" t="s">
        <v>1155</v>
      </c>
      <c r="B56" s="92" t="s">
        <v>61</v>
      </c>
      <c r="C56" s="213" t="s">
        <v>62</v>
      </c>
      <c r="D56" s="214" t="s">
        <v>0</v>
      </c>
      <c r="E56" s="97">
        <v>615</v>
      </c>
      <c r="F56" s="215"/>
      <c r="G56" s="170">
        <f t="shared" si="2"/>
        <v>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s="10" customFormat="1" x14ac:dyDescent="0.25">
      <c r="A57" s="169" t="s">
        <v>1156</v>
      </c>
      <c r="B57" s="92" t="s">
        <v>63</v>
      </c>
      <c r="C57" s="213" t="s">
        <v>64</v>
      </c>
      <c r="D57" s="214" t="s">
        <v>0</v>
      </c>
      <c r="E57" s="103">
        <v>174</v>
      </c>
      <c r="F57" s="215"/>
      <c r="G57" s="170">
        <f t="shared" si="2"/>
        <v>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s="10" customFormat="1" x14ac:dyDescent="0.25">
      <c r="A58" s="169" t="s">
        <v>1454</v>
      </c>
      <c r="B58" s="92" t="s">
        <v>65</v>
      </c>
      <c r="C58" s="213" t="s">
        <v>66</v>
      </c>
      <c r="D58" s="214" t="s">
        <v>15</v>
      </c>
      <c r="E58" s="97">
        <v>65.430000000000007</v>
      </c>
      <c r="F58" s="215"/>
      <c r="G58" s="170">
        <f t="shared" si="2"/>
        <v>0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s="10" customFormat="1" ht="38.25" x14ac:dyDescent="0.25">
      <c r="A59" s="169" t="s">
        <v>1751</v>
      </c>
      <c r="B59" s="92" t="s">
        <v>69</v>
      </c>
      <c r="C59" s="213" t="s">
        <v>70</v>
      </c>
      <c r="D59" s="214" t="s">
        <v>17</v>
      </c>
      <c r="E59" s="97">
        <v>2313.04</v>
      </c>
      <c r="F59" s="215"/>
      <c r="G59" s="170">
        <f t="shared" si="2"/>
        <v>0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s="10" customFormat="1" ht="25.5" x14ac:dyDescent="0.25">
      <c r="A60" s="169" t="s">
        <v>1754</v>
      </c>
      <c r="B60" s="99" t="s">
        <v>67</v>
      </c>
      <c r="C60" s="213" t="s">
        <v>68</v>
      </c>
      <c r="D60" s="214" t="s">
        <v>17</v>
      </c>
      <c r="E60" s="97">
        <v>2313.04</v>
      </c>
      <c r="F60" s="215"/>
      <c r="G60" s="170">
        <f t="shared" si="2"/>
        <v>0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s="10" customFormat="1" x14ac:dyDescent="0.25">
      <c r="A61" s="169" t="s">
        <v>1755</v>
      </c>
      <c r="B61" s="99" t="s">
        <v>71</v>
      </c>
      <c r="C61" s="213" t="s">
        <v>72</v>
      </c>
      <c r="D61" s="214" t="s">
        <v>73</v>
      </c>
      <c r="E61" s="97">
        <v>4626.07</v>
      </c>
      <c r="F61" s="215"/>
      <c r="G61" s="170">
        <f t="shared" si="2"/>
        <v>0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s="10" customFormat="1" ht="15.75" thickBot="1" x14ac:dyDescent="0.3">
      <c r="A62" s="73"/>
      <c r="B62" s="74"/>
      <c r="C62" s="213"/>
      <c r="D62" s="214"/>
      <c r="E62" s="82"/>
      <c r="F62" s="215"/>
      <c r="G62" s="125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s="10" customFormat="1" ht="26.25" thickBot="1" x14ac:dyDescent="0.3">
      <c r="A63" s="221" t="s">
        <v>1157</v>
      </c>
      <c r="B63" s="222"/>
      <c r="C63" s="222" t="s">
        <v>1207</v>
      </c>
      <c r="D63" s="223"/>
      <c r="E63" s="122"/>
      <c r="F63" s="122"/>
      <c r="G63" s="130">
        <f>SUM(G64:G72)</f>
        <v>0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s="10" customFormat="1" x14ac:dyDescent="0.25">
      <c r="A64" s="220" t="s">
        <v>1085</v>
      </c>
      <c r="B64" s="201" t="s">
        <v>74</v>
      </c>
      <c r="C64" s="213" t="s">
        <v>75</v>
      </c>
      <c r="D64" s="214" t="s">
        <v>76</v>
      </c>
      <c r="E64" s="202">
        <v>3098.82</v>
      </c>
      <c r="F64" s="215"/>
      <c r="G64" s="203">
        <f>ROUND(E64*F64,2)</f>
        <v>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10" customFormat="1" x14ac:dyDescent="0.25">
      <c r="A65" s="169" t="s">
        <v>1086</v>
      </c>
      <c r="B65" s="92" t="s">
        <v>77</v>
      </c>
      <c r="C65" s="213" t="s">
        <v>78</v>
      </c>
      <c r="D65" s="214" t="s">
        <v>17</v>
      </c>
      <c r="E65" s="97">
        <v>1549.41</v>
      </c>
      <c r="F65" s="215"/>
      <c r="G65" s="170">
        <f t="shared" ref="G65:G71" si="3">ROUND(E65*F65,2)</f>
        <v>0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10" customFormat="1" x14ac:dyDescent="0.25">
      <c r="A66" s="169" t="s">
        <v>1087</v>
      </c>
      <c r="B66" s="92" t="s">
        <v>79</v>
      </c>
      <c r="C66" s="213" t="s">
        <v>80</v>
      </c>
      <c r="D66" s="214" t="s">
        <v>15</v>
      </c>
      <c r="E66" s="97">
        <v>1034.46</v>
      </c>
      <c r="F66" s="215"/>
      <c r="G66" s="170">
        <f t="shared" si="3"/>
        <v>0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10" customFormat="1" x14ac:dyDescent="0.25">
      <c r="A67" s="169" t="s">
        <v>1088</v>
      </c>
      <c r="B67" s="92" t="s">
        <v>81</v>
      </c>
      <c r="C67" s="213" t="s">
        <v>82</v>
      </c>
      <c r="D67" s="214" t="s">
        <v>50</v>
      </c>
      <c r="E67" s="97">
        <v>14114.16</v>
      </c>
      <c r="F67" s="215"/>
      <c r="G67" s="170">
        <f t="shared" si="3"/>
        <v>0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s="10" customFormat="1" x14ac:dyDescent="0.25">
      <c r="A68" s="169" t="s">
        <v>1158</v>
      </c>
      <c r="B68" s="92" t="s">
        <v>83</v>
      </c>
      <c r="C68" s="213" t="s">
        <v>84</v>
      </c>
      <c r="D68" s="214" t="s">
        <v>50</v>
      </c>
      <c r="E68" s="97">
        <v>713.16</v>
      </c>
      <c r="F68" s="215"/>
      <c r="G68" s="170">
        <f t="shared" si="3"/>
        <v>0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s="10" customFormat="1" x14ac:dyDescent="0.25">
      <c r="A69" s="169" t="s">
        <v>1159</v>
      </c>
      <c r="B69" s="92" t="s">
        <v>85</v>
      </c>
      <c r="C69" s="213" t="s">
        <v>86</v>
      </c>
      <c r="D69" s="214" t="s">
        <v>17</v>
      </c>
      <c r="E69" s="97">
        <v>121.86</v>
      </c>
      <c r="F69" s="215"/>
      <c r="G69" s="170">
        <f t="shared" si="3"/>
        <v>0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s="10" customFormat="1" ht="25.5" x14ac:dyDescent="0.25">
      <c r="A70" s="169" t="s">
        <v>1160</v>
      </c>
      <c r="B70" s="92" t="s">
        <v>87</v>
      </c>
      <c r="C70" s="213" t="s">
        <v>88</v>
      </c>
      <c r="D70" s="214" t="s">
        <v>17</v>
      </c>
      <c r="E70" s="97">
        <v>121.86</v>
      </c>
      <c r="F70" s="215"/>
      <c r="G70" s="170">
        <f t="shared" si="3"/>
        <v>0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s="10" customFormat="1" x14ac:dyDescent="0.25">
      <c r="A71" s="169" t="s">
        <v>1161</v>
      </c>
      <c r="B71" s="92" t="s">
        <v>89</v>
      </c>
      <c r="C71" s="213" t="s">
        <v>90</v>
      </c>
      <c r="D71" s="214" t="s">
        <v>17</v>
      </c>
      <c r="E71" s="97">
        <v>128.66</v>
      </c>
      <c r="F71" s="215"/>
      <c r="G71" s="170">
        <f t="shared" si="3"/>
        <v>0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s="10" customFormat="1" ht="15.75" thickBot="1" x14ac:dyDescent="0.3">
      <c r="A72" s="73"/>
      <c r="B72" s="74"/>
      <c r="C72" s="213"/>
      <c r="D72" s="214"/>
      <c r="E72" s="81"/>
      <c r="F72" s="215"/>
      <c r="G72" s="125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s="10" customFormat="1" ht="15.75" thickBot="1" x14ac:dyDescent="0.3">
      <c r="A73" s="221" t="s">
        <v>1162</v>
      </c>
      <c r="B73" s="222"/>
      <c r="C73" s="222" t="s">
        <v>93</v>
      </c>
      <c r="D73" s="223"/>
      <c r="E73" s="122"/>
      <c r="F73" s="122"/>
      <c r="G73" s="130">
        <f>SUM(G74:G81)</f>
        <v>0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s="10" customFormat="1" x14ac:dyDescent="0.25">
      <c r="A74" s="220" t="s">
        <v>1089</v>
      </c>
      <c r="B74" s="201" t="s">
        <v>94</v>
      </c>
      <c r="C74" s="213" t="s">
        <v>1803</v>
      </c>
      <c r="D74" s="214" t="s">
        <v>15</v>
      </c>
      <c r="E74" s="202">
        <v>2410.5500000000002</v>
      </c>
      <c r="F74" s="215"/>
      <c r="G74" s="203">
        <f>ROUND(E74*F74,2)</f>
        <v>0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s="10" customFormat="1" x14ac:dyDescent="0.25">
      <c r="A75" s="169" t="s">
        <v>1163</v>
      </c>
      <c r="B75" s="92" t="s">
        <v>95</v>
      </c>
      <c r="C75" s="213" t="s">
        <v>1804</v>
      </c>
      <c r="D75" s="214" t="s">
        <v>15</v>
      </c>
      <c r="E75" s="97">
        <v>509.7</v>
      </c>
      <c r="F75" s="215"/>
      <c r="G75" s="170">
        <f t="shared" ref="G75:G80" si="4">ROUND(E75*F75,2)</f>
        <v>0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s="10" customFormat="1" x14ac:dyDescent="0.25">
      <c r="A76" s="169" t="s">
        <v>863</v>
      </c>
      <c r="B76" s="92" t="s">
        <v>100</v>
      </c>
      <c r="C76" s="213" t="s">
        <v>101</v>
      </c>
      <c r="D76" s="214" t="s">
        <v>17</v>
      </c>
      <c r="E76" s="97">
        <v>24.810000000000002</v>
      </c>
      <c r="F76" s="215"/>
      <c r="G76" s="170">
        <f t="shared" si="4"/>
        <v>0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10" customFormat="1" x14ac:dyDescent="0.25">
      <c r="A77" s="169" t="s">
        <v>1208</v>
      </c>
      <c r="B77" s="92" t="s">
        <v>104</v>
      </c>
      <c r="C77" s="213" t="s">
        <v>105</v>
      </c>
      <c r="D77" s="214" t="s">
        <v>15</v>
      </c>
      <c r="E77" s="97">
        <v>38.5</v>
      </c>
      <c r="F77" s="215"/>
      <c r="G77" s="170">
        <f t="shared" si="4"/>
        <v>0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s="10" customFormat="1" ht="25.5" x14ac:dyDescent="0.25">
      <c r="A78" s="169" t="s">
        <v>1465</v>
      </c>
      <c r="B78" s="92" t="s">
        <v>108</v>
      </c>
      <c r="C78" s="213" t="s">
        <v>109</v>
      </c>
      <c r="D78" s="214" t="s">
        <v>15</v>
      </c>
      <c r="E78" s="97">
        <v>1587</v>
      </c>
      <c r="F78" s="215"/>
      <c r="G78" s="170">
        <f t="shared" si="4"/>
        <v>0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s="10" customFormat="1" ht="25.5" x14ac:dyDescent="0.25">
      <c r="A79" s="169" t="s">
        <v>1466</v>
      </c>
      <c r="B79" s="92" t="s">
        <v>110</v>
      </c>
      <c r="C79" s="213" t="s">
        <v>111</v>
      </c>
      <c r="D79" s="214" t="s">
        <v>15</v>
      </c>
      <c r="E79" s="97">
        <v>958.6</v>
      </c>
      <c r="F79" s="215"/>
      <c r="G79" s="170">
        <f t="shared" si="4"/>
        <v>0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s="10" customFormat="1" x14ac:dyDescent="0.25">
      <c r="A80" s="169" t="s">
        <v>1467</v>
      </c>
      <c r="B80" s="92" t="s">
        <v>243</v>
      </c>
      <c r="C80" s="213" t="s">
        <v>244</v>
      </c>
      <c r="D80" s="214" t="s">
        <v>15</v>
      </c>
      <c r="E80" s="97">
        <v>2545.6</v>
      </c>
      <c r="F80" s="215"/>
      <c r="G80" s="170">
        <f t="shared" si="4"/>
        <v>0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s="10" customFormat="1" ht="15.75" thickBot="1" x14ac:dyDescent="0.3">
      <c r="A81" s="78"/>
      <c r="B81" s="80"/>
      <c r="C81" s="213"/>
      <c r="D81" s="214"/>
      <c r="E81" s="82"/>
      <c r="F81" s="215"/>
      <c r="G81" s="125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s="9" customFormat="1" ht="15.75" thickBot="1" x14ac:dyDescent="0.3">
      <c r="A82" s="204" t="s">
        <v>864</v>
      </c>
      <c r="B82" s="121"/>
      <c r="C82" s="121" t="s">
        <v>865</v>
      </c>
      <c r="D82" s="121"/>
      <c r="E82" s="129"/>
      <c r="F82" s="122"/>
      <c r="G82" s="130">
        <f>SUM(G83:G111)</f>
        <v>0</v>
      </c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s="10" customFormat="1" x14ac:dyDescent="0.25">
      <c r="A83" s="220" t="s">
        <v>866</v>
      </c>
      <c r="B83" s="212" t="s">
        <v>123</v>
      </c>
      <c r="C83" s="213" t="s">
        <v>124</v>
      </c>
      <c r="D83" s="214" t="s">
        <v>17</v>
      </c>
      <c r="E83" s="210">
        <v>665.47</v>
      </c>
      <c r="F83" s="215"/>
      <c r="G83" s="203">
        <f>ROUND(E83*F83,2)</f>
        <v>0</v>
      </c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s="11" customFormat="1" ht="25.5" x14ac:dyDescent="0.25">
      <c r="A84" s="169" t="s">
        <v>867</v>
      </c>
      <c r="B84" s="98" t="s">
        <v>125</v>
      </c>
      <c r="C84" s="213" t="s">
        <v>126</v>
      </c>
      <c r="D84" s="214" t="s">
        <v>15</v>
      </c>
      <c r="E84" s="103">
        <v>9506.74</v>
      </c>
      <c r="F84" s="215"/>
      <c r="G84" s="170">
        <f t="shared" ref="G84:G110" si="5">ROUND(E84*F84,2)</f>
        <v>0</v>
      </c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s="11" customFormat="1" x14ac:dyDescent="0.25">
      <c r="A85" s="169" t="s">
        <v>868</v>
      </c>
      <c r="B85" s="98" t="s">
        <v>127</v>
      </c>
      <c r="C85" s="213" t="s">
        <v>128</v>
      </c>
      <c r="D85" s="214" t="s">
        <v>15</v>
      </c>
      <c r="E85" s="103">
        <v>11524.92</v>
      </c>
      <c r="F85" s="215"/>
      <c r="G85" s="170">
        <f t="shared" si="5"/>
        <v>0</v>
      </c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s="11" customFormat="1" x14ac:dyDescent="0.25">
      <c r="A86" s="169" t="s">
        <v>869</v>
      </c>
      <c r="B86" s="98" t="s">
        <v>129</v>
      </c>
      <c r="C86" s="213" t="s">
        <v>130</v>
      </c>
      <c r="D86" s="214" t="s">
        <v>15</v>
      </c>
      <c r="E86" s="103">
        <v>4438.07</v>
      </c>
      <c r="F86" s="215"/>
      <c r="G86" s="170">
        <f t="shared" si="5"/>
        <v>0</v>
      </c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s="11" customFormat="1" x14ac:dyDescent="0.25">
      <c r="A87" s="169" t="s">
        <v>870</v>
      </c>
      <c r="B87" s="98" t="s">
        <v>131</v>
      </c>
      <c r="C87" s="213" t="s">
        <v>132</v>
      </c>
      <c r="D87" s="214" t="s">
        <v>15</v>
      </c>
      <c r="E87" s="103">
        <v>7086.85</v>
      </c>
      <c r="F87" s="215"/>
      <c r="G87" s="170">
        <f t="shared" si="5"/>
        <v>0</v>
      </c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s="11" customFormat="1" x14ac:dyDescent="0.25">
      <c r="A88" s="169" t="s">
        <v>1164</v>
      </c>
      <c r="B88" s="98" t="s">
        <v>133</v>
      </c>
      <c r="C88" s="213" t="s">
        <v>134</v>
      </c>
      <c r="D88" s="214" t="s">
        <v>15</v>
      </c>
      <c r="E88" s="103">
        <v>477.51</v>
      </c>
      <c r="F88" s="215"/>
      <c r="G88" s="170">
        <f t="shared" si="5"/>
        <v>0</v>
      </c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s="11" customFormat="1" ht="38.25" x14ac:dyDescent="0.25">
      <c r="A89" s="169" t="s">
        <v>1165</v>
      </c>
      <c r="B89" s="100" t="s">
        <v>135</v>
      </c>
      <c r="C89" s="213" t="s">
        <v>136</v>
      </c>
      <c r="D89" s="214" t="s">
        <v>15</v>
      </c>
      <c r="E89" s="117">
        <v>275.81</v>
      </c>
      <c r="F89" s="215"/>
      <c r="G89" s="170">
        <f t="shared" si="5"/>
        <v>0</v>
      </c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s="11" customFormat="1" ht="38.25" x14ac:dyDescent="0.25">
      <c r="A90" s="169" t="s">
        <v>871</v>
      </c>
      <c r="B90" s="100" t="s">
        <v>145</v>
      </c>
      <c r="C90" s="213" t="s">
        <v>146</v>
      </c>
      <c r="D90" s="214" t="s">
        <v>15</v>
      </c>
      <c r="E90" s="117">
        <v>411.52</v>
      </c>
      <c r="F90" s="215"/>
      <c r="G90" s="170">
        <f t="shared" si="5"/>
        <v>0</v>
      </c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s="11" customFormat="1" ht="38.25" x14ac:dyDescent="0.25">
      <c r="A91" s="169" t="s">
        <v>872</v>
      </c>
      <c r="B91" s="100" t="s">
        <v>149</v>
      </c>
      <c r="C91" s="213" t="s">
        <v>150</v>
      </c>
      <c r="D91" s="214" t="s">
        <v>15</v>
      </c>
      <c r="E91" s="117">
        <v>2919.46</v>
      </c>
      <c r="F91" s="215"/>
      <c r="G91" s="170">
        <f t="shared" si="5"/>
        <v>0</v>
      </c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s="11" customFormat="1" ht="38.25" x14ac:dyDescent="0.25">
      <c r="A92" s="169" t="s">
        <v>873</v>
      </c>
      <c r="B92" s="100" t="s">
        <v>139</v>
      </c>
      <c r="C92" s="213" t="s">
        <v>140</v>
      </c>
      <c r="D92" s="214" t="s">
        <v>15</v>
      </c>
      <c r="E92" s="117">
        <v>43.87</v>
      </c>
      <c r="F92" s="215"/>
      <c r="G92" s="170">
        <f t="shared" si="5"/>
        <v>0</v>
      </c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s="11" customFormat="1" ht="25.5" x14ac:dyDescent="0.25">
      <c r="A93" s="169" t="s">
        <v>1166</v>
      </c>
      <c r="B93" s="100" t="s">
        <v>155</v>
      </c>
      <c r="C93" s="213" t="s">
        <v>156</v>
      </c>
      <c r="D93" s="214" t="s">
        <v>15</v>
      </c>
      <c r="E93" s="117">
        <v>4438.07</v>
      </c>
      <c r="F93" s="215"/>
      <c r="G93" s="170">
        <f t="shared" si="5"/>
        <v>0</v>
      </c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s="11" customFormat="1" ht="25.5" x14ac:dyDescent="0.25">
      <c r="A94" s="169" t="s">
        <v>1167</v>
      </c>
      <c r="B94" s="98" t="s">
        <v>153</v>
      </c>
      <c r="C94" s="213" t="s">
        <v>154</v>
      </c>
      <c r="D94" s="214" t="s">
        <v>15</v>
      </c>
      <c r="E94" s="103">
        <v>26.85</v>
      </c>
      <c r="F94" s="215"/>
      <c r="G94" s="170">
        <f t="shared" si="5"/>
        <v>0</v>
      </c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s="11" customFormat="1" ht="38.25" x14ac:dyDescent="0.25">
      <c r="A95" s="169" t="s">
        <v>1168</v>
      </c>
      <c r="B95" s="98" t="s">
        <v>147</v>
      </c>
      <c r="C95" s="213" t="s">
        <v>148</v>
      </c>
      <c r="D95" s="214" t="s">
        <v>16</v>
      </c>
      <c r="E95" s="103">
        <v>440.4</v>
      </c>
      <c r="F95" s="215"/>
      <c r="G95" s="170">
        <f t="shared" si="5"/>
        <v>0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s="11" customFormat="1" ht="38.25" x14ac:dyDescent="0.25">
      <c r="A96" s="169" t="s">
        <v>1169</v>
      </c>
      <c r="B96" s="98" t="s">
        <v>151</v>
      </c>
      <c r="C96" s="213" t="s">
        <v>152</v>
      </c>
      <c r="D96" s="214" t="s">
        <v>16</v>
      </c>
      <c r="E96" s="103">
        <v>2586.3000000000002</v>
      </c>
      <c r="F96" s="215"/>
      <c r="G96" s="170">
        <f t="shared" si="5"/>
        <v>0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s="11" customFormat="1" ht="51" x14ac:dyDescent="0.25">
      <c r="A97" s="169" t="s">
        <v>1170</v>
      </c>
      <c r="B97" s="98" t="s">
        <v>141</v>
      </c>
      <c r="C97" s="213" t="s">
        <v>142</v>
      </c>
      <c r="D97" s="214" t="s">
        <v>16</v>
      </c>
      <c r="E97" s="103">
        <v>33.450000000000003</v>
      </c>
      <c r="F97" s="215"/>
      <c r="G97" s="170">
        <f t="shared" si="5"/>
        <v>0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s="11" customFormat="1" ht="25.5" x14ac:dyDescent="0.25">
      <c r="A98" s="169" t="s">
        <v>1171</v>
      </c>
      <c r="B98" s="100" t="s">
        <v>137</v>
      </c>
      <c r="C98" s="213" t="s">
        <v>138</v>
      </c>
      <c r="D98" s="214" t="s">
        <v>15</v>
      </c>
      <c r="E98" s="117">
        <v>4925.7489999999998</v>
      </c>
      <c r="F98" s="215"/>
      <c r="G98" s="170">
        <f t="shared" si="5"/>
        <v>0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s="11" customFormat="1" ht="38.25" x14ac:dyDescent="0.25">
      <c r="A99" s="169" t="s">
        <v>874</v>
      </c>
      <c r="B99" s="100" t="s">
        <v>143</v>
      </c>
      <c r="C99" s="213" t="s">
        <v>144</v>
      </c>
      <c r="D99" s="214" t="s">
        <v>15</v>
      </c>
      <c r="E99" s="117">
        <v>47.22</v>
      </c>
      <c r="F99" s="215"/>
      <c r="G99" s="170">
        <f t="shared" si="5"/>
        <v>0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s="11" customFormat="1" x14ac:dyDescent="0.25">
      <c r="A100" s="169" t="s">
        <v>1214</v>
      </c>
      <c r="B100" s="98" t="s">
        <v>162</v>
      </c>
      <c r="C100" s="213" t="s">
        <v>163</v>
      </c>
      <c r="D100" s="214" t="s">
        <v>15</v>
      </c>
      <c r="E100" s="103">
        <v>58.75</v>
      </c>
      <c r="F100" s="215"/>
      <c r="G100" s="170">
        <f t="shared" si="5"/>
        <v>0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s="11" customFormat="1" ht="25.5" x14ac:dyDescent="0.25">
      <c r="A101" s="169" t="s">
        <v>875</v>
      </c>
      <c r="B101" s="98" t="s">
        <v>197</v>
      </c>
      <c r="C101" s="213" t="s">
        <v>198</v>
      </c>
      <c r="D101" s="214" t="s">
        <v>16</v>
      </c>
      <c r="E101" s="103">
        <v>85.51</v>
      </c>
      <c r="F101" s="215"/>
      <c r="G101" s="170">
        <f t="shared" si="5"/>
        <v>0</v>
      </c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s="11" customFormat="1" ht="25.5" x14ac:dyDescent="0.25">
      <c r="A102" s="169" t="s">
        <v>876</v>
      </c>
      <c r="B102" s="98" t="s">
        <v>157</v>
      </c>
      <c r="C102" s="213" t="s">
        <v>158</v>
      </c>
      <c r="D102" s="214" t="s">
        <v>16</v>
      </c>
      <c r="E102" s="103">
        <v>617.06999999999994</v>
      </c>
      <c r="F102" s="215"/>
      <c r="G102" s="170">
        <f t="shared" si="5"/>
        <v>0</v>
      </c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s="11" customFormat="1" ht="25.5" x14ac:dyDescent="0.25">
      <c r="A103" s="169" t="s">
        <v>1215</v>
      </c>
      <c r="B103" s="98" t="s">
        <v>159</v>
      </c>
      <c r="C103" s="213" t="s">
        <v>160</v>
      </c>
      <c r="D103" s="214" t="s">
        <v>16</v>
      </c>
      <c r="E103" s="103">
        <v>125.5</v>
      </c>
      <c r="F103" s="215"/>
      <c r="G103" s="170">
        <f t="shared" si="5"/>
        <v>0</v>
      </c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s="11" customFormat="1" ht="25.5" x14ac:dyDescent="0.25">
      <c r="A104" s="169" t="s">
        <v>877</v>
      </c>
      <c r="B104" s="98" t="s">
        <v>164</v>
      </c>
      <c r="C104" s="213" t="s">
        <v>165</v>
      </c>
      <c r="D104" s="214" t="s">
        <v>15</v>
      </c>
      <c r="E104" s="103">
        <v>6537.5919999999996</v>
      </c>
      <c r="F104" s="215"/>
      <c r="G104" s="170">
        <f t="shared" si="5"/>
        <v>0</v>
      </c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s="11" customFormat="1" x14ac:dyDescent="0.25">
      <c r="A105" s="169" t="s">
        <v>880</v>
      </c>
      <c r="B105" s="98" t="s">
        <v>1513</v>
      </c>
      <c r="C105" s="101" t="s">
        <v>878</v>
      </c>
      <c r="D105" s="102" t="s">
        <v>879</v>
      </c>
      <c r="E105" s="103">
        <v>5795.11</v>
      </c>
      <c r="F105" s="103"/>
      <c r="G105" s="170">
        <f t="shared" si="5"/>
        <v>0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s="11" customFormat="1" x14ac:dyDescent="0.25">
      <c r="A106" s="169" t="s">
        <v>882</v>
      </c>
      <c r="B106" s="98" t="s">
        <v>1514</v>
      </c>
      <c r="C106" s="101" t="s">
        <v>883</v>
      </c>
      <c r="D106" s="102" t="s">
        <v>879</v>
      </c>
      <c r="E106" s="103">
        <v>9142.86</v>
      </c>
      <c r="F106" s="103"/>
      <c r="G106" s="170">
        <f t="shared" si="5"/>
        <v>0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s="11" customFormat="1" ht="25.5" x14ac:dyDescent="0.25">
      <c r="A107" s="169" t="s">
        <v>884</v>
      </c>
      <c r="B107" s="98" t="s">
        <v>1515</v>
      </c>
      <c r="C107" s="101" t="s">
        <v>885</v>
      </c>
      <c r="D107" s="102" t="s">
        <v>886</v>
      </c>
      <c r="E107" s="103">
        <v>5815.38</v>
      </c>
      <c r="F107" s="103"/>
      <c r="G107" s="170">
        <f t="shared" si="5"/>
        <v>0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s="11" customFormat="1" x14ac:dyDescent="0.25">
      <c r="A108" s="169" t="s">
        <v>1216</v>
      </c>
      <c r="B108" s="98" t="s">
        <v>1516</v>
      </c>
      <c r="C108" s="101" t="s">
        <v>1209</v>
      </c>
      <c r="D108" s="102" t="s">
        <v>886</v>
      </c>
      <c r="E108" s="103">
        <v>5815.38</v>
      </c>
      <c r="F108" s="103"/>
      <c r="G108" s="170">
        <f t="shared" si="5"/>
        <v>0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s="11" customFormat="1" x14ac:dyDescent="0.25">
      <c r="A109" s="169" t="s">
        <v>887</v>
      </c>
      <c r="B109" s="98" t="s">
        <v>1098</v>
      </c>
      <c r="C109" s="101" t="s">
        <v>881</v>
      </c>
      <c r="D109" s="102" t="s">
        <v>879</v>
      </c>
      <c r="E109" s="103">
        <v>5795.11</v>
      </c>
      <c r="F109" s="103"/>
      <c r="G109" s="170">
        <f t="shared" si="5"/>
        <v>0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s="11" customFormat="1" ht="25.5" x14ac:dyDescent="0.25">
      <c r="A110" s="169" t="s">
        <v>888</v>
      </c>
      <c r="B110" s="98" t="s">
        <v>166</v>
      </c>
      <c r="C110" s="213" t="s">
        <v>167</v>
      </c>
      <c r="D110" s="214" t="s">
        <v>15</v>
      </c>
      <c r="E110" s="103">
        <v>79.349999999999994</v>
      </c>
      <c r="F110" s="215"/>
      <c r="G110" s="170">
        <f t="shared" si="5"/>
        <v>0</v>
      </c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s="11" customFormat="1" ht="15.75" thickBot="1" x14ac:dyDescent="0.3">
      <c r="A111" s="302"/>
      <c r="B111" s="90"/>
      <c r="C111" s="303"/>
      <c r="D111" s="90"/>
      <c r="E111" s="81"/>
      <c r="F111" s="81"/>
      <c r="G111" s="125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s="9" customFormat="1" ht="15.75" thickBot="1" x14ac:dyDescent="0.3">
      <c r="A112" s="204" t="s">
        <v>889</v>
      </c>
      <c r="B112" s="121"/>
      <c r="C112" s="121" t="s">
        <v>890</v>
      </c>
      <c r="D112" s="121"/>
      <c r="E112" s="129"/>
      <c r="F112" s="129"/>
      <c r="G112" s="130">
        <f>SUM(G113:G116)</f>
        <v>0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s="10" customFormat="1" x14ac:dyDescent="0.25">
      <c r="A113" s="220" t="s">
        <v>891</v>
      </c>
      <c r="B113" s="212" t="s">
        <v>168</v>
      </c>
      <c r="C113" s="213" t="s">
        <v>169</v>
      </c>
      <c r="D113" s="214" t="s">
        <v>15</v>
      </c>
      <c r="E113" s="202">
        <v>7194.93</v>
      </c>
      <c r="F113" s="215"/>
      <c r="G113" s="203">
        <f>ROUND(E113*F113,2)</f>
        <v>0</v>
      </c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s="10" customFormat="1" ht="25.5" x14ac:dyDescent="0.25">
      <c r="A114" s="169" t="s">
        <v>892</v>
      </c>
      <c r="B114" s="98" t="s">
        <v>170</v>
      </c>
      <c r="C114" s="213" t="s">
        <v>1785</v>
      </c>
      <c r="D114" s="214" t="s">
        <v>15</v>
      </c>
      <c r="E114" s="97">
        <v>1502.75</v>
      </c>
      <c r="F114" s="215"/>
      <c r="G114" s="170">
        <f t="shared" ref="G114:G115" si="6">ROUND(E114*F114,2)</f>
        <v>0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s="10" customFormat="1" x14ac:dyDescent="0.25">
      <c r="A115" s="169" t="s">
        <v>1172</v>
      </c>
      <c r="B115" s="98" t="s">
        <v>171</v>
      </c>
      <c r="C115" s="213" t="s">
        <v>172</v>
      </c>
      <c r="D115" s="214" t="s">
        <v>15</v>
      </c>
      <c r="E115" s="97">
        <v>80.489999999999995</v>
      </c>
      <c r="F115" s="215"/>
      <c r="G115" s="170">
        <f t="shared" si="6"/>
        <v>0</v>
      </c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s="10" customFormat="1" ht="15.75" thickBot="1" x14ac:dyDescent="0.3">
      <c r="A116" s="73"/>
      <c r="B116" s="74"/>
      <c r="C116" s="213"/>
      <c r="D116" s="214"/>
      <c r="E116" s="81"/>
      <c r="F116" s="215"/>
      <c r="G116" s="125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s="10" customFormat="1" ht="26.25" thickBot="1" x14ac:dyDescent="0.3">
      <c r="A117" s="204" t="s">
        <v>893</v>
      </c>
      <c r="B117" s="121"/>
      <c r="C117" s="121" t="s">
        <v>894</v>
      </c>
      <c r="D117" s="121"/>
      <c r="E117" s="129"/>
      <c r="F117" s="129"/>
      <c r="G117" s="130">
        <f>SUM(G118:G151)</f>
        <v>0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s="10" customFormat="1" ht="25.5" x14ac:dyDescent="0.25">
      <c r="A118" s="220" t="s">
        <v>895</v>
      </c>
      <c r="B118" s="212" t="s">
        <v>173</v>
      </c>
      <c r="C118" s="213" t="s">
        <v>174</v>
      </c>
      <c r="D118" s="214" t="s">
        <v>0</v>
      </c>
      <c r="E118" s="210">
        <v>166</v>
      </c>
      <c r="F118" s="215"/>
      <c r="G118" s="203">
        <f>ROUND(E118*F118,2)</f>
        <v>0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s="10" customFormat="1" ht="25.5" x14ac:dyDescent="0.25">
      <c r="A119" s="169" t="s">
        <v>896</v>
      </c>
      <c r="B119" s="98" t="s">
        <v>175</v>
      </c>
      <c r="C119" s="213" t="s">
        <v>176</v>
      </c>
      <c r="D119" s="214" t="s">
        <v>0</v>
      </c>
      <c r="E119" s="103">
        <v>64</v>
      </c>
      <c r="F119" s="215"/>
      <c r="G119" s="170">
        <f t="shared" ref="G119:G150" si="7">ROUND(E119*F119,2)</f>
        <v>0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s="10" customFormat="1" ht="25.5" x14ac:dyDescent="0.25">
      <c r="A120" s="169" t="s">
        <v>897</v>
      </c>
      <c r="B120" s="98" t="s">
        <v>177</v>
      </c>
      <c r="C120" s="213" t="s">
        <v>178</v>
      </c>
      <c r="D120" s="214" t="s">
        <v>0</v>
      </c>
      <c r="E120" s="103">
        <v>61</v>
      </c>
      <c r="F120" s="215"/>
      <c r="G120" s="170">
        <f t="shared" si="7"/>
        <v>0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s="10" customFormat="1" ht="25.5" x14ac:dyDescent="0.25">
      <c r="A121" s="169" t="s">
        <v>898</v>
      </c>
      <c r="B121" s="98" t="s">
        <v>187</v>
      </c>
      <c r="C121" s="213" t="s">
        <v>188</v>
      </c>
      <c r="D121" s="214" t="s">
        <v>15</v>
      </c>
      <c r="E121" s="103">
        <v>122.75</v>
      </c>
      <c r="F121" s="215"/>
      <c r="G121" s="170">
        <f t="shared" si="7"/>
        <v>0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s="10" customFormat="1" ht="25.5" x14ac:dyDescent="0.25">
      <c r="A122" s="169" t="s">
        <v>899</v>
      </c>
      <c r="B122" s="98" t="s">
        <v>181</v>
      </c>
      <c r="C122" s="213" t="s">
        <v>182</v>
      </c>
      <c r="D122" s="214" t="s">
        <v>15</v>
      </c>
      <c r="E122" s="103">
        <v>76.150000000000006</v>
      </c>
      <c r="F122" s="215"/>
      <c r="G122" s="170">
        <f t="shared" si="7"/>
        <v>0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s="10" customFormat="1" ht="25.5" x14ac:dyDescent="0.25">
      <c r="A123" s="169" t="s">
        <v>900</v>
      </c>
      <c r="B123" s="98" t="s">
        <v>183</v>
      </c>
      <c r="C123" s="213" t="s">
        <v>184</v>
      </c>
      <c r="D123" s="214" t="s">
        <v>15</v>
      </c>
      <c r="E123" s="103">
        <v>18.62</v>
      </c>
      <c r="F123" s="215"/>
      <c r="G123" s="170">
        <f t="shared" si="7"/>
        <v>0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s="10" customFormat="1" ht="25.5" x14ac:dyDescent="0.25">
      <c r="A124" s="169" t="s">
        <v>901</v>
      </c>
      <c r="B124" s="98" t="s">
        <v>185</v>
      </c>
      <c r="C124" s="213" t="s">
        <v>186</v>
      </c>
      <c r="D124" s="214" t="s">
        <v>15</v>
      </c>
      <c r="E124" s="103">
        <v>73.97</v>
      </c>
      <c r="F124" s="215"/>
      <c r="G124" s="170">
        <f t="shared" si="7"/>
        <v>0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s="10" customFormat="1" x14ac:dyDescent="0.25">
      <c r="A125" s="169" t="s">
        <v>902</v>
      </c>
      <c r="B125" s="92" t="s">
        <v>1517</v>
      </c>
      <c r="C125" s="95" t="s">
        <v>1099</v>
      </c>
      <c r="D125" s="92" t="s">
        <v>879</v>
      </c>
      <c r="E125" s="103">
        <v>2578.87</v>
      </c>
      <c r="F125" s="103"/>
      <c r="G125" s="170">
        <f t="shared" si="7"/>
        <v>0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s="10" customFormat="1" ht="25.5" x14ac:dyDescent="0.25">
      <c r="A126" s="169" t="s">
        <v>1217</v>
      </c>
      <c r="B126" s="92" t="s">
        <v>1518</v>
      </c>
      <c r="C126" s="95" t="s">
        <v>1100</v>
      </c>
      <c r="D126" s="92" t="s">
        <v>0</v>
      </c>
      <c r="E126" s="103">
        <v>1</v>
      </c>
      <c r="F126" s="103"/>
      <c r="G126" s="170">
        <f t="shared" si="7"/>
        <v>0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s="10" customFormat="1" ht="25.5" x14ac:dyDescent="0.25">
      <c r="A127" s="169" t="s">
        <v>903</v>
      </c>
      <c r="B127" s="92" t="s">
        <v>1519</v>
      </c>
      <c r="C127" s="95" t="s">
        <v>1101</v>
      </c>
      <c r="D127" s="92" t="s">
        <v>0</v>
      </c>
      <c r="E127" s="103">
        <v>1</v>
      </c>
      <c r="F127" s="113"/>
      <c r="G127" s="170">
        <f t="shared" si="7"/>
        <v>0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s="10" customFormat="1" ht="38.25" x14ac:dyDescent="0.25">
      <c r="A128" s="169" t="s">
        <v>904</v>
      </c>
      <c r="B128" s="92" t="s">
        <v>1794</v>
      </c>
      <c r="C128" s="95" t="s">
        <v>1102</v>
      </c>
      <c r="D128" s="96" t="s">
        <v>923</v>
      </c>
      <c r="E128" s="103">
        <v>1</v>
      </c>
      <c r="F128" s="113"/>
      <c r="G128" s="170">
        <f t="shared" si="7"/>
        <v>0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s="10" customFormat="1" ht="25.5" x14ac:dyDescent="0.25">
      <c r="A129" s="169" t="s">
        <v>905</v>
      </c>
      <c r="B129" s="98" t="s">
        <v>179</v>
      </c>
      <c r="C129" s="213" t="s">
        <v>180</v>
      </c>
      <c r="D129" s="214" t="s">
        <v>16</v>
      </c>
      <c r="E129" s="103">
        <v>1442.15</v>
      </c>
      <c r="F129" s="215"/>
      <c r="G129" s="170">
        <f t="shared" si="7"/>
        <v>0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s="10" customFormat="1" x14ac:dyDescent="0.25">
      <c r="A130" s="169" t="s">
        <v>906</v>
      </c>
      <c r="B130" s="98" t="s">
        <v>199</v>
      </c>
      <c r="C130" s="213" t="s">
        <v>200</v>
      </c>
      <c r="D130" s="214" t="s">
        <v>16</v>
      </c>
      <c r="E130" s="103">
        <v>625.36</v>
      </c>
      <c r="F130" s="215"/>
      <c r="G130" s="170">
        <f t="shared" si="7"/>
        <v>0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s="10" customFormat="1" x14ac:dyDescent="0.25">
      <c r="A131" s="169" t="s">
        <v>1218</v>
      </c>
      <c r="B131" s="98" t="s">
        <v>191</v>
      </c>
      <c r="C131" s="213" t="s">
        <v>192</v>
      </c>
      <c r="D131" s="214" t="s">
        <v>15</v>
      </c>
      <c r="E131" s="103">
        <v>4.05</v>
      </c>
      <c r="F131" s="215"/>
      <c r="G131" s="170">
        <f t="shared" si="7"/>
        <v>0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s="10" customFormat="1" x14ac:dyDescent="0.25">
      <c r="A132" s="169" t="s">
        <v>1219</v>
      </c>
      <c r="B132" s="98" t="s">
        <v>195</v>
      </c>
      <c r="C132" s="213" t="s">
        <v>196</v>
      </c>
      <c r="D132" s="214" t="s">
        <v>16</v>
      </c>
      <c r="E132" s="103">
        <v>124.09</v>
      </c>
      <c r="F132" s="215"/>
      <c r="G132" s="170">
        <f t="shared" si="7"/>
        <v>0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s="10" customFormat="1" x14ac:dyDescent="0.25">
      <c r="A133" s="169" t="s">
        <v>1220</v>
      </c>
      <c r="B133" s="98" t="s">
        <v>205</v>
      </c>
      <c r="C133" s="213" t="s">
        <v>206</v>
      </c>
      <c r="D133" s="214" t="s">
        <v>15</v>
      </c>
      <c r="E133" s="103">
        <v>166</v>
      </c>
      <c r="F133" s="215"/>
      <c r="G133" s="170">
        <f t="shared" si="7"/>
        <v>0</v>
      </c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s="10" customFormat="1" x14ac:dyDescent="0.25">
      <c r="A134" s="169" t="s">
        <v>1221</v>
      </c>
      <c r="B134" s="98" t="s">
        <v>201</v>
      </c>
      <c r="C134" s="213" t="s">
        <v>202</v>
      </c>
      <c r="D134" s="214" t="s">
        <v>15</v>
      </c>
      <c r="E134" s="103">
        <v>105.7</v>
      </c>
      <c r="F134" s="215"/>
      <c r="G134" s="170">
        <f t="shared" si="7"/>
        <v>0</v>
      </c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s="10" customFormat="1" x14ac:dyDescent="0.25">
      <c r="A135" s="169" t="s">
        <v>1222</v>
      </c>
      <c r="B135" s="98" t="s">
        <v>203</v>
      </c>
      <c r="C135" s="213" t="s">
        <v>204</v>
      </c>
      <c r="D135" s="214" t="s">
        <v>15</v>
      </c>
      <c r="E135" s="103">
        <v>64.900000000000006</v>
      </c>
      <c r="F135" s="215"/>
      <c r="G135" s="170">
        <f t="shared" si="7"/>
        <v>0</v>
      </c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s="10" customFormat="1" ht="25.5" x14ac:dyDescent="0.25">
      <c r="A136" s="169" t="s">
        <v>1223</v>
      </c>
      <c r="B136" s="98" t="s">
        <v>209</v>
      </c>
      <c r="C136" s="213" t="s">
        <v>210</v>
      </c>
      <c r="D136" s="214" t="s">
        <v>15</v>
      </c>
      <c r="E136" s="103">
        <v>45.76</v>
      </c>
      <c r="F136" s="215"/>
      <c r="G136" s="170">
        <f t="shared" si="7"/>
        <v>0</v>
      </c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s="10" customFormat="1" x14ac:dyDescent="0.25">
      <c r="A137" s="169" t="s">
        <v>1224</v>
      </c>
      <c r="B137" s="98" t="s">
        <v>207</v>
      </c>
      <c r="C137" s="213" t="s">
        <v>208</v>
      </c>
      <c r="D137" s="214" t="s">
        <v>15</v>
      </c>
      <c r="E137" s="103">
        <v>1.49</v>
      </c>
      <c r="F137" s="215"/>
      <c r="G137" s="170">
        <f t="shared" si="7"/>
        <v>0</v>
      </c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s="10" customFormat="1" x14ac:dyDescent="0.25">
      <c r="A138" s="169" t="s">
        <v>1225</v>
      </c>
      <c r="B138" s="98" t="s">
        <v>211</v>
      </c>
      <c r="C138" s="213" t="s">
        <v>212</v>
      </c>
      <c r="D138" s="214" t="s">
        <v>15</v>
      </c>
      <c r="E138" s="103">
        <v>17.48</v>
      </c>
      <c r="F138" s="215"/>
      <c r="G138" s="170">
        <f t="shared" si="7"/>
        <v>0</v>
      </c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s="10" customFormat="1" ht="25.5" x14ac:dyDescent="0.25">
      <c r="A139" s="169" t="s">
        <v>1226</v>
      </c>
      <c r="B139" s="98" t="s">
        <v>213</v>
      </c>
      <c r="C139" s="213" t="s">
        <v>214</v>
      </c>
      <c r="D139" s="214" t="s">
        <v>15</v>
      </c>
      <c r="E139" s="103">
        <v>18.96</v>
      </c>
      <c r="F139" s="215"/>
      <c r="G139" s="170">
        <f t="shared" si="7"/>
        <v>0</v>
      </c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s="10" customFormat="1" ht="25.5" x14ac:dyDescent="0.25">
      <c r="A140" s="169" t="s">
        <v>907</v>
      </c>
      <c r="B140" s="98" t="s">
        <v>193</v>
      </c>
      <c r="C140" s="213" t="s">
        <v>194</v>
      </c>
      <c r="D140" s="214" t="s">
        <v>15</v>
      </c>
      <c r="E140" s="103">
        <v>106.81</v>
      </c>
      <c r="F140" s="215"/>
      <c r="G140" s="170">
        <f t="shared" si="7"/>
        <v>0</v>
      </c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s="10" customFormat="1" x14ac:dyDescent="0.25">
      <c r="A141" s="169" t="s">
        <v>1227</v>
      </c>
      <c r="B141" s="98" t="s">
        <v>215</v>
      </c>
      <c r="C141" s="213" t="s">
        <v>216</v>
      </c>
      <c r="D141" s="214" t="s">
        <v>15</v>
      </c>
      <c r="E141" s="103">
        <v>140.37</v>
      </c>
      <c r="F141" s="215"/>
      <c r="G141" s="170">
        <f t="shared" si="7"/>
        <v>0</v>
      </c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s="10" customFormat="1" x14ac:dyDescent="0.25">
      <c r="A142" s="169" t="s">
        <v>1228</v>
      </c>
      <c r="B142" s="98" t="s">
        <v>217</v>
      </c>
      <c r="C142" s="213" t="s">
        <v>218</v>
      </c>
      <c r="D142" s="214" t="s">
        <v>15</v>
      </c>
      <c r="E142" s="103">
        <v>262.81</v>
      </c>
      <c r="F142" s="215"/>
      <c r="G142" s="170">
        <f t="shared" si="7"/>
        <v>0</v>
      </c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s="10" customFormat="1" x14ac:dyDescent="0.25">
      <c r="A143" s="169" t="s">
        <v>1229</v>
      </c>
      <c r="B143" s="98" t="s">
        <v>219</v>
      </c>
      <c r="C143" s="213" t="s">
        <v>220</v>
      </c>
      <c r="D143" s="214" t="s">
        <v>15</v>
      </c>
      <c r="E143" s="103">
        <v>129.61000000000001</v>
      </c>
      <c r="F143" s="215"/>
      <c r="G143" s="170">
        <f t="shared" si="7"/>
        <v>0</v>
      </c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s="10" customFormat="1" ht="25.5" x14ac:dyDescent="0.25">
      <c r="A144" s="169" t="s">
        <v>1230</v>
      </c>
      <c r="B144" s="98" t="s">
        <v>223</v>
      </c>
      <c r="C144" s="213" t="s">
        <v>224</v>
      </c>
      <c r="D144" s="214" t="s">
        <v>18</v>
      </c>
      <c r="E144" s="103">
        <v>377</v>
      </c>
      <c r="F144" s="215"/>
      <c r="G144" s="170">
        <f t="shared" si="7"/>
        <v>0</v>
      </c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s="10" customFormat="1" ht="25.5" x14ac:dyDescent="0.25">
      <c r="A145" s="169" t="s">
        <v>1231</v>
      </c>
      <c r="B145" s="98" t="s">
        <v>225</v>
      </c>
      <c r="C145" s="213" t="s">
        <v>226</v>
      </c>
      <c r="D145" s="214" t="s">
        <v>18</v>
      </c>
      <c r="E145" s="103">
        <v>28</v>
      </c>
      <c r="F145" s="215"/>
      <c r="G145" s="170">
        <f t="shared" si="7"/>
        <v>0</v>
      </c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s="10" customFormat="1" ht="25.5" x14ac:dyDescent="0.25">
      <c r="A146" s="169" t="s">
        <v>1232</v>
      </c>
      <c r="B146" s="98" t="s">
        <v>227</v>
      </c>
      <c r="C146" s="213" t="s">
        <v>228</v>
      </c>
      <c r="D146" s="214" t="s">
        <v>0</v>
      </c>
      <c r="E146" s="103">
        <v>13</v>
      </c>
      <c r="F146" s="215"/>
      <c r="G146" s="170">
        <f t="shared" si="7"/>
        <v>0</v>
      </c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s="10" customFormat="1" x14ac:dyDescent="0.25">
      <c r="A147" s="169" t="s">
        <v>909</v>
      </c>
      <c r="B147" s="98" t="s">
        <v>229</v>
      </c>
      <c r="C147" s="213" t="s">
        <v>230</v>
      </c>
      <c r="D147" s="214" t="s">
        <v>16</v>
      </c>
      <c r="E147" s="103">
        <v>510</v>
      </c>
      <c r="F147" s="215"/>
      <c r="G147" s="170">
        <f t="shared" si="7"/>
        <v>0</v>
      </c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s="10" customFormat="1" ht="25.5" x14ac:dyDescent="0.25">
      <c r="A148" s="169" t="s">
        <v>1233</v>
      </c>
      <c r="B148" s="98" t="s">
        <v>1520</v>
      </c>
      <c r="C148" s="93" t="s">
        <v>1211</v>
      </c>
      <c r="D148" s="94" t="s">
        <v>0</v>
      </c>
      <c r="E148" s="103">
        <v>1</v>
      </c>
      <c r="F148" s="113"/>
      <c r="G148" s="170">
        <f t="shared" si="7"/>
        <v>0</v>
      </c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s="10" customFormat="1" ht="25.5" x14ac:dyDescent="0.25">
      <c r="A149" s="169" t="s">
        <v>1234</v>
      </c>
      <c r="B149" s="98" t="s">
        <v>1521</v>
      </c>
      <c r="C149" s="101" t="s">
        <v>908</v>
      </c>
      <c r="D149" s="102" t="s">
        <v>859</v>
      </c>
      <c r="E149" s="103">
        <v>5</v>
      </c>
      <c r="F149" s="103"/>
      <c r="G149" s="170">
        <f t="shared" si="7"/>
        <v>0</v>
      </c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s="10" customFormat="1" ht="25.5" x14ac:dyDescent="0.25">
      <c r="A150" s="169" t="s">
        <v>1235</v>
      </c>
      <c r="B150" s="98" t="s">
        <v>189</v>
      </c>
      <c r="C150" s="213" t="s">
        <v>190</v>
      </c>
      <c r="D150" s="214" t="s">
        <v>15</v>
      </c>
      <c r="E150" s="103">
        <v>36.08</v>
      </c>
      <c r="F150" s="215"/>
      <c r="G150" s="170">
        <f t="shared" si="7"/>
        <v>0</v>
      </c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s="10" customFormat="1" ht="15.75" thickBot="1" x14ac:dyDescent="0.3">
      <c r="A151" s="72"/>
      <c r="B151" s="76"/>
      <c r="C151" s="213"/>
      <c r="D151" s="214"/>
      <c r="E151" s="127"/>
      <c r="F151" s="215"/>
      <c r="G151" s="128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s="10" customFormat="1" ht="15.75" thickBot="1" x14ac:dyDescent="0.3">
      <c r="A152" s="204" t="s">
        <v>910</v>
      </c>
      <c r="B152" s="121"/>
      <c r="C152" s="121" t="s">
        <v>1210</v>
      </c>
      <c r="D152" s="121"/>
      <c r="E152" s="129"/>
      <c r="F152" s="129"/>
      <c r="G152" s="130">
        <f>SUM(G153:G157)</f>
        <v>0</v>
      </c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s="10" customFormat="1" ht="25.5" x14ac:dyDescent="0.25">
      <c r="A153" s="220" t="s">
        <v>912</v>
      </c>
      <c r="B153" s="212" t="s">
        <v>114</v>
      </c>
      <c r="C153" s="213" t="s">
        <v>115</v>
      </c>
      <c r="D153" s="214" t="s">
        <v>50</v>
      </c>
      <c r="E153" s="210">
        <v>8440.1999999999989</v>
      </c>
      <c r="F153" s="215"/>
      <c r="G153" s="203">
        <f t="shared" ref="G153:G156" si="8">ROUND(E153*F153,2)</f>
        <v>0</v>
      </c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s="10" customFormat="1" ht="25.5" x14ac:dyDescent="0.25">
      <c r="A154" s="169" t="s">
        <v>1173</v>
      </c>
      <c r="B154" s="98" t="s">
        <v>117</v>
      </c>
      <c r="C154" s="213" t="s">
        <v>118</v>
      </c>
      <c r="D154" s="214" t="s">
        <v>15</v>
      </c>
      <c r="E154" s="103">
        <v>468.9</v>
      </c>
      <c r="F154" s="215"/>
      <c r="G154" s="170">
        <f t="shared" si="8"/>
        <v>0</v>
      </c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s="10" customFormat="1" x14ac:dyDescent="0.25">
      <c r="A155" s="169" t="s">
        <v>913</v>
      </c>
      <c r="B155" s="98" t="s">
        <v>119</v>
      </c>
      <c r="C155" s="213" t="s">
        <v>120</v>
      </c>
      <c r="D155" s="214" t="s">
        <v>16</v>
      </c>
      <c r="E155" s="103">
        <v>150.79</v>
      </c>
      <c r="F155" s="215"/>
      <c r="G155" s="170">
        <f t="shared" si="8"/>
        <v>0</v>
      </c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s="10" customFormat="1" x14ac:dyDescent="0.25">
      <c r="A156" s="169" t="s">
        <v>1174</v>
      </c>
      <c r="B156" s="98" t="s">
        <v>121</v>
      </c>
      <c r="C156" s="213" t="s">
        <v>122</v>
      </c>
      <c r="D156" s="214" t="s">
        <v>16</v>
      </c>
      <c r="E156" s="103">
        <v>46</v>
      </c>
      <c r="F156" s="215"/>
      <c r="G156" s="170">
        <f t="shared" si="8"/>
        <v>0</v>
      </c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s="10" customFormat="1" ht="15.75" thickBot="1" x14ac:dyDescent="0.3">
      <c r="A157" s="73"/>
      <c r="B157" s="74"/>
      <c r="C157" s="213"/>
      <c r="D157" s="214"/>
      <c r="E157" s="81"/>
      <c r="F157" s="215"/>
      <c r="G157" s="125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s="9" customFormat="1" ht="15.75" thickBot="1" x14ac:dyDescent="0.3">
      <c r="A158" s="204" t="s">
        <v>914</v>
      </c>
      <c r="B158" s="121"/>
      <c r="C158" s="121" t="s">
        <v>911</v>
      </c>
      <c r="D158" s="121"/>
      <c r="E158" s="129"/>
      <c r="F158" s="129"/>
      <c r="G158" s="130">
        <f>SUM(G159:G167)</f>
        <v>0</v>
      </c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s="9" customFormat="1" ht="25.5" x14ac:dyDescent="0.25">
      <c r="A159" s="220" t="s">
        <v>915</v>
      </c>
      <c r="B159" s="212" t="s">
        <v>245</v>
      </c>
      <c r="C159" s="213" t="s">
        <v>246</v>
      </c>
      <c r="D159" s="214" t="s">
        <v>16</v>
      </c>
      <c r="E159" s="210">
        <v>309.83999999999997</v>
      </c>
      <c r="F159" s="215"/>
      <c r="G159" s="203">
        <f>ROUND(E159*F159,2)</f>
        <v>0</v>
      </c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s="9" customFormat="1" ht="25.5" x14ac:dyDescent="0.25">
      <c r="A160" s="169" t="s">
        <v>916</v>
      </c>
      <c r="B160" s="98" t="s">
        <v>247</v>
      </c>
      <c r="C160" s="213" t="s">
        <v>248</v>
      </c>
      <c r="D160" s="214" t="s">
        <v>16</v>
      </c>
      <c r="E160" s="103">
        <v>70.400000000000006</v>
      </c>
      <c r="F160" s="215"/>
      <c r="G160" s="170">
        <f t="shared" ref="G160:G166" si="9">ROUND(E160*F160,2)</f>
        <v>0</v>
      </c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s="9" customFormat="1" ht="25.5" x14ac:dyDescent="0.25">
      <c r="A161" s="169" t="s">
        <v>917</v>
      </c>
      <c r="B161" s="98" t="s">
        <v>249</v>
      </c>
      <c r="C161" s="213" t="s">
        <v>250</v>
      </c>
      <c r="D161" s="214" t="s">
        <v>16</v>
      </c>
      <c r="E161" s="103">
        <v>35.200000000000003</v>
      </c>
      <c r="F161" s="215"/>
      <c r="G161" s="170">
        <f t="shared" si="9"/>
        <v>0</v>
      </c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s="9" customFormat="1" ht="25.5" x14ac:dyDescent="0.25">
      <c r="A162" s="169" t="s">
        <v>918</v>
      </c>
      <c r="B162" s="98" t="s">
        <v>253</v>
      </c>
      <c r="C162" s="213" t="s">
        <v>254</v>
      </c>
      <c r="D162" s="214" t="s">
        <v>15</v>
      </c>
      <c r="E162" s="103">
        <v>204.46</v>
      </c>
      <c r="F162" s="215"/>
      <c r="G162" s="170">
        <f t="shared" si="9"/>
        <v>0</v>
      </c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s="10" customFormat="1" ht="25.5" x14ac:dyDescent="0.25">
      <c r="A163" s="169" t="s">
        <v>919</v>
      </c>
      <c r="B163" s="98" t="s">
        <v>251</v>
      </c>
      <c r="C163" s="213" t="s">
        <v>252</v>
      </c>
      <c r="D163" s="214" t="s">
        <v>15</v>
      </c>
      <c r="E163" s="103">
        <v>3879.21</v>
      </c>
      <c r="F163" s="215"/>
      <c r="G163" s="170">
        <f t="shared" si="9"/>
        <v>0</v>
      </c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s="10" customFormat="1" ht="25.5" x14ac:dyDescent="0.25">
      <c r="A164" s="169" t="s">
        <v>1175</v>
      </c>
      <c r="B164" s="98" t="s">
        <v>255</v>
      </c>
      <c r="C164" s="213" t="s">
        <v>256</v>
      </c>
      <c r="D164" s="214" t="s">
        <v>15</v>
      </c>
      <c r="E164" s="103">
        <v>672.63</v>
      </c>
      <c r="F164" s="215"/>
      <c r="G164" s="170">
        <f t="shared" si="9"/>
        <v>0</v>
      </c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s="10" customFormat="1" x14ac:dyDescent="0.25">
      <c r="A165" s="169" t="s">
        <v>1176</v>
      </c>
      <c r="B165" s="98" t="s">
        <v>257</v>
      </c>
      <c r="C165" s="213" t="s">
        <v>258</v>
      </c>
      <c r="D165" s="214" t="s">
        <v>15</v>
      </c>
      <c r="E165" s="103">
        <v>3879.21</v>
      </c>
      <c r="F165" s="215"/>
      <c r="G165" s="170">
        <f t="shared" si="9"/>
        <v>0</v>
      </c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s="10" customFormat="1" ht="25.5" x14ac:dyDescent="0.25">
      <c r="A166" s="169" t="s">
        <v>1177</v>
      </c>
      <c r="B166" s="98" t="s">
        <v>259</v>
      </c>
      <c r="C166" s="213" t="s">
        <v>260</v>
      </c>
      <c r="D166" s="214" t="s">
        <v>15</v>
      </c>
      <c r="E166" s="103">
        <v>3879.21</v>
      </c>
      <c r="F166" s="215"/>
      <c r="G166" s="170">
        <f t="shared" si="9"/>
        <v>0</v>
      </c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s="13" customFormat="1" ht="15.75" thickBot="1" x14ac:dyDescent="0.3">
      <c r="A167" s="73"/>
      <c r="B167" s="304"/>
      <c r="C167" s="305"/>
      <c r="D167" s="87"/>
      <c r="E167" s="81"/>
      <c r="F167" s="75"/>
      <c r="G167" s="125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s="9" customFormat="1" ht="15.75" thickBot="1" x14ac:dyDescent="0.3">
      <c r="A168" s="204" t="s">
        <v>920</v>
      </c>
      <c r="B168" s="121"/>
      <c r="C168" s="121" t="s">
        <v>261</v>
      </c>
      <c r="D168" s="121"/>
      <c r="E168" s="129"/>
      <c r="F168" s="129"/>
      <c r="G168" s="130">
        <f>SUM(G169:G177)</f>
        <v>0</v>
      </c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s="12" customFormat="1" x14ac:dyDescent="0.25">
      <c r="A169" s="220" t="s">
        <v>1090</v>
      </c>
      <c r="B169" s="212" t="s">
        <v>262</v>
      </c>
      <c r="C169" s="213" t="s">
        <v>263</v>
      </c>
      <c r="D169" s="214" t="s">
        <v>15</v>
      </c>
      <c r="E169" s="210">
        <v>279.23</v>
      </c>
      <c r="F169" s="215"/>
      <c r="G169" s="203">
        <f>ROUND(E169*F169,2)</f>
        <v>0</v>
      </c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s="12" customFormat="1" x14ac:dyDescent="0.25">
      <c r="A170" s="169" t="s">
        <v>1091</v>
      </c>
      <c r="B170" s="98" t="s">
        <v>264</v>
      </c>
      <c r="C170" s="213" t="s">
        <v>265</v>
      </c>
      <c r="D170" s="214" t="s">
        <v>15</v>
      </c>
      <c r="E170" s="103">
        <v>8440.1999999999989</v>
      </c>
      <c r="F170" s="215"/>
      <c r="G170" s="170">
        <f t="shared" ref="G170:G176" si="10">ROUND(E170*F170,2)</f>
        <v>0</v>
      </c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s="12" customFormat="1" x14ac:dyDescent="0.25">
      <c r="A171" s="169" t="s">
        <v>1092</v>
      </c>
      <c r="B171" s="98" t="s">
        <v>266</v>
      </c>
      <c r="C171" s="213" t="s">
        <v>267</v>
      </c>
      <c r="D171" s="214" t="s">
        <v>15</v>
      </c>
      <c r="E171" s="103">
        <v>13750.15</v>
      </c>
      <c r="F171" s="215"/>
      <c r="G171" s="170">
        <f t="shared" si="10"/>
        <v>0</v>
      </c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s="12" customFormat="1" x14ac:dyDescent="0.25">
      <c r="A172" s="169" t="s">
        <v>1093</v>
      </c>
      <c r="B172" s="98" t="s">
        <v>270</v>
      </c>
      <c r="C172" s="213" t="s">
        <v>271</v>
      </c>
      <c r="D172" s="214" t="s">
        <v>15</v>
      </c>
      <c r="E172" s="103">
        <v>8440.1999999999989</v>
      </c>
      <c r="F172" s="215"/>
      <c r="G172" s="170">
        <f t="shared" si="10"/>
        <v>0</v>
      </c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s="12" customFormat="1" x14ac:dyDescent="0.25">
      <c r="A173" s="169" t="s">
        <v>1178</v>
      </c>
      <c r="B173" s="98" t="s">
        <v>272</v>
      </c>
      <c r="C173" s="213" t="s">
        <v>273</v>
      </c>
      <c r="D173" s="214" t="s">
        <v>15</v>
      </c>
      <c r="E173" s="103">
        <v>13750.15</v>
      </c>
      <c r="F173" s="215"/>
      <c r="G173" s="170">
        <f t="shared" si="10"/>
        <v>0</v>
      </c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s="12" customFormat="1" x14ac:dyDescent="0.25">
      <c r="A174" s="169" t="s">
        <v>1179</v>
      </c>
      <c r="B174" s="98" t="s">
        <v>274</v>
      </c>
      <c r="C174" s="213" t="s">
        <v>275</v>
      </c>
      <c r="D174" s="214" t="s">
        <v>15</v>
      </c>
      <c r="E174" s="103">
        <v>1289.22</v>
      </c>
      <c r="F174" s="215"/>
      <c r="G174" s="170">
        <f t="shared" si="10"/>
        <v>0</v>
      </c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s="12" customFormat="1" x14ac:dyDescent="0.25">
      <c r="A175" s="169" t="s">
        <v>1180</v>
      </c>
      <c r="B175" s="98" t="s">
        <v>1786</v>
      </c>
      <c r="C175" s="213" t="s">
        <v>1787</v>
      </c>
      <c r="D175" s="214" t="s">
        <v>15</v>
      </c>
      <c r="E175" s="103">
        <v>430.54</v>
      </c>
      <c r="F175" s="215"/>
      <c r="G175" s="170">
        <f t="shared" si="10"/>
        <v>0</v>
      </c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s="12" customFormat="1" x14ac:dyDescent="0.25">
      <c r="A176" s="169" t="s">
        <v>1181</v>
      </c>
      <c r="B176" s="98" t="s">
        <v>268</v>
      </c>
      <c r="C176" s="213" t="s">
        <v>269</v>
      </c>
      <c r="D176" s="214" t="s">
        <v>50</v>
      </c>
      <c r="E176" s="103">
        <v>8440.1999999999989</v>
      </c>
      <c r="F176" s="215"/>
      <c r="G176" s="170">
        <f t="shared" si="10"/>
        <v>0</v>
      </c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s="12" customFormat="1" ht="15.75" thickBot="1" x14ac:dyDescent="0.3">
      <c r="A177" s="88"/>
      <c r="B177" s="74"/>
      <c r="C177" s="213"/>
      <c r="D177" s="214"/>
      <c r="E177" s="81"/>
      <c r="F177" s="215"/>
      <c r="G177" s="125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s="9" customFormat="1" ht="26.25" thickBot="1" x14ac:dyDescent="0.3">
      <c r="A178" s="204" t="s">
        <v>929</v>
      </c>
      <c r="B178" s="121"/>
      <c r="C178" s="121" t="s">
        <v>921</v>
      </c>
      <c r="D178" s="121"/>
      <c r="E178" s="129"/>
      <c r="F178" s="129"/>
      <c r="G178" s="130">
        <f>SUM(G179:G332)</f>
        <v>0</v>
      </c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s="9" customFormat="1" x14ac:dyDescent="0.25">
      <c r="A179" s="220" t="s">
        <v>931</v>
      </c>
      <c r="B179" s="212" t="s">
        <v>278</v>
      </c>
      <c r="C179" s="213" t="s">
        <v>279</v>
      </c>
      <c r="D179" s="214" t="s">
        <v>0</v>
      </c>
      <c r="E179" s="210">
        <v>10</v>
      </c>
      <c r="F179" s="215"/>
      <c r="G179" s="203">
        <f t="shared" ref="G179:G242" si="11">ROUND(E179*F179,2)</f>
        <v>0</v>
      </c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s="9" customFormat="1" x14ac:dyDescent="0.25">
      <c r="A180" s="169" t="s">
        <v>934</v>
      </c>
      <c r="B180" s="98" t="s">
        <v>280</v>
      </c>
      <c r="C180" s="213" t="s">
        <v>281</v>
      </c>
      <c r="D180" s="214" t="s">
        <v>0</v>
      </c>
      <c r="E180" s="103">
        <v>4</v>
      </c>
      <c r="F180" s="215"/>
      <c r="G180" s="170">
        <f t="shared" si="11"/>
        <v>0</v>
      </c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s="9" customFormat="1" x14ac:dyDescent="0.25">
      <c r="A181" s="169" t="s">
        <v>947</v>
      </c>
      <c r="B181" s="98" t="s">
        <v>282</v>
      </c>
      <c r="C181" s="213" t="s">
        <v>283</v>
      </c>
      <c r="D181" s="214" t="s">
        <v>0</v>
      </c>
      <c r="E181" s="103">
        <v>2</v>
      </c>
      <c r="F181" s="215"/>
      <c r="G181" s="170">
        <f t="shared" si="11"/>
        <v>0</v>
      </c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s="9" customFormat="1" ht="25.5" x14ac:dyDescent="0.25">
      <c r="A182" s="169" t="s">
        <v>949</v>
      </c>
      <c r="B182" s="98" t="s">
        <v>286</v>
      </c>
      <c r="C182" s="213" t="s">
        <v>287</v>
      </c>
      <c r="D182" s="214" t="s">
        <v>0</v>
      </c>
      <c r="E182" s="103">
        <v>13</v>
      </c>
      <c r="F182" s="215"/>
      <c r="G182" s="170">
        <f t="shared" si="11"/>
        <v>0</v>
      </c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s="9" customFormat="1" ht="25.5" x14ac:dyDescent="0.25">
      <c r="A183" s="169" t="s">
        <v>953</v>
      </c>
      <c r="B183" s="98" t="s">
        <v>288</v>
      </c>
      <c r="C183" s="213" t="s">
        <v>289</v>
      </c>
      <c r="D183" s="214" t="s">
        <v>0</v>
      </c>
      <c r="E183" s="103">
        <v>15</v>
      </c>
      <c r="F183" s="215"/>
      <c r="G183" s="170">
        <f t="shared" si="11"/>
        <v>0</v>
      </c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s="9" customFormat="1" ht="25.5" x14ac:dyDescent="0.25">
      <c r="A184" s="169" t="s">
        <v>955</v>
      </c>
      <c r="B184" s="98" t="s">
        <v>290</v>
      </c>
      <c r="C184" s="213" t="s">
        <v>291</v>
      </c>
      <c r="D184" s="214" t="s">
        <v>0</v>
      </c>
      <c r="E184" s="103">
        <v>5</v>
      </c>
      <c r="F184" s="215"/>
      <c r="G184" s="170">
        <f t="shared" si="11"/>
        <v>0</v>
      </c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s="9" customFormat="1" ht="25.5" x14ac:dyDescent="0.25">
      <c r="A185" s="169" t="s">
        <v>1182</v>
      </c>
      <c r="B185" s="98" t="s">
        <v>312</v>
      </c>
      <c r="C185" s="213" t="s">
        <v>313</v>
      </c>
      <c r="D185" s="214" t="s">
        <v>0</v>
      </c>
      <c r="E185" s="103">
        <v>33</v>
      </c>
      <c r="F185" s="215"/>
      <c r="G185" s="170">
        <f t="shared" si="11"/>
        <v>0</v>
      </c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s="9" customFormat="1" ht="25.5" x14ac:dyDescent="0.25">
      <c r="A186" s="169" t="s">
        <v>1183</v>
      </c>
      <c r="B186" s="98" t="s">
        <v>316</v>
      </c>
      <c r="C186" s="213" t="s">
        <v>317</v>
      </c>
      <c r="D186" s="214" t="s">
        <v>0</v>
      </c>
      <c r="E186" s="103">
        <v>33</v>
      </c>
      <c r="F186" s="215"/>
      <c r="G186" s="170">
        <f t="shared" si="11"/>
        <v>0</v>
      </c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s="9" customFormat="1" ht="25.5" x14ac:dyDescent="0.25">
      <c r="A187" s="169" t="s">
        <v>1184</v>
      </c>
      <c r="B187" s="98" t="s">
        <v>304</v>
      </c>
      <c r="C187" s="213" t="s">
        <v>305</v>
      </c>
      <c r="D187" s="214" t="s">
        <v>0</v>
      </c>
      <c r="E187" s="103">
        <v>626</v>
      </c>
      <c r="F187" s="215"/>
      <c r="G187" s="170">
        <f t="shared" si="11"/>
        <v>0</v>
      </c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s="9" customFormat="1" ht="25.5" x14ac:dyDescent="0.25">
      <c r="A188" s="169" t="s">
        <v>1185</v>
      </c>
      <c r="B188" s="98" t="s">
        <v>308</v>
      </c>
      <c r="C188" s="213" t="s">
        <v>309</v>
      </c>
      <c r="D188" s="214" t="s">
        <v>0</v>
      </c>
      <c r="E188" s="103">
        <v>222</v>
      </c>
      <c r="F188" s="215"/>
      <c r="G188" s="170">
        <f t="shared" si="11"/>
        <v>0</v>
      </c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s="9" customFormat="1" ht="25.5" x14ac:dyDescent="0.25">
      <c r="A189" s="169" t="s">
        <v>1186</v>
      </c>
      <c r="B189" s="98" t="s">
        <v>314</v>
      </c>
      <c r="C189" s="213" t="s">
        <v>315</v>
      </c>
      <c r="D189" s="214" t="s">
        <v>0</v>
      </c>
      <c r="E189" s="103">
        <v>16</v>
      </c>
      <c r="F189" s="215"/>
      <c r="G189" s="170">
        <f t="shared" si="11"/>
        <v>0</v>
      </c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s="9" customFormat="1" ht="25.5" x14ac:dyDescent="0.25">
      <c r="A190" s="169" t="s">
        <v>91</v>
      </c>
      <c r="B190" s="98" t="s">
        <v>326</v>
      </c>
      <c r="C190" s="213" t="s">
        <v>327</v>
      </c>
      <c r="D190" s="214" t="s">
        <v>0</v>
      </c>
      <c r="E190" s="103">
        <v>16</v>
      </c>
      <c r="F190" s="215"/>
      <c r="G190" s="170">
        <f t="shared" si="11"/>
        <v>0</v>
      </c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s="9" customFormat="1" x14ac:dyDescent="0.25">
      <c r="A191" s="169" t="s">
        <v>1187</v>
      </c>
      <c r="B191" s="98" t="s">
        <v>332</v>
      </c>
      <c r="C191" s="213" t="s">
        <v>333</v>
      </c>
      <c r="D191" s="214" t="s">
        <v>0</v>
      </c>
      <c r="E191" s="103">
        <v>16</v>
      </c>
      <c r="F191" s="215"/>
      <c r="G191" s="170">
        <f t="shared" si="11"/>
        <v>0</v>
      </c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s="9" customFormat="1" ht="25.5" x14ac:dyDescent="0.25">
      <c r="A192" s="169" t="s">
        <v>92</v>
      </c>
      <c r="B192" s="98" t="s">
        <v>328</v>
      </c>
      <c r="C192" s="213" t="s">
        <v>329</v>
      </c>
      <c r="D192" s="214" t="s">
        <v>0</v>
      </c>
      <c r="E192" s="103">
        <v>16</v>
      </c>
      <c r="F192" s="215"/>
      <c r="G192" s="170">
        <f t="shared" si="11"/>
        <v>0</v>
      </c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s="9" customFormat="1" ht="25.5" x14ac:dyDescent="0.25">
      <c r="A193" s="169" t="s">
        <v>1188</v>
      </c>
      <c r="B193" s="98" t="s">
        <v>330</v>
      </c>
      <c r="C193" s="213" t="s">
        <v>331</v>
      </c>
      <c r="D193" s="214" t="s">
        <v>0</v>
      </c>
      <c r="E193" s="103">
        <v>16</v>
      </c>
      <c r="F193" s="215"/>
      <c r="G193" s="170">
        <f t="shared" si="11"/>
        <v>0</v>
      </c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s="9" customFormat="1" ht="25.5" x14ac:dyDescent="0.25">
      <c r="A194" s="169" t="s">
        <v>1189</v>
      </c>
      <c r="B194" s="98" t="s">
        <v>334</v>
      </c>
      <c r="C194" s="213" t="s">
        <v>335</v>
      </c>
      <c r="D194" s="214" t="s">
        <v>0</v>
      </c>
      <c r="E194" s="103">
        <v>16</v>
      </c>
      <c r="F194" s="215"/>
      <c r="G194" s="170">
        <f t="shared" si="11"/>
        <v>0</v>
      </c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s="9" customFormat="1" ht="25.5" x14ac:dyDescent="0.25">
      <c r="A195" s="169" t="s">
        <v>1190</v>
      </c>
      <c r="B195" s="98" t="s">
        <v>336</v>
      </c>
      <c r="C195" s="213" t="s">
        <v>337</v>
      </c>
      <c r="D195" s="214" t="s">
        <v>0</v>
      </c>
      <c r="E195" s="103">
        <v>16</v>
      </c>
      <c r="F195" s="215"/>
      <c r="G195" s="170">
        <f t="shared" si="11"/>
        <v>0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s="9" customFormat="1" x14ac:dyDescent="0.25">
      <c r="A196" s="169" t="s">
        <v>1191</v>
      </c>
      <c r="B196" s="98" t="s">
        <v>338</v>
      </c>
      <c r="C196" s="213" t="s">
        <v>339</v>
      </c>
      <c r="D196" s="214" t="s">
        <v>0</v>
      </c>
      <c r="E196" s="103">
        <v>16</v>
      </c>
      <c r="F196" s="215"/>
      <c r="G196" s="170">
        <f t="shared" si="11"/>
        <v>0</v>
      </c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s="9" customFormat="1" x14ac:dyDescent="0.25">
      <c r="A197" s="169" t="s">
        <v>1192</v>
      </c>
      <c r="B197" s="98" t="s">
        <v>350</v>
      </c>
      <c r="C197" s="213" t="s">
        <v>351</v>
      </c>
      <c r="D197" s="214" t="s">
        <v>0</v>
      </c>
      <c r="E197" s="103">
        <v>33</v>
      </c>
      <c r="F197" s="215"/>
      <c r="G197" s="170">
        <f t="shared" si="11"/>
        <v>0</v>
      </c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s="9" customFormat="1" x14ac:dyDescent="0.25">
      <c r="A198" s="169" t="s">
        <v>1193</v>
      </c>
      <c r="B198" s="98" t="s">
        <v>352</v>
      </c>
      <c r="C198" s="213" t="s">
        <v>353</v>
      </c>
      <c r="D198" s="214" t="s">
        <v>0</v>
      </c>
      <c r="E198" s="103">
        <v>33</v>
      </c>
      <c r="F198" s="215"/>
      <c r="G198" s="170">
        <f t="shared" si="11"/>
        <v>0</v>
      </c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s="9" customFormat="1" x14ac:dyDescent="0.25">
      <c r="A199" s="169" t="s">
        <v>1194</v>
      </c>
      <c r="B199" s="98" t="s">
        <v>354</v>
      </c>
      <c r="C199" s="213" t="s">
        <v>355</v>
      </c>
      <c r="D199" s="214" t="s">
        <v>0</v>
      </c>
      <c r="E199" s="103">
        <v>49</v>
      </c>
      <c r="F199" s="215"/>
      <c r="G199" s="170">
        <f t="shared" si="11"/>
        <v>0</v>
      </c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s="9" customFormat="1" ht="25.5" x14ac:dyDescent="0.25">
      <c r="A200" s="169" t="s">
        <v>1195</v>
      </c>
      <c r="B200" s="98" t="s">
        <v>356</v>
      </c>
      <c r="C200" s="213" t="s">
        <v>357</v>
      </c>
      <c r="D200" s="214" t="s">
        <v>0</v>
      </c>
      <c r="E200" s="103">
        <v>40</v>
      </c>
      <c r="F200" s="215"/>
      <c r="G200" s="170">
        <f t="shared" si="11"/>
        <v>0</v>
      </c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s="9" customFormat="1" ht="25.5" x14ac:dyDescent="0.25">
      <c r="A201" s="169" t="s">
        <v>1196</v>
      </c>
      <c r="B201" s="98" t="s">
        <v>358</v>
      </c>
      <c r="C201" s="213" t="s">
        <v>359</v>
      </c>
      <c r="D201" s="214" t="s">
        <v>0</v>
      </c>
      <c r="E201" s="103">
        <v>24</v>
      </c>
      <c r="F201" s="215"/>
      <c r="G201" s="170">
        <f t="shared" si="11"/>
        <v>0</v>
      </c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s="9" customFormat="1" x14ac:dyDescent="0.25">
      <c r="A202" s="169" t="s">
        <v>1197</v>
      </c>
      <c r="B202" s="98" t="s">
        <v>368</v>
      </c>
      <c r="C202" s="213" t="s">
        <v>369</v>
      </c>
      <c r="D202" s="214" t="s">
        <v>16</v>
      </c>
      <c r="E202" s="103">
        <v>7040.73</v>
      </c>
      <c r="F202" s="215"/>
      <c r="G202" s="170">
        <f t="shared" si="11"/>
        <v>0</v>
      </c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s="9" customFormat="1" x14ac:dyDescent="0.25">
      <c r="A203" s="169" t="s">
        <v>1198</v>
      </c>
      <c r="B203" s="98" t="s">
        <v>370</v>
      </c>
      <c r="C203" s="213" t="s">
        <v>371</v>
      </c>
      <c r="D203" s="214" t="s">
        <v>16</v>
      </c>
      <c r="E203" s="103">
        <v>2615.77</v>
      </c>
      <c r="F203" s="215"/>
      <c r="G203" s="170">
        <f t="shared" si="11"/>
        <v>0</v>
      </c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s="9" customFormat="1" x14ac:dyDescent="0.25">
      <c r="A204" s="169" t="s">
        <v>1199</v>
      </c>
      <c r="B204" s="98" t="s">
        <v>372</v>
      </c>
      <c r="C204" s="213" t="s">
        <v>373</v>
      </c>
      <c r="D204" s="214" t="s">
        <v>16</v>
      </c>
      <c r="E204" s="103">
        <v>260.97000000000003</v>
      </c>
      <c r="F204" s="215"/>
      <c r="G204" s="170">
        <f t="shared" si="11"/>
        <v>0</v>
      </c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s="9" customFormat="1" x14ac:dyDescent="0.25">
      <c r="A205" s="169" t="s">
        <v>1200</v>
      </c>
      <c r="B205" s="98" t="s">
        <v>380</v>
      </c>
      <c r="C205" s="213" t="s">
        <v>381</v>
      </c>
      <c r="D205" s="214" t="s">
        <v>16</v>
      </c>
      <c r="E205" s="103">
        <v>775.74</v>
      </c>
      <c r="F205" s="215"/>
      <c r="G205" s="170">
        <f t="shared" si="11"/>
        <v>0</v>
      </c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s="9" customFormat="1" x14ac:dyDescent="0.25">
      <c r="A206" s="169" t="s">
        <v>1201</v>
      </c>
      <c r="B206" s="98" t="s">
        <v>382</v>
      </c>
      <c r="C206" s="213" t="s">
        <v>383</v>
      </c>
      <c r="D206" s="214" t="s">
        <v>16</v>
      </c>
      <c r="E206" s="103">
        <v>540.38</v>
      </c>
      <c r="F206" s="215"/>
      <c r="G206" s="170">
        <f t="shared" si="11"/>
        <v>0</v>
      </c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s="9" customFormat="1" x14ac:dyDescent="0.25">
      <c r="A207" s="169" t="s">
        <v>1202</v>
      </c>
      <c r="B207" s="98" t="s">
        <v>384</v>
      </c>
      <c r="C207" s="213" t="s">
        <v>385</v>
      </c>
      <c r="D207" s="214" t="s">
        <v>16</v>
      </c>
      <c r="E207" s="103">
        <v>119.24</v>
      </c>
      <c r="F207" s="215"/>
      <c r="G207" s="170">
        <f t="shared" si="11"/>
        <v>0</v>
      </c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s="9" customFormat="1" ht="25.5" x14ac:dyDescent="0.25">
      <c r="A208" s="169" t="s">
        <v>1203</v>
      </c>
      <c r="B208" s="98" t="s">
        <v>386</v>
      </c>
      <c r="C208" s="213" t="s">
        <v>387</v>
      </c>
      <c r="D208" s="214" t="s">
        <v>16</v>
      </c>
      <c r="E208" s="103">
        <v>6684.45</v>
      </c>
      <c r="F208" s="215"/>
      <c r="G208" s="170">
        <f t="shared" si="11"/>
        <v>0</v>
      </c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s="9" customFormat="1" ht="25.5" x14ac:dyDescent="0.25">
      <c r="A209" s="169" t="s">
        <v>1204</v>
      </c>
      <c r="B209" s="98" t="s">
        <v>388</v>
      </c>
      <c r="C209" s="213" t="s">
        <v>389</v>
      </c>
      <c r="D209" s="214" t="s">
        <v>16</v>
      </c>
      <c r="E209" s="103">
        <v>5505</v>
      </c>
      <c r="F209" s="215"/>
      <c r="G209" s="170">
        <f t="shared" si="11"/>
        <v>0</v>
      </c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s="9" customFormat="1" ht="25.5" x14ac:dyDescent="0.25">
      <c r="A210" s="169" t="s">
        <v>1205</v>
      </c>
      <c r="B210" s="98" t="s">
        <v>390</v>
      </c>
      <c r="C210" s="213" t="s">
        <v>391</v>
      </c>
      <c r="D210" s="214" t="s">
        <v>16</v>
      </c>
      <c r="E210" s="103">
        <v>130.02000000000001</v>
      </c>
      <c r="F210" s="215"/>
      <c r="G210" s="170">
        <f t="shared" si="11"/>
        <v>0</v>
      </c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s="9" customFormat="1" ht="25.5" x14ac:dyDescent="0.25">
      <c r="A211" s="169" t="s">
        <v>1236</v>
      </c>
      <c r="B211" s="98" t="s">
        <v>392</v>
      </c>
      <c r="C211" s="213" t="s">
        <v>393</v>
      </c>
      <c r="D211" s="214" t="s">
        <v>16</v>
      </c>
      <c r="E211" s="103">
        <v>82.7</v>
      </c>
      <c r="F211" s="215"/>
      <c r="G211" s="170">
        <f t="shared" si="11"/>
        <v>0</v>
      </c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s="9" customFormat="1" x14ac:dyDescent="0.25">
      <c r="A212" s="169" t="s">
        <v>1237</v>
      </c>
      <c r="B212" s="98" t="s">
        <v>396</v>
      </c>
      <c r="C212" s="213" t="s">
        <v>397</v>
      </c>
      <c r="D212" s="214" t="s">
        <v>16</v>
      </c>
      <c r="E212" s="103">
        <v>1596.99</v>
      </c>
      <c r="F212" s="215"/>
      <c r="G212" s="170">
        <f t="shared" si="11"/>
        <v>0</v>
      </c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s="9" customFormat="1" x14ac:dyDescent="0.25">
      <c r="A213" s="169" t="s">
        <v>1238</v>
      </c>
      <c r="B213" s="98" t="s">
        <v>398</v>
      </c>
      <c r="C213" s="213" t="s">
        <v>399</v>
      </c>
      <c r="D213" s="214" t="s">
        <v>16</v>
      </c>
      <c r="E213" s="103">
        <v>5560.5</v>
      </c>
      <c r="F213" s="215"/>
      <c r="G213" s="170">
        <f t="shared" si="11"/>
        <v>0</v>
      </c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s="9" customFormat="1" x14ac:dyDescent="0.25">
      <c r="A214" s="169" t="s">
        <v>1239</v>
      </c>
      <c r="B214" s="98" t="s">
        <v>402</v>
      </c>
      <c r="C214" s="213" t="s">
        <v>403</v>
      </c>
      <c r="D214" s="214" t="s">
        <v>16</v>
      </c>
      <c r="E214" s="103">
        <v>1490</v>
      </c>
      <c r="F214" s="215"/>
      <c r="G214" s="170">
        <f t="shared" si="11"/>
        <v>0</v>
      </c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s="9" customFormat="1" x14ac:dyDescent="0.25">
      <c r="A215" s="169" t="s">
        <v>1240</v>
      </c>
      <c r="B215" s="98" t="s">
        <v>410</v>
      </c>
      <c r="C215" s="213" t="s">
        <v>411</v>
      </c>
      <c r="D215" s="214" t="s">
        <v>16</v>
      </c>
      <c r="E215" s="103">
        <v>1567.09</v>
      </c>
      <c r="F215" s="215"/>
      <c r="G215" s="170">
        <f t="shared" si="11"/>
        <v>0</v>
      </c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s="9" customFormat="1" x14ac:dyDescent="0.25">
      <c r="A216" s="169" t="s">
        <v>1241</v>
      </c>
      <c r="B216" s="98" t="s">
        <v>412</v>
      </c>
      <c r="C216" s="213" t="s">
        <v>413</v>
      </c>
      <c r="D216" s="214" t="s">
        <v>16</v>
      </c>
      <c r="E216" s="103">
        <v>1165.9000000000001</v>
      </c>
      <c r="F216" s="215"/>
      <c r="G216" s="170">
        <f t="shared" si="11"/>
        <v>0</v>
      </c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s="9" customFormat="1" x14ac:dyDescent="0.25">
      <c r="A217" s="169" t="s">
        <v>1242</v>
      </c>
      <c r="B217" s="98" t="s">
        <v>414</v>
      </c>
      <c r="C217" s="213" t="s">
        <v>415</v>
      </c>
      <c r="D217" s="214" t="s">
        <v>16</v>
      </c>
      <c r="E217" s="103">
        <v>373.35</v>
      </c>
      <c r="F217" s="215"/>
      <c r="G217" s="170">
        <f t="shared" si="11"/>
        <v>0</v>
      </c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s="9" customFormat="1" ht="25.5" x14ac:dyDescent="0.25">
      <c r="A218" s="169" t="s">
        <v>1243</v>
      </c>
      <c r="B218" s="98" t="s">
        <v>416</v>
      </c>
      <c r="C218" s="213" t="s">
        <v>417</v>
      </c>
      <c r="D218" s="214" t="s">
        <v>16</v>
      </c>
      <c r="E218" s="103">
        <v>3163.65</v>
      </c>
      <c r="F218" s="215"/>
      <c r="G218" s="170">
        <f t="shared" si="11"/>
        <v>0</v>
      </c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s="9" customFormat="1" ht="25.5" x14ac:dyDescent="0.25">
      <c r="A219" s="169" t="s">
        <v>1244</v>
      </c>
      <c r="B219" s="98" t="s">
        <v>418</v>
      </c>
      <c r="C219" s="213" t="s">
        <v>419</v>
      </c>
      <c r="D219" s="214" t="s">
        <v>16</v>
      </c>
      <c r="E219" s="103">
        <v>1218.3</v>
      </c>
      <c r="F219" s="215"/>
      <c r="G219" s="170">
        <f t="shared" si="11"/>
        <v>0</v>
      </c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s="9" customFormat="1" x14ac:dyDescent="0.25">
      <c r="A220" s="169" t="s">
        <v>1245</v>
      </c>
      <c r="B220" s="98" t="s">
        <v>422</v>
      </c>
      <c r="C220" s="213" t="s">
        <v>423</v>
      </c>
      <c r="D220" s="214" t="s">
        <v>16</v>
      </c>
      <c r="E220" s="103">
        <v>120</v>
      </c>
      <c r="F220" s="215"/>
      <c r="G220" s="170">
        <f t="shared" si="11"/>
        <v>0</v>
      </c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s="9" customFormat="1" x14ac:dyDescent="0.25">
      <c r="A221" s="169" t="s">
        <v>1246</v>
      </c>
      <c r="B221" s="98" t="s">
        <v>424</v>
      </c>
      <c r="C221" s="213" t="s">
        <v>425</v>
      </c>
      <c r="D221" s="214" t="s">
        <v>16</v>
      </c>
      <c r="E221" s="103">
        <v>1039</v>
      </c>
      <c r="F221" s="215"/>
      <c r="G221" s="170">
        <f t="shared" si="11"/>
        <v>0</v>
      </c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s="9" customFormat="1" ht="25.5" x14ac:dyDescent="0.25">
      <c r="A222" s="169" t="s">
        <v>1247</v>
      </c>
      <c r="B222" s="98" t="s">
        <v>432</v>
      </c>
      <c r="C222" s="213" t="s">
        <v>433</v>
      </c>
      <c r="D222" s="214" t="s">
        <v>16</v>
      </c>
      <c r="E222" s="103">
        <v>250</v>
      </c>
      <c r="F222" s="215"/>
      <c r="G222" s="170">
        <f t="shared" si="11"/>
        <v>0</v>
      </c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s="9" customFormat="1" ht="25.5" x14ac:dyDescent="0.25">
      <c r="A223" s="169" t="s">
        <v>1248</v>
      </c>
      <c r="B223" s="98" t="s">
        <v>434</v>
      </c>
      <c r="C223" s="213" t="s">
        <v>435</v>
      </c>
      <c r="D223" s="214" t="s">
        <v>16</v>
      </c>
      <c r="E223" s="103">
        <v>211.2</v>
      </c>
      <c r="F223" s="215"/>
      <c r="G223" s="170">
        <f t="shared" si="11"/>
        <v>0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s="9" customFormat="1" ht="25.5" x14ac:dyDescent="0.25">
      <c r="A224" s="169" t="s">
        <v>1249</v>
      </c>
      <c r="B224" s="98" t="s">
        <v>436</v>
      </c>
      <c r="C224" s="213" t="s">
        <v>437</v>
      </c>
      <c r="D224" s="214" t="s">
        <v>16</v>
      </c>
      <c r="E224" s="103">
        <v>91.2</v>
      </c>
      <c r="F224" s="215"/>
      <c r="G224" s="170">
        <f t="shared" si="11"/>
        <v>0</v>
      </c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s="9" customFormat="1" ht="25.5" x14ac:dyDescent="0.25">
      <c r="A225" s="169" t="s">
        <v>1250</v>
      </c>
      <c r="B225" s="98" t="s">
        <v>438</v>
      </c>
      <c r="C225" s="213" t="s">
        <v>439</v>
      </c>
      <c r="D225" s="214" t="s">
        <v>16</v>
      </c>
      <c r="E225" s="103">
        <v>91.2</v>
      </c>
      <c r="F225" s="215"/>
      <c r="G225" s="170">
        <f t="shared" si="11"/>
        <v>0</v>
      </c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s="9" customFormat="1" ht="25.5" x14ac:dyDescent="0.25">
      <c r="A226" s="169" t="s">
        <v>1251</v>
      </c>
      <c r="B226" s="98" t="s">
        <v>440</v>
      </c>
      <c r="C226" s="213" t="s">
        <v>441</v>
      </c>
      <c r="D226" s="214" t="s">
        <v>16</v>
      </c>
      <c r="E226" s="103">
        <v>91.2</v>
      </c>
      <c r="F226" s="215"/>
      <c r="G226" s="170">
        <f t="shared" si="11"/>
        <v>0</v>
      </c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s="9" customFormat="1" x14ac:dyDescent="0.25">
      <c r="A227" s="169" t="s">
        <v>1252</v>
      </c>
      <c r="B227" s="98" t="s">
        <v>442</v>
      </c>
      <c r="C227" s="213" t="s">
        <v>443</v>
      </c>
      <c r="D227" s="214" t="s">
        <v>0</v>
      </c>
      <c r="E227" s="103">
        <v>493</v>
      </c>
      <c r="F227" s="215"/>
      <c r="G227" s="170">
        <f t="shared" si="11"/>
        <v>0</v>
      </c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s="9" customFormat="1" x14ac:dyDescent="0.25">
      <c r="A228" s="169" t="s">
        <v>1253</v>
      </c>
      <c r="B228" s="98" t="s">
        <v>444</v>
      </c>
      <c r="C228" s="213" t="s">
        <v>445</v>
      </c>
      <c r="D228" s="214" t="s">
        <v>0</v>
      </c>
      <c r="E228" s="103">
        <v>1385</v>
      </c>
      <c r="F228" s="215"/>
      <c r="G228" s="170">
        <f t="shared" si="11"/>
        <v>0</v>
      </c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s="9" customFormat="1" x14ac:dyDescent="0.25">
      <c r="A229" s="169" t="s">
        <v>1254</v>
      </c>
      <c r="B229" s="98" t="s">
        <v>446</v>
      </c>
      <c r="C229" s="213" t="s">
        <v>447</v>
      </c>
      <c r="D229" s="214" t="s">
        <v>0</v>
      </c>
      <c r="E229" s="103">
        <v>72</v>
      </c>
      <c r="F229" s="215"/>
      <c r="G229" s="170">
        <f t="shared" si="11"/>
        <v>0</v>
      </c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s="9" customFormat="1" x14ac:dyDescent="0.25">
      <c r="A230" s="169" t="s">
        <v>1255</v>
      </c>
      <c r="B230" s="98" t="s">
        <v>448</v>
      </c>
      <c r="C230" s="213" t="s">
        <v>449</v>
      </c>
      <c r="D230" s="214" t="s">
        <v>0</v>
      </c>
      <c r="E230" s="103">
        <v>282</v>
      </c>
      <c r="F230" s="215"/>
      <c r="G230" s="170">
        <f t="shared" si="11"/>
        <v>0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s="9" customFormat="1" x14ac:dyDescent="0.25">
      <c r="A231" s="169" t="s">
        <v>1256</v>
      </c>
      <c r="B231" s="98" t="s">
        <v>450</v>
      </c>
      <c r="C231" s="213" t="s">
        <v>451</v>
      </c>
      <c r="D231" s="214" t="s">
        <v>0</v>
      </c>
      <c r="E231" s="103">
        <v>60</v>
      </c>
      <c r="F231" s="215"/>
      <c r="G231" s="170">
        <f t="shared" si="11"/>
        <v>0</v>
      </c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s="9" customFormat="1" x14ac:dyDescent="0.25">
      <c r="A232" s="169" t="s">
        <v>1257</v>
      </c>
      <c r="B232" s="98" t="s">
        <v>452</v>
      </c>
      <c r="C232" s="213" t="s">
        <v>453</v>
      </c>
      <c r="D232" s="214" t="s">
        <v>0</v>
      </c>
      <c r="E232" s="103">
        <v>60</v>
      </c>
      <c r="F232" s="215"/>
      <c r="G232" s="170">
        <f t="shared" si="11"/>
        <v>0</v>
      </c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s="9" customFormat="1" x14ac:dyDescent="0.25">
      <c r="A233" s="169" t="s">
        <v>1258</v>
      </c>
      <c r="B233" s="98" t="s">
        <v>454</v>
      </c>
      <c r="C233" s="213" t="s">
        <v>455</v>
      </c>
      <c r="D233" s="214" t="s">
        <v>0</v>
      </c>
      <c r="E233" s="103">
        <v>60</v>
      </c>
      <c r="F233" s="215"/>
      <c r="G233" s="170">
        <f t="shared" si="11"/>
        <v>0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s="9" customFormat="1" ht="25.5" x14ac:dyDescent="0.25">
      <c r="A234" s="169" t="s">
        <v>1259</v>
      </c>
      <c r="B234" s="98" t="s">
        <v>494</v>
      </c>
      <c r="C234" s="213" t="s">
        <v>495</v>
      </c>
      <c r="D234" s="214" t="s">
        <v>16</v>
      </c>
      <c r="E234" s="103">
        <v>158686.38</v>
      </c>
      <c r="F234" s="215"/>
      <c r="G234" s="170">
        <f t="shared" si="11"/>
        <v>0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s="9" customFormat="1" ht="25.5" x14ac:dyDescent="0.25">
      <c r="A235" s="169" t="s">
        <v>1260</v>
      </c>
      <c r="B235" s="98" t="s">
        <v>496</v>
      </c>
      <c r="C235" s="213" t="s">
        <v>497</v>
      </c>
      <c r="D235" s="214" t="s">
        <v>16</v>
      </c>
      <c r="E235" s="103">
        <v>25386.03</v>
      </c>
      <c r="F235" s="215"/>
      <c r="G235" s="170">
        <f t="shared" si="11"/>
        <v>0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s="9" customFormat="1" ht="25.5" x14ac:dyDescent="0.25">
      <c r="A236" s="169" t="s">
        <v>1261</v>
      </c>
      <c r="B236" s="98" t="s">
        <v>498</v>
      </c>
      <c r="C236" s="213" t="s">
        <v>499</v>
      </c>
      <c r="D236" s="214" t="s">
        <v>16</v>
      </c>
      <c r="E236" s="103">
        <v>27569.33</v>
      </c>
      <c r="F236" s="215"/>
      <c r="G236" s="170">
        <f t="shared" si="11"/>
        <v>0</v>
      </c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s="9" customFormat="1" ht="25.5" x14ac:dyDescent="0.25">
      <c r="A237" s="169" t="s">
        <v>1262</v>
      </c>
      <c r="B237" s="98" t="s">
        <v>500</v>
      </c>
      <c r="C237" s="213" t="s">
        <v>501</v>
      </c>
      <c r="D237" s="214" t="s">
        <v>16</v>
      </c>
      <c r="E237" s="103">
        <v>6812.8</v>
      </c>
      <c r="F237" s="215"/>
      <c r="G237" s="170">
        <f t="shared" si="11"/>
        <v>0</v>
      </c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s="9" customFormat="1" x14ac:dyDescent="0.25">
      <c r="A238" s="169" t="s">
        <v>1263</v>
      </c>
      <c r="B238" s="98" t="s">
        <v>460</v>
      </c>
      <c r="C238" s="213" t="s">
        <v>461</v>
      </c>
      <c r="D238" s="214" t="s">
        <v>0</v>
      </c>
      <c r="E238" s="103">
        <v>2800</v>
      </c>
      <c r="F238" s="215"/>
      <c r="G238" s="170">
        <f t="shared" si="11"/>
        <v>0</v>
      </c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s="9" customFormat="1" x14ac:dyDescent="0.25">
      <c r="A239" s="169" t="s">
        <v>1264</v>
      </c>
      <c r="B239" s="98" t="s">
        <v>462</v>
      </c>
      <c r="C239" s="213" t="s">
        <v>463</v>
      </c>
      <c r="D239" s="214" t="s">
        <v>0</v>
      </c>
      <c r="E239" s="103">
        <v>2630</v>
      </c>
      <c r="F239" s="215"/>
      <c r="G239" s="170">
        <f t="shared" si="11"/>
        <v>0</v>
      </c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s="9" customFormat="1" x14ac:dyDescent="0.25">
      <c r="A240" s="169" t="s">
        <v>1265</v>
      </c>
      <c r="B240" s="98" t="s">
        <v>464</v>
      </c>
      <c r="C240" s="213" t="s">
        <v>465</v>
      </c>
      <c r="D240" s="214" t="s">
        <v>0</v>
      </c>
      <c r="E240" s="103">
        <v>350</v>
      </c>
      <c r="F240" s="215"/>
      <c r="G240" s="170">
        <f t="shared" si="11"/>
        <v>0</v>
      </c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s="9" customFormat="1" x14ac:dyDescent="0.25">
      <c r="A241" s="169" t="s">
        <v>1266</v>
      </c>
      <c r="B241" s="98" t="s">
        <v>466</v>
      </c>
      <c r="C241" s="213" t="s">
        <v>467</v>
      </c>
      <c r="D241" s="214" t="s">
        <v>0</v>
      </c>
      <c r="E241" s="103">
        <v>200</v>
      </c>
      <c r="F241" s="215"/>
      <c r="G241" s="170">
        <f t="shared" si="11"/>
        <v>0</v>
      </c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s="9" customFormat="1" x14ac:dyDescent="0.25">
      <c r="A242" s="169" t="s">
        <v>1267</v>
      </c>
      <c r="B242" s="98" t="s">
        <v>468</v>
      </c>
      <c r="C242" s="213" t="s">
        <v>469</v>
      </c>
      <c r="D242" s="214" t="s">
        <v>0</v>
      </c>
      <c r="E242" s="103">
        <v>100</v>
      </c>
      <c r="F242" s="215"/>
      <c r="G242" s="170">
        <f t="shared" si="11"/>
        <v>0</v>
      </c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s="9" customFormat="1" ht="25.5" x14ac:dyDescent="0.25">
      <c r="A243" s="169" t="s">
        <v>1268</v>
      </c>
      <c r="B243" s="98" t="s">
        <v>502</v>
      </c>
      <c r="C243" s="213" t="s">
        <v>503</v>
      </c>
      <c r="D243" s="214" t="s">
        <v>16</v>
      </c>
      <c r="E243" s="103">
        <v>900</v>
      </c>
      <c r="F243" s="215"/>
      <c r="G243" s="170">
        <f t="shared" ref="G243:G306" si="12">ROUND(E243*F243,2)</f>
        <v>0</v>
      </c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s="9" customFormat="1" ht="25.5" x14ac:dyDescent="0.25">
      <c r="A244" s="169" t="s">
        <v>1269</v>
      </c>
      <c r="B244" s="98" t="s">
        <v>504</v>
      </c>
      <c r="C244" s="213" t="s">
        <v>505</v>
      </c>
      <c r="D244" s="214" t="s">
        <v>16</v>
      </c>
      <c r="E244" s="103">
        <v>790</v>
      </c>
      <c r="F244" s="215"/>
      <c r="G244" s="170">
        <f t="shared" si="12"/>
        <v>0</v>
      </c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s="9" customFormat="1" ht="25.5" x14ac:dyDescent="0.25">
      <c r="A245" s="169" t="s">
        <v>1270</v>
      </c>
      <c r="B245" s="98" t="s">
        <v>506</v>
      </c>
      <c r="C245" s="213" t="s">
        <v>507</v>
      </c>
      <c r="D245" s="214" t="s">
        <v>16</v>
      </c>
      <c r="E245" s="103">
        <v>800</v>
      </c>
      <c r="F245" s="215"/>
      <c r="G245" s="170">
        <f t="shared" si="12"/>
        <v>0</v>
      </c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s="9" customFormat="1" ht="25.5" x14ac:dyDescent="0.25">
      <c r="A246" s="169" t="s">
        <v>1271</v>
      </c>
      <c r="B246" s="98" t="s">
        <v>510</v>
      </c>
      <c r="C246" s="213" t="s">
        <v>511</v>
      </c>
      <c r="D246" s="214" t="s">
        <v>16</v>
      </c>
      <c r="E246" s="103">
        <v>335</v>
      </c>
      <c r="F246" s="215"/>
      <c r="G246" s="170">
        <f t="shared" si="12"/>
        <v>0</v>
      </c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s="9" customFormat="1" ht="25.5" x14ac:dyDescent="0.25">
      <c r="A247" s="169" t="s">
        <v>1272</v>
      </c>
      <c r="B247" s="98" t="s">
        <v>512</v>
      </c>
      <c r="C247" s="213" t="s">
        <v>513</v>
      </c>
      <c r="D247" s="214" t="s">
        <v>16</v>
      </c>
      <c r="E247" s="103">
        <v>1041</v>
      </c>
      <c r="F247" s="215"/>
      <c r="G247" s="170">
        <f t="shared" si="12"/>
        <v>0</v>
      </c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s="9" customFormat="1" ht="25.5" x14ac:dyDescent="0.25">
      <c r="A248" s="169" t="s">
        <v>1273</v>
      </c>
      <c r="B248" s="98" t="s">
        <v>520</v>
      </c>
      <c r="C248" s="213" t="s">
        <v>521</v>
      </c>
      <c r="D248" s="214" t="s">
        <v>16</v>
      </c>
      <c r="E248" s="103">
        <v>1460</v>
      </c>
      <c r="F248" s="215"/>
      <c r="G248" s="170">
        <f t="shared" si="12"/>
        <v>0</v>
      </c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s="9" customFormat="1" ht="25.5" x14ac:dyDescent="0.25">
      <c r="A249" s="169" t="s">
        <v>1274</v>
      </c>
      <c r="B249" s="98" t="s">
        <v>522</v>
      </c>
      <c r="C249" s="213" t="s">
        <v>523</v>
      </c>
      <c r="D249" s="214" t="s">
        <v>16</v>
      </c>
      <c r="E249" s="103">
        <v>516</v>
      </c>
      <c r="F249" s="215"/>
      <c r="G249" s="170">
        <f t="shared" si="12"/>
        <v>0</v>
      </c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s="9" customFormat="1" x14ac:dyDescent="0.25">
      <c r="A250" s="169" t="s">
        <v>1275</v>
      </c>
      <c r="B250" s="98" t="s">
        <v>532</v>
      </c>
      <c r="C250" s="213" t="s">
        <v>533</v>
      </c>
      <c r="D250" s="214" t="s">
        <v>0</v>
      </c>
      <c r="E250" s="103">
        <v>400</v>
      </c>
      <c r="F250" s="215"/>
      <c r="G250" s="170">
        <f t="shared" si="12"/>
        <v>0</v>
      </c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s="9" customFormat="1" x14ac:dyDescent="0.25">
      <c r="A251" s="169" t="s">
        <v>1276</v>
      </c>
      <c r="B251" s="98" t="s">
        <v>534</v>
      </c>
      <c r="C251" s="213" t="s">
        <v>535</v>
      </c>
      <c r="D251" s="214" t="s">
        <v>0</v>
      </c>
      <c r="E251" s="103">
        <v>150</v>
      </c>
      <c r="F251" s="215"/>
      <c r="G251" s="170">
        <f t="shared" si="12"/>
        <v>0</v>
      </c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s="9" customFormat="1" x14ac:dyDescent="0.25">
      <c r="A252" s="169" t="s">
        <v>1277</v>
      </c>
      <c r="B252" s="98" t="s">
        <v>536</v>
      </c>
      <c r="C252" s="213" t="s">
        <v>1805</v>
      </c>
      <c r="D252" s="214" t="s">
        <v>0</v>
      </c>
      <c r="E252" s="103">
        <v>457</v>
      </c>
      <c r="F252" s="215"/>
      <c r="G252" s="170">
        <f t="shared" si="12"/>
        <v>0</v>
      </c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s="9" customFormat="1" x14ac:dyDescent="0.25">
      <c r="A253" s="169" t="s">
        <v>1278</v>
      </c>
      <c r="B253" s="98" t="s">
        <v>537</v>
      </c>
      <c r="C253" s="213" t="s">
        <v>538</v>
      </c>
      <c r="D253" s="214" t="s">
        <v>0</v>
      </c>
      <c r="E253" s="103">
        <v>7</v>
      </c>
      <c r="F253" s="215"/>
      <c r="G253" s="170">
        <f t="shared" si="12"/>
        <v>0</v>
      </c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s="9" customFormat="1" x14ac:dyDescent="0.25">
      <c r="A254" s="169" t="s">
        <v>1279</v>
      </c>
      <c r="B254" s="98" t="s">
        <v>539</v>
      </c>
      <c r="C254" s="213" t="s">
        <v>540</v>
      </c>
      <c r="D254" s="214" t="s">
        <v>0</v>
      </c>
      <c r="E254" s="103">
        <v>4</v>
      </c>
      <c r="F254" s="215"/>
      <c r="G254" s="170">
        <f t="shared" si="12"/>
        <v>0</v>
      </c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s="9" customFormat="1" ht="25.5" x14ac:dyDescent="0.25">
      <c r="A255" s="169" t="s">
        <v>1280</v>
      </c>
      <c r="B255" s="98" t="s">
        <v>545</v>
      </c>
      <c r="C255" s="213" t="s">
        <v>546</v>
      </c>
      <c r="D255" s="214" t="s">
        <v>0</v>
      </c>
      <c r="E255" s="103">
        <v>8</v>
      </c>
      <c r="F255" s="215"/>
      <c r="G255" s="170">
        <f t="shared" si="12"/>
        <v>0</v>
      </c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s="9" customFormat="1" x14ac:dyDescent="0.25">
      <c r="A256" s="169" t="s">
        <v>1281</v>
      </c>
      <c r="B256" s="98" t="s">
        <v>547</v>
      </c>
      <c r="C256" s="213" t="s">
        <v>548</v>
      </c>
      <c r="D256" s="214" t="s">
        <v>18</v>
      </c>
      <c r="E256" s="103">
        <v>16</v>
      </c>
      <c r="F256" s="215"/>
      <c r="G256" s="170">
        <f t="shared" si="12"/>
        <v>0</v>
      </c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s="9" customFormat="1" x14ac:dyDescent="0.25">
      <c r="A257" s="169" t="s">
        <v>1282</v>
      </c>
      <c r="B257" s="98" t="s">
        <v>549</v>
      </c>
      <c r="C257" s="213" t="s">
        <v>550</v>
      </c>
      <c r="D257" s="214" t="s">
        <v>0</v>
      </c>
      <c r="E257" s="103">
        <v>176</v>
      </c>
      <c r="F257" s="215"/>
      <c r="G257" s="170">
        <f t="shared" si="12"/>
        <v>0</v>
      </c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s="9" customFormat="1" x14ac:dyDescent="0.25">
      <c r="A258" s="169" t="s">
        <v>1283</v>
      </c>
      <c r="B258" s="98" t="s">
        <v>551</v>
      </c>
      <c r="C258" s="213" t="s">
        <v>552</v>
      </c>
      <c r="D258" s="214" t="s">
        <v>0</v>
      </c>
      <c r="E258" s="103">
        <v>168</v>
      </c>
      <c r="F258" s="215"/>
      <c r="G258" s="170">
        <f t="shared" si="12"/>
        <v>0</v>
      </c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s="9" customFormat="1" x14ac:dyDescent="0.25">
      <c r="A259" s="169" t="s">
        <v>1284</v>
      </c>
      <c r="B259" s="98" t="s">
        <v>553</v>
      </c>
      <c r="C259" s="213" t="s">
        <v>554</v>
      </c>
      <c r="D259" s="214" t="s">
        <v>18</v>
      </c>
      <c r="E259" s="103">
        <v>537</v>
      </c>
      <c r="F259" s="215"/>
      <c r="G259" s="170">
        <f t="shared" si="12"/>
        <v>0</v>
      </c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s="9" customFormat="1" x14ac:dyDescent="0.25">
      <c r="A260" s="169" t="s">
        <v>1285</v>
      </c>
      <c r="B260" s="98" t="s">
        <v>555</v>
      </c>
      <c r="C260" s="213" t="s">
        <v>556</v>
      </c>
      <c r="D260" s="214" t="s">
        <v>18</v>
      </c>
      <c r="E260" s="103">
        <v>581</v>
      </c>
      <c r="F260" s="215"/>
      <c r="G260" s="170">
        <f t="shared" si="12"/>
        <v>0</v>
      </c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s="9" customFormat="1" x14ac:dyDescent="0.25">
      <c r="A261" s="169" t="s">
        <v>1286</v>
      </c>
      <c r="B261" s="98" t="s">
        <v>557</v>
      </c>
      <c r="C261" s="213" t="s">
        <v>558</v>
      </c>
      <c r="D261" s="214" t="s">
        <v>18</v>
      </c>
      <c r="E261" s="103">
        <v>92</v>
      </c>
      <c r="F261" s="215"/>
      <c r="G261" s="170">
        <f t="shared" si="12"/>
        <v>0</v>
      </c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s="9" customFormat="1" x14ac:dyDescent="0.25">
      <c r="A262" s="169" t="s">
        <v>1287</v>
      </c>
      <c r="B262" s="98" t="s">
        <v>559</v>
      </c>
      <c r="C262" s="213" t="s">
        <v>560</v>
      </c>
      <c r="D262" s="214" t="s">
        <v>18</v>
      </c>
      <c r="E262" s="103">
        <v>120</v>
      </c>
      <c r="F262" s="215"/>
      <c r="G262" s="170">
        <f t="shared" si="12"/>
        <v>0</v>
      </c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s="9" customFormat="1" x14ac:dyDescent="0.25">
      <c r="A263" s="169" t="s">
        <v>1288</v>
      </c>
      <c r="B263" s="98" t="s">
        <v>561</v>
      </c>
      <c r="C263" s="213" t="s">
        <v>562</v>
      </c>
      <c r="D263" s="214" t="s">
        <v>18</v>
      </c>
      <c r="E263" s="103">
        <v>309</v>
      </c>
      <c r="F263" s="215"/>
      <c r="G263" s="170">
        <f t="shared" si="12"/>
        <v>0</v>
      </c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s="9" customFormat="1" x14ac:dyDescent="0.25">
      <c r="A264" s="169" t="s">
        <v>1289</v>
      </c>
      <c r="B264" s="98" t="s">
        <v>565</v>
      </c>
      <c r="C264" s="213" t="s">
        <v>566</v>
      </c>
      <c r="D264" s="214" t="s">
        <v>18</v>
      </c>
      <c r="E264" s="103">
        <v>15</v>
      </c>
      <c r="F264" s="215"/>
      <c r="G264" s="170">
        <f t="shared" si="12"/>
        <v>0</v>
      </c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s="9" customFormat="1" x14ac:dyDescent="0.25">
      <c r="A265" s="169" t="s">
        <v>1290</v>
      </c>
      <c r="B265" s="98" t="s">
        <v>567</v>
      </c>
      <c r="C265" s="213" t="s">
        <v>568</v>
      </c>
      <c r="D265" s="214" t="s">
        <v>18</v>
      </c>
      <c r="E265" s="103">
        <v>31</v>
      </c>
      <c r="F265" s="215"/>
      <c r="G265" s="170">
        <f t="shared" si="12"/>
        <v>0</v>
      </c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s="9" customFormat="1" x14ac:dyDescent="0.25">
      <c r="A266" s="169" t="s">
        <v>1291</v>
      </c>
      <c r="B266" s="98" t="s">
        <v>569</v>
      </c>
      <c r="C266" s="213" t="s">
        <v>570</v>
      </c>
      <c r="D266" s="214" t="s">
        <v>18</v>
      </c>
      <c r="E266" s="103">
        <v>95</v>
      </c>
      <c r="F266" s="215"/>
      <c r="G266" s="170">
        <f t="shared" si="12"/>
        <v>0</v>
      </c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s="9" customFormat="1" x14ac:dyDescent="0.25">
      <c r="A267" s="169" t="s">
        <v>1292</v>
      </c>
      <c r="B267" s="98" t="s">
        <v>573</v>
      </c>
      <c r="C267" s="213" t="s">
        <v>574</v>
      </c>
      <c r="D267" s="214" t="s">
        <v>18</v>
      </c>
      <c r="E267" s="103">
        <v>439</v>
      </c>
      <c r="F267" s="215"/>
      <c r="G267" s="170">
        <f t="shared" si="12"/>
        <v>0</v>
      </c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s="9" customFormat="1" x14ac:dyDescent="0.25">
      <c r="A268" s="169" t="s">
        <v>1293</v>
      </c>
      <c r="B268" s="98" t="s">
        <v>575</v>
      </c>
      <c r="C268" s="213" t="s">
        <v>576</v>
      </c>
      <c r="D268" s="214" t="s">
        <v>18</v>
      </c>
      <c r="E268" s="103">
        <v>600</v>
      </c>
      <c r="F268" s="215"/>
      <c r="G268" s="170">
        <f t="shared" si="12"/>
        <v>0</v>
      </c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s="9" customFormat="1" x14ac:dyDescent="0.25">
      <c r="A269" s="169" t="s">
        <v>1294</v>
      </c>
      <c r="B269" s="98" t="s">
        <v>577</v>
      </c>
      <c r="C269" s="213" t="s">
        <v>578</v>
      </c>
      <c r="D269" s="214" t="s">
        <v>18</v>
      </c>
      <c r="E269" s="103">
        <v>12</v>
      </c>
      <c r="F269" s="215"/>
      <c r="G269" s="170">
        <f t="shared" si="12"/>
        <v>0</v>
      </c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s="9" customFormat="1" x14ac:dyDescent="0.25">
      <c r="A270" s="169" t="s">
        <v>1295</v>
      </c>
      <c r="B270" s="98" t="s">
        <v>579</v>
      </c>
      <c r="C270" s="213" t="s">
        <v>580</v>
      </c>
      <c r="D270" s="214" t="s">
        <v>18</v>
      </c>
      <c r="E270" s="103">
        <v>16</v>
      </c>
      <c r="F270" s="215"/>
      <c r="G270" s="170">
        <f t="shared" si="12"/>
        <v>0</v>
      </c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s="9" customFormat="1" x14ac:dyDescent="0.25">
      <c r="A271" s="169" t="s">
        <v>1296</v>
      </c>
      <c r="B271" s="98" t="s">
        <v>581</v>
      </c>
      <c r="C271" s="213" t="s">
        <v>582</v>
      </c>
      <c r="D271" s="214" t="s">
        <v>0</v>
      </c>
      <c r="E271" s="103">
        <v>954</v>
      </c>
      <c r="F271" s="215"/>
      <c r="G271" s="170">
        <f t="shared" si="12"/>
        <v>0</v>
      </c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s="9" customFormat="1" x14ac:dyDescent="0.25">
      <c r="A272" s="169" t="s">
        <v>1297</v>
      </c>
      <c r="B272" s="98" t="s">
        <v>583</v>
      </c>
      <c r="C272" s="213" t="s">
        <v>584</v>
      </c>
      <c r="D272" s="214" t="s">
        <v>0</v>
      </c>
      <c r="E272" s="103">
        <v>469</v>
      </c>
      <c r="F272" s="215"/>
      <c r="G272" s="170">
        <f t="shared" si="12"/>
        <v>0</v>
      </c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s="9" customFormat="1" x14ac:dyDescent="0.25">
      <c r="A273" s="169" t="s">
        <v>1298</v>
      </c>
      <c r="B273" s="98" t="s">
        <v>585</v>
      </c>
      <c r="C273" s="213" t="s">
        <v>586</v>
      </c>
      <c r="D273" s="214" t="s">
        <v>0</v>
      </c>
      <c r="E273" s="103">
        <v>754</v>
      </c>
      <c r="F273" s="215"/>
      <c r="G273" s="170">
        <f t="shared" si="12"/>
        <v>0</v>
      </c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s="9" customFormat="1" ht="25.5" x14ac:dyDescent="0.25">
      <c r="A274" s="169" t="s">
        <v>1299</v>
      </c>
      <c r="B274" s="98" t="s">
        <v>595</v>
      </c>
      <c r="C274" s="213" t="s">
        <v>596</v>
      </c>
      <c r="D274" s="214" t="s">
        <v>0</v>
      </c>
      <c r="E274" s="103">
        <v>1578</v>
      </c>
      <c r="F274" s="215"/>
      <c r="G274" s="170">
        <f t="shared" si="12"/>
        <v>0</v>
      </c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s="9" customFormat="1" x14ac:dyDescent="0.25">
      <c r="A275" s="169" t="s">
        <v>1300</v>
      </c>
      <c r="B275" s="98" t="s">
        <v>597</v>
      </c>
      <c r="C275" s="213" t="s">
        <v>598</v>
      </c>
      <c r="D275" s="214" t="s">
        <v>0</v>
      </c>
      <c r="E275" s="103">
        <v>26</v>
      </c>
      <c r="F275" s="215"/>
      <c r="G275" s="170">
        <f t="shared" si="12"/>
        <v>0</v>
      </c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s="9" customFormat="1" x14ac:dyDescent="0.25">
      <c r="A276" s="169" t="s">
        <v>1301</v>
      </c>
      <c r="B276" s="98" t="s">
        <v>593</v>
      </c>
      <c r="C276" s="213" t="s">
        <v>594</v>
      </c>
      <c r="D276" s="214" t="s">
        <v>0</v>
      </c>
      <c r="E276" s="103">
        <v>1578</v>
      </c>
      <c r="F276" s="215"/>
      <c r="G276" s="170">
        <f t="shared" si="12"/>
        <v>0</v>
      </c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s="9" customFormat="1" x14ac:dyDescent="0.25">
      <c r="A277" s="169" t="s">
        <v>1302</v>
      </c>
      <c r="B277" s="98" t="s">
        <v>603</v>
      </c>
      <c r="C277" s="213" t="s">
        <v>604</v>
      </c>
      <c r="D277" s="214" t="s">
        <v>0</v>
      </c>
      <c r="E277" s="103">
        <v>71</v>
      </c>
      <c r="F277" s="215"/>
      <c r="G277" s="170">
        <f t="shared" si="12"/>
        <v>0</v>
      </c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s="9" customFormat="1" ht="25.5" x14ac:dyDescent="0.25">
      <c r="A278" s="169" t="s">
        <v>1303</v>
      </c>
      <c r="B278" s="98" t="s">
        <v>607</v>
      </c>
      <c r="C278" s="213" t="s">
        <v>1802</v>
      </c>
      <c r="D278" s="214" t="s">
        <v>0</v>
      </c>
      <c r="E278" s="103">
        <v>789</v>
      </c>
      <c r="F278" s="215"/>
      <c r="G278" s="170">
        <f t="shared" si="12"/>
        <v>0</v>
      </c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s="9" customFormat="1" ht="25.5" x14ac:dyDescent="0.25">
      <c r="A279" s="169" t="s">
        <v>1304</v>
      </c>
      <c r="B279" s="98" t="s">
        <v>610</v>
      </c>
      <c r="C279" s="213" t="s">
        <v>611</v>
      </c>
      <c r="D279" s="214" t="s">
        <v>0</v>
      </c>
      <c r="E279" s="103">
        <v>27</v>
      </c>
      <c r="F279" s="215"/>
      <c r="G279" s="170">
        <f t="shared" si="12"/>
        <v>0</v>
      </c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s="9" customFormat="1" ht="38.25" x14ac:dyDescent="0.25">
      <c r="A280" s="169" t="s">
        <v>1305</v>
      </c>
      <c r="B280" s="98" t="s">
        <v>608</v>
      </c>
      <c r="C280" s="213" t="s">
        <v>609</v>
      </c>
      <c r="D280" s="214" t="s">
        <v>0</v>
      </c>
      <c r="E280" s="103">
        <v>111</v>
      </c>
      <c r="F280" s="215"/>
      <c r="G280" s="170">
        <f t="shared" si="12"/>
        <v>0</v>
      </c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s="9" customFormat="1" ht="25.5" x14ac:dyDescent="0.25">
      <c r="A281" s="169" t="s">
        <v>1306</v>
      </c>
      <c r="B281" s="98" t="s">
        <v>601</v>
      </c>
      <c r="C281" s="213" t="s">
        <v>602</v>
      </c>
      <c r="D281" s="214" t="s">
        <v>0</v>
      </c>
      <c r="E281" s="103">
        <v>78</v>
      </c>
      <c r="F281" s="215"/>
      <c r="G281" s="170">
        <f t="shared" si="12"/>
        <v>0</v>
      </c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s="9" customFormat="1" ht="25.5" x14ac:dyDescent="0.25">
      <c r="A282" s="169" t="s">
        <v>1307</v>
      </c>
      <c r="B282" s="98" t="s">
        <v>813</v>
      </c>
      <c r="C282" s="213" t="s">
        <v>814</v>
      </c>
      <c r="D282" s="214" t="s">
        <v>0</v>
      </c>
      <c r="E282" s="103">
        <v>48</v>
      </c>
      <c r="F282" s="215"/>
      <c r="G282" s="170">
        <f t="shared" si="12"/>
        <v>0</v>
      </c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s="9" customFormat="1" x14ac:dyDescent="0.25">
      <c r="A283" s="169" t="s">
        <v>1308</v>
      </c>
      <c r="B283" s="100" t="s">
        <v>817</v>
      </c>
      <c r="C283" s="213" t="s">
        <v>818</v>
      </c>
      <c r="D283" s="214" t="s">
        <v>0</v>
      </c>
      <c r="E283" s="117">
        <v>170</v>
      </c>
      <c r="F283" s="215"/>
      <c r="G283" s="170">
        <f t="shared" si="12"/>
        <v>0</v>
      </c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s="9" customFormat="1" x14ac:dyDescent="0.25">
      <c r="A284" s="169" t="s">
        <v>1309</v>
      </c>
      <c r="B284" s="100" t="s">
        <v>490</v>
      </c>
      <c r="C284" s="213" t="s">
        <v>491</v>
      </c>
      <c r="D284" s="214" t="s">
        <v>16</v>
      </c>
      <c r="E284" s="117">
        <v>12200</v>
      </c>
      <c r="F284" s="215"/>
      <c r="G284" s="170">
        <f t="shared" si="12"/>
        <v>0</v>
      </c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s="9" customFormat="1" x14ac:dyDescent="0.25">
      <c r="A285" s="169" t="s">
        <v>1310</v>
      </c>
      <c r="B285" s="100" t="s">
        <v>819</v>
      </c>
      <c r="C285" s="213" t="s">
        <v>820</v>
      </c>
      <c r="D285" s="214" t="s">
        <v>0</v>
      </c>
      <c r="E285" s="117">
        <v>22</v>
      </c>
      <c r="F285" s="215"/>
      <c r="G285" s="170">
        <f t="shared" si="12"/>
        <v>0</v>
      </c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s="9" customFormat="1" x14ac:dyDescent="0.25">
      <c r="A286" s="169" t="s">
        <v>1311</v>
      </c>
      <c r="B286" s="100" t="s">
        <v>821</v>
      </c>
      <c r="C286" s="213" t="s">
        <v>822</v>
      </c>
      <c r="D286" s="214" t="s">
        <v>0</v>
      </c>
      <c r="E286" s="117">
        <v>30</v>
      </c>
      <c r="F286" s="215"/>
      <c r="G286" s="170">
        <f t="shared" si="12"/>
        <v>0</v>
      </c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s="9" customFormat="1" x14ac:dyDescent="0.25">
      <c r="A287" s="169" t="s">
        <v>1312</v>
      </c>
      <c r="B287" s="100" t="s">
        <v>823</v>
      </c>
      <c r="C287" s="213" t="s">
        <v>824</v>
      </c>
      <c r="D287" s="214" t="s">
        <v>0</v>
      </c>
      <c r="E287" s="117">
        <v>30</v>
      </c>
      <c r="F287" s="215"/>
      <c r="G287" s="170">
        <f t="shared" si="12"/>
        <v>0</v>
      </c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s="10" customFormat="1" x14ac:dyDescent="0.25">
      <c r="A288" s="169" t="s">
        <v>1468</v>
      </c>
      <c r="B288" s="100" t="s">
        <v>374</v>
      </c>
      <c r="C288" s="213" t="s">
        <v>375</v>
      </c>
      <c r="D288" s="214" t="s">
        <v>16</v>
      </c>
      <c r="E288" s="117">
        <v>150</v>
      </c>
      <c r="F288" s="215"/>
      <c r="G288" s="170">
        <f t="shared" si="12"/>
        <v>0</v>
      </c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s="10" customFormat="1" ht="25.5" x14ac:dyDescent="0.25">
      <c r="A289" s="169" t="s">
        <v>1469</v>
      </c>
      <c r="B289" s="100" t="s">
        <v>428</v>
      </c>
      <c r="C289" s="213" t="s">
        <v>429</v>
      </c>
      <c r="D289" s="214" t="s">
        <v>16</v>
      </c>
      <c r="E289" s="117">
        <v>300</v>
      </c>
      <c r="F289" s="215"/>
      <c r="G289" s="170">
        <f t="shared" si="12"/>
        <v>0</v>
      </c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s="10" customFormat="1" ht="25.5" x14ac:dyDescent="0.25">
      <c r="A290" s="169" t="s">
        <v>1470</v>
      </c>
      <c r="B290" s="100" t="s">
        <v>430</v>
      </c>
      <c r="C290" s="213" t="s">
        <v>431</v>
      </c>
      <c r="D290" s="214" t="s">
        <v>16</v>
      </c>
      <c r="E290" s="117">
        <v>300</v>
      </c>
      <c r="F290" s="215"/>
      <c r="G290" s="170">
        <f t="shared" si="12"/>
        <v>0</v>
      </c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s="10" customFormat="1" ht="25.5" x14ac:dyDescent="0.25">
      <c r="A291" s="169" t="s">
        <v>1471</v>
      </c>
      <c r="B291" s="100" t="s">
        <v>400</v>
      </c>
      <c r="C291" s="213" t="s">
        <v>401</v>
      </c>
      <c r="D291" s="214" t="s">
        <v>16</v>
      </c>
      <c r="E291" s="117">
        <v>1850</v>
      </c>
      <c r="F291" s="215"/>
      <c r="G291" s="170">
        <f t="shared" si="12"/>
        <v>0</v>
      </c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s="10" customFormat="1" x14ac:dyDescent="0.25">
      <c r="A292" s="169" t="s">
        <v>1472</v>
      </c>
      <c r="B292" s="100" t="s">
        <v>563</v>
      </c>
      <c r="C292" s="213" t="s">
        <v>564</v>
      </c>
      <c r="D292" s="214" t="s">
        <v>18</v>
      </c>
      <c r="E292" s="117">
        <v>30</v>
      </c>
      <c r="F292" s="215"/>
      <c r="G292" s="170">
        <f t="shared" si="12"/>
        <v>0</v>
      </c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s="10" customFormat="1" ht="25.5" x14ac:dyDescent="0.25">
      <c r="A293" s="169" t="s">
        <v>1473</v>
      </c>
      <c r="B293" s="100" t="s">
        <v>571</v>
      </c>
      <c r="C293" s="213" t="s">
        <v>572</v>
      </c>
      <c r="D293" s="214" t="s">
        <v>0</v>
      </c>
      <c r="E293" s="117">
        <v>8</v>
      </c>
      <c r="F293" s="215"/>
      <c r="G293" s="170">
        <f t="shared" si="12"/>
        <v>0</v>
      </c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s="10" customFormat="1" ht="38.25" x14ac:dyDescent="0.25">
      <c r="A294" s="169" t="s">
        <v>1474</v>
      </c>
      <c r="B294" s="100" t="s">
        <v>605</v>
      </c>
      <c r="C294" s="213" t="s">
        <v>606</v>
      </c>
      <c r="D294" s="214" t="s">
        <v>0</v>
      </c>
      <c r="E294" s="117">
        <v>150</v>
      </c>
      <c r="F294" s="215"/>
      <c r="G294" s="170">
        <f t="shared" si="12"/>
        <v>0</v>
      </c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s="10" customFormat="1" x14ac:dyDescent="0.25">
      <c r="A295" s="169" t="s">
        <v>1475</v>
      </c>
      <c r="B295" s="100" t="s">
        <v>599</v>
      </c>
      <c r="C295" s="213" t="s">
        <v>600</v>
      </c>
      <c r="D295" s="214" t="s">
        <v>0</v>
      </c>
      <c r="E295" s="117">
        <v>300</v>
      </c>
      <c r="F295" s="215"/>
      <c r="G295" s="170">
        <f t="shared" si="12"/>
        <v>0</v>
      </c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s="10" customFormat="1" x14ac:dyDescent="0.25">
      <c r="A296" s="169" t="s">
        <v>1476</v>
      </c>
      <c r="B296" s="100" t="s">
        <v>591</v>
      </c>
      <c r="C296" s="213" t="s">
        <v>592</v>
      </c>
      <c r="D296" s="214" t="s">
        <v>0</v>
      </c>
      <c r="E296" s="117">
        <v>630</v>
      </c>
      <c r="F296" s="215"/>
      <c r="G296" s="170">
        <f t="shared" si="12"/>
        <v>0</v>
      </c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s="10" customFormat="1" ht="25.5" x14ac:dyDescent="0.25">
      <c r="A297" s="169" t="s">
        <v>1477</v>
      </c>
      <c r="B297" s="100" t="s">
        <v>394</v>
      </c>
      <c r="C297" s="213" t="s">
        <v>395</v>
      </c>
      <c r="D297" s="214" t="s">
        <v>16</v>
      </c>
      <c r="E297" s="117">
        <v>600</v>
      </c>
      <c r="F297" s="215"/>
      <c r="G297" s="170">
        <f t="shared" si="12"/>
        <v>0</v>
      </c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s="10" customFormat="1" ht="25.5" x14ac:dyDescent="0.25">
      <c r="A298" s="169" t="s">
        <v>1478</v>
      </c>
      <c r="B298" s="100" t="s">
        <v>543</v>
      </c>
      <c r="C298" s="213" t="s">
        <v>544</v>
      </c>
      <c r="D298" s="214" t="s">
        <v>0</v>
      </c>
      <c r="E298" s="117">
        <v>40</v>
      </c>
      <c r="F298" s="215"/>
      <c r="G298" s="170">
        <f t="shared" si="12"/>
        <v>0</v>
      </c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s="10" customFormat="1" x14ac:dyDescent="0.25">
      <c r="A299" s="169" t="s">
        <v>1479</v>
      </c>
      <c r="B299" s="107" t="s">
        <v>1522</v>
      </c>
      <c r="C299" s="108" t="s">
        <v>924</v>
      </c>
      <c r="D299" s="109" t="s">
        <v>922</v>
      </c>
      <c r="E299" s="103">
        <v>70</v>
      </c>
      <c r="F299" s="110"/>
      <c r="G299" s="170">
        <f t="shared" si="12"/>
        <v>0</v>
      </c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s="10" customFormat="1" x14ac:dyDescent="0.25">
      <c r="A300" s="169" t="s">
        <v>1480</v>
      </c>
      <c r="B300" s="107" t="s">
        <v>1523</v>
      </c>
      <c r="C300" s="108" t="s">
        <v>925</v>
      </c>
      <c r="D300" s="109" t="s">
        <v>922</v>
      </c>
      <c r="E300" s="103">
        <v>70</v>
      </c>
      <c r="F300" s="110"/>
      <c r="G300" s="170">
        <f t="shared" si="12"/>
        <v>0</v>
      </c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s="10" customFormat="1" x14ac:dyDescent="0.25">
      <c r="A301" s="169" t="s">
        <v>1481</v>
      </c>
      <c r="B301" s="107" t="s">
        <v>1524</v>
      </c>
      <c r="C301" s="108" t="s">
        <v>926</v>
      </c>
      <c r="D301" s="109" t="s">
        <v>922</v>
      </c>
      <c r="E301" s="103">
        <v>70</v>
      </c>
      <c r="F301" s="110"/>
      <c r="G301" s="170">
        <f t="shared" si="12"/>
        <v>0</v>
      </c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s="10" customFormat="1" x14ac:dyDescent="0.25">
      <c r="A302" s="169" t="s">
        <v>1482</v>
      </c>
      <c r="B302" s="107" t="s">
        <v>1525</v>
      </c>
      <c r="C302" s="108" t="s">
        <v>927</v>
      </c>
      <c r="D302" s="109" t="s">
        <v>922</v>
      </c>
      <c r="E302" s="103">
        <v>2</v>
      </c>
      <c r="F302" s="110"/>
      <c r="G302" s="170">
        <f t="shared" si="12"/>
        <v>0</v>
      </c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s="10" customFormat="1" x14ac:dyDescent="0.25">
      <c r="A303" s="169" t="s">
        <v>1483</v>
      </c>
      <c r="B303" s="107" t="s">
        <v>1526</v>
      </c>
      <c r="C303" s="108" t="s">
        <v>928</v>
      </c>
      <c r="D303" s="109" t="s">
        <v>879</v>
      </c>
      <c r="E303" s="103">
        <v>2500</v>
      </c>
      <c r="F303" s="110"/>
      <c r="G303" s="170">
        <f t="shared" si="12"/>
        <v>0</v>
      </c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s="10" customFormat="1" x14ac:dyDescent="0.25">
      <c r="A304" s="169" t="s">
        <v>1484</v>
      </c>
      <c r="B304" s="100" t="s">
        <v>420</v>
      </c>
      <c r="C304" s="213" t="s">
        <v>421</v>
      </c>
      <c r="D304" s="214" t="s">
        <v>16</v>
      </c>
      <c r="E304" s="117">
        <v>300</v>
      </c>
      <c r="F304" s="215"/>
      <c r="G304" s="170">
        <f t="shared" si="12"/>
        <v>0</v>
      </c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s="10" customFormat="1" ht="25.5" x14ac:dyDescent="0.25">
      <c r="A305" s="169" t="s">
        <v>1485</v>
      </c>
      <c r="B305" s="100" t="s">
        <v>541</v>
      </c>
      <c r="C305" s="213" t="s">
        <v>542</v>
      </c>
      <c r="D305" s="214" t="s">
        <v>0</v>
      </c>
      <c r="E305" s="117">
        <v>85</v>
      </c>
      <c r="F305" s="215"/>
      <c r="G305" s="170">
        <f t="shared" si="12"/>
        <v>0</v>
      </c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s="10" customFormat="1" x14ac:dyDescent="0.25">
      <c r="A306" s="169" t="s">
        <v>1486</v>
      </c>
      <c r="B306" s="100" t="s">
        <v>530</v>
      </c>
      <c r="C306" s="213" t="s">
        <v>531</v>
      </c>
      <c r="D306" s="214" t="s">
        <v>16</v>
      </c>
      <c r="E306" s="117">
        <v>546</v>
      </c>
      <c r="F306" s="215"/>
      <c r="G306" s="170">
        <f t="shared" si="12"/>
        <v>0</v>
      </c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s="10" customFormat="1" x14ac:dyDescent="0.25">
      <c r="A307" s="169" t="s">
        <v>1487</v>
      </c>
      <c r="B307" s="100" t="s">
        <v>815</v>
      </c>
      <c r="C307" s="213" t="s">
        <v>816</v>
      </c>
      <c r="D307" s="214" t="s">
        <v>0</v>
      </c>
      <c r="E307" s="117">
        <v>274</v>
      </c>
      <c r="F307" s="215"/>
      <c r="G307" s="170">
        <f t="shared" ref="G307:G331" si="13">ROUND(E307*F307,2)</f>
        <v>0</v>
      </c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s="10" customFormat="1" x14ac:dyDescent="0.25">
      <c r="A308" s="169" t="s">
        <v>1488</v>
      </c>
      <c r="B308" s="100" t="s">
        <v>492</v>
      </c>
      <c r="C308" s="213" t="s">
        <v>493</v>
      </c>
      <c r="D308" s="214" t="s">
        <v>16</v>
      </c>
      <c r="E308" s="117">
        <v>4350</v>
      </c>
      <c r="F308" s="215"/>
      <c r="G308" s="170">
        <f t="shared" si="13"/>
        <v>0</v>
      </c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s="10" customFormat="1" ht="25.5" x14ac:dyDescent="0.25">
      <c r="A309" s="169" t="s">
        <v>1489</v>
      </c>
      <c r="B309" s="100" t="s">
        <v>484</v>
      </c>
      <c r="C309" s="213" t="s">
        <v>485</v>
      </c>
      <c r="D309" s="214" t="s">
        <v>16</v>
      </c>
      <c r="E309" s="117">
        <v>1200</v>
      </c>
      <c r="F309" s="215"/>
      <c r="G309" s="170">
        <f t="shared" si="13"/>
        <v>0</v>
      </c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s="10" customFormat="1" x14ac:dyDescent="0.25">
      <c r="A310" s="169" t="s">
        <v>1490</v>
      </c>
      <c r="B310" s="100" t="s">
        <v>486</v>
      </c>
      <c r="C310" s="213" t="s">
        <v>487</v>
      </c>
      <c r="D310" s="214" t="s">
        <v>16</v>
      </c>
      <c r="E310" s="117">
        <v>2000</v>
      </c>
      <c r="F310" s="215"/>
      <c r="G310" s="170">
        <f t="shared" si="13"/>
        <v>0</v>
      </c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s="10" customFormat="1" ht="25.5" x14ac:dyDescent="0.25">
      <c r="A311" s="169" t="s">
        <v>1491</v>
      </c>
      <c r="B311" s="100" t="s">
        <v>404</v>
      </c>
      <c r="C311" s="213" t="s">
        <v>405</v>
      </c>
      <c r="D311" s="214" t="s">
        <v>16</v>
      </c>
      <c r="E311" s="117">
        <v>2500</v>
      </c>
      <c r="F311" s="215"/>
      <c r="G311" s="170">
        <f t="shared" si="13"/>
        <v>0</v>
      </c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s="10" customFormat="1" x14ac:dyDescent="0.25">
      <c r="A312" s="169" t="s">
        <v>1492</v>
      </c>
      <c r="B312" s="100" t="s">
        <v>426</v>
      </c>
      <c r="C312" s="213" t="s">
        <v>427</v>
      </c>
      <c r="D312" s="214" t="s">
        <v>16</v>
      </c>
      <c r="E312" s="117">
        <v>350</v>
      </c>
      <c r="F312" s="215"/>
      <c r="G312" s="170">
        <f t="shared" si="13"/>
        <v>0</v>
      </c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s="10" customFormat="1" x14ac:dyDescent="0.25">
      <c r="A313" s="169" t="s">
        <v>1493</v>
      </c>
      <c r="B313" s="100" t="s">
        <v>809</v>
      </c>
      <c r="C313" s="213" t="s">
        <v>810</v>
      </c>
      <c r="D313" s="214" t="s">
        <v>0</v>
      </c>
      <c r="E313" s="117">
        <v>4</v>
      </c>
      <c r="F313" s="215"/>
      <c r="G313" s="170">
        <f t="shared" si="13"/>
        <v>0</v>
      </c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s="10" customFormat="1" x14ac:dyDescent="0.25">
      <c r="A314" s="169" t="s">
        <v>1494</v>
      </c>
      <c r="B314" s="100" t="s">
        <v>589</v>
      </c>
      <c r="C314" s="213" t="s">
        <v>590</v>
      </c>
      <c r="D314" s="214" t="s">
        <v>0</v>
      </c>
      <c r="E314" s="117">
        <v>300</v>
      </c>
      <c r="F314" s="215"/>
      <c r="G314" s="170">
        <f t="shared" si="13"/>
        <v>0</v>
      </c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s="10" customFormat="1" x14ac:dyDescent="0.25">
      <c r="A315" s="169" t="s">
        <v>1495</v>
      </c>
      <c r="B315" s="100" t="s">
        <v>284</v>
      </c>
      <c r="C315" s="213" t="s">
        <v>285</v>
      </c>
      <c r="D315" s="214" t="s">
        <v>0</v>
      </c>
      <c r="E315" s="117">
        <v>8</v>
      </c>
      <c r="F315" s="215"/>
      <c r="G315" s="170">
        <f t="shared" si="13"/>
        <v>0</v>
      </c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s="10" customFormat="1" ht="25.5" x14ac:dyDescent="0.25">
      <c r="A316" s="169" t="s">
        <v>1496</v>
      </c>
      <c r="B316" s="100" t="s">
        <v>482</v>
      </c>
      <c r="C316" s="213" t="s">
        <v>483</v>
      </c>
      <c r="D316" s="214" t="s">
        <v>16</v>
      </c>
      <c r="E316" s="117">
        <v>600</v>
      </c>
      <c r="F316" s="215"/>
      <c r="G316" s="170">
        <f t="shared" si="13"/>
        <v>0</v>
      </c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s="10" customFormat="1" x14ac:dyDescent="0.25">
      <c r="A317" s="169" t="s">
        <v>1497</v>
      </c>
      <c r="B317" s="100" t="s">
        <v>526</v>
      </c>
      <c r="C317" s="213" t="s">
        <v>527</v>
      </c>
      <c r="D317" s="214" t="s">
        <v>16</v>
      </c>
      <c r="E317" s="117">
        <v>500</v>
      </c>
      <c r="F317" s="215"/>
      <c r="G317" s="170">
        <f t="shared" si="13"/>
        <v>0</v>
      </c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s="10" customFormat="1" ht="25.5" x14ac:dyDescent="0.25">
      <c r="A318" s="169" t="s">
        <v>1498</v>
      </c>
      <c r="B318" s="100" t="s">
        <v>528</v>
      </c>
      <c r="C318" s="213" t="s">
        <v>529</v>
      </c>
      <c r="D318" s="214" t="s">
        <v>16</v>
      </c>
      <c r="E318" s="117">
        <v>350</v>
      </c>
      <c r="F318" s="215"/>
      <c r="G318" s="170">
        <f t="shared" si="13"/>
        <v>0</v>
      </c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s="10" customFormat="1" ht="25.5" x14ac:dyDescent="0.25">
      <c r="A319" s="169" t="s">
        <v>1499</v>
      </c>
      <c r="B319" s="100" t="s">
        <v>811</v>
      </c>
      <c r="C319" s="213" t="s">
        <v>812</v>
      </c>
      <c r="D319" s="214" t="s">
        <v>0</v>
      </c>
      <c r="E319" s="117">
        <v>15</v>
      </c>
      <c r="F319" s="215"/>
      <c r="G319" s="170">
        <f t="shared" si="13"/>
        <v>0</v>
      </c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s="10" customFormat="1" x14ac:dyDescent="0.25">
      <c r="A320" s="169" t="s">
        <v>1500</v>
      </c>
      <c r="B320" s="100" t="s">
        <v>488</v>
      </c>
      <c r="C320" s="213" t="s">
        <v>489</v>
      </c>
      <c r="D320" s="214" t="s">
        <v>16</v>
      </c>
      <c r="E320" s="117">
        <v>350</v>
      </c>
      <c r="F320" s="215"/>
      <c r="G320" s="170">
        <f t="shared" si="13"/>
        <v>0</v>
      </c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s="10" customFormat="1" ht="25.5" x14ac:dyDescent="0.25">
      <c r="A321" s="169" t="s">
        <v>1501</v>
      </c>
      <c r="B321" s="100" t="s">
        <v>346</v>
      </c>
      <c r="C321" s="213" t="s">
        <v>347</v>
      </c>
      <c r="D321" s="214" t="s">
        <v>0</v>
      </c>
      <c r="E321" s="306">
        <v>8</v>
      </c>
      <c r="F321" s="215"/>
      <c r="G321" s="170">
        <f t="shared" si="13"/>
        <v>0</v>
      </c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s="10" customFormat="1" ht="25.5" x14ac:dyDescent="0.25">
      <c r="A322" s="169" t="s">
        <v>1502</v>
      </c>
      <c r="B322" s="100" t="s">
        <v>348</v>
      </c>
      <c r="C322" s="213" t="s">
        <v>349</v>
      </c>
      <c r="D322" s="214" t="s">
        <v>0</v>
      </c>
      <c r="E322" s="306">
        <v>8</v>
      </c>
      <c r="F322" s="215"/>
      <c r="G322" s="170">
        <f t="shared" si="13"/>
        <v>0</v>
      </c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s="10" customFormat="1" ht="25.5" x14ac:dyDescent="0.25">
      <c r="A323" s="169" t="s">
        <v>1503</v>
      </c>
      <c r="B323" s="100" t="s">
        <v>310</v>
      </c>
      <c r="C323" s="213" t="s">
        <v>311</v>
      </c>
      <c r="D323" s="214" t="s">
        <v>0</v>
      </c>
      <c r="E323" s="117">
        <v>8</v>
      </c>
      <c r="F323" s="215"/>
      <c r="G323" s="170">
        <f t="shared" si="13"/>
        <v>0</v>
      </c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s="10" customFormat="1" ht="25.5" x14ac:dyDescent="0.25">
      <c r="A324" s="169" t="s">
        <v>1504</v>
      </c>
      <c r="B324" s="100" t="s">
        <v>508</v>
      </c>
      <c r="C324" s="213" t="s">
        <v>509</v>
      </c>
      <c r="D324" s="214" t="s">
        <v>16</v>
      </c>
      <c r="E324" s="117">
        <v>500</v>
      </c>
      <c r="F324" s="215"/>
      <c r="G324" s="170">
        <f t="shared" si="13"/>
        <v>0</v>
      </c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s="10" customFormat="1" ht="25.5" x14ac:dyDescent="0.25">
      <c r="A325" s="169" t="s">
        <v>1505</v>
      </c>
      <c r="B325" s="100" t="s">
        <v>292</v>
      </c>
      <c r="C325" s="213" t="s">
        <v>293</v>
      </c>
      <c r="D325" s="214" t="s">
        <v>0</v>
      </c>
      <c r="E325" s="117">
        <v>2</v>
      </c>
      <c r="F325" s="215"/>
      <c r="G325" s="170">
        <f t="shared" si="13"/>
        <v>0</v>
      </c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s="10" customFormat="1" ht="25.5" x14ac:dyDescent="0.25">
      <c r="A326" s="169" t="s">
        <v>1506</v>
      </c>
      <c r="B326" s="100" t="s">
        <v>294</v>
      </c>
      <c r="C326" s="213" t="s">
        <v>295</v>
      </c>
      <c r="D326" s="214" t="s">
        <v>0</v>
      </c>
      <c r="E326" s="117">
        <v>2</v>
      </c>
      <c r="F326" s="215"/>
      <c r="G326" s="170">
        <f t="shared" si="13"/>
        <v>0</v>
      </c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s="10" customFormat="1" ht="25.5" x14ac:dyDescent="0.25">
      <c r="A327" s="169" t="s">
        <v>1507</v>
      </c>
      <c r="B327" s="100" t="s">
        <v>296</v>
      </c>
      <c r="C327" s="213" t="s">
        <v>297</v>
      </c>
      <c r="D327" s="214" t="s">
        <v>15</v>
      </c>
      <c r="E327" s="117">
        <v>5.12</v>
      </c>
      <c r="F327" s="215"/>
      <c r="G327" s="170">
        <f t="shared" si="13"/>
        <v>0</v>
      </c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s="10" customFormat="1" x14ac:dyDescent="0.25">
      <c r="A328" s="169" t="s">
        <v>1508</v>
      </c>
      <c r="B328" s="100" t="s">
        <v>298</v>
      </c>
      <c r="C328" s="213" t="s">
        <v>299</v>
      </c>
      <c r="D328" s="214" t="s">
        <v>50</v>
      </c>
      <c r="E328" s="117">
        <v>25</v>
      </c>
      <c r="F328" s="215"/>
      <c r="G328" s="170">
        <f t="shared" si="13"/>
        <v>0</v>
      </c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s="10" customFormat="1" ht="25.5" x14ac:dyDescent="0.25">
      <c r="A329" s="169" t="s">
        <v>1509</v>
      </c>
      <c r="B329" s="100" t="s">
        <v>360</v>
      </c>
      <c r="C329" s="213" t="s">
        <v>361</v>
      </c>
      <c r="D329" s="214" t="s">
        <v>0</v>
      </c>
      <c r="E329" s="117">
        <v>88</v>
      </c>
      <c r="F329" s="215"/>
      <c r="G329" s="170">
        <f t="shared" si="13"/>
        <v>0</v>
      </c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s="10" customFormat="1" ht="25.5" x14ac:dyDescent="0.25">
      <c r="A330" s="169" t="s">
        <v>1510</v>
      </c>
      <c r="B330" s="100" t="s">
        <v>362</v>
      </c>
      <c r="C330" s="213" t="s">
        <v>363</v>
      </c>
      <c r="D330" s="214" t="s">
        <v>0</v>
      </c>
      <c r="E330" s="117">
        <v>8</v>
      </c>
      <c r="F330" s="215"/>
      <c r="G330" s="170">
        <f t="shared" si="13"/>
        <v>0</v>
      </c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s="10" customFormat="1" ht="25.5" x14ac:dyDescent="0.25">
      <c r="A331" s="169" t="s">
        <v>1511</v>
      </c>
      <c r="B331" s="100" t="s">
        <v>364</v>
      </c>
      <c r="C331" s="213" t="s">
        <v>365</v>
      </c>
      <c r="D331" s="214" t="s">
        <v>0</v>
      </c>
      <c r="E331" s="117">
        <v>8</v>
      </c>
      <c r="F331" s="215"/>
      <c r="G331" s="170">
        <f t="shared" si="13"/>
        <v>0</v>
      </c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s="10" customFormat="1" ht="15.75" thickBot="1" x14ac:dyDescent="0.3">
      <c r="A332" s="89"/>
      <c r="B332" s="90"/>
      <c r="C332" s="213"/>
      <c r="D332" s="214"/>
      <c r="E332" s="126"/>
      <c r="F332" s="215"/>
      <c r="G332" s="125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s="9" customFormat="1" ht="15.75" thickBot="1" x14ac:dyDescent="0.3">
      <c r="A333" s="204" t="s">
        <v>963</v>
      </c>
      <c r="B333" s="121"/>
      <c r="C333" s="121" t="s">
        <v>930</v>
      </c>
      <c r="D333" s="121"/>
      <c r="E333" s="129"/>
      <c r="F333" s="129"/>
      <c r="G333" s="130">
        <f>SUM(G334:G368)</f>
        <v>0</v>
      </c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s="10" customFormat="1" x14ac:dyDescent="0.25">
      <c r="A334" s="220" t="s">
        <v>1094</v>
      </c>
      <c r="B334" s="307" t="s">
        <v>710</v>
      </c>
      <c r="C334" s="213" t="s">
        <v>711</v>
      </c>
      <c r="D334" s="214" t="s">
        <v>16</v>
      </c>
      <c r="E334" s="205">
        <v>1990.3400000000001</v>
      </c>
      <c r="F334" s="215"/>
      <c r="G334" s="203">
        <f>ROUND(E334*F334,2)</f>
        <v>0</v>
      </c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s="10" customFormat="1" x14ac:dyDescent="0.25">
      <c r="A335" s="169" t="s">
        <v>965</v>
      </c>
      <c r="B335" s="100" t="s">
        <v>712</v>
      </c>
      <c r="C335" s="213" t="s">
        <v>713</v>
      </c>
      <c r="D335" s="214" t="s">
        <v>16</v>
      </c>
      <c r="E335" s="117">
        <v>200</v>
      </c>
      <c r="F335" s="215"/>
      <c r="G335" s="170">
        <f t="shared" ref="G335:G367" si="14">ROUND(E335*F335,2)</f>
        <v>0</v>
      </c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s="10" customFormat="1" x14ac:dyDescent="0.25">
      <c r="A336" s="169" t="s">
        <v>966</v>
      </c>
      <c r="B336" s="100" t="s">
        <v>714</v>
      </c>
      <c r="C336" s="213" t="s">
        <v>715</v>
      </c>
      <c r="D336" s="214" t="s">
        <v>16</v>
      </c>
      <c r="E336" s="117">
        <v>200</v>
      </c>
      <c r="F336" s="215"/>
      <c r="G336" s="170">
        <f t="shared" si="14"/>
        <v>0</v>
      </c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s="10" customFormat="1" x14ac:dyDescent="0.25">
      <c r="A337" s="169" t="s">
        <v>967</v>
      </c>
      <c r="B337" s="100" t="s">
        <v>716</v>
      </c>
      <c r="C337" s="213" t="s">
        <v>717</v>
      </c>
      <c r="D337" s="214" t="s">
        <v>16</v>
      </c>
      <c r="E337" s="117">
        <v>270</v>
      </c>
      <c r="F337" s="215"/>
      <c r="G337" s="170">
        <f t="shared" si="14"/>
        <v>0</v>
      </c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s="10" customFormat="1" x14ac:dyDescent="0.25">
      <c r="A338" s="169" t="s">
        <v>968</v>
      </c>
      <c r="B338" s="100" t="s">
        <v>718</v>
      </c>
      <c r="C338" s="213" t="s">
        <v>719</v>
      </c>
      <c r="D338" s="214" t="s">
        <v>16</v>
      </c>
      <c r="E338" s="117">
        <v>135</v>
      </c>
      <c r="F338" s="215"/>
      <c r="G338" s="170">
        <f t="shared" si="14"/>
        <v>0</v>
      </c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s="10" customFormat="1" x14ac:dyDescent="0.25">
      <c r="A339" s="169" t="s">
        <v>1313</v>
      </c>
      <c r="B339" s="100" t="s">
        <v>720</v>
      </c>
      <c r="C339" s="213" t="s">
        <v>721</v>
      </c>
      <c r="D339" s="214" t="s">
        <v>16</v>
      </c>
      <c r="E339" s="117">
        <v>135</v>
      </c>
      <c r="F339" s="215"/>
      <c r="G339" s="170">
        <f t="shared" si="14"/>
        <v>0</v>
      </c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s="10" customFormat="1" x14ac:dyDescent="0.25">
      <c r="A340" s="169" t="s">
        <v>1314</v>
      </c>
      <c r="B340" s="104" t="s">
        <v>1128</v>
      </c>
      <c r="C340" s="105" t="s">
        <v>932</v>
      </c>
      <c r="D340" s="106" t="s">
        <v>862</v>
      </c>
      <c r="E340" s="103">
        <v>1</v>
      </c>
      <c r="F340" s="103"/>
      <c r="G340" s="170">
        <f t="shared" si="14"/>
        <v>0</v>
      </c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s="10" customFormat="1" x14ac:dyDescent="0.25">
      <c r="A341" s="169" t="s">
        <v>969</v>
      </c>
      <c r="B341" s="98" t="s">
        <v>1130</v>
      </c>
      <c r="C341" s="111" t="s">
        <v>933</v>
      </c>
      <c r="D341" s="94" t="s">
        <v>862</v>
      </c>
      <c r="E341" s="103">
        <v>1</v>
      </c>
      <c r="F341" s="103"/>
      <c r="G341" s="170">
        <f t="shared" si="14"/>
        <v>0</v>
      </c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s="10" customFormat="1" x14ac:dyDescent="0.25">
      <c r="A342" s="169" t="s">
        <v>970</v>
      </c>
      <c r="B342" s="98" t="s">
        <v>1132</v>
      </c>
      <c r="C342" s="111" t="s">
        <v>1213</v>
      </c>
      <c r="D342" s="94" t="s">
        <v>862</v>
      </c>
      <c r="E342" s="103">
        <v>1</v>
      </c>
      <c r="F342" s="103"/>
      <c r="G342" s="170">
        <f t="shared" si="14"/>
        <v>0</v>
      </c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s="10" customFormat="1" x14ac:dyDescent="0.25">
      <c r="A343" s="169" t="s">
        <v>971</v>
      </c>
      <c r="B343" s="98" t="s">
        <v>1111</v>
      </c>
      <c r="C343" s="111" t="s">
        <v>935</v>
      </c>
      <c r="D343" s="94" t="s">
        <v>922</v>
      </c>
      <c r="E343" s="103">
        <v>70</v>
      </c>
      <c r="F343" s="103"/>
      <c r="G343" s="170">
        <f t="shared" si="14"/>
        <v>0</v>
      </c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s="10" customFormat="1" x14ac:dyDescent="0.25">
      <c r="A344" s="169" t="s">
        <v>972</v>
      </c>
      <c r="B344" s="98" t="s">
        <v>1114</v>
      </c>
      <c r="C344" s="111" t="s">
        <v>936</v>
      </c>
      <c r="D344" s="94" t="s">
        <v>922</v>
      </c>
      <c r="E344" s="103">
        <v>280</v>
      </c>
      <c r="F344" s="103"/>
      <c r="G344" s="170">
        <f t="shared" si="14"/>
        <v>0</v>
      </c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s="10" customFormat="1" x14ac:dyDescent="0.25">
      <c r="A345" s="169" t="s">
        <v>1315</v>
      </c>
      <c r="B345" s="98" t="s">
        <v>1133</v>
      </c>
      <c r="C345" s="111" t="s">
        <v>937</v>
      </c>
      <c r="D345" s="94" t="s">
        <v>922</v>
      </c>
      <c r="E345" s="103">
        <v>200</v>
      </c>
      <c r="F345" s="103"/>
      <c r="G345" s="170">
        <f t="shared" si="14"/>
        <v>0</v>
      </c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s="10" customFormat="1" x14ac:dyDescent="0.25">
      <c r="A346" s="169" t="s">
        <v>973</v>
      </c>
      <c r="B346" s="98" t="s">
        <v>1135</v>
      </c>
      <c r="C346" s="111" t="s">
        <v>938</v>
      </c>
      <c r="D346" s="94" t="s">
        <v>922</v>
      </c>
      <c r="E346" s="103">
        <v>150</v>
      </c>
      <c r="F346" s="103"/>
      <c r="G346" s="170">
        <f t="shared" si="14"/>
        <v>0</v>
      </c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s="10" customFormat="1" x14ac:dyDescent="0.25">
      <c r="A347" s="169" t="s">
        <v>974</v>
      </c>
      <c r="B347" s="98" t="s">
        <v>1137</v>
      </c>
      <c r="C347" s="111" t="s">
        <v>939</v>
      </c>
      <c r="D347" s="94" t="s">
        <v>922</v>
      </c>
      <c r="E347" s="103">
        <v>10</v>
      </c>
      <c r="F347" s="103"/>
      <c r="G347" s="170">
        <f t="shared" si="14"/>
        <v>0</v>
      </c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s="10" customFormat="1" x14ac:dyDescent="0.25">
      <c r="A348" s="169" t="s">
        <v>975</v>
      </c>
      <c r="B348" s="98" t="s">
        <v>1139</v>
      </c>
      <c r="C348" s="111" t="s">
        <v>940</v>
      </c>
      <c r="D348" s="94" t="s">
        <v>922</v>
      </c>
      <c r="E348" s="103">
        <v>10</v>
      </c>
      <c r="F348" s="103"/>
      <c r="G348" s="170">
        <f t="shared" si="14"/>
        <v>0</v>
      </c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s="10" customFormat="1" x14ac:dyDescent="0.25">
      <c r="A349" s="169" t="s">
        <v>976</v>
      </c>
      <c r="B349" s="98" t="s">
        <v>1140</v>
      </c>
      <c r="C349" s="111" t="s">
        <v>941</v>
      </c>
      <c r="D349" s="94" t="s">
        <v>922</v>
      </c>
      <c r="E349" s="103">
        <v>10</v>
      </c>
      <c r="F349" s="103"/>
      <c r="G349" s="170">
        <f t="shared" si="14"/>
        <v>0</v>
      </c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s="10" customFormat="1" x14ac:dyDescent="0.25">
      <c r="A350" s="169" t="s">
        <v>977</v>
      </c>
      <c r="B350" s="98" t="s">
        <v>1122</v>
      </c>
      <c r="C350" s="111" t="s">
        <v>942</v>
      </c>
      <c r="D350" s="94" t="s">
        <v>922</v>
      </c>
      <c r="E350" s="103">
        <v>10</v>
      </c>
      <c r="F350" s="103"/>
      <c r="G350" s="170">
        <f t="shared" si="14"/>
        <v>0</v>
      </c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s="10" customFormat="1" x14ac:dyDescent="0.25">
      <c r="A351" s="169" t="s">
        <v>978</v>
      </c>
      <c r="B351" s="98" t="s">
        <v>1527</v>
      </c>
      <c r="C351" s="111" t="s">
        <v>943</v>
      </c>
      <c r="D351" s="94" t="s">
        <v>922</v>
      </c>
      <c r="E351" s="103">
        <v>4</v>
      </c>
      <c r="F351" s="103"/>
      <c r="G351" s="170">
        <f t="shared" si="14"/>
        <v>0</v>
      </c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s="10" customFormat="1" x14ac:dyDescent="0.25">
      <c r="A352" s="169" t="s">
        <v>1316</v>
      </c>
      <c r="B352" s="98" t="s">
        <v>1528</v>
      </c>
      <c r="C352" s="111" t="s">
        <v>944</v>
      </c>
      <c r="D352" s="94" t="s">
        <v>922</v>
      </c>
      <c r="E352" s="103">
        <v>4</v>
      </c>
      <c r="F352" s="103"/>
      <c r="G352" s="170">
        <f t="shared" si="14"/>
        <v>0</v>
      </c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s="10" customFormat="1" x14ac:dyDescent="0.25">
      <c r="A353" s="169" t="s">
        <v>979</v>
      </c>
      <c r="B353" s="98" t="s">
        <v>1529</v>
      </c>
      <c r="C353" s="111" t="s">
        <v>945</v>
      </c>
      <c r="D353" s="94" t="s">
        <v>922</v>
      </c>
      <c r="E353" s="103">
        <v>4</v>
      </c>
      <c r="F353" s="103"/>
      <c r="G353" s="170">
        <f t="shared" si="14"/>
        <v>0</v>
      </c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s="10" customFormat="1" x14ac:dyDescent="0.25">
      <c r="A354" s="169" t="s">
        <v>981</v>
      </c>
      <c r="B354" s="98" t="s">
        <v>1530</v>
      </c>
      <c r="C354" s="111" t="s">
        <v>946</v>
      </c>
      <c r="D354" s="94" t="s">
        <v>879</v>
      </c>
      <c r="E354" s="103">
        <v>2238</v>
      </c>
      <c r="F354" s="103"/>
      <c r="G354" s="170">
        <f t="shared" si="14"/>
        <v>0</v>
      </c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s="10" customFormat="1" x14ac:dyDescent="0.25">
      <c r="A355" s="169" t="s">
        <v>982</v>
      </c>
      <c r="B355" s="98" t="s">
        <v>1531</v>
      </c>
      <c r="C355" s="111" t="s">
        <v>948</v>
      </c>
      <c r="D355" s="94" t="s">
        <v>923</v>
      </c>
      <c r="E355" s="103">
        <v>4</v>
      </c>
      <c r="F355" s="103"/>
      <c r="G355" s="170">
        <f t="shared" si="14"/>
        <v>0</v>
      </c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s="10" customFormat="1" x14ac:dyDescent="0.25">
      <c r="A356" s="169" t="s">
        <v>983</v>
      </c>
      <c r="B356" s="98" t="s">
        <v>1532</v>
      </c>
      <c r="C356" s="111" t="s">
        <v>950</v>
      </c>
      <c r="D356" s="94" t="s">
        <v>922</v>
      </c>
      <c r="E356" s="103">
        <v>39</v>
      </c>
      <c r="F356" s="103"/>
      <c r="G356" s="170">
        <f t="shared" si="14"/>
        <v>0</v>
      </c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s="10" customFormat="1" x14ac:dyDescent="0.25">
      <c r="A357" s="169" t="s">
        <v>984</v>
      </c>
      <c r="B357" s="98" t="s">
        <v>1533</v>
      </c>
      <c r="C357" s="111" t="s">
        <v>951</v>
      </c>
      <c r="D357" s="94" t="s">
        <v>922</v>
      </c>
      <c r="E357" s="103">
        <v>15</v>
      </c>
      <c r="F357" s="103"/>
      <c r="G357" s="170">
        <f t="shared" si="14"/>
        <v>0</v>
      </c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s="10" customFormat="1" x14ac:dyDescent="0.25">
      <c r="A358" s="169" t="s">
        <v>985</v>
      </c>
      <c r="B358" s="98" t="s">
        <v>1534</v>
      </c>
      <c r="C358" s="111" t="s">
        <v>952</v>
      </c>
      <c r="D358" s="94" t="s">
        <v>922</v>
      </c>
      <c r="E358" s="103">
        <v>20</v>
      </c>
      <c r="F358" s="103"/>
      <c r="G358" s="170">
        <f t="shared" si="14"/>
        <v>0</v>
      </c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s="10" customFormat="1" x14ac:dyDescent="0.25">
      <c r="A359" s="169" t="s">
        <v>986</v>
      </c>
      <c r="B359" s="98" t="s">
        <v>1535</v>
      </c>
      <c r="C359" s="111" t="s">
        <v>954</v>
      </c>
      <c r="D359" s="94" t="s">
        <v>923</v>
      </c>
      <c r="E359" s="103">
        <v>1</v>
      </c>
      <c r="F359" s="103"/>
      <c r="G359" s="170">
        <f t="shared" si="14"/>
        <v>0</v>
      </c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s="10" customFormat="1" x14ac:dyDescent="0.25">
      <c r="A360" s="169" t="s">
        <v>987</v>
      </c>
      <c r="B360" s="98" t="s">
        <v>1536</v>
      </c>
      <c r="C360" s="111" t="s">
        <v>956</v>
      </c>
      <c r="D360" s="94" t="s">
        <v>923</v>
      </c>
      <c r="E360" s="103">
        <v>3</v>
      </c>
      <c r="F360" s="103"/>
      <c r="G360" s="170">
        <f t="shared" si="14"/>
        <v>0</v>
      </c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s="10" customFormat="1" x14ac:dyDescent="0.25">
      <c r="A361" s="169" t="s">
        <v>988</v>
      </c>
      <c r="B361" s="98" t="s">
        <v>1537</v>
      </c>
      <c r="C361" s="111" t="s">
        <v>957</v>
      </c>
      <c r="D361" s="94" t="s">
        <v>923</v>
      </c>
      <c r="E361" s="103">
        <v>3</v>
      </c>
      <c r="F361" s="103"/>
      <c r="G361" s="170">
        <f t="shared" si="14"/>
        <v>0</v>
      </c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s="10" customFormat="1" x14ac:dyDescent="0.25">
      <c r="A362" s="169" t="s">
        <v>989</v>
      </c>
      <c r="B362" s="98" t="s">
        <v>1538</v>
      </c>
      <c r="C362" s="111" t="s">
        <v>958</v>
      </c>
      <c r="D362" s="94" t="s">
        <v>923</v>
      </c>
      <c r="E362" s="103">
        <v>3</v>
      </c>
      <c r="F362" s="103"/>
      <c r="G362" s="170">
        <f t="shared" si="14"/>
        <v>0</v>
      </c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s="10" customFormat="1" x14ac:dyDescent="0.25">
      <c r="A363" s="169" t="s">
        <v>990</v>
      </c>
      <c r="B363" s="98" t="s">
        <v>1539</v>
      </c>
      <c r="C363" s="111" t="s">
        <v>1572</v>
      </c>
      <c r="D363" s="94" t="s">
        <v>862</v>
      </c>
      <c r="E363" s="103">
        <v>1</v>
      </c>
      <c r="F363" s="103"/>
      <c r="G363" s="170">
        <f t="shared" si="14"/>
        <v>0</v>
      </c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s="10" customFormat="1" x14ac:dyDescent="0.25">
      <c r="A364" s="169" t="s">
        <v>991</v>
      </c>
      <c r="B364" s="98" t="s">
        <v>1540</v>
      </c>
      <c r="C364" s="111" t="s">
        <v>959</v>
      </c>
      <c r="D364" s="94" t="s">
        <v>862</v>
      </c>
      <c r="E364" s="103">
        <v>1</v>
      </c>
      <c r="F364" s="103"/>
      <c r="G364" s="170">
        <f t="shared" si="14"/>
        <v>0</v>
      </c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s="10" customFormat="1" x14ac:dyDescent="0.25">
      <c r="A365" s="169" t="s">
        <v>992</v>
      </c>
      <c r="B365" s="98" t="s">
        <v>1541</v>
      </c>
      <c r="C365" s="111" t="s">
        <v>960</v>
      </c>
      <c r="D365" s="94" t="s">
        <v>862</v>
      </c>
      <c r="E365" s="103">
        <v>1</v>
      </c>
      <c r="F365" s="103"/>
      <c r="G365" s="170">
        <f t="shared" si="14"/>
        <v>0</v>
      </c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s="10" customFormat="1" x14ac:dyDescent="0.25">
      <c r="A366" s="169" t="s">
        <v>993</v>
      </c>
      <c r="B366" s="98" t="s">
        <v>1542</v>
      </c>
      <c r="C366" s="111" t="s">
        <v>961</v>
      </c>
      <c r="D366" s="94" t="s">
        <v>862</v>
      </c>
      <c r="E366" s="103">
        <v>1</v>
      </c>
      <c r="F366" s="103"/>
      <c r="G366" s="170">
        <f t="shared" si="14"/>
        <v>0</v>
      </c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s="10" customFormat="1" x14ac:dyDescent="0.25">
      <c r="A367" s="169" t="s">
        <v>994</v>
      </c>
      <c r="B367" s="98" t="s">
        <v>1543</v>
      </c>
      <c r="C367" s="111" t="s">
        <v>962</v>
      </c>
      <c r="D367" s="94" t="s">
        <v>862</v>
      </c>
      <c r="E367" s="103">
        <v>1</v>
      </c>
      <c r="F367" s="103"/>
      <c r="G367" s="170">
        <f t="shared" si="14"/>
        <v>0</v>
      </c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s="10" customFormat="1" ht="15.75" thickBot="1" x14ac:dyDescent="0.3">
      <c r="A368" s="73"/>
      <c r="B368" s="74"/>
      <c r="C368" s="213"/>
      <c r="D368" s="214"/>
      <c r="E368" s="81"/>
      <c r="F368" s="215"/>
      <c r="G368" s="125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s="9" customFormat="1" ht="15.75" thickBot="1" x14ac:dyDescent="0.3">
      <c r="A369" s="204" t="s">
        <v>995</v>
      </c>
      <c r="B369" s="121"/>
      <c r="C369" s="121" t="s">
        <v>964</v>
      </c>
      <c r="D369" s="121"/>
      <c r="E369" s="129"/>
      <c r="F369" s="129"/>
      <c r="G369" s="130">
        <f>SUM(G370:G452)</f>
        <v>0</v>
      </c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s="10" customFormat="1" ht="25.5" x14ac:dyDescent="0.25">
      <c r="A370" s="220" t="s">
        <v>1095</v>
      </c>
      <c r="B370" s="212" t="s">
        <v>614</v>
      </c>
      <c r="C370" s="213" t="s">
        <v>615</v>
      </c>
      <c r="D370" s="214" t="s">
        <v>0</v>
      </c>
      <c r="E370" s="210">
        <v>1</v>
      </c>
      <c r="F370" s="215"/>
      <c r="G370" s="203">
        <f t="shared" ref="G370:G433" si="15">ROUND(E370*F370,2)</f>
        <v>0</v>
      </c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s="10" customFormat="1" ht="25.5" x14ac:dyDescent="0.25">
      <c r="A371" s="169" t="s">
        <v>1096</v>
      </c>
      <c r="B371" s="98" t="s">
        <v>616</v>
      </c>
      <c r="C371" s="213" t="s">
        <v>617</v>
      </c>
      <c r="D371" s="214" t="s">
        <v>0</v>
      </c>
      <c r="E371" s="103">
        <v>1</v>
      </c>
      <c r="F371" s="215"/>
      <c r="G371" s="170">
        <f t="shared" si="15"/>
        <v>0</v>
      </c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s="10" customFormat="1" x14ac:dyDescent="0.25">
      <c r="A372" s="169" t="s">
        <v>1317</v>
      </c>
      <c r="B372" s="98" t="s">
        <v>618</v>
      </c>
      <c r="C372" s="213" t="s">
        <v>619</v>
      </c>
      <c r="D372" s="214" t="s">
        <v>0</v>
      </c>
      <c r="E372" s="103">
        <v>102</v>
      </c>
      <c r="F372" s="215"/>
      <c r="G372" s="170">
        <f t="shared" si="15"/>
        <v>0</v>
      </c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s="10" customFormat="1" ht="25.5" x14ac:dyDescent="0.25">
      <c r="A373" s="169" t="s">
        <v>1318</v>
      </c>
      <c r="B373" s="98" t="s">
        <v>241</v>
      </c>
      <c r="C373" s="213" t="s">
        <v>242</v>
      </c>
      <c r="D373" s="214" t="s">
        <v>0</v>
      </c>
      <c r="E373" s="103">
        <v>13</v>
      </c>
      <c r="F373" s="215"/>
      <c r="G373" s="170">
        <f t="shared" si="15"/>
        <v>0</v>
      </c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s="10" customFormat="1" x14ac:dyDescent="0.25">
      <c r="A374" s="169" t="s">
        <v>997</v>
      </c>
      <c r="B374" s="98" t="s">
        <v>622</v>
      </c>
      <c r="C374" s="213" t="s">
        <v>623</v>
      </c>
      <c r="D374" s="214" t="s">
        <v>0</v>
      </c>
      <c r="E374" s="103">
        <v>3</v>
      </c>
      <c r="F374" s="215"/>
      <c r="G374" s="170">
        <f t="shared" si="15"/>
        <v>0</v>
      </c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s="10" customFormat="1" x14ac:dyDescent="0.25">
      <c r="A375" s="169" t="s">
        <v>998</v>
      </c>
      <c r="B375" s="98" t="s">
        <v>628</v>
      </c>
      <c r="C375" s="213" t="s">
        <v>629</v>
      </c>
      <c r="D375" s="214" t="s">
        <v>0</v>
      </c>
      <c r="E375" s="103">
        <v>5</v>
      </c>
      <c r="F375" s="215"/>
      <c r="G375" s="170">
        <f t="shared" si="15"/>
        <v>0</v>
      </c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s="10" customFormat="1" x14ac:dyDescent="0.25">
      <c r="A376" s="169" t="s">
        <v>999</v>
      </c>
      <c r="B376" s="98" t="s">
        <v>636</v>
      </c>
      <c r="C376" s="213" t="s">
        <v>637</v>
      </c>
      <c r="D376" s="214" t="s">
        <v>15</v>
      </c>
      <c r="E376" s="103">
        <v>73.56</v>
      </c>
      <c r="F376" s="215"/>
      <c r="G376" s="170">
        <f t="shared" si="15"/>
        <v>0</v>
      </c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s="10" customFormat="1" ht="25.5" x14ac:dyDescent="0.25">
      <c r="A377" s="169" t="s">
        <v>1000</v>
      </c>
      <c r="B377" s="98" t="s">
        <v>638</v>
      </c>
      <c r="C377" s="213" t="s">
        <v>639</v>
      </c>
      <c r="D377" s="214" t="s">
        <v>15</v>
      </c>
      <c r="E377" s="103">
        <v>33.39</v>
      </c>
      <c r="F377" s="215"/>
      <c r="G377" s="170">
        <f t="shared" si="15"/>
        <v>0</v>
      </c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s="10" customFormat="1" x14ac:dyDescent="0.25">
      <c r="A378" s="169" t="s">
        <v>1001</v>
      </c>
      <c r="B378" s="98" t="s">
        <v>640</v>
      </c>
      <c r="C378" s="213" t="s">
        <v>641</v>
      </c>
      <c r="D378" s="214" t="s">
        <v>0</v>
      </c>
      <c r="E378" s="103">
        <v>86</v>
      </c>
      <c r="F378" s="215"/>
      <c r="G378" s="170">
        <f t="shared" si="15"/>
        <v>0</v>
      </c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s="10" customFormat="1" ht="38.25" x14ac:dyDescent="0.25">
      <c r="A379" s="169" t="s">
        <v>96</v>
      </c>
      <c r="B379" s="98" t="s">
        <v>654</v>
      </c>
      <c r="C379" s="213" t="s">
        <v>655</v>
      </c>
      <c r="D379" s="214" t="s">
        <v>0</v>
      </c>
      <c r="E379" s="103">
        <v>128</v>
      </c>
      <c r="F379" s="215"/>
      <c r="G379" s="170">
        <f t="shared" si="15"/>
        <v>0</v>
      </c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s="10" customFormat="1" x14ac:dyDescent="0.25">
      <c r="A380" s="169" t="s">
        <v>97</v>
      </c>
      <c r="B380" s="98" t="s">
        <v>642</v>
      </c>
      <c r="C380" s="213" t="s">
        <v>643</v>
      </c>
      <c r="D380" s="214" t="s">
        <v>0</v>
      </c>
      <c r="E380" s="103">
        <v>100</v>
      </c>
      <c r="F380" s="215"/>
      <c r="G380" s="170">
        <f t="shared" si="15"/>
        <v>0</v>
      </c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s="10" customFormat="1" ht="25.5" x14ac:dyDescent="0.25">
      <c r="A381" s="169" t="s">
        <v>1002</v>
      </c>
      <c r="B381" s="98" t="s">
        <v>644</v>
      </c>
      <c r="C381" s="213" t="s">
        <v>645</v>
      </c>
      <c r="D381" s="214" t="s">
        <v>0</v>
      </c>
      <c r="E381" s="103">
        <v>29</v>
      </c>
      <c r="F381" s="215"/>
      <c r="G381" s="170">
        <f t="shared" si="15"/>
        <v>0</v>
      </c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s="10" customFormat="1" x14ac:dyDescent="0.25">
      <c r="A382" s="169" t="s">
        <v>1003</v>
      </c>
      <c r="B382" s="98" t="s">
        <v>646</v>
      </c>
      <c r="C382" s="213" t="s">
        <v>647</v>
      </c>
      <c r="D382" s="214" t="s">
        <v>0</v>
      </c>
      <c r="E382" s="103">
        <v>5</v>
      </c>
      <c r="F382" s="215"/>
      <c r="G382" s="170">
        <f t="shared" si="15"/>
        <v>0</v>
      </c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s="10" customFormat="1" ht="25.5" x14ac:dyDescent="0.25">
      <c r="A383" s="169" t="s">
        <v>1004</v>
      </c>
      <c r="B383" s="98" t="s">
        <v>648</v>
      </c>
      <c r="C383" s="213" t="s">
        <v>649</v>
      </c>
      <c r="D383" s="214" t="s">
        <v>0</v>
      </c>
      <c r="E383" s="103">
        <v>16</v>
      </c>
      <c r="F383" s="215"/>
      <c r="G383" s="170">
        <f t="shared" si="15"/>
        <v>0</v>
      </c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s="10" customFormat="1" ht="25.5" x14ac:dyDescent="0.25">
      <c r="A384" s="169" t="s">
        <v>98</v>
      </c>
      <c r="B384" s="112" t="s">
        <v>1795</v>
      </c>
      <c r="C384" s="93" t="s">
        <v>980</v>
      </c>
      <c r="D384" s="94" t="s">
        <v>922</v>
      </c>
      <c r="E384" s="103">
        <v>13</v>
      </c>
      <c r="F384" s="110"/>
      <c r="G384" s="170">
        <f t="shared" si="15"/>
        <v>0</v>
      </c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s="10" customFormat="1" x14ac:dyDescent="0.25">
      <c r="A385" s="169" t="s">
        <v>1005</v>
      </c>
      <c r="B385" s="98" t="s">
        <v>676</v>
      </c>
      <c r="C385" s="213" t="s">
        <v>677</v>
      </c>
      <c r="D385" s="214" t="s">
        <v>0</v>
      </c>
      <c r="E385" s="103">
        <v>109</v>
      </c>
      <c r="F385" s="215"/>
      <c r="G385" s="170">
        <f t="shared" si="15"/>
        <v>0</v>
      </c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s="10" customFormat="1" x14ac:dyDescent="0.25">
      <c r="A386" s="169" t="s">
        <v>1006</v>
      </c>
      <c r="B386" s="98" t="s">
        <v>678</v>
      </c>
      <c r="C386" s="213" t="s">
        <v>679</v>
      </c>
      <c r="D386" s="214" t="s">
        <v>0</v>
      </c>
      <c r="E386" s="103">
        <v>172</v>
      </c>
      <c r="F386" s="215"/>
      <c r="G386" s="170">
        <f t="shared" si="15"/>
        <v>0</v>
      </c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s="10" customFormat="1" x14ac:dyDescent="0.25">
      <c r="A387" s="169" t="s">
        <v>1007</v>
      </c>
      <c r="B387" s="98" t="s">
        <v>664</v>
      </c>
      <c r="C387" s="213" t="s">
        <v>665</v>
      </c>
      <c r="D387" s="214" t="s">
        <v>0</v>
      </c>
      <c r="E387" s="103">
        <v>36</v>
      </c>
      <c r="F387" s="215"/>
      <c r="G387" s="170">
        <f t="shared" si="15"/>
        <v>0</v>
      </c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s="10" customFormat="1" x14ac:dyDescent="0.25">
      <c r="A388" s="169" t="s">
        <v>1009</v>
      </c>
      <c r="B388" s="98" t="s">
        <v>632</v>
      </c>
      <c r="C388" s="213" t="s">
        <v>633</v>
      </c>
      <c r="D388" s="214" t="s">
        <v>0</v>
      </c>
      <c r="E388" s="103">
        <v>86</v>
      </c>
      <c r="F388" s="215"/>
      <c r="G388" s="170">
        <f t="shared" si="15"/>
        <v>0</v>
      </c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s="10" customFormat="1" x14ac:dyDescent="0.25">
      <c r="A389" s="169" t="s">
        <v>99</v>
      </c>
      <c r="B389" s="98" t="s">
        <v>662</v>
      </c>
      <c r="C389" s="213" t="s">
        <v>663</v>
      </c>
      <c r="D389" s="214" t="s">
        <v>0</v>
      </c>
      <c r="E389" s="103">
        <v>2</v>
      </c>
      <c r="F389" s="215"/>
      <c r="G389" s="170">
        <f t="shared" si="15"/>
        <v>0</v>
      </c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s="10" customFormat="1" x14ac:dyDescent="0.25">
      <c r="A390" s="169" t="s">
        <v>1012</v>
      </c>
      <c r="B390" s="98" t="s">
        <v>666</v>
      </c>
      <c r="C390" s="213" t="s">
        <v>667</v>
      </c>
      <c r="D390" s="214" t="s">
        <v>0</v>
      </c>
      <c r="E390" s="103">
        <v>20</v>
      </c>
      <c r="F390" s="215"/>
      <c r="G390" s="170">
        <f t="shared" si="15"/>
        <v>0</v>
      </c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s="10" customFormat="1" x14ac:dyDescent="0.25">
      <c r="A391" s="169" t="s">
        <v>1013</v>
      </c>
      <c r="B391" s="98" t="s">
        <v>680</v>
      </c>
      <c r="C391" s="213" t="s">
        <v>681</v>
      </c>
      <c r="D391" s="214" t="s">
        <v>0</v>
      </c>
      <c r="E391" s="103">
        <v>52</v>
      </c>
      <c r="F391" s="215"/>
      <c r="G391" s="170">
        <f t="shared" si="15"/>
        <v>0</v>
      </c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s="10" customFormat="1" x14ac:dyDescent="0.25">
      <c r="A392" s="169" t="s">
        <v>1014</v>
      </c>
      <c r="B392" s="98" t="s">
        <v>682</v>
      </c>
      <c r="C392" s="213" t="s">
        <v>683</v>
      </c>
      <c r="D392" s="214" t="s">
        <v>0</v>
      </c>
      <c r="E392" s="103">
        <v>198</v>
      </c>
      <c r="F392" s="215"/>
      <c r="G392" s="170">
        <f t="shared" si="15"/>
        <v>0</v>
      </c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s="10" customFormat="1" x14ac:dyDescent="0.25">
      <c r="A393" s="169" t="s">
        <v>1015</v>
      </c>
      <c r="B393" s="98" t="s">
        <v>748</v>
      </c>
      <c r="C393" s="213" t="s">
        <v>749</v>
      </c>
      <c r="D393" s="214" t="s">
        <v>0</v>
      </c>
      <c r="E393" s="103">
        <v>2</v>
      </c>
      <c r="F393" s="215"/>
      <c r="G393" s="170">
        <f t="shared" si="15"/>
        <v>0</v>
      </c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s="10" customFormat="1" x14ac:dyDescent="0.25">
      <c r="A394" s="169" t="s">
        <v>1319</v>
      </c>
      <c r="B394" s="98" t="s">
        <v>746</v>
      </c>
      <c r="C394" s="213" t="s">
        <v>747</v>
      </c>
      <c r="D394" s="214" t="s">
        <v>0</v>
      </c>
      <c r="E394" s="103">
        <v>86</v>
      </c>
      <c r="F394" s="215"/>
      <c r="G394" s="170">
        <f t="shared" si="15"/>
        <v>0</v>
      </c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s="10" customFormat="1" x14ac:dyDescent="0.25">
      <c r="A395" s="169" t="s">
        <v>1016</v>
      </c>
      <c r="B395" s="98" t="s">
        <v>668</v>
      </c>
      <c r="C395" s="213" t="s">
        <v>669</v>
      </c>
      <c r="D395" s="214" t="s">
        <v>0</v>
      </c>
      <c r="E395" s="103">
        <v>353</v>
      </c>
      <c r="F395" s="215"/>
      <c r="G395" s="170">
        <f t="shared" si="15"/>
        <v>0</v>
      </c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s="10" customFormat="1" x14ac:dyDescent="0.25">
      <c r="A396" s="169" t="s">
        <v>1017</v>
      </c>
      <c r="B396" s="98" t="s">
        <v>670</v>
      </c>
      <c r="C396" s="213" t="s">
        <v>671</v>
      </c>
      <c r="D396" s="214" t="s">
        <v>0</v>
      </c>
      <c r="E396" s="103">
        <v>136</v>
      </c>
      <c r="F396" s="215"/>
      <c r="G396" s="170">
        <f t="shared" si="15"/>
        <v>0</v>
      </c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s="10" customFormat="1" ht="25.5" x14ac:dyDescent="0.25">
      <c r="A397" s="169" t="s">
        <v>102</v>
      </c>
      <c r="B397" s="98" t="s">
        <v>650</v>
      </c>
      <c r="C397" s="213" t="s">
        <v>651</v>
      </c>
      <c r="D397" s="214" t="s">
        <v>0</v>
      </c>
      <c r="E397" s="103">
        <v>96</v>
      </c>
      <c r="F397" s="215"/>
      <c r="G397" s="170">
        <f t="shared" si="15"/>
        <v>0</v>
      </c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s="10" customFormat="1" ht="25.5" x14ac:dyDescent="0.25">
      <c r="A398" s="169" t="s">
        <v>1018</v>
      </c>
      <c r="B398" s="98" t="s">
        <v>684</v>
      </c>
      <c r="C398" s="213" t="s">
        <v>685</v>
      </c>
      <c r="D398" s="214" t="s">
        <v>16</v>
      </c>
      <c r="E398" s="103">
        <v>1405.38</v>
      </c>
      <c r="F398" s="215"/>
      <c r="G398" s="170">
        <f t="shared" si="15"/>
        <v>0</v>
      </c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s="10" customFormat="1" ht="25.5" x14ac:dyDescent="0.25">
      <c r="A399" s="169" t="s">
        <v>103</v>
      </c>
      <c r="B399" s="98" t="s">
        <v>686</v>
      </c>
      <c r="C399" s="213" t="s">
        <v>687</v>
      </c>
      <c r="D399" s="214" t="s">
        <v>16</v>
      </c>
      <c r="E399" s="103">
        <v>546.29</v>
      </c>
      <c r="F399" s="215"/>
      <c r="G399" s="170">
        <f t="shared" si="15"/>
        <v>0</v>
      </c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s="10" customFormat="1" ht="25.5" x14ac:dyDescent="0.25">
      <c r="A400" s="169" t="s">
        <v>112</v>
      </c>
      <c r="B400" s="98" t="s">
        <v>688</v>
      </c>
      <c r="C400" s="213" t="s">
        <v>689</v>
      </c>
      <c r="D400" s="214" t="s">
        <v>16</v>
      </c>
      <c r="E400" s="103">
        <v>341.25</v>
      </c>
      <c r="F400" s="215"/>
      <c r="G400" s="170">
        <f t="shared" si="15"/>
        <v>0</v>
      </c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s="10" customFormat="1" ht="25.5" x14ac:dyDescent="0.25">
      <c r="A401" s="169" t="s">
        <v>1019</v>
      </c>
      <c r="B401" s="98" t="s">
        <v>690</v>
      </c>
      <c r="C401" s="213" t="s">
        <v>691</v>
      </c>
      <c r="D401" s="214" t="s">
        <v>16</v>
      </c>
      <c r="E401" s="103">
        <v>996.54</v>
      </c>
      <c r="F401" s="215"/>
      <c r="G401" s="170">
        <f t="shared" si="15"/>
        <v>0</v>
      </c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s="10" customFormat="1" ht="25.5" x14ac:dyDescent="0.25">
      <c r="A402" s="169" t="s">
        <v>1020</v>
      </c>
      <c r="B402" s="98" t="s">
        <v>692</v>
      </c>
      <c r="C402" s="213" t="s">
        <v>693</v>
      </c>
      <c r="D402" s="214" t="s">
        <v>16</v>
      </c>
      <c r="E402" s="103">
        <v>450.28</v>
      </c>
      <c r="F402" s="215"/>
      <c r="G402" s="170">
        <f t="shared" si="15"/>
        <v>0</v>
      </c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s="10" customFormat="1" ht="25.5" x14ac:dyDescent="0.25">
      <c r="A403" s="169" t="s">
        <v>1023</v>
      </c>
      <c r="B403" s="98" t="s">
        <v>694</v>
      </c>
      <c r="C403" s="213" t="s">
        <v>695</v>
      </c>
      <c r="D403" s="214" t="s">
        <v>16</v>
      </c>
      <c r="E403" s="103">
        <v>337.08</v>
      </c>
      <c r="F403" s="215"/>
      <c r="G403" s="170">
        <f t="shared" si="15"/>
        <v>0</v>
      </c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s="10" customFormat="1" ht="25.5" x14ac:dyDescent="0.25">
      <c r="A404" s="169" t="s">
        <v>1025</v>
      </c>
      <c r="B404" s="98" t="s">
        <v>696</v>
      </c>
      <c r="C404" s="213" t="s">
        <v>697</v>
      </c>
      <c r="D404" s="214" t="s">
        <v>16</v>
      </c>
      <c r="E404" s="103">
        <v>603.9</v>
      </c>
      <c r="F404" s="215"/>
      <c r="G404" s="170">
        <f t="shared" si="15"/>
        <v>0</v>
      </c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s="10" customFormat="1" ht="25.5" x14ac:dyDescent="0.25">
      <c r="A405" s="169" t="s">
        <v>1027</v>
      </c>
      <c r="B405" s="98" t="s">
        <v>698</v>
      </c>
      <c r="C405" s="213" t="s">
        <v>699</v>
      </c>
      <c r="D405" s="214" t="s">
        <v>16</v>
      </c>
      <c r="E405" s="103">
        <v>819.28</v>
      </c>
      <c r="F405" s="215"/>
      <c r="G405" s="170">
        <f t="shared" si="15"/>
        <v>0</v>
      </c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s="10" customFormat="1" ht="25.5" x14ac:dyDescent="0.25">
      <c r="A406" s="169" t="s">
        <v>1029</v>
      </c>
      <c r="B406" s="98" t="s">
        <v>706</v>
      </c>
      <c r="C406" s="213" t="s">
        <v>707</v>
      </c>
      <c r="D406" s="214" t="s">
        <v>16</v>
      </c>
      <c r="E406" s="103">
        <v>60</v>
      </c>
      <c r="F406" s="215"/>
      <c r="G406" s="170">
        <f t="shared" si="15"/>
        <v>0</v>
      </c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s="10" customFormat="1" ht="25.5" x14ac:dyDescent="0.25">
      <c r="A407" s="169" t="s">
        <v>1320</v>
      </c>
      <c r="B407" s="98" t="s">
        <v>702</v>
      </c>
      <c r="C407" s="213" t="s">
        <v>703</v>
      </c>
      <c r="D407" s="214" t="s">
        <v>16</v>
      </c>
      <c r="E407" s="103">
        <v>789.68</v>
      </c>
      <c r="F407" s="215"/>
      <c r="G407" s="170">
        <f t="shared" si="15"/>
        <v>0</v>
      </c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s="10" customFormat="1" ht="25.5" x14ac:dyDescent="0.25">
      <c r="A408" s="169" t="s">
        <v>1321</v>
      </c>
      <c r="B408" s="98" t="s">
        <v>704</v>
      </c>
      <c r="C408" s="213" t="s">
        <v>705</v>
      </c>
      <c r="D408" s="214" t="s">
        <v>16</v>
      </c>
      <c r="E408" s="103">
        <v>48</v>
      </c>
      <c r="F408" s="215"/>
      <c r="G408" s="170">
        <f t="shared" si="15"/>
        <v>0</v>
      </c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s="10" customFormat="1" x14ac:dyDescent="0.25">
      <c r="A409" s="169" t="s">
        <v>113</v>
      </c>
      <c r="B409" s="98" t="s">
        <v>710</v>
      </c>
      <c r="C409" s="213" t="s">
        <v>711</v>
      </c>
      <c r="D409" s="214" t="s">
        <v>16</v>
      </c>
      <c r="E409" s="103">
        <v>860</v>
      </c>
      <c r="F409" s="215"/>
      <c r="G409" s="170">
        <f t="shared" si="15"/>
        <v>0</v>
      </c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s="10" customFormat="1" x14ac:dyDescent="0.25">
      <c r="A410" s="169" t="s">
        <v>1322</v>
      </c>
      <c r="B410" s="98" t="s">
        <v>712</v>
      </c>
      <c r="C410" s="213" t="s">
        <v>713</v>
      </c>
      <c r="D410" s="214" t="s">
        <v>16</v>
      </c>
      <c r="E410" s="103">
        <v>741.89</v>
      </c>
      <c r="F410" s="215"/>
      <c r="G410" s="170">
        <f t="shared" si="15"/>
        <v>0</v>
      </c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s="10" customFormat="1" x14ac:dyDescent="0.25">
      <c r="A411" s="169" t="s">
        <v>1323</v>
      </c>
      <c r="B411" s="98" t="s">
        <v>714</v>
      </c>
      <c r="C411" s="213" t="s">
        <v>715</v>
      </c>
      <c r="D411" s="214" t="s">
        <v>16</v>
      </c>
      <c r="E411" s="103">
        <v>379.74</v>
      </c>
      <c r="F411" s="215"/>
      <c r="G411" s="170">
        <f t="shared" si="15"/>
        <v>0</v>
      </c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s="10" customFormat="1" x14ac:dyDescent="0.25">
      <c r="A412" s="169" t="s">
        <v>1324</v>
      </c>
      <c r="B412" s="98" t="s">
        <v>716</v>
      </c>
      <c r="C412" s="213" t="s">
        <v>717</v>
      </c>
      <c r="D412" s="214" t="s">
        <v>16</v>
      </c>
      <c r="E412" s="103">
        <v>733.8</v>
      </c>
      <c r="F412" s="215"/>
      <c r="G412" s="170">
        <f t="shared" si="15"/>
        <v>0</v>
      </c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s="10" customFormat="1" x14ac:dyDescent="0.25">
      <c r="A413" s="169" t="s">
        <v>1325</v>
      </c>
      <c r="B413" s="98" t="s">
        <v>718</v>
      </c>
      <c r="C413" s="213" t="s">
        <v>719</v>
      </c>
      <c r="D413" s="214" t="s">
        <v>16</v>
      </c>
      <c r="E413" s="103">
        <v>300</v>
      </c>
      <c r="F413" s="215"/>
      <c r="G413" s="170">
        <f t="shared" si="15"/>
        <v>0</v>
      </c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s="10" customFormat="1" x14ac:dyDescent="0.25">
      <c r="A414" s="169" t="s">
        <v>1326</v>
      </c>
      <c r="B414" s="98" t="s">
        <v>720</v>
      </c>
      <c r="C414" s="213" t="s">
        <v>721</v>
      </c>
      <c r="D414" s="214" t="s">
        <v>16</v>
      </c>
      <c r="E414" s="103">
        <v>300</v>
      </c>
      <c r="F414" s="215"/>
      <c r="G414" s="170">
        <f t="shared" si="15"/>
        <v>0</v>
      </c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s="10" customFormat="1" x14ac:dyDescent="0.25">
      <c r="A415" s="169" t="s">
        <v>1327</v>
      </c>
      <c r="B415" s="98" t="s">
        <v>724</v>
      </c>
      <c r="C415" s="213" t="s">
        <v>725</v>
      </c>
      <c r="D415" s="214" t="s">
        <v>0</v>
      </c>
      <c r="E415" s="103">
        <v>219</v>
      </c>
      <c r="F415" s="215"/>
      <c r="G415" s="170">
        <f t="shared" si="15"/>
        <v>0</v>
      </c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s="10" customFormat="1" x14ac:dyDescent="0.25">
      <c r="A416" s="169" t="s">
        <v>1328</v>
      </c>
      <c r="B416" s="98" t="s">
        <v>726</v>
      </c>
      <c r="C416" s="213" t="s">
        <v>727</v>
      </c>
      <c r="D416" s="214" t="s">
        <v>0</v>
      </c>
      <c r="E416" s="103">
        <v>159</v>
      </c>
      <c r="F416" s="215"/>
      <c r="G416" s="170">
        <f t="shared" si="15"/>
        <v>0</v>
      </c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s="10" customFormat="1" ht="25.5" x14ac:dyDescent="0.25">
      <c r="A417" s="169" t="s">
        <v>1329</v>
      </c>
      <c r="B417" s="98" t="s">
        <v>736</v>
      </c>
      <c r="C417" s="213" t="s">
        <v>737</v>
      </c>
      <c r="D417" s="214" t="s">
        <v>0</v>
      </c>
      <c r="E417" s="103">
        <v>451</v>
      </c>
      <c r="F417" s="215"/>
      <c r="G417" s="170">
        <f t="shared" si="15"/>
        <v>0</v>
      </c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s="10" customFormat="1" ht="25.5" x14ac:dyDescent="0.25">
      <c r="A418" s="169" t="s">
        <v>1330</v>
      </c>
      <c r="B418" s="98" t="s">
        <v>742</v>
      </c>
      <c r="C418" s="213" t="s">
        <v>743</v>
      </c>
      <c r="D418" s="214" t="s">
        <v>0</v>
      </c>
      <c r="E418" s="103">
        <v>256</v>
      </c>
      <c r="F418" s="215"/>
      <c r="G418" s="170">
        <f t="shared" si="15"/>
        <v>0</v>
      </c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s="10" customFormat="1" x14ac:dyDescent="0.25">
      <c r="A419" s="169" t="s">
        <v>1331</v>
      </c>
      <c r="B419" s="98" t="s">
        <v>752</v>
      </c>
      <c r="C419" s="213" t="s">
        <v>753</v>
      </c>
      <c r="D419" s="214" t="s">
        <v>0</v>
      </c>
      <c r="E419" s="103">
        <v>4</v>
      </c>
      <c r="F419" s="215"/>
      <c r="G419" s="170">
        <f t="shared" si="15"/>
        <v>0</v>
      </c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s="10" customFormat="1" ht="25.5" x14ac:dyDescent="0.25">
      <c r="A420" s="169" t="s">
        <v>1332</v>
      </c>
      <c r="B420" s="98" t="s">
        <v>744</v>
      </c>
      <c r="C420" s="213" t="s">
        <v>745</v>
      </c>
      <c r="D420" s="214" t="s">
        <v>0</v>
      </c>
      <c r="E420" s="103">
        <v>256</v>
      </c>
      <c r="F420" s="215"/>
      <c r="G420" s="170">
        <f t="shared" si="15"/>
        <v>0</v>
      </c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s="10" customFormat="1" x14ac:dyDescent="0.25">
      <c r="A421" s="169" t="s">
        <v>1333</v>
      </c>
      <c r="B421" s="98" t="s">
        <v>764</v>
      </c>
      <c r="C421" s="213" t="s">
        <v>765</v>
      </c>
      <c r="D421" s="214" t="s">
        <v>0</v>
      </c>
      <c r="E421" s="103">
        <v>215</v>
      </c>
      <c r="F421" s="215"/>
      <c r="G421" s="170">
        <f t="shared" si="15"/>
        <v>0</v>
      </c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s="10" customFormat="1" x14ac:dyDescent="0.25">
      <c r="A422" s="169" t="s">
        <v>1334</v>
      </c>
      <c r="B422" s="98" t="s">
        <v>766</v>
      </c>
      <c r="C422" s="213" t="s">
        <v>767</v>
      </c>
      <c r="D422" s="214" t="s">
        <v>0</v>
      </c>
      <c r="E422" s="103">
        <v>20</v>
      </c>
      <c r="F422" s="215"/>
      <c r="G422" s="170">
        <f t="shared" si="15"/>
        <v>0</v>
      </c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s="10" customFormat="1" ht="25.5" x14ac:dyDescent="0.25">
      <c r="A423" s="169" t="s">
        <v>1335</v>
      </c>
      <c r="B423" s="98" t="s">
        <v>732</v>
      </c>
      <c r="C423" s="213" t="s">
        <v>733</v>
      </c>
      <c r="D423" s="214" t="s">
        <v>0</v>
      </c>
      <c r="E423" s="103">
        <v>200</v>
      </c>
      <c r="F423" s="215"/>
      <c r="G423" s="170">
        <f t="shared" si="15"/>
        <v>0</v>
      </c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s="10" customFormat="1" ht="25.5" x14ac:dyDescent="0.25">
      <c r="A424" s="169" t="s">
        <v>1336</v>
      </c>
      <c r="B424" s="98" t="s">
        <v>734</v>
      </c>
      <c r="C424" s="213" t="s">
        <v>735</v>
      </c>
      <c r="D424" s="214" t="s">
        <v>0</v>
      </c>
      <c r="E424" s="103">
        <v>100</v>
      </c>
      <c r="F424" s="215"/>
      <c r="G424" s="170">
        <f t="shared" si="15"/>
        <v>0</v>
      </c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s="10" customFormat="1" x14ac:dyDescent="0.25">
      <c r="A425" s="169" t="s">
        <v>1337</v>
      </c>
      <c r="B425" s="112" t="s">
        <v>658</v>
      </c>
      <c r="C425" s="213" t="s">
        <v>659</v>
      </c>
      <c r="D425" s="214" t="s">
        <v>0</v>
      </c>
      <c r="E425" s="103">
        <v>80</v>
      </c>
      <c r="F425" s="215"/>
      <c r="G425" s="170">
        <f t="shared" si="15"/>
        <v>0</v>
      </c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s="10" customFormat="1" ht="25.5" x14ac:dyDescent="0.25">
      <c r="A426" s="169" t="s">
        <v>1338</v>
      </c>
      <c r="B426" s="98" t="s">
        <v>237</v>
      </c>
      <c r="C426" s="213" t="s">
        <v>238</v>
      </c>
      <c r="D426" s="214" t="s">
        <v>0</v>
      </c>
      <c r="E426" s="103">
        <v>88</v>
      </c>
      <c r="F426" s="215"/>
      <c r="G426" s="170">
        <f t="shared" si="15"/>
        <v>0</v>
      </c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s="10" customFormat="1" ht="25.5" x14ac:dyDescent="0.25">
      <c r="A427" s="169" t="s">
        <v>1339</v>
      </c>
      <c r="B427" s="98" t="s">
        <v>231</v>
      </c>
      <c r="C427" s="213" t="s">
        <v>232</v>
      </c>
      <c r="D427" s="214" t="s">
        <v>16</v>
      </c>
      <c r="E427" s="103">
        <v>20.2</v>
      </c>
      <c r="F427" s="215"/>
      <c r="G427" s="170">
        <f t="shared" si="15"/>
        <v>0</v>
      </c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s="10" customFormat="1" ht="25.5" x14ac:dyDescent="0.25">
      <c r="A428" s="169" t="s">
        <v>1340</v>
      </c>
      <c r="B428" s="98" t="s">
        <v>233</v>
      </c>
      <c r="C428" s="213" t="s">
        <v>234</v>
      </c>
      <c r="D428" s="214" t="s">
        <v>0</v>
      </c>
      <c r="E428" s="103">
        <v>12</v>
      </c>
      <c r="F428" s="215"/>
      <c r="G428" s="170">
        <f t="shared" si="15"/>
        <v>0</v>
      </c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s="10" customFormat="1" ht="25.5" x14ac:dyDescent="0.25">
      <c r="A429" s="169" t="s">
        <v>1341</v>
      </c>
      <c r="B429" s="98" t="s">
        <v>235</v>
      </c>
      <c r="C429" s="213" t="s">
        <v>236</v>
      </c>
      <c r="D429" s="214" t="s">
        <v>0</v>
      </c>
      <c r="E429" s="103">
        <v>42</v>
      </c>
      <c r="F429" s="215"/>
      <c r="G429" s="170">
        <f t="shared" si="15"/>
        <v>0</v>
      </c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s="10" customFormat="1" x14ac:dyDescent="0.25">
      <c r="A430" s="169" t="s">
        <v>1342</v>
      </c>
      <c r="B430" s="98" t="s">
        <v>221</v>
      </c>
      <c r="C430" s="213" t="s">
        <v>222</v>
      </c>
      <c r="D430" s="214" t="s">
        <v>15</v>
      </c>
      <c r="E430" s="103">
        <v>38.4</v>
      </c>
      <c r="F430" s="215"/>
      <c r="G430" s="170">
        <f t="shared" si="15"/>
        <v>0</v>
      </c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s="10" customFormat="1" x14ac:dyDescent="0.25">
      <c r="A431" s="169" t="s">
        <v>1343</v>
      </c>
      <c r="B431" s="98" t="s">
        <v>612</v>
      </c>
      <c r="C431" s="213" t="s">
        <v>613</v>
      </c>
      <c r="D431" s="214" t="s">
        <v>0</v>
      </c>
      <c r="E431" s="103">
        <v>10</v>
      </c>
      <c r="F431" s="215"/>
      <c r="G431" s="170">
        <f t="shared" si="15"/>
        <v>0</v>
      </c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s="10" customFormat="1" ht="25.5" x14ac:dyDescent="0.25">
      <c r="A432" s="169" t="s">
        <v>1344</v>
      </c>
      <c r="B432" s="98" t="s">
        <v>239</v>
      </c>
      <c r="C432" s="213" t="s">
        <v>240</v>
      </c>
      <c r="D432" s="214" t="s">
        <v>0</v>
      </c>
      <c r="E432" s="103">
        <v>3</v>
      </c>
      <c r="F432" s="215"/>
      <c r="G432" s="170">
        <f t="shared" si="15"/>
        <v>0</v>
      </c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s="10" customFormat="1" x14ac:dyDescent="0.25">
      <c r="A433" s="169" t="s">
        <v>1345</v>
      </c>
      <c r="B433" s="98" t="s">
        <v>620</v>
      </c>
      <c r="C433" s="213" t="s">
        <v>621</v>
      </c>
      <c r="D433" s="214" t="s">
        <v>0</v>
      </c>
      <c r="E433" s="103">
        <v>19</v>
      </c>
      <c r="F433" s="215"/>
      <c r="G433" s="170">
        <f t="shared" si="15"/>
        <v>0</v>
      </c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s="10" customFormat="1" x14ac:dyDescent="0.25">
      <c r="A434" s="169" t="s">
        <v>1346</v>
      </c>
      <c r="B434" s="98" t="s">
        <v>624</v>
      </c>
      <c r="C434" s="213" t="s">
        <v>625</v>
      </c>
      <c r="D434" s="214" t="s">
        <v>0</v>
      </c>
      <c r="E434" s="103">
        <v>12</v>
      </c>
      <c r="F434" s="215"/>
      <c r="G434" s="170">
        <f t="shared" ref="G434:G452" si="16">ROUND(E434*F434,2)</f>
        <v>0</v>
      </c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s="10" customFormat="1" x14ac:dyDescent="0.25">
      <c r="A435" s="169" t="s">
        <v>1347</v>
      </c>
      <c r="B435" s="98" t="s">
        <v>626</v>
      </c>
      <c r="C435" s="213" t="s">
        <v>627</v>
      </c>
      <c r="D435" s="214" t="s">
        <v>0</v>
      </c>
      <c r="E435" s="103">
        <v>10</v>
      </c>
      <c r="F435" s="215"/>
      <c r="G435" s="170">
        <f t="shared" si="16"/>
        <v>0</v>
      </c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s="10" customFormat="1" x14ac:dyDescent="0.25">
      <c r="A436" s="169" t="s">
        <v>1348</v>
      </c>
      <c r="B436" s="98" t="s">
        <v>630</v>
      </c>
      <c r="C436" s="213" t="s">
        <v>631</v>
      </c>
      <c r="D436" s="214" t="s">
        <v>18</v>
      </c>
      <c r="E436" s="103">
        <v>4</v>
      </c>
      <c r="F436" s="215"/>
      <c r="G436" s="170">
        <f t="shared" si="16"/>
        <v>0</v>
      </c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s="10" customFormat="1" ht="25.5" x14ac:dyDescent="0.25">
      <c r="A437" s="169" t="s">
        <v>1349</v>
      </c>
      <c r="B437" s="98" t="s">
        <v>634</v>
      </c>
      <c r="C437" s="213" t="s">
        <v>635</v>
      </c>
      <c r="D437" s="214" t="s">
        <v>15</v>
      </c>
      <c r="E437" s="103">
        <v>6.86</v>
      </c>
      <c r="F437" s="215"/>
      <c r="G437" s="170">
        <f t="shared" si="16"/>
        <v>0</v>
      </c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s="10" customFormat="1" ht="25.5" x14ac:dyDescent="0.25">
      <c r="A438" s="169" t="s">
        <v>1350</v>
      </c>
      <c r="B438" s="98" t="s">
        <v>652</v>
      </c>
      <c r="C438" s="213" t="s">
        <v>653</v>
      </c>
      <c r="D438" s="214" t="s">
        <v>0</v>
      </c>
      <c r="E438" s="103">
        <v>3</v>
      </c>
      <c r="F438" s="215"/>
      <c r="G438" s="170">
        <f t="shared" si="16"/>
        <v>0</v>
      </c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s="10" customFormat="1" ht="25.5" x14ac:dyDescent="0.25">
      <c r="A439" s="169" t="s">
        <v>1351</v>
      </c>
      <c r="B439" s="98" t="s">
        <v>656</v>
      </c>
      <c r="C439" s="213" t="s">
        <v>657</v>
      </c>
      <c r="D439" s="214" t="s">
        <v>0</v>
      </c>
      <c r="E439" s="103">
        <v>3</v>
      </c>
      <c r="F439" s="215"/>
      <c r="G439" s="170">
        <f t="shared" si="16"/>
        <v>0</v>
      </c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s="10" customFormat="1" x14ac:dyDescent="0.25">
      <c r="A440" s="169" t="s">
        <v>1352</v>
      </c>
      <c r="B440" s="98" t="s">
        <v>660</v>
      </c>
      <c r="C440" s="213" t="s">
        <v>661</v>
      </c>
      <c r="D440" s="214" t="s">
        <v>0</v>
      </c>
      <c r="E440" s="103">
        <v>1</v>
      </c>
      <c r="F440" s="215"/>
      <c r="G440" s="170">
        <f t="shared" si="16"/>
        <v>0</v>
      </c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s="10" customFormat="1" x14ac:dyDescent="0.25">
      <c r="A441" s="169" t="s">
        <v>1353</v>
      </c>
      <c r="B441" s="107" t="s">
        <v>1797</v>
      </c>
      <c r="C441" s="93" t="s">
        <v>1109</v>
      </c>
      <c r="D441" s="94" t="s">
        <v>0</v>
      </c>
      <c r="E441" s="103">
        <v>6</v>
      </c>
      <c r="F441" s="113"/>
      <c r="G441" s="170">
        <f t="shared" si="16"/>
        <v>0</v>
      </c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s="10" customFormat="1" x14ac:dyDescent="0.25">
      <c r="A442" s="169" t="s">
        <v>1354</v>
      </c>
      <c r="B442" s="98" t="s">
        <v>672</v>
      </c>
      <c r="C442" s="213" t="s">
        <v>673</v>
      </c>
      <c r="D442" s="214" t="s">
        <v>0</v>
      </c>
      <c r="E442" s="103">
        <v>18</v>
      </c>
      <c r="F442" s="215"/>
      <c r="G442" s="170">
        <f t="shared" si="16"/>
        <v>0</v>
      </c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s="10" customFormat="1" x14ac:dyDescent="0.25">
      <c r="A443" s="169" t="s">
        <v>1355</v>
      </c>
      <c r="B443" s="98" t="s">
        <v>674</v>
      </c>
      <c r="C443" s="213" t="s">
        <v>675</v>
      </c>
      <c r="D443" s="214" t="s">
        <v>0</v>
      </c>
      <c r="E443" s="103">
        <v>208</v>
      </c>
      <c r="F443" s="215"/>
      <c r="G443" s="170">
        <f t="shared" si="16"/>
        <v>0</v>
      </c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s="10" customFormat="1" ht="25.5" x14ac:dyDescent="0.25">
      <c r="A444" s="169" t="s">
        <v>1356</v>
      </c>
      <c r="B444" s="98" t="s">
        <v>700</v>
      </c>
      <c r="C444" s="213" t="s">
        <v>701</v>
      </c>
      <c r="D444" s="214" t="s">
        <v>16</v>
      </c>
      <c r="E444" s="103">
        <v>195.22</v>
      </c>
      <c r="F444" s="215"/>
      <c r="G444" s="170">
        <f t="shared" si="16"/>
        <v>0</v>
      </c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s="10" customFormat="1" x14ac:dyDescent="0.25">
      <c r="A445" s="169" t="s">
        <v>1357</v>
      </c>
      <c r="B445" s="98" t="s">
        <v>722</v>
      </c>
      <c r="C445" s="213" t="s">
        <v>723</v>
      </c>
      <c r="D445" s="214" t="s">
        <v>0</v>
      </c>
      <c r="E445" s="103">
        <v>31</v>
      </c>
      <c r="F445" s="215"/>
      <c r="G445" s="170">
        <f t="shared" si="16"/>
        <v>0</v>
      </c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s="10" customFormat="1" x14ac:dyDescent="0.25">
      <c r="A446" s="169" t="s">
        <v>1358</v>
      </c>
      <c r="B446" s="98" t="s">
        <v>728</v>
      </c>
      <c r="C446" s="213" t="s">
        <v>729</v>
      </c>
      <c r="D446" s="214" t="s">
        <v>0</v>
      </c>
      <c r="E446" s="103">
        <v>5</v>
      </c>
      <c r="F446" s="215"/>
      <c r="G446" s="170">
        <f t="shared" si="16"/>
        <v>0</v>
      </c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s="10" customFormat="1" ht="25.5" x14ac:dyDescent="0.25">
      <c r="A447" s="169" t="s">
        <v>1359</v>
      </c>
      <c r="B447" s="98" t="s">
        <v>738</v>
      </c>
      <c r="C447" s="213" t="s">
        <v>739</v>
      </c>
      <c r="D447" s="214" t="s">
        <v>0</v>
      </c>
      <c r="E447" s="103">
        <v>214</v>
      </c>
      <c r="F447" s="215"/>
      <c r="G447" s="170">
        <f t="shared" si="16"/>
        <v>0</v>
      </c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s="10" customFormat="1" ht="25.5" x14ac:dyDescent="0.25">
      <c r="A448" s="169" t="s">
        <v>1360</v>
      </c>
      <c r="B448" s="98" t="s">
        <v>740</v>
      </c>
      <c r="C448" s="213" t="s">
        <v>741</v>
      </c>
      <c r="D448" s="214" t="s">
        <v>0</v>
      </c>
      <c r="E448" s="103">
        <v>11</v>
      </c>
      <c r="F448" s="215"/>
      <c r="G448" s="170">
        <f t="shared" si="16"/>
        <v>0</v>
      </c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s="10" customFormat="1" ht="25.5" x14ac:dyDescent="0.25">
      <c r="A449" s="169" t="s">
        <v>1361</v>
      </c>
      <c r="B449" s="98" t="s">
        <v>750</v>
      </c>
      <c r="C449" s="213" t="s">
        <v>751</v>
      </c>
      <c r="D449" s="214" t="s">
        <v>0</v>
      </c>
      <c r="E449" s="103">
        <v>90</v>
      </c>
      <c r="F449" s="215"/>
      <c r="G449" s="170">
        <f t="shared" si="16"/>
        <v>0</v>
      </c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s="10" customFormat="1" ht="25.5" x14ac:dyDescent="0.25">
      <c r="A450" s="169" t="s">
        <v>1362</v>
      </c>
      <c r="B450" s="98" t="s">
        <v>758</v>
      </c>
      <c r="C450" s="213" t="s">
        <v>759</v>
      </c>
      <c r="D450" s="214" t="s">
        <v>0</v>
      </c>
      <c r="E450" s="103">
        <v>7</v>
      </c>
      <c r="F450" s="215"/>
      <c r="G450" s="170">
        <f t="shared" si="16"/>
        <v>0</v>
      </c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s="10" customFormat="1" x14ac:dyDescent="0.25">
      <c r="A451" s="169" t="s">
        <v>1363</v>
      </c>
      <c r="B451" s="98" t="s">
        <v>760</v>
      </c>
      <c r="C451" s="213" t="s">
        <v>761</v>
      </c>
      <c r="D451" s="214" t="s">
        <v>0</v>
      </c>
      <c r="E451" s="103">
        <v>95</v>
      </c>
      <c r="F451" s="215"/>
      <c r="G451" s="170">
        <f t="shared" si="16"/>
        <v>0</v>
      </c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s="10" customFormat="1" ht="15.75" thickBot="1" x14ac:dyDescent="0.3">
      <c r="A452" s="216" t="s">
        <v>1364</v>
      </c>
      <c r="B452" s="217" t="s">
        <v>762</v>
      </c>
      <c r="C452" s="213" t="s">
        <v>763</v>
      </c>
      <c r="D452" s="214" t="s">
        <v>0</v>
      </c>
      <c r="E452" s="218">
        <v>95</v>
      </c>
      <c r="F452" s="215"/>
      <c r="G452" s="219">
        <f t="shared" si="16"/>
        <v>0</v>
      </c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s="9" customFormat="1" ht="15.75" thickBot="1" x14ac:dyDescent="0.3">
      <c r="A453" s="204" t="s">
        <v>1031</v>
      </c>
      <c r="B453" s="121"/>
      <c r="C453" s="121" t="s">
        <v>996</v>
      </c>
      <c r="D453" s="121"/>
      <c r="E453" s="129"/>
      <c r="F453" s="129"/>
      <c r="G453" s="130">
        <f>SUM(G454:G493)</f>
        <v>0</v>
      </c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s="10" customFormat="1" x14ac:dyDescent="0.25">
      <c r="A454" s="220" t="s">
        <v>1032</v>
      </c>
      <c r="B454" s="212" t="s">
        <v>754</v>
      </c>
      <c r="C454" s="213" t="s">
        <v>755</v>
      </c>
      <c r="D454" s="214" t="s">
        <v>0</v>
      </c>
      <c r="E454" s="210">
        <v>20</v>
      </c>
      <c r="F454" s="215"/>
      <c r="G454" s="203">
        <f t="shared" ref="G454:G492" si="17">ROUND(E454*F454,2)</f>
        <v>0</v>
      </c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s="10" customFormat="1" x14ac:dyDescent="0.25">
      <c r="A455" s="169" t="s">
        <v>1097</v>
      </c>
      <c r="B455" s="98" t="s">
        <v>768</v>
      </c>
      <c r="C455" s="213" t="s">
        <v>769</v>
      </c>
      <c r="D455" s="214" t="s">
        <v>0</v>
      </c>
      <c r="E455" s="103">
        <v>8</v>
      </c>
      <c r="F455" s="215"/>
      <c r="G455" s="170">
        <f t="shared" si="17"/>
        <v>0</v>
      </c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s="10" customFormat="1" ht="25.5" x14ac:dyDescent="0.25">
      <c r="A456" s="169" t="s">
        <v>1365</v>
      </c>
      <c r="B456" s="98" t="s">
        <v>776</v>
      </c>
      <c r="C456" s="213" t="s">
        <v>777</v>
      </c>
      <c r="D456" s="214" t="s">
        <v>0</v>
      </c>
      <c r="E456" s="103">
        <v>10</v>
      </c>
      <c r="F456" s="215"/>
      <c r="G456" s="170">
        <f t="shared" si="17"/>
        <v>0</v>
      </c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s="10" customFormat="1" x14ac:dyDescent="0.25">
      <c r="A457" s="169" t="s">
        <v>1366</v>
      </c>
      <c r="B457" s="98" t="s">
        <v>770</v>
      </c>
      <c r="C457" s="213" t="s">
        <v>771</v>
      </c>
      <c r="D457" s="214" t="s">
        <v>0</v>
      </c>
      <c r="E457" s="103">
        <v>10</v>
      </c>
      <c r="F457" s="215"/>
      <c r="G457" s="170">
        <f t="shared" si="17"/>
        <v>0</v>
      </c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s="10" customFormat="1" x14ac:dyDescent="0.25">
      <c r="A458" s="169" t="s">
        <v>1367</v>
      </c>
      <c r="B458" s="98" t="s">
        <v>772</v>
      </c>
      <c r="C458" s="213" t="s">
        <v>773</v>
      </c>
      <c r="D458" s="214" t="s">
        <v>0</v>
      </c>
      <c r="E458" s="103">
        <v>10</v>
      </c>
      <c r="F458" s="215"/>
      <c r="G458" s="170">
        <f t="shared" si="17"/>
        <v>0</v>
      </c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s="10" customFormat="1" x14ac:dyDescent="0.25">
      <c r="A459" s="169" t="s">
        <v>1368</v>
      </c>
      <c r="B459" s="98" t="s">
        <v>774</v>
      </c>
      <c r="C459" s="213" t="s">
        <v>775</v>
      </c>
      <c r="D459" s="214" t="s">
        <v>0</v>
      </c>
      <c r="E459" s="103">
        <v>10</v>
      </c>
      <c r="F459" s="215"/>
      <c r="G459" s="170">
        <f t="shared" si="17"/>
        <v>0</v>
      </c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s="10" customFormat="1" x14ac:dyDescent="0.25">
      <c r="A460" s="169" t="s">
        <v>1369</v>
      </c>
      <c r="B460" s="98" t="s">
        <v>792</v>
      </c>
      <c r="C460" s="213" t="s">
        <v>793</v>
      </c>
      <c r="D460" s="214" t="s">
        <v>0</v>
      </c>
      <c r="E460" s="103">
        <v>271</v>
      </c>
      <c r="F460" s="215"/>
      <c r="G460" s="170">
        <f t="shared" si="17"/>
        <v>0</v>
      </c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s="10" customFormat="1" x14ac:dyDescent="0.25">
      <c r="A461" s="169" t="s">
        <v>1370</v>
      </c>
      <c r="B461" s="98" t="s">
        <v>784</v>
      </c>
      <c r="C461" s="213" t="s">
        <v>785</v>
      </c>
      <c r="D461" s="214" t="s">
        <v>0</v>
      </c>
      <c r="E461" s="103">
        <v>8</v>
      </c>
      <c r="F461" s="215"/>
      <c r="G461" s="170">
        <f t="shared" si="17"/>
        <v>0</v>
      </c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s="10" customFormat="1" x14ac:dyDescent="0.25">
      <c r="A462" s="169" t="s">
        <v>1371</v>
      </c>
      <c r="B462" s="98" t="s">
        <v>792</v>
      </c>
      <c r="C462" s="213" t="s">
        <v>793</v>
      </c>
      <c r="D462" s="214" t="s">
        <v>0</v>
      </c>
      <c r="E462" s="103">
        <v>149</v>
      </c>
      <c r="F462" s="215"/>
      <c r="G462" s="170">
        <f t="shared" si="17"/>
        <v>0</v>
      </c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s="10" customFormat="1" ht="38.25" x14ac:dyDescent="0.25">
      <c r="A463" s="169" t="s">
        <v>1372</v>
      </c>
      <c r="B463" s="98" t="s">
        <v>790</v>
      </c>
      <c r="C463" s="213" t="s">
        <v>791</v>
      </c>
      <c r="D463" s="214" t="s">
        <v>0</v>
      </c>
      <c r="E463" s="103">
        <v>185</v>
      </c>
      <c r="F463" s="215"/>
      <c r="G463" s="170">
        <f t="shared" si="17"/>
        <v>0</v>
      </c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s="10" customFormat="1" x14ac:dyDescent="0.25">
      <c r="A464" s="169" t="s">
        <v>1373</v>
      </c>
      <c r="B464" s="98" t="s">
        <v>780</v>
      </c>
      <c r="C464" s="213" t="s">
        <v>781</v>
      </c>
      <c r="D464" s="214" t="s">
        <v>0</v>
      </c>
      <c r="E464" s="103">
        <v>7</v>
      </c>
      <c r="F464" s="215"/>
      <c r="G464" s="170">
        <f t="shared" si="17"/>
        <v>0</v>
      </c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s="10" customFormat="1" ht="25.5" x14ac:dyDescent="0.25">
      <c r="A465" s="169" t="s">
        <v>1374</v>
      </c>
      <c r="B465" s="98" t="s">
        <v>786</v>
      </c>
      <c r="C465" s="213" t="s">
        <v>787</v>
      </c>
      <c r="D465" s="214" t="s">
        <v>0</v>
      </c>
      <c r="E465" s="103">
        <v>4</v>
      </c>
      <c r="F465" s="215"/>
      <c r="G465" s="170">
        <f t="shared" si="17"/>
        <v>0</v>
      </c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s="10" customFormat="1" ht="25.5" x14ac:dyDescent="0.25">
      <c r="A466" s="169" t="s">
        <v>1375</v>
      </c>
      <c r="B466" s="98" t="s">
        <v>782</v>
      </c>
      <c r="C466" s="213" t="s">
        <v>783</v>
      </c>
      <c r="D466" s="214" t="s">
        <v>0</v>
      </c>
      <c r="E466" s="103">
        <v>2</v>
      </c>
      <c r="F466" s="215"/>
      <c r="G466" s="170">
        <f t="shared" si="17"/>
        <v>0</v>
      </c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s="10" customFormat="1" x14ac:dyDescent="0.25">
      <c r="A467" s="169" t="s">
        <v>1376</v>
      </c>
      <c r="B467" s="98" t="s">
        <v>788</v>
      </c>
      <c r="C467" s="213" t="s">
        <v>789</v>
      </c>
      <c r="D467" s="214" t="s">
        <v>0</v>
      </c>
      <c r="E467" s="103">
        <v>10</v>
      </c>
      <c r="F467" s="215"/>
      <c r="G467" s="170">
        <f t="shared" si="17"/>
        <v>0</v>
      </c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s="10" customFormat="1" x14ac:dyDescent="0.25">
      <c r="A468" s="169" t="s">
        <v>1377</v>
      </c>
      <c r="B468" s="98" t="s">
        <v>794</v>
      </c>
      <c r="C468" s="213" t="s">
        <v>795</v>
      </c>
      <c r="D468" s="214" t="s">
        <v>0</v>
      </c>
      <c r="E468" s="103">
        <v>10</v>
      </c>
      <c r="F468" s="215"/>
      <c r="G468" s="170">
        <f t="shared" si="17"/>
        <v>0</v>
      </c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s="10" customFormat="1" x14ac:dyDescent="0.25">
      <c r="A469" s="169" t="s">
        <v>1378</v>
      </c>
      <c r="B469" s="98" t="s">
        <v>796</v>
      </c>
      <c r="C469" s="213" t="s">
        <v>797</v>
      </c>
      <c r="D469" s="214" t="s">
        <v>0</v>
      </c>
      <c r="E469" s="103">
        <v>11</v>
      </c>
      <c r="F469" s="215"/>
      <c r="G469" s="170">
        <f t="shared" si="17"/>
        <v>0</v>
      </c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s="10" customFormat="1" x14ac:dyDescent="0.25">
      <c r="A470" s="169" t="s">
        <v>1379</v>
      </c>
      <c r="B470" s="98" t="s">
        <v>800</v>
      </c>
      <c r="C470" s="213" t="s">
        <v>801</v>
      </c>
      <c r="D470" s="214" t="s">
        <v>0</v>
      </c>
      <c r="E470" s="103">
        <v>6</v>
      </c>
      <c r="F470" s="215"/>
      <c r="G470" s="170">
        <f t="shared" si="17"/>
        <v>0</v>
      </c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s="10" customFormat="1" x14ac:dyDescent="0.25">
      <c r="A471" s="169" t="s">
        <v>1380</v>
      </c>
      <c r="B471" s="98" t="s">
        <v>802</v>
      </c>
      <c r="C471" s="213" t="s">
        <v>803</v>
      </c>
      <c r="D471" s="214" t="s">
        <v>0</v>
      </c>
      <c r="E471" s="103">
        <v>6</v>
      </c>
      <c r="F471" s="215"/>
      <c r="G471" s="170">
        <f t="shared" si="17"/>
        <v>0</v>
      </c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s="10" customFormat="1" x14ac:dyDescent="0.25">
      <c r="A472" s="169" t="s">
        <v>1381</v>
      </c>
      <c r="B472" s="98" t="s">
        <v>798</v>
      </c>
      <c r="C472" s="213" t="s">
        <v>799</v>
      </c>
      <c r="D472" s="214" t="s">
        <v>0</v>
      </c>
      <c r="E472" s="103">
        <v>9</v>
      </c>
      <c r="F472" s="215"/>
      <c r="G472" s="170">
        <f t="shared" si="17"/>
        <v>0</v>
      </c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s="10" customFormat="1" x14ac:dyDescent="0.25">
      <c r="A473" s="169" t="s">
        <v>116</v>
      </c>
      <c r="B473" s="98" t="s">
        <v>778</v>
      </c>
      <c r="C473" s="213" t="s">
        <v>779</v>
      </c>
      <c r="D473" s="214" t="s">
        <v>0</v>
      </c>
      <c r="E473" s="103">
        <v>2</v>
      </c>
      <c r="F473" s="215"/>
      <c r="G473" s="170">
        <f t="shared" si="17"/>
        <v>0</v>
      </c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s="10" customFormat="1" ht="25.5" x14ac:dyDescent="0.25">
      <c r="A474" s="169" t="s">
        <v>1382</v>
      </c>
      <c r="B474" s="107" t="s">
        <v>1796</v>
      </c>
      <c r="C474" s="101" t="s">
        <v>1008</v>
      </c>
      <c r="D474" s="102" t="s">
        <v>922</v>
      </c>
      <c r="E474" s="103">
        <v>2</v>
      </c>
      <c r="F474" s="113"/>
      <c r="G474" s="170">
        <f t="shared" si="17"/>
        <v>0</v>
      </c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s="10" customFormat="1" x14ac:dyDescent="0.25">
      <c r="A475" s="169" t="s">
        <v>1383</v>
      </c>
      <c r="B475" s="107" t="s">
        <v>1544</v>
      </c>
      <c r="C475" s="101" t="s">
        <v>1010</v>
      </c>
      <c r="D475" s="102" t="s">
        <v>922</v>
      </c>
      <c r="E475" s="103">
        <v>2</v>
      </c>
      <c r="F475" s="113"/>
      <c r="G475" s="170">
        <f t="shared" si="17"/>
        <v>0</v>
      </c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s="10" customFormat="1" ht="25.5" x14ac:dyDescent="0.25">
      <c r="A476" s="169" t="s">
        <v>1384</v>
      </c>
      <c r="B476" s="107" t="s">
        <v>1545</v>
      </c>
      <c r="C476" s="101" t="s">
        <v>1011</v>
      </c>
      <c r="D476" s="102" t="s">
        <v>922</v>
      </c>
      <c r="E476" s="103">
        <v>5</v>
      </c>
      <c r="F476" s="113"/>
      <c r="G476" s="170">
        <f t="shared" si="17"/>
        <v>0</v>
      </c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s="10" customFormat="1" ht="25.5" x14ac:dyDescent="0.25">
      <c r="A477" s="169" t="s">
        <v>1385</v>
      </c>
      <c r="B477" s="104" t="s">
        <v>587</v>
      </c>
      <c r="C477" s="213" t="s">
        <v>588</v>
      </c>
      <c r="D477" s="214" t="s">
        <v>0</v>
      </c>
      <c r="E477" s="103">
        <v>2</v>
      </c>
      <c r="F477" s="215"/>
      <c r="G477" s="170">
        <f t="shared" si="17"/>
        <v>0</v>
      </c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s="10" customFormat="1" ht="25.5" x14ac:dyDescent="0.25">
      <c r="A478" s="169" t="s">
        <v>1386</v>
      </c>
      <c r="B478" s="104" t="s">
        <v>756</v>
      </c>
      <c r="C478" s="213" t="s">
        <v>757</v>
      </c>
      <c r="D478" s="214" t="s">
        <v>0</v>
      </c>
      <c r="E478" s="103">
        <v>2</v>
      </c>
      <c r="F478" s="215"/>
      <c r="G478" s="170">
        <f t="shared" si="17"/>
        <v>0</v>
      </c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s="10" customFormat="1" x14ac:dyDescent="0.25">
      <c r="A479" s="169" t="s">
        <v>1387</v>
      </c>
      <c r="B479" s="104" t="s">
        <v>730</v>
      </c>
      <c r="C479" s="213" t="s">
        <v>731</v>
      </c>
      <c r="D479" s="214" t="s">
        <v>0</v>
      </c>
      <c r="E479" s="103">
        <v>13</v>
      </c>
      <c r="F479" s="215"/>
      <c r="G479" s="170">
        <f t="shared" si="17"/>
        <v>0</v>
      </c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s="10" customFormat="1" ht="25.5" x14ac:dyDescent="0.25">
      <c r="A480" s="169" t="s">
        <v>1388</v>
      </c>
      <c r="B480" s="104" t="s">
        <v>708</v>
      </c>
      <c r="C480" s="213" t="s">
        <v>709</v>
      </c>
      <c r="D480" s="214" t="s">
        <v>16</v>
      </c>
      <c r="E480" s="103">
        <v>716.38</v>
      </c>
      <c r="F480" s="215"/>
      <c r="G480" s="170">
        <f t="shared" si="17"/>
        <v>0</v>
      </c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s="10" customFormat="1" ht="25.5" x14ac:dyDescent="0.25">
      <c r="A481" s="169" t="s">
        <v>1389</v>
      </c>
      <c r="B481" s="114" t="s">
        <v>386</v>
      </c>
      <c r="C481" s="213" t="s">
        <v>387</v>
      </c>
      <c r="D481" s="214" t="s">
        <v>16</v>
      </c>
      <c r="E481" s="103">
        <v>1050</v>
      </c>
      <c r="F481" s="215"/>
      <c r="G481" s="170">
        <f t="shared" si="17"/>
        <v>0</v>
      </c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s="10" customFormat="1" ht="25.5" x14ac:dyDescent="0.25">
      <c r="A482" s="169" t="s">
        <v>1390</v>
      </c>
      <c r="B482" s="114" t="s">
        <v>388</v>
      </c>
      <c r="C482" s="213" t="s">
        <v>389</v>
      </c>
      <c r="D482" s="214" t="s">
        <v>16</v>
      </c>
      <c r="E482" s="103">
        <v>2650</v>
      </c>
      <c r="F482" s="215"/>
      <c r="G482" s="170">
        <f t="shared" si="17"/>
        <v>0</v>
      </c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s="10" customFormat="1" x14ac:dyDescent="0.25">
      <c r="A483" s="169" t="s">
        <v>1391</v>
      </c>
      <c r="B483" s="114" t="s">
        <v>581</v>
      </c>
      <c r="C483" s="213" t="s">
        <v>582</v>
      </c>
      <c r="D483" s="214" t="s">
        <v>0</v>
      </c>
      <c r="E483" s="103">
        <v>154</v>
      </c>
      <c r="F483" s="215"/>
      <c r="G483" s="170">
        <f t="shared" si="17"/>
        <v>0</v>
      </c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s="10" customFormat="1" ht="25.5" x14ac:dyDescent="0.25">
      <c r="A484" s="169" t="s">
        <v>1392</v>
      </c>
      <c r="B484" s="114" t="s">
        <v>541</v>
      </c>
      <c r="C484" s="213" t="s">
        <v>542</v>
      </c>
      <c r="D484" s="214" t="s">
        <v>0</v>
      </c>
      <c r="E484" s="103">
        <v>15</v>
      </c>
      <c r="F484" s="215"/>
      <c r="G484" s="170">
        <f t="shared" si="17"/>
        <v>0</v>
      </c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s="10" customFormat="1" x14ac:dyDescent="0.25">
      <c r="A485" s="169" t="s">
        <v>1393</v>
      </c>
      <c r="B485" s="114" t="s">
        <v>573</v>
      </c>
      <c r="C485" s="213" t="s">
        <v>574</v>
      </c>
      <c r="D485" s="214" t="s">
        <v>18</v>
      </c>
      <c r="E485" s="103">
        <v>350</v>
      </c>
      <c r="F485" s="215"/>
      <c r="G485" s="170">
        <f t="shared" si="17"/>
        <v>0</v>
      </c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s="10" customFormat="1" x14ac:dyDescent="0.25">
      <c r="A486" s="169" t="s">
        <v>1394</v>
      </c>
      <c r="B486" s="114" t="s">
        <v>575</v>
      </c>
      <c r="C486" s="213" t="s">
        <v>576</v>
      </c>
      <c r="D486" s="214" t="s">
        <v>18</v>
      </c>
      <c r="E486" s="103">
        <v>190</v>
      </c>
      <c r="F486" s="215"/>
      <c r="G486" s="170">
        <f t="shared" si="17"/>
        <v>0</v>
      </c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s="10" customFormat="1" x14ac:dyDescent="0.25">
      <c r="A487" s="169" t="s">
        <v>1395</v>
      </c>
      <c r="B487" s="114" t="s">
        <v>530</v>
      </c>
      <c r="C487" s="213" t="s">
        <v>531</v>
      </c>
      <c r="D487" s="214" t="s">
        <v>16</v>
      </c>
      <c r="E487" s="103">
        <v>2990</v>
      </c>
      <c r="F487" s="215"/>
      <c r="G487" s="170">
        <f t="shared" si="17"/>
        <v>0</v>
      </c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s="10" customFormat="1" x14ac:dyDescent="0.25">
      <c r="A488" s="169" t="s">
        <v>1396</v>
      </c>
      <c r="B488" s="114" t="s">
        <v>1546</v>
      </c>
      <c r="C488" s="115" t="s">
        <v>1021</v>
      </c>
      <c r="D488" s="94" t="s">
        <v>1022</v>
      </c>
      <c r="E488" s="103">
        <v>2</v>
      </c>
      <c r="F488" s="113"/>
      <c r="G488" s="170">
        <f t="shared" si="17"/>
        <v>0</v>
      </c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s="10" customFormat="1" x14ac:dyDescent="0.25">
      <c r="A489" s="169" t="s">
        <v>1397</v>
      </c>
      <c r="B489" s="114" t="s">
        <v>1547</v>
      </c>
      <c r="C489" s="115" t="s">
        <v>1024</v>
      </c>
      <c r="D489" s="94" t="s">
        <v>1022</v>
      </c>
      <c r="E489" s="103">
        <v>8</v>
      </c>
      <c r="F489" s="113"/>
      <c r="G489" s="170">
        <f t="shared" si="17"/>
        <v>0</v>
      </c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s="10" customFormat="1" x14ac:dyDescent="0.25">
      <c r="A490" s="169" t="s">
        <v>1398</v>
      </c>
      <c r="B490" s="114" t="s">
        <v>1548</v>
      </c>
      <c r="C490" s="115" t="s">
        <v>1026</v>
      </c>
      <c r="D490" s="94" t="s">
        <v>1022</v>
      </c>
      <c r="E490" s="103">
        <v>8</v>
      </c>
      <c r="F490" s="113"/>
      <c r="G490" s="170">
        <f t="shared" si="17"/>
        <v>0</v>
      </c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s="10" customFormat="1" x14ac:dyDescent="0.25">
      <c r="A491" s="169" t="s">
        <v>1399</v>
      </c>
      <c r="B491" s="114" t="s">
        <v>1549</v>
      </c>
      <c r="C491" s="115" t="s">
        <v>1028</v>
      </c>
      <c r="D491" s="94" t="s">
        <v>1022</v>
      </c>
      <c r="E491" s="103">
        <v>4</v>
      </c>
      <c r="F491" s="113"/>
      <c r="G491" s="170">
        <f t="shared" si="17"/>
        <v>0</v>
      </c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s="10" customFormat="1" x14ac:dyDescent="0.25">
      <c r="A492" s="169" t="s">
        <v>1400</v>
      </c>
      <c r="B492" s="114" t="s">
        <v>1550</v>
      </c>
      <c r="C492" s="115" t="s">
        <v>1030</v>
      </c>
      <c r="D492" s="94" t="s">
        <v>879</v>
      </c>
      <c r="E492" s="103">
        <v>1058.5</v>
      </c>
      <c r="F492" s="113"/>
      <c r="G492" s="170">
        <f t="shared" si="17"/>
        <v>0</v>
      </c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s="10" customFormat="1" ht="15.75" thickBot="1" x14ac:dyDescent="0.3">
      <c r="A493" s="73"/>
      <c r="B493" s="74"/>
      <c r="C493" s="213"/>
      <c r="D493" s="214"/>
      <c r="E493" s="81"/>
      <c r="F493" s="215"/>
      <c r="G493" s="125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s="10" customFormat="1" ht="15.75" thickBot="1" x14ac:dyDescent="0.3">
      <c r="A494" s="204" t="s">
        <v>1033</v>
      </c>
      <c r="B494" s="121"/>
      <c r="C494" s="121" t="s">
        <v>1212</v>
      </c>
      <c r="D494" s="121"/>
      <c r="E494" s="129"/>
      <c r="F494" s="122"/>
      <c r="G494" s="130">
        <f>SUM(G495:G496)</f>
        <v>0</v>
      </c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s="10" customFormat="1" x14ac:dyDescent="0.25">
      <c r="A495" s="211" t="s">
        <v>1035</v>
      </c>
      <c r="B495" s="212" t="s">
        <v>825</v>
      </c>
      <c r="C495" s="213" t="s">
        <v>826</v>
      </c>
      <c r="D495" s="214" t="s">
        <v>0</v>
      </c>
      <c r="E495" s="210">
        <v>233</v>
      </c>
      <c r="F495" s="215"/>
      <c r="G495" s="203">
        <f t="shared" ref="G495" si="18">ROUND(E495*F495,2)</f>
        <v>0</v>
      </c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s="10" customFormat="1" ht="15.75" thickBot="1" x14ac:dyDescent="0.3">
      <c r="A496" s="73"/>
      <c r="B496" s="74"/>
      <c r="C496" s="213"/>
      <c r="D496" s="214"/>
      <c r="E496" s="81"/>
      <c r="F496" s="215"/>
      <c r="G496" s="125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s="9" customFormat="1" ht="15.75" thickBot="1" x14ac:dyDescent="0.3">
      <c r="A497" s="204" t="s">
        <v>1401</v>
      </c>
      <c r="B497" s="121"/>
      <c r="C497" s="121" t="s">
        <v>804</v>
      </c>
      <c r="D497" s="121"/>
      <c r="E497" s="129"/>
      <c r="F497" s="122"/>
      <c r="G497" s="130">
        <f>SUM(G498:G500)</f>
        <v>0</v>
      </c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s="10" customFormat="1" x14ac:dyDescent="0.25">
      <c r="A498" s="211" t="s">
        <v>1036</v>
      </c>
      <c r="B498" s="212" t="s">
        <v>805</v>
      </c>
      <c r="C498" s="213" t="s">
        <v>806</v>
      </c>
      <c r="D498" s="214" t="s">
        <v>15</v>
      </c>
      <c r="E498" s="210">
        <v>10065.33</v>
      </c>
      <c r="F498" s="215"/>
      <c r="G498" s="203">
        <f t="shared" ref="G498:G499" si="19">ROUND(E498*F498,2)</f>
        <v>0</v>
      </c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s="10" customFormat="1" x14ac:dyDescent="0.25">
      <c r="A499" s="171" t="s">
        <v>1103</v>
      </c>
      <c r="B499" s="98" t="s">
        <v>807</v>
      </c>
      <c r="C499" s="213" t="s">
        <v>808</v>
      </c>
      <c r="D499" s="214" t="s">
        <v>15</v>
      </c>
      <c r="E499" s="103">
        <v>529.15</v>
      </c>
      <c r="F499" s="215"/>
      <c r="G499" s="170">
        <f t="shared" si="19"/>
        <v>0</v>
      </c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s="10" customFormat="1" ht="15.75" thickBot="1" x14ac:dyDescent="0.3">
      <c r="A500" s="73"/>
      <c r="B500" s="91"/>
      <c r="C500" s="213"/>
      <c r="D500" s="214"/>
      <c r="E500" s="81"/>
      <c r="F500" s="215"/>
      <c r="G500" s="125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s="14" customFormat="1" ht="15.75" thickBot="1" x14ac:dyDescent="0.3">
      <c r="A501" s="204" t="s">
        <v>1402</v>
      </c>
      <c r="B501" s="121"/>
      <c r="C501" s="121" t="s">
        <v>1034</v>
      </c>
      <c r="D501" s="121"/>
      <c r="E501" s="129"/>
      <c r="F501" s="122"/>
      <c r="G501" s="130">
        <f>SUM(G502:G541)</f>
        <v>0</v>
      </c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s="10" customFormat="1" ht="25.5" x14ac:dyDescent="0.25">
      <c r="A502" s="206" t="s">
        <v>1104</v>
      </c>
      <c r="B502" s="207" t="s">
        <v>1551</v>
      </c>
      <c r="C502" s="208" t="s">
        <v>1591</v>
      </c>
      <c r="D502" s="209"/>
      <c r="E502" s="210">
        <v>1</v>
      </c>
      <c r="F502" s="205"/>
      <c r="G502" s="203">
        <f t="shared" ref="G502:G540" si="20">ROUND(E502*F502,2)</f>
        <v>0</v>
      </c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s="10" customFormat="1" ht="25.5" x14ac:dyDescent="0.25">
      <c r="A503" s="174" t="s">
        <v>1512</v>
      </c>
      <c r="B503" s="116" t="s">
        <v>1552</v>
      </c>
      <c r="C503" s="101" t="s">
        <v>1592</v>
      </c>
      <c r="D503" s="102"/>
      <c r="E503" s="103">
        <v>4</v>
      </c>
      <c r="F503" s="117"/>
      <c r="G503" s="170">
        <f t="shared" si="20"/>
        <v>0</v>
      </c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s="10" customFormat="1" ht="25.5" x14ac:dyDescent="0.25">
      <c r="A504" s="174" t="s">
        <v>1606</v>
      </c>
      <c r="B504" s="116" t="s">
        <v>1553</v>
      </c>
      <c r="C504" s="101" t="s">
        <v>1593</v>
      </c>
      <c r="D504" s="102"/>
      <c r="E504" s="103">
        <v>1</v>
      </c>
      <c r="F504" s="117"/>
      <c r="G504" s="170">
        <f t="shared" si="20"/>
        <v>0</v>
      </c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s="10" customFormat="1" ht="25.5" x14ac:dyDescent="0.25">
      <c r="A505" s="174" t="s">
        <v>1607</v>
      </c>
      <c r="B505" s="116" t="s">
        <v>1554</v>
      </c>
      <c r="C505" s="101" t="s">
        <v>1594</v>
      </c>
      <c r="D505" s="102"/>
      <c r="E505" s="103">
        <v>2</v>
      </c>
      <c r="F505" s="117"/>
      <c r="G505" s="170">
        <f t="shared" si="20"/>
        <v>0</v>
      </c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s="10" customFormat="1" ht="25.5" x14ac:dyDescent="0.25">
      <c r="A506" s="174" t="s">
        <v>1608</v>
      </c>
      <c r="B506" s="116" t="s">
        <v>1555</v>
      </c>
      <c r="C506" s="101" t="s">
        <v>1595</v>
      </c>
      <c r="D506" s="102"/>
      <c r="E506" s="103">
        <v>2</v>
      </c>
      <c r="F506" s="117"/>
      <c r="G506" s="170">
        <f t="shared" si="20"/>
        <v>0</v>
      </c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s="10" customFormat="1" ht="25.5" x14ac:dyDescent="0.25">
      <c r="A507" s="174" t="s">
        <v>1609</v>
      </c>
      <c r="B507" s="116" t="s">
        <v>1556</v>
      </c>
      <c r="C507" s="101" t="s">
        <v>1596</v>
      </c>
      <c r="D507" s="102"/>
      <c r="E507" s="103">
        <v>2</v>
      </c>
      <c r="F507" s="117"/>
      <c r="G507" s="170">
        <f t="shared" si="20"/>
        <v>0</v>
      </c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s="10" customFormat="1" ht="25.5" x14ac:dyDescent="0.25">
      <c r="A508" s="174" t="s">
        <v>1610</v>
      </c>
      <c r="B508" s="116" t="s">
        <v>1557</v>
      </c>
      <c r="C508" s="101" t="s">
        <v>1597</v>
      </c>
      <c r="D508" s="102"/>
      <c r="E508" s="103">
        <v>2</v>
      </c>
      <c r="F508" s="117"/>
      <c r="G508" s="170">
        <f t="shared" si="20"/>
        <v>0</v>
      </c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s="10" customFormat="1" ht="25.5" x14ac:dyDescent="0.25">
      <c r="A509" s="174" t="s">
        <v>1605</v>
      </c>
      <c r="B509" s="116" t="s">
        <v>1558</v>
      </c>
      <c r="C509" s="101" t="s">
        <v>1598</v>
      </c>
      <c r="D509" s="102"/>
      <c r="E509" s="103">
        <v>2</v>
      </c>
      <c r="F509" s="117"/>
      <c r="G509" s="170">
        <f t="shared" si="20"/>
        <v>0</v>
      </c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s="10" customFormat="1" ht="51" x14ac:dyDescent="0.25">
      <c r="A510" s="174" t="s">
        <v>1611</v>
      </c>
      <c r="B510" s="116" t="s">
        <v>1559</v>
      </c>
      <c r="C510" s="101" t="s">
        <v>1599</v>
      </c>
      <c r="D510" s="102"/>
      <c r="E510" s="103">
        <v>8</v>
      </c>
      <c r="F510" s="117"/>
      <c r="G510" s="170">
        <f t="shared" si="20"/>
        <v>0</v>
      </c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s="10" customFormat="1" ht="51" x14ac:dyDescent="0.25">
      <c r="A511" s="174" t="s">
        <v>1612</v>
      </c>
      <c r="B511" s="116" t="s">
        <v>1560</v>
      </c>
      <c r="C511" s="101" t="s">
        <v>1600</v>
      </c>
      <c r="D511" s="102"/>
      <c r="E511" s="103">
        <v>17</v>
      </c>
      <c r="F511" s="117"/>
      <c r="G511" s="170">
        <f t="shared" si="20"/>
        <v>0</v>
      </c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s="10" customFormat="1" ht="51" x14ac:dyDescent="0.25">
      <c r="A512" s="174" t="s">
        <v>1613</v>
      </c>
      <c r="B512" s="116" t="s">
        <v>1561</v>
      </c>
      <c r="C512" s="101" t="s">
        <v>1601</v>
      </c>
      <c r="D512" s="102"/>
      <c r="E512" s="103">
        <v>2</v>
      </c>
      <c r="F512" s="117"/>
      <c r="G512" s="170">
        <f t="shared" si="20"/>
        <v>0</v>
      </c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s="10" customFormat="1" ht="38.25" x14ac:dyDescent="0.25">
      <c r="A513" s="174" t="s">
        <v>1614</v>
      </c>
      <c r="B513" s="116" t="s">
        <v>1562</v>
      </c>
      <c r="C513" s="101" t="s">
        <v>1602</v>
      </c>
      <c r="D513" s="102"/>
      <c r="E513" s="103">
        <v>78</v>
      </c>
      <c r="F513" s="117"/>
      <c r="G513" s="170">
        <f t="shared" si="20"/>
        <v>0</v>
      </c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s="10" customFormat="1" ht="25.5" x14ac:dyDescent="0.25">
      <c r="A514" s="174" t="s">
        <v>1615</v>
      </c>
      <c r="B514" s="116" t="s">
        <v>1563</v>
      </c>
      <c r="C514" s="101" t="s">
        <v>1603</v>
      </c>
      <c r="D514" s="102"/>
      <c r="E514" s="103">
        <v>9</v>
      </c>
      <c r="F514" s="117"/>
      <c r="G514" s="170">
        <f t="shared" si="20"/>
        <v>0</v>
      </c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s="10" customFormat="1" x14ac:dyDescent="0.25">
      <c r="A515" s="174" t="s">
        <v>1616</v>
      </c>
      <c r="B515" s="116" t="s">
        <v>1564</v>
      </c>
      <c r="C515" s="101" t="s">
        <v>1604</v>
      </c>
      <c r="D515" s="102"/>
      <c r="E515" s="103">
        <v>1</v>
      </c>
      <c r="F515" s="117"/>
      <c r="G515" s="170">
        <f t="shared" si="20"/>
        <v>0</v>
      </c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s="10" customFormat="1" ht="38.25" x14ac:dyDescent="0.25">
      <c r="A516" s="174" t="s">
        <v>1617</v>
      </c>
      <c r="B516" s="116" t="s">
        <v>1565</v>
      </c>
      <c r="C516" s="101" t="s">
        <v>1642</v>
      </c>
      <c r="D516" s="102"/>
      <c r="E516" s="103">
        <v>2913</v>
      </c>
      <c r="F516" s="117"/>
      <c r="G516" s="170">
        <f t="shared" si="20"/>
        <v>0</v>
      </c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s="10" customFormat="1" ht="25.5" x14ac:dyDescent="0.25">
      <c r="A517" s="174" t="s">
        <v>1618</v>
      </c>
      <c r="B517" s="116" t="s">
        <v>1566</v>
      </c>
      <c r="C517" s="95" t="s">
        <v>1664</v>
      </c>
      <c r="D517" s="96"/>
      <c r="E517" s="103">
        <v>35100</v>
      </c>
      <c r="F517" s="113"/>
      <c r="G517" s="170">
        <f t="shared" si="20"/>
        <v>0</v>
      </c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s="10" customFormat="1" ht="25.5" x14ac:dyDescent="0.25">
      <c r="A518" s="174" t="s">
        <v>1619</v>
      </c>
      <c r="B518" s="116" t="s">
        <v>1567</v>
      </c>
      <c r="C518" s="101" t="s">
        <v>1643</v>
      </c>
      <c r="D518" s="102"/>
      <c r="E518" s="103">
        <v>84</v>
      </c>
      <c r="F518" s="117"/>
      <c r="G518" s="170">
        <f t="shared" si="20"/>
        <v>0</v>
      </c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s="10" customFormat="1" ht="25.5" x14ac:dyDescent="0.25">
      <c r="A519" s="174" t="s">
        <v>1620</v>
      </c>
      <c r="B519" s="116" t="s">
        <v>1568</v>
      </c>
      <c r="C519" s="101" t="s">
        <v>1644</v>
      </c>
      <c r="D519" s="102"/>
      <c r="E519" s="103">
        <v>70</v>
      </c>
      <c r="F519" s="117"/>
      <c r="G519" s="170">
        <f t="shared" si="20"/>
        <v>0</v>
      </c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s="10" customFormat="1" ht="25.5" x14ac:dyDescent="0.25">
      <c r="A520" s="174" t="s">
        <v>1621</v>
      </c>
      <c r="B520" s="116" t="s">
        <v>1569</v>
      </c>
      <c r="C520" s="101" t="s">
        <v>1645</v>
      </c>
      <c r="D520" s="102"/>
      <c r="E520" s="103">
        <v>91</v>
      </c>
      <c r="F520" s="117"/>
      <c r="G520" s="170">
        <f t="shared" si="20"/>
        <v>0</v>
      </c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s="10" customFormat="1" ht="25.5" x14ac:dyDescent="0.25">
      <c r="A521" s="174" t="s">
        <v>1622</v>
      </c>
      <c r="B521" s="116" t="s">
        <v>1570</v>
      </c>
      <c r="C521" s="101" t="s">
        <v>1646</v>
      </c>
      <c r="D521" s="102"/>
      <c r="E521" s="103">
        <v>105</v>
      </c>
      <c r="F521" s="117"/>
      <c r="G521" s="170">
        <f t="shared" si="20"/>
        <v>0</v>
      </c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s="10" customFormat="1" ht="25.5" x14ac:dyDescent="0.25">
      <c r="A522" s="174" t="s">
        <v>1623</v>
      </c>
      <c r="B522" s="116" t="s">
        <v>1571</v>
      </c>
      <c r="C522" s="101" t="s">
        <v>1647</v>
      </c>
      <c r="D522" s="102"/>
      <c r="E522" s="103">
        <v>63</v>
      </c>
      <c r="F522" s="117"/>
      <c r="G522" s="170">
        <f t="shared" si="20"/>
        <v>0</v>
      </c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s="10" customFormat="1" ht="25.5" x14ac:dyDescent="0.25">
      <c r="A523" s="174" t="s">
        <v>1624</v>
      </c>
      <c r="B523" s="116" t="s">
        <v>1667</v>
      </c>
      <c r="C523" s="101" t="s">
        <v>1648</v>
      </c>
      <c r="D523" s="102"/>
      <c r="E523" s="103">
        <v>84</v>
      </c>
      <c r="F523" s="117"/>
      <c r="G523" s="170">
        <f t="shared" si="20"/>
        <v>0</v>
      </c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s="10" customFormat="1" ht="25.5" x14ac:dyDescent="0.25">
      <c r="A524" s="174" t="s">
        <v>1625</v>
      </c>
      <c r="B524" s="116" t="s">
        <v>1668</v>
      </c>
      <c r="C524" s="101" t="s">
        <v>1649</v>
      </c>
      <c r="D524" s="102"/>
      <c r="E524" s="103">
        <v>140</v>
      </c>
      <c r="F524" s="117"/>
      <c r="G524" s="170">
        <f t="shared" si="20"/>
        <v>0</v>
      </c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s="10" customFormat="1" ht="25.5" x14ac:dyDescent="0.25">
      <c r="A525" s="174" t="s">
        <v>1626</v>
      </c>
      <c r="B525" s="116" t="s">
        <v>1669</v>
      </c>
      <c r="C525" s="101" t="s">
        <v>1650</v>
      </c>
      <c r="D525" s="102"/>
      <c r="E525" s="103">
        <v>147</v>
      </c>
      <c r="F525" s="117"/>
      <c r="G525" s="170">
        <f t="shared" si="20"/>
        <v>0</v>
      </c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s="10" customFormat="1" ht="25.5" x14ac:dyDescent="0.25">
      <c r="A526" s="174" t="s">
        <v>1627</v>
      </c>
      <c r="B526" s="116" t="s">
        <v>1670</v>
      </c>
      <c r="C526" s="101" t="s">
        <v>1651</v>
      </c>
      <c r="D526" s="102"/>
      <c r="E526" s="103">
        <v>161</v>
      </c>
      <c r="F526" s="117"/>
      <c r="G526" s="170">
        <f t="shared" si="20"/>
        <v>0</v>
      </c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s="10" customFormat="1" ht="25.5" x14ac:dyDescent="0.25">
      <c r="A527" s="174" t="s">
        <v>1628</v>
      </c>
      <c r="B527" s="116" t="s">
        <v>1671</v>
      </c>
      <c r="C527" s="101" t="s">
        <v>1652</v>
      </c>
      <c r="D527" s="102"/>
      <c r="E527" s="103">
        <v>140</v>
      </c>
      <c r="F527" s="117"/>
      <c r="G527" s="170">
        <f t="shared" si="20"/>
        <v>0</v>
      </c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s="10" customFormat="1" ht="25.5" x14ac:dyDescent="0.25">
      <c r="A528" s="174" t="s">
        <v>1629</v>
      </c>
      <c r="B528" s="116" t="s">
        <v>1672</v>
      </c>
      <c r="C528" s="101" t="s">
        <v>1653</v>
      </c>
      <c r="D528" s="102"/>
      <c r="E528" s="103">
        <v>112</v>
      </c>
      <c r="F528" s="117"/>
      <c r="G528" s="170">
        <f t="shared" si="20"/>
        <v>0</v>
      </c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s="10" customFormat="1" ht="25.5" x14ac:dyDescent="0.25">
      <c r="A529" s="174" t="s">
        <v>1630</v>
      </c>
      <c r="B529" s="116" t="s">
        <v>1673</v>
      </c>
      <c r="C529" s="101" t="s">
        <v>1654</v>
      </c>
      <c r="D529" s="102"/>
      <c r="E529" s="103">
        <v>147</v>
      </c>
      <c r="F529" s="117"/>
      <c r="G529" s="170">
        <f t="shared" si="20"/>
        <v>0</v>
      </c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s="10" customFormat="1" ht="25.5" x14ac:dyDescent="0.25">
      <c r="A530" s="174" t="s">
        <v>1631</v>
      </c>
      <c r="B530" s="116" t="s">
        <v>1674</v>
      </c>
      <c r="C530" s="101" t="s">
        <v>1655</v>
      </c>
      <c r="D530" s="102"/>
      <c r="E530" s="103">
        <v>70</v>
      </c>
      <c r="F530" s="117"/>
      <c r="G530" s="170">
        <f t="shared" si="20"/>
        <v>0</v>
      </c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s="10" customFormat="1" ht="25.5" x14ac:dyDescent="0.25">
      <c r="A531" s="174" t="s">
        <v>1632</v>
      </c>
      <c r="B531" s="116" t="s">
        <v>1675</v>
      </c>
      <c r="C531" s="101" t="s">
        <v>1656</v>
      </c>
      <c r="D531" s="102"/>
      <c r="E531" s="103">
        <v>63</v>
      </c>
      <c r="F531" s="117"/>
      <c r="G531" s="170">
        <f t="shared" si="20"/>
        <v>0</v>
      </c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s="10" customFormat="1" ht="25.5" x14ac:dyDescent="0.25">
      <c r="A532" s="174" t="s">
        <v>1633</v>
      </c>
      <c r="B532" s="116" t="s">
        <v>1676</v>
      </c>
      <c r="C532" s="101" t="s">
        <v>1657</v>
      </c>
      <c r="D532" s="102"/>
      <c r="E532" s="103">
        <v>91</v>
      </c>
      <c r="F532" s="117"/>
      <c r="G532" s="170">
        <f t="shared" si="20"/>
        <v>0</v>
      </c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s="10" customFormat="1" ht="25.5" x14ac:dyDescent="0.25">
      <c r="A533" s="174" t="s">
        <v>1634</v>
      </c>
      <c r="B533" s="116" t="s">
        <v>1677</v>
      </c>
      <c r="C533" s="101" t="s">
        <v>1658</v>
      </c>
      <c r="D533" s="102"/>
      <c r="E533" s="103">
        <v>98</v>
      </c>
      <c r="F533" s="117"/>
      <c r="G533" s="170">
        <f t="shared" si="20"/>
        <v>0</v>
      </c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s="10" customFormat="1" ht="25.5" x14ac:dyDescent="0.25">
      <c r="A534" s="174" t="s">
        <v>1635</v>
      </c>
      <c r="B534" s="116" t="s">
        <v>1678</v>
      </c>
      <c r="C534" s="101" t="s">
        <v>1659</v>
      </c>
      <c r="D534" s="102"/>
      <c r="E534" s="103">
        <v>70</v>
      </c>
      <c r="F534" s="117"/>
      <c r="G534" s="170">
        <f t="shared" si="20"/>
        <v>0</v>
      </c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s="10" customFormat="1" ht="25.5" x14ac:dyDescent="0.25">
      <c r="A535" s="174" t="s">
        <v>1636</v>
      </c>
      <c r="B535" s="116" t="s">
        <v>1679</v>
      </c>
      <c r="C535" s="101" t="s">
        <v>1660</v>
      </c>
      <c r="D535" s="102"/>
      <c r="E535" s="103">
        <v>70</v>
      </c>
      <c r="F535" s="117"/>
      <c r="G535" s="170">
        <f t="shared" si="20"/>
        <v>0</v>
      </c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s="10" customFormat="1" ht="25.5" x14ac:dyDescent="0.25">
      <c r="A536" s="174" t="s">
        <v>1637</v>
      </c>
      <c r="B536" s="116" t="s">
        <v>1680</v>
      </c>
      <c r="C536" s="101" t="s">
        <v>1661</v>
      </c>
      <c r="D536" s="102"/>
      <c r="E536" s="103">
        <v>56</v>
      </c>
      <c r="F536" s="117"/>
      <c r="G536" s="170">
        <f t="shared" si="20"/>
        <v>0</v>
      </c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s="10" customFormat="1" ht="25.5" x14ac:dyDescent="0.25">
      <c r="A537" s="174" t="s">
        <v>1638</v>
      </c>
      <c r="B537" s="116" t="s">
        <v>1681</v>
      </c>
      <c r="C537" s="101" t="s">
        <v>1662</v>
      </c>
      <c r="D537" s="102"/>
      <c r="E537" s="103">
        <v>63</v>
      </c>
      <c r="F537" s="117"/>
      <c r="G537" s="170">
        <f t="shared" si="20"/>
        <v>0</v>
      </c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s="10" customFormat="1" ht="25.5" x14ac:dyDescent="0.25">
      <c r="A538" s="174" t="s">
        <v>1639</v>
      </c>
      <c r="B538" s="116" t="s">
        <v>1682</v>
      </c>
      <c r="C538" s="101" t="s">
        <v>1663</v>
      </c>
      <c r="D538" s="102"/>
      <c r="E538" s="103">
        <v>56</v>
      </c>
      <c r="F538" s="117"/>
      <c r="G538" s="170">
        <f t="shared" si="20"/>
        <v>0</v>
      </c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s="10" customFormat="1" x14ac:dyDescent="0.25">
      <c r="A539" s="174" t="s">
        <v>1640</v>
      </c>
      <c r="B539" s="116" t="s">
        <v>1683</v>
      </c>
      <c r="C539" s="101" t="s">
        <v>1665</v>
      </c>
      <c r="D539" s="102"/>
      <c r="E539" s="103">
        <v>16</v>
      </c>
      <c r="F539" s="117"/>
      <c r="G539" s="170">
        <f t="shared" si="20"/>
        <v>0</v>
      </c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s="10" customFormat="1" x14ac:dyDescent="0.25">
      <c r="A540" s="174" t="s">
        <v>1641</v>
      </c>
      <c r="B540" s="116" t="s">
        <v>1684</v>
      </c>
      <c r="C540" s="101" t="s">
        <v>1666</v>
      </c>
      <c r="D540" s="102"/>
      <c r="E540" s="103">
        <v>1</v>
      </c>
      <c r="F540" s="117"/>
      <c r="G540" s="170">
        <f t="shared" si="20"/>
        <v>0</v>
      </c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s="10" customFormat="1" ht="15.75" thickBot="1" x14ac:dyDescent="0.3">
      <c r="A541" s="72"/>
      <c r="B541" s="77"/>
      <c r="C541" s="213"/>
      <c r="D541" s="214"/>
      <c r="E541" s="127"/>
      <c r="F541" s="215"/>
      <c r="G541" s="128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s="14" customFormat="1" ht="15.75" thickBot="1" x14ac:dyDescent="0.3">
      <c r="A542" s="204" t="s">
        <v>1447</v>
      </c>
      <c r="B542" s="121"/>
      <c r="C542" s="121" t="s">
        <v>1110</v>
      </c>
      <c r="D542" s="121"/>
      <c r="E542" s="129"/>
      <c r="F542" s="122"/>
      <c r="G542" s="130">
        <f>SUM(G543:G598)</f>
        <v>0</v>
      </c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s="10" customFormat="1" x14ac:dyDescent="0.25">
      <c r="A543" s="199" t="s">
        <v>1105</v>
      </c>
      <c r="B543" s="200" t="s">
        <v>276</v>
      </c>
      <c r="C543" s="213" t="s">
        <v>277</v>
      </c>
      <c r="D543" s="214" t="s">
        <v>0</v>
      </c>
      <c r="E543" s="202">
        <v>12</v>
      </c>
      <c r="F543" s="215"/>
      <c r="G543" s="203">
        <f t="shared" ref="G543:G597" si="21">ROUND(E543*F543,2)</f>
        <v>0</v>
      </c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s="10" customFormat="1" ht="25.5" x14ac:dyDescent="0.25">
      <c r="A544" s="172" t="s">
        <v>1106</v>
      </c>
      <c r="B544" s="118" t="s">
        <v>1798</v>
      </c>
      <c r="C544" s="95" t="s">
        <v>1112</v>
      </c>
      <c r="D544" s="92" t="s">
        <v>922</v>
      </c>
      <c r="E544" s="97">
        <v>2</v>
      </c>
      <c r="F544" s="117"/>
      <c r="G544" s="170">
        <f t="shared" si="21"/>
        <v>0</v>
      </c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s="10" customFormat="1" ht="25.5" x14ac:dyDescent="0.25">
      <c r="A545" s="172" t="s">
        <v>1107</v>
      </c>
      <c r="B545" s="118" t="s">
        <v>296</v>
      </c>
      <c r="C545" s="213" t="s">
        <v>297</v>
      </c>
      <c r="D545" s="214" t="s">
        <v>15</v>
      </c>
      <c r="E545" s="97">
        <v>22.76</v>
      </c>
      <c r="F545" s="215"/>
      <c r="G545" s="170">
        <f t="shared" si="21"/>
        <v>0</v>
      </c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s="10" customFormat="1" x14ac:dyDescent="0.25">
      <c r="A546" s="172" t="s">
        <v>1403</v>
      </c>
      <c r="B546" s="118" t="s">
        <v>298</v>
      </c>
      <c r="C546" s="213" t="s">
        <v>299</v>
      </c>
      <c r="D546" s="214" t="s">
        <v>50</v>
      </c>
      <c r="E546" s="97">
        <v>1117.06</v>
      </c>
      <c r="F546" s="215"/>
      <c r="G546" s="170">
        <f t="shared" si="21"/>
        <v>0</v>
      </c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s="10" customFormat="1" x14ac:dyDescent="0.25">
      <c r="A547" s="172" t="s">
        <v>1404</v>
      </c>
      <c r="B547" s="118" t="s">
        <v>300</v>
      </c>
      <c r="C547" s="213" t="s">
        <v>301</v>
      </c>
      <c r="D547" s="214" t="s">
        <v>0</v>
      </c>
      <c r="E547" s="97">
        <v>2</v>
      </c>
      <c r="F547" s="215"/>
      <c r="G547" s="170">
        <f t="shared" si="21"/>
        <v>0</v>
      </c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s="10" customFormat="1" x14ac:dyDescent="0.25">
      <c r="A548" s="199" t="s">
        <v>1405</v>
      </c>
      <c r="B548" s="118" t="s">
        <v>302</v>
      </c>
      <c r="C548" s="213" t="s">
        <v>303</v>
      </c>
      <c r="D548" s="214" t="s">
        <v>0</v>
      </c>
      <c r="E548" s="97">
        <v>6</v>
      </c>
      <c r="F548" s="215"/>
      <c r="G548" s="170">
        <f t="shared" si="21"/>
        <v>0</v>
      </c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s="10" customFormat="1" ht="25.5" x14ac:dyDescent="0.25">
      <c r="A549" s="172" t="s">
        <v>1406</v>
      </c>
      <c r="B549" s="118" t="s">
        <v>306</v>
      </c>
      <c r="C549" s="213" t="s">
        <v>307</v>
      </c>
      <c r="D549" s="214" t="s">
        <v>0</v>
      </c>
      <c r="E549" s="97">
        <v>22</v>
      </c>
      <c r="F549" s="215"/>
      <c r="G549" s="170">
        <f t="shared" si="21"/>
        <v>0</v>
      </c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s="10" customFormat="1" ht="25.5" x14ac:dyDescent="0.25">
      <c r="A550" s="172" t="s">
        <v>1407</v>
      </c>
      <c r="B550" s="118" t="s">
        <v>310</v>
      </c>
      <c r="C550" s="213" t="s">
        <v>311</v>
      </c>
      <c r="D550" s="214" t="s">
        <v>0</v>
      </c>
      <c r="E550" s="97">
        <v>4</v>
      </c>
      <c r="F550" s="215"/>
      <c r="G550" s="170">
        <f t="shared" si="21"/>
        <v>0</v>
      </c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s="10" customFormat="1" ht="25.5" x14ac:dyDescent="0.25">
      <c r="A551" s="172" t="s">
        <v>1408</v>
      </c>
      <c r="B551" s="118" t="s">
        <v>362</v>
      </c>
      <c r="C551" s="213" t="s">
        <v>363</v>
      </c>
      <c r="D551" s="214" t="s">
        <v>0</v>
      </c>
      <c r="E551" s="97">
        <v>1</v>
      </c>
      <c r="F551" s="215"/>
      <c r="G551" s="170">
        <f t="shared" si="21"/>
        <v>0</v>
      </c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s="10" customFormat="1" ht="25.5" x14ac:dyDescent="0.25">
      <c r="A552" s="172" t="s">
        <v>1409</v>
      </c>
      <c r="B552" s="118" t="s">
        <v>318</v>
      </c>
      <c r="C552" s="213" t="s">
        <v>319</v>
      </c>
      <c r="D552" s="214" t="s">
        <v>0</v>
      </c>
      <c r="E552" s="97">
        <v>1</v>
      </c>
      <c r="F552" s="215"/>
      <c r="G552" s="170">
        <f t="shared" si="21"/>
        <v>0</v>
      </c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s="10" customFormat="1" ht="25.5" x14ac:dyDescent="0.25">
      <c r="A553" s="199" t="s">
        <v>1410</v>
      </c>
      <c r="B553" s="118" t="s">
        <v>320</v>
      </c>
      <c r="C553" s="213" t="s">
        <v>321</v>
      </c>
      <c r="D553" s="214" t="s">
        <v>0</v>
      </c>
      <c r="E553" s="97">
        <v>3</v>
      </c>
      <c r="F553" s="215"/>
      <c r="G553" s="170">
        <f t="shared" si="21"/>
        <v>0</v>
      </c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s="10" customFormat="1" ht="25.5" x14ac:dyDescent="0.25">
      <c r="A554" s="172" t="s">
        <v>1411</v>
      </c>
      <c r="B554" s="118" t="s">
        <v>322</v>
      </c>
      <c r="C554" s="213" t="s">
        <v>323</v>
      </c>
      <c r="D554" s="214" t="s">
        <v>0</v>
      </c>
      <c r="E554" s="97">
        <v>4</v>
      </c>
      <c r="F554" s="215"/>
      <c r="G554" s="170">
        <f t="shared" si="21"/>
        <v>0</v>
      </c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s="10" customFormat="1" ht="25.5" x14ac:dyDescent="0.25">
      <c r="A555" s="172" t="s">
        <v>1412</v>
      </c>
      <c r="B555" s="118" t="s">
        <v>324</v>
      </c>
      <c r="C555" s="213" t="s">
        <v>325</v>
      </c>
      <c r="D555" s="214" t="s">
        <v>0</v>
      </c>
      <c r="E555" s="97">
        <v>1</v>
      </c>
      <c r="F555" s="215"/>
      <c r="G555" s="170">
        <f t="shared" si="21"/>
        <v>0</v>
      </c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s="10" customFormat="1" ht="25.5" x14ac:dyDescent="0.25">
      <c r="A556" s="172" t="s">
        <v>1413</v>
      </c>
      <c r="B556" s="118" t="s">
        <v>340</v>
      </c>
      <c r="C556" s="213" t="s">
        <v>341</v>
      </c>
      <c r="D556" s="214" t="s">
        <v>0</v>
      </c>
      <c r="E556" s="97">
        <v>15</v>
      </c>
      <c r="F556" s="215"/>
      <c r="G556" s="170">
        <f t="shared" si="21"/>
        <v>0</v>
      </c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s="10" customFormat="1" ht="25.5" x14ac:dyDescent="0.25">
      <c r="A557" s="172" t="s">
        <v>1414</v>
      </c>
      <c r="B557" s="118" t="s">
        <v>342</v>
      </c>
      <c r="C557" s="213" t="s">
        <v>343</v>
      </c>
      <c r="D557" s="214" t="s">
        <v>0</v>
      </c>
      <c r="E557" s="97">
        <v>1</v>
      </c>
      <c r="F557" s="215"/>
      <c r="G557" s="170">
        <f t="shared" si="21"/>
        <v>0</v>
      </c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s="10" customFormat="1" ht="25.5" x14ac:dyDescent="0.25">
      <c r="A558" s="199" t="s">
        <v>1415</v>
      </c>
      <c r="B558" s="118" t="s">
        <v>344</v>
      </c>
      <c r="C558" s="213" t="s">
        <v>345</v>
      </c>
      <c r="D558" s="214" t="s">
        <v>0</v>
      </c>
      <c r="E558" s="97">
        <v>2</v>
      </c>
      <c r="F558" s="215"/>
      <c r="G558" s="170">
        <f t="shared" si="21"/>
        <v>0</v>
      </c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s="10" customFormat="1" ht="25.5" x14ac:dyDescent="0.25">
      <c r="A559" s="172" t="s">
        <v>1416</v>
      </c>
      <c r="B559" s="118" t="s">
        <v>364</v>
      </c>
      <c r="C559" s="213" t="s">
        <v>365</v>
      </c>
      <c r="D559" s="214" t="s">
        <v>0</v>
      </c>
      <c r="E559" s="97">
        <v>1</v>
      </c>
      <c r="F559" s="215"/>
      <c r="G559" s="170">
        <f t="shared" si="21"/>
        <v>0</v>
      </c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s="10" customFormat="1" ht="25.5" x14ac:dyDescent="0.25">
      <c r="A560" s="172" t="s">
        <v>1417</v>
      </c>
      <c r="B560" s="118" t="s">
        <v>366</v>
      </c>
      <c r="C560" s="213" t="s">
        <v>367</v>
      </c>
      <c r="D560" s="214" t="s">
        <v>18</v>
      </c>
      <c r="E560" s="97">
        <v>1</v>
      </c>
      <c r="F560" s="215"/>
      <c r="G560" s="170">
        <f t="shared" si="21"/>
        <v>0</v>
      </c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s="10" customFormat="1" x14ac:dyDescent="0.25">
      <c r="A561" s="172" t="s">
        <v>1418</v>
      </c>
      <c r="B561" s="118" t="s">
        <v>376</v>
      </c>
      <c r="C561" s="213" t="s">
        <v>377</v>
      </c>
      <c r="D561" s="214" t="s">
        <v>16</v>
      </c>
      <c r="E561" s="97">
        <v>10</v>
      </c>
      <c r="F561" s="215"/>
      <c r="G561" s="170">
        <f t="shared" si="21"/>
        <v>0</v>
      </c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s="10" customFormat="1" x14ac:dyDescent="0.25">
      <c r="A562" s="172" t="s">
        <v>161</v>
      </c>
      <c r="B562" s="118" t="s">
        <v>378</v>
      </c>
      <c r="C562" s="213" t="s">
        <v>379</v>
      </c>
      <c r="D562" s="214" t="s">
        <v>16</v>
      </c>
      <c r="E562" s="97">
        <v>35</v>
      </c>
      <c r="F562" s="215"/>
      <c r="G562" s="170">
        <f t="shared" si="21"/>
        <v>0</v>
      </c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s="10" customFormat="1" ht="25.5" x14ac:dyDescent="0.25">
      <c r="A563" s="199" t="s">
        <v>1419</v>
      </c>
      <c r="B563" s="118" t="s">
        <v>406</v>
      </c>
      <c r="C563" s="213" t="s">
        <v>407</v>
      </c>
      <c r="D563" s="214" t="s">
        <v>16</v>
      </c>
      <c r="E563" s="97">
        <v>280</v>
      </c>
      <c r="F563" s="215"/>
      <c r="G563" s="170">
        <f t="shared" si="21"/>
        <v>0</v>
      </c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s="10" customFormat="1" ht="25.5" x14ac:dyDescent="0.25">
      <c r="A564" s="172" t="s">
        <v>1420</v>
      </c>
      <c r="B564" s="118" t="s">
        <v>408</v>
      </c>
      <c r="C564" s="213" t="s">
        <v>409</v>
      </c>
      <c r="D564" s="214" t="s">
        <v>16</v>
      </c>
      <c r="E564" s="97">
        <v>4471</v>
      </c>
      <c r="F564" s="215"/>
      <c r="G564" s="170">
        <f t="shared" si="21"/>
        <v>0</v>
      </c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s="10" customFormat="1" x14ac:dyDescent="0.25">
      <c r="A565" s="172" t="s">
        <v>1421</v>
      </c>
      <c r="B565" s="118" t="s">
        <v>456</v>
      </c>
      <c r="C565" s="213" t="s">
        <v>457</v>
      </c>
      <c r="D565" s="214" t="s">
        <v>16</v>
      </c>
      <c r="E565" s="97">
        <v>11.5</v>
      </c>
      <c r="F565" s="215"/>
      <c r="G565" s="170">
        <f t="shared" si="21"/>
        <v>0</v>
      </c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s="10" customFormat="1" ht="25.5" x14ac:dyDescent="0.25">
      <c r="A566" s="172" t="s">
        <v>1422</v>
      </c>
      <c r="B566" s="118" t="s">
        <v>1799</v>
      </c>
      <c r="C566" s="95" t="s">
        <v>1113</v>
      </c>
      <c r="D566" s="92" t="s">
        <v>879</v>
      </c>
      <c r="E566" s="97">
        <v>658</v>
      </c>
      <c r="F566" s="117"/>
      <c r="G566" s="170">
        <f t="shared" si="21"/>
        <v>0</v>
      </c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s="10" customFormat="1" ht="25.5" x14ac:dyDescent="0.25">
      <c r="A567" s="172" t="s">
        <v>1423</v>
      </c>
      <c r="B567" s="118" t="s">
        <v>458</v>
      </c>
      <c r="C567" s="213" t="s">
        <v>459</v>
      </c>
      <c r="D567" s="214" t="s">
        <v>16</v>
      </c>
      <c r="E567" s="97">
        <v>521.4</v>
      </c>
      <c r="F567" s="215"/>
      <c r="G567" s="170">
        <f t="shared" si="21"/>
        <v>0</v>
      </c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s="10" customFormat="1" ht="25.5" x14ac:dyDescent="0.25">
      <c r="A568" s="199" t="s">
        <v>1424</v>
      </c>
      <c r="B568" s="118" t="s">
        <v>506</v>
      </c>
      <c r="C568" s="213" t="s">
        <v>507</v>
      </c>
      <c r="D568" s="214" t="s">
        <v>16</v>
      </c>
      <c r="E568" s="97">
        <v>173.8</v>
      </c>
      <c r="F568" s="215"/>
      <c r="G568" s="170">
        <f t="shared" si="21"/>
        <v>0</v>
      </c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s="10" customFormat="1" ht="25.5" x14ac:dyDescent="0.25">
      <c r="A569" s="172" t="s">
        <v>1425</v>
      </c>
      <c r="B569" s="118" t="s">
        <v>512</v>
      </c>
      <c r="C569" s="213" t="s">
        <v>513</v>
      </c>
      <c r="D569" s="214" t="s">
        <v>16</v>
      </c>
      <c r="E569" s="97">
        <v>2441.25</v>
      </c>
      <c r="F569" s="215"/>
      <c r="G569" s="170">
        <f t="shared" si="21"/>
        <v>0</v>
      </c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s="10" customFormat="1" ht="25.5" x14ac:dyDescent="0.25">
      <c r="A570" s="172" t="s">
        <v>1426</v>
      </c>
      <c r="B570" s="118" t="s">
        <v>514</v>
      </c>
      <c r="C570" s="213" t="s">
        <v>515</v>
      </c>
      <c r="D570" s="214" t="s">
        <v>16</v>
      </c>
      <c r="E570" s="97">
        <v>2357.5</v>
      </c>
      <c r="F570" s="215"/>
      <c r="G570" s="170">
        <f t="shared" si="21"/>
        <v>0</v>
      </c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s="10" customFormat="1" ht="25.5" x14ac:dyDescent="0.25">
      <c r="A571" s="172" t="s">
        <v>1427</v>
      </c>
      <c r="B571" s="118" t="s">
        <v>524</v>
      </c>
      <c r="C571" s="213" t="s">
        <v>525</v>
      </c>
      <c r="D571" s="214" t="s">
        <v>16</v>
      </c>
      <c r="E571" s="97">
        <v>2185</v>
      </c>
      <c r="F571" s="215"/>
      <c r="G571" s="170">
        <f t="shared" si="21"/>
        <v>0</v>
      </c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s="10" customFormat="1" ht="25.5" x14ac:dyDescent="0.25">
      <c r="A572" s="172" t="s">
        <v>1428</v>
      </c>
      <c r="B572" s="118" t="s">
        <v>516</v>
      </c>
      <c r="C572" s="213" t="s">
        <v>517</v>
      </c>
      <c r="D572" s="214" t="s">
        <v>16</v>
      </c>
      <c r="E572" s="97">
        <v>8500</v>
      </c>
      <c r="F572" s="215"/>
      <c r="G572" s="170">
        <f t="shared" si="21"/>
        <v>0</v>
      </c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s="10" customFormat="1" ht="25.5" x14ac:dyDescent="0.25">
      <c r="A573" s="199" t="s">
        <v>1429</v>
      </c>
      <c r="B573" s="118" t="s">
        <v>518</v>
      </c>
      <c r="C573" s="213" t="s">
        <v>519</v>
      </c>
      <c r="D573" s="214" t="s">
        <v>16</v>
      </c>
      <c r="E573" s="97">
        <v>7988</v>
      </c>
      <c r="F573" s="215"/>
      <c r="G573" s="170">
        <f t="shared" si="21"/>
        <v>0</v>
      </c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s="10" customFormat="1" ht="25.5" x14ac:dyDescent="0.25">
      <c r="A574" s="172" t="s">
        <v>1430</v>
      </c>
      <c r="B574" s="118" t="s">
        <v>1800</v>
      </c>
      <c r="C574" s="95" t="s">
        <v>1590</v>
      </c>
      <c r="D574" s="96" t="s">
        <v>16</v>
      </c>
      <c r="E574" s="97">
        <v>650</v>
      </c>
      <c r="F574" s="215"/>
      <c r="G574" s="170">
        <f t="shared" si="21"/>
        <v>0</v>
      </c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s="10" customFormat="1" x14ac:dyDescent="0.25">
      <c r="A575" s="172" t="s">
        <v>1431</v>
      </c>
      <c r="B575" s="118" t="s">
        <v>468</v>
      </c>
      <c r="C575" s="213" t="s">
        <v>469</v>
      </c>
      <c r="D575" s="214" t="s">
        <v>0</v>
      </c>
      <c r="E575" s="97">
        <v>6</v>
      </c>
      <c r="F575" s="215"/>
      <c r="G575" s="170">
        <f t="shared" si="21"/>
        <v>0</v>
      </c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s="10" customFormat="1" x14ac:dyDescent="0.25">
      <c r="A576" s="172" t="s">
        <v>1432</v>
      </c>
      <c r="B576" s="118" t="s">
        <v>470</v>
      </c>
      <c r="C576" s="213" t="s">
        <v>471</v>
      </c>
      <c r="D576" s="214" t="s">
        <v>0</v>
      </c>
      <c r="E576" s="97">
        <v>12</v>
      </c>
      <c r="F576" s="215"/>
      <c r="G576" s="170">
        <f t="shared" si="21"/>
        <v>0</v>
      </c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s="10" customFormat="1" x14ac:dyDescent="0.25">
      <c r="A577" s="172" t="s">
        <v>1433</v>
      </c>
      <c r="B577" s="118" t="s">
        <v>472</v>
      </c>
      <c r="C577" s="213" t="s">
        <v>473</v>
      </c>
      <c r="D577" s="214" t="s">
        <v>0</v>
      </c>
      <c r="E577" s="97">
        <v>92</v>
      </c>
      <c r="F577" s="215"/>
      <c r="G577" s="170">
        <f t="shared" si="21"/>
        <v>0</v>
      </c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s="10" customFormat="1" x14ac:dyDescent="0.25">
      <c r="A578" s="199" t="s">
        <v>1434</v>
      </c>
      <c r="B578" s="118" t="s">
        <v>474</v>
      </c>
      <c r="C578" s="213" t="s">
        <v>475</v>
      </c>
      <c r="D578" s="214" t="s">
        <v>0</v>
      </c>
      <c r="E578" s="97">
        <v>34</v>
      </c>
      <c r="F578" s="215"/>
      <c r="G578" s="170">
        <f t="shared" si="21"/>
        <v>0</v>
      </c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s="10" customFormat="1" x14ac:dyDescent="0.25">
      <c r="A579" s="172" t="s">
        <v>1435</v>
      </c>
      <c r="B579" s="118" t="s">
        <v>476</v>
      </c>
      <c r="C579" s="213" t="s">
        <v>477</v>
      </c>
      <c r="D579" s="214" t="s">
        <v>0</v>
      </c>
      <c r="E579" s="97">
        <v>64</v>
      </c>
      <c r="F579" s="215"/>
      <c r="G579" s="170">
        <f t="shared" si="21"/>
        <v>0</v>
      </c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s="10" customFormat="1" x14ac:dyDescent="0.25">
      <c r="A580" s="172" t="s">
        <v>1436</v>
      </c>
      <c r="B580" s="118" t="s">
        <v>478</v>
      </c>
      <c r="C580" s="213" t="s">
        <v>479</v>
      </c>
      <c r="D580" s="214" t="s">
        <v>0</v>
      </c>
      <c r="E580" s="97">
        <v>368</v>
      </c>
      <c r="F580" s="215"/>
      <c r="G580" s="170">
        <f t="shared" si="21"/>
        <v>0</v>
      </c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s="10" customFormat="1" x14ac:dyDescent="0.25">
      <c r="A581" s="172" t="s">
        <v>1437</v>
      </c>
      <c r="B581" s="118" t="s">
        <v>480</v>
      </c>
      <c r="C581" s="213" t="s">
        <v>481</v>
      </c>
      <c r="D581" s="214" t="s">
        <v>0</v>
      </c>
      <c r="E581" s="97">
        <v>136</v>
      </c>
      <c r="F581" s="215"/>
      <c r="G581" s="170">
        <f t="shared" si="21"/>
        <v>0</v>
      </c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s="10" customFormat="1" x14ac:dyDescent="0.25">
      <c r="A582" s="172" t="s">
        <v>1438</v>
      </c>
      <c r="B582" s="118" t="s">
        <v>1685</v>
      </c>
      <c r="C582" s="95" t="s">
        <v>1115</v>
      </c>
      <c r="D582" s="92" t="s">
        <v>922</v>
      </c>
      <c r="E582" s="97">
        <v>1</v>
      </c>
      <c r="F582" s="215"/>
      <c r="G582" s="170">
        <f t="shared" si="21"/>
        <v>0</v>
      </c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s="10" customFormat="1" x14ac:dyDescent="0.25">
      <c r="A583" s="199" t="s">
        <v>1439</v>
      </c>
      <c r="B583" s="118" t="s">
        <v>1686</v>
      </c>
      <c r="C583" s="95" t="s">
        <v>1116</v>
      </c>
      <c r="D583" s="92" t="s">
        <v>922</v>
      </c>
      <c r="E583" s="97">
        <v>1</v>
      </c>
      <c r="F583" s="215"/>
      <c r="G583" s="170">
        <f t="shared" si="21"/>
        <v>0</v>
      </c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s="10" customFormat="1" x14ac:dyDescent="0.25">
      <c r="A584" s="172" t="s">
        <v>1440</v>
      </c>
      <c r="B584" s="118" t="s">
        <v>1687</v>
      </c>
      <c r="C584" s="95" t="s">
        <v>1117</v>
      </c>
      <c r="D584" s="92" t="s">
        <v>922</v>
      </c>
      <c r="E584" s="97">
        <v>1</v>
      </c>
      <c r="F584" s="215"/>
      <c r="G584" s="170">
        <f t="shared" si="21"/>
        <v>0</v>
      </c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s="10" customFormat="1" x14ac:dyDescent="0.25">
      <c r="A585" s="172" t="s">
        <v>1441</v>
      </c>
      <c r="B585" s="118" t="s">
        <v>1688</v>
      </c>
      <c r="C585" s="95" t="s">
        <v>1118</v>
      </c>
      <c r="D585" s="92" t="s">
        <v>922</v>
      </c>
      <c r="E585" s="97">
        <v>1</v>
      </c>
      <c r="F585" s="215"/>
      <c r="G585" s="170">
        <f t="shared" si="21"/>
        <v>0</v>
      </c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s="10" customFormat="1" x14ac:dyDescent="0.25">
      <c r="A586" s="172" t="s">
        <v>1442</v>
      </c>
      <c r="B586" s="118" t="s">
        <v>1689</v>
      </c>
      <c r="C586" s="95" t="s">
        <v>1119</v>
      </c>
      <c r="D586" s="92" t="s">
        <v>922</v>
      </c>
      <c r="E586" s="97">
        <v>1</v>
      </c>
      <c r="F586" s="215"/>
      <c r="G586" s="170">
        <f t="shared" si="21"/>
        <v>0</v>
      </c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s="10" customFormat="1" x14ac:dyDescent="0.25">
      <c r="A587" s="172" t="s">
        <v>1443</v>
      </c>
      <c r="B587" s="118" t="s">
        <v>1690</v>
      </c>
      <c r="C587" s="95" t="s">
        <v>1120</v>
      </c>
      <c r="D587" s="92" t="s">
        <v>922</v>
      </c>
      <c r="E587" s="97">
        <v>1</v>
      </c>
      <c r="F587" s="215"/>
      <c r="G587" s="170">
        <f t="shared" si="21"/>
        <v>0</v>
      </c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s="10" customFormat="1" x14ac:dyDescent="0.25">
      <c r="A588" s="199" t="s">
        <v>1444</v>
      </c>
      <c r="B588" s="118" t="s">
        <v>1691</v>
      </c>
      <c r="C588" s="95" t="s">
        <v>1121</v>
      </c>
      <c r="D588" s="92" t="s">
        <v>922</v>
      </c>
      <c r="E588" s="97">
        <v>1</v>
      </c>
      <c r="F588" s="215"/>
      <c r="G588" s="170">
        <f t="shared" si="21"/>
        <v>0</v>
      </c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s="10" customFormat="1" ht="25.5" x14ac:dyDescent="0.25">
      <c r="A589" s="172" t="s">
        <v>1445</v>
      </c>
      <c r="B589" s="118" t="s">
        <v>1801</v>
      </c>
      <c r="C589" s="95" t="s">
        <v>1123</v>
      </c>
      <c r="D589" s="92" t="s">
        <v>1124</v>
      </c>
      <c r="E589" s="97">
        <v>19200</v>
      </c>
      <c r="F589" s="215"/>
      <c r="G589" s="170">
        <f t="shared" si="21"/>
        <v>0</v>
      </c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s="10" customFormat="1" ht="25.5" x14ac:dyDescent="0.25">
      <c r="A590" s="172" t="s">
        <v>1457</v>
      </c>
      <c r="B590" s="118" t="s">
        <v>1125</v>
      </c>
      <c r="C590" s="95" t="s">
        <v>1126</v>
      </c>
      <c r="D590" s="92" t="s">
        <v>1127</v>
      </c>
      <c r="E590" s="97">
        <v>220</v>
      </c>
      <c r="F590" s="117"/>
      <c r="G590" s="170">
        <f t="shared" si="21"/>
        <v>0</v>
      </c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s="10" customFormat="1" x14ac:dyDescent="0.25">
      <c r="A591" s="172" t="s">
        <v>1458</v>
      </c>
      <c r="B591" s="118" t="s">
        <v>1692</v>
      </c>
      <c r="C591" s="119" t="s">
        <v>1575</v>
      </c>
      <c r="D591" s="96" t="s">
        <v>922</v>
      </c>
      <c r="E591" s="117">
        <v>14</v>
      </c>
      <c r="F591" s="103"/>
      <c r="G591" s="170">
        <f t="shared" si="21"/>
        <v>0</v>
      </c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s="10" customFormat="1" ht="25.5" x14ac:dyDescent="0.25">
      <c r="A592" s="172" t="s">
        <v>1459</v>
      </c>
      <c r="B592" s="118" t="s">
        <v>1694</v>
      </c>
      <c r="C592" s="95" t="s">
        <v>1131</v>
      </c>
      <c r="D592" s="92" t="s">
        <v>922</v>
      </c>
      <c r="E592" s="97">
        <v>1</v>
      </c>
      <c r="F592" s="103"/>
      <c r="G592" s="170">
        <f t="shared" si="21"/>
        <v>0</v>
      </c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s="10" customFormat="1" ht="25.5" x14ac:dyDescent="0.25">
      <c r="A593" s="199" t="s">
        <v>1460</v>
      </c>
      <c r="B593" s="118" t="s">
        <v>1695</v>
      </c>
      <c r="C593" s="95" t="s">
        <v>1576</v>
      </c>
      <c r="D593" s="92" t="s">
        <v>922</v>
      </c>
      <c r="E593" s="117">
        <v>1</v>
      </c>
      <c r="F593" s="117"/>
      <c r="G593" s="170">
        <f t="shared" si="21"/>
        <v>0</v>
      </c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s="10" customFormat="1" ht="38.25" x14ac:dyDescent="0.25">
      <c r="A594" s="172" t="s">
        <v>1461</v>
      </c>
      <c r="B594" s="118" t="s">
        <v>1696</v>
      </c>
      <c r="C594" s="95" t="s">
        <v>1134</v>
      </c>
      <c r="D594" s="92" t="s">
        <v>922</v>
      </c>
      <c r="E594" s="97">
        <v>1</v>
      </c>
      <c r="F594" s="103"/>
      <c r="G594" s="170">
        <f t="shared" si="21"/>
        <v>0</v>
      </c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s="10" customFormat="1" ht="38.25" x14ac:dyDescent="0.25">
      <c r="A595" s="172" t="s">
        <v>1462</v>
      </c>
      <c r="B595" s="118" t="s">
        <v>1697</v>
      </c>
      <c r="C595" s="95" t="s">
        <v>1136</v>
      </c>
      <c r="D595" s="92" t="s">
        <v>922</v>
      </c>
      <c r="E595" s="97">
        <v>1</v>
      </c>
      <c r="F595" s="103"/>
      <c r="G595" s="170">
        <f t="shared" si="21"/>
        <v>0</v>
      </c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s="10" customFormat="1" ht="38.25" x14ac:dyDescent="0.25">
      <c r="A596" s="172" t="s">
        <v>1463</v>
      </c>
      <c r="B596" s="118" t="s">
        <v>1698</v>
      </c>
      <c r="C596" s="95" t="s">
        <v>1138</v>
      </c>
      <c r="D596" s="92" t="s">
        <v>922</v>
      </c>
      <c r="E596" s="97">
        <v>1</v>
      </c>
      <c r="F596" s="103"/>
      <c r="G596" s="170">
        <f t="shared" si="21"/>
        <v>0</v>
      </c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s="10" customFormat="1" x14ac:dyDescent="0.25">
      <c r="A597" s="172" t="s">
        <v>1464</v>
      </c>
      <c r="B597" s="118" t="s">
        <v>1699</v>
      </c>
      <c r="C597" s="95" t="s">
        <v>1456</v>
      </c>
      <c r="D597" s="92" t="s">
        <v>922</v>
      </c>
      <c r="E597" s="97">
        <v>1</v>
      </c>
      <c r="F597" s="97"/>
      <c r="G597" s="170">
        <f t="shared" si="21"/>
        <v>0</v>
      </c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s="10" customFormat="1" ht="15.75" thickBot="1" x14ac:dyDescent="0.3">
      <c r="A598" s="192"/>
      <c r="B598" s="193"/>
      <c r="C598" s="213"/>
      <c r="D598" s="214"/>
      <c r="E598" s="194"/>
      <c r="F598" s="215"/>
      <c r="G598" s="125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s="10" customFormat="1" ht="15.75" thickBot="1" x14ac:dyDescent="0.3">
      <c r="A599" s="204" t="s">
        <v>1446</v>
      </c>
      <c r="B599" s="121"/>
      <c r="C599" s="121" t="s">
        <v>1703</v>
      </c>
      <c r="D599" s="121"/>
      <c r="E599" s="129"/>
      <c r="F599" s="122"/>
      <c r="G599" s="130">
        <f>SUM(G600:G624)</f>
        <v>0</v>
      </c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s="10" customFormat="1" ht="25.5" x14ac:dyDescent="0.25">
      <c r="A600" s="195" t="s">
        <v>1108</v>
      </c>
      <c r="B600" s="196" t="s">
        <v>1704</v>
      </c>
      <c r="C600" s="213" t="s">
        <v>1727</v>
      </c>
      <c r="D600" s="214" t="s">
        <v>17</v>
      </c>
      <c r="E600" s="197">
        <v>865.48</v>
      </c>
      <c r="F600" s="215"/>
      <c r="G600" s="198">
        <f t="shared" ref="G600:G623" si="22">ROUND(E600*F600,2)</f>
        <v>0</v>
      </c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s="10" customFormat="1" ht="25.5" x14ac:dyDescent="0.25">
      <c r="A601" s="172" t="s">
        <v>1757</v>
      </c>
      <c r="B601" s="118" t="s">
        <v>1705</v>
      </c>
      <c r="C601" s="213" t="s">
        <v>1728</v>
      </c>
      <c r="D601" s="214" t="s">
        <v>17</v>
      </c>
      <c r="E601" s="97">
        <v>86.548000000000002</v>
      </c>
      <c r="F601" s="215"/>
      <c r="G601" s="170">
        <f t="shared" si="22"/>
        <v>0</v>
      </c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s="10" customFormat="1" ht="25.5" x14ac:dyDescent="0.25">
      <c r="A602" s="172" t="s">
        <v>1758</v>
      </c>
      <c r="B602" s="118" t="s">
        <v>1706</v>
      </c>
      <c r="C602" s="213" t="s">
        <v>1729</v>
      </c>
      <c r="D602" s="214" t="s">
        <v>15</v>
      </c>
      <c r="E602" s="97">
        <v>2472.7600000000002</v>
      </c>
      <c r="F602" s="215"/>
      <c r="G602" s="170">
        <f t="shared" si="22"/>
        <v>0</v>
      </c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s="10" customFormat="1" ht="25.5" x14ac:dyDescent="0.25">
      <c r="A603" s="172" t="s">
        <v>1759</v>
      </c>
      <c r="B603" s="118" t="s">
        <v>67</v>
      </c>
      <c r="C603" s="213" t="s">
        <v>68</v>
      </c>
      <c r="D603" s="214" t="s">
        <v>17</v>
      </c>
      <c r="E603" s="97">
        <v>1125.124</v>
      </c>
      <c r="F603" s="215"/>
      <c r="G603" s="170">
        <f t="shared" si="22"/>
        <v>0</v>
      </c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s="10" customFormat="1" x14ac:dyDescent="0.25">
      <c r="A604" s="172" t="s">
        <v>1760</v>
      </c>
      <c r="B604" s="118" t="s">
        <v>1707</v>
      </c>
      <c r="C604" s="213" t="s">
        <v>1730</v>
      </c>
      <c r="D604" s="214" t="s">
        <v>17</v>
      </c>
      <c r="E604" s="97">
        <v>1125.124</v>
      </c>
      <c r="F604" s="215"/>
      <c r="G604" s="170">
        <f t="shared" si="22"/>
        <v>0</v>
      </c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s="10" customFormat="1" ht="25.5" x14ac:dyDescent="0.25">
      <c r="A605" s="172" t="s">
        <v>1761</v>
      </c>
      <c r="B605" s="118" t="s">
        <v>1708</v>
      </c>
      <c r="C605" s="213" t="s">
        <v>1731</v>
      </c>
      <c r="D605" s="214" t="s">
        <v>17</v>
      </c>
      <c r="E605" s="97">
        <v>1125.124</v>
      </c>
      <c r="F605" s="215"/>
      <c r="G605" s="170">
        <f t="shared" si="22"/>
        <v>0</v>
      </c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s="10" customFormat="1" x14ac:dyDescent="0.25">
      <c r="A606" s="172" t="s">
        <v>1762</v>
      </c>
      <c r="B606" s="118" t="s">
        <v>1709</v>
      </c>
      <c r="C606" s="213" t="s">
        <v>1732</v>
      </c>
      <c r="D606" s="214" t="s">
        <v>17</v>
      </c>
      <c r="E606" s="97">
        <v>1125.124</v>
      </c>
      <c r="F606" s="215"/>
      <c r="G606" s="170">
        <f t="shared" si="22"/>
        <v>0</v>
      </c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s="10" customFormat="1" x14ac:dyDescent="0.25">
      <c r="A607" s="172" t="s">
        <v>1763</v>
      </c>
      <c r="B607" s="118" t="s">
        <v>1710</v>
      </c>
      <c r="C607" s="213" t="s">
        <v>1733</v>
      </c>
      <c r="D607" s="214" t="s">
        <v>17</v>
      </c>
      <c r="E607" s="97">
        <v>1125.124</v>
      </c>
      <c r="F607" s="215"/>
      <c r="G607" s="170">
        <f t="shared" si="22"/>
        <v>0</v>
      </c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s="10" customFormat="1" x14ac:dyDescent="0.25">
      <c r="A608" s="172" t="s">
        <v>1764</v>
      </c>
      <c r="B608" s="118" t="s">
        <v>1711</v>
      </c>
      <c r="C608" s="213" t="s">
        <v>1734</v>
      </c>
      <c r="D608" s="214" t="s">
        <v>17</v>
      </c>
      <c r="E608" s="97">
        <v>247.28</v>
      </c>
      <c r="F608" s="215"/>
      <c r="G608" s="170">
        <f t="shared" si="22"/>
        <v>0</v>
      </c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s="10" customFormat="1" x14ac:dyDescent="0.25">
      <c r="A609" s="172" t="s">
        <v>1765</v>
      </c>
      <c r="B609" s="118" t="s">
        <v>1712</v>
      </c>
      <c r="C609" s="213" t="s">
        <v>1735</v>
      </c>
      <c r="D609" s="214" t="s">
        <v>17</v>
      </c>
      <c r="E609" s="97">
        <v>247.28</v>
      </c>
      <c r="F609" s="215"/>
      <c r="G609" s="170">
        <f t="shared" si="22"/>
        <v>0</v>
      </c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s="10" customFormat="1" x14ac:dyDescent="0.25">
      <c r="A610" s="172" t="s">
        <v>1766</v>
      </c>
      <c r="B610" s="118" t="s">
        <v>1713</v>
      </c>
      <c r="C610" s="213" t="s">
        <v>1736</v>
      </c>
      <c r="D610" s="214" t="s">
        <v>17</v>
      </c>
      <c r="E610" s="97">
        <v>247.28</v>
      </c>
      <c r="F610" s="215"/>
      <c r="G610" s="170">
        <f t="shared" si="22"/>
        <v>0</v>
      </c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s="10" customFormat="1" x14ac:dyDescent="0.25">
      <c r="A611" s="172" t="s">
        <v>1767</v>
      </c>
      <c r="B611" s="118" t="s">
        <v>1714</v>
      </c>
      <c r="C611" s="213" t="s">
        <v>1737</v>
      </c>
      <c r="D611" s="214" t="s">
        <v>17</v>
      </c>
      <c r="E611" s="97">
        <v>123.64</v>
      </c>
      <c r="F611" s="215"/>
      <c r="G611" s="170">
        <f t="shared" si="22"/>
        <v>0</v>
      </c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s="10" customFormat="1" x14ac:dyDescent="0.25">
      <c r="A612" s="172" t="s">
        <v>1768</v>
      </c>
      <c r="B612" s="118" t="s">
        <v>1715</v>
      </c>
      <c r="C612" s="213" t="s">
        <v>1738</v>
      </c>
      <c r="D612" s="214" t="s">
        <v>50</v>
      </c>
      <c r="E612" s="97">
        <v>3352.8287999999998</v>
      </c>
      <c r="F612" s="215"/>
      <c r="G612" s="170">
        <f t="shared" si="22"/>
        <v>0</v>
      </c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s="10" customFormat="1" x14ac:dyDescent="0.25">
      <c r="A613" s="172" t="s">
        <v>1769</v>
      </c>
      <c r="B613" s="118" t="s">
        <v>1716</v>
      </c>
      <c r="C613" s="213" t="s">
        <v>1739</v>
      </c>
      <c r="D613" s="214" t="s">
        <v>16</v>
      </c>
      <c r="E613" s="97">
        <v>385.61</v>
      </c>
      <c r="F613" s="215"/>
      <c r="G613" s="170">
        <f t="shared" si="22"/>
        <v>0</v>
      </c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s="10" customFormat="1" x14ac:dyDescent="0.25">
      <c r="A614" s="172" t="s">
        <v>1770</v>
      </c>
      <c r="B614" s="118" t="s">
        <v>1717</v>
      </c>
      <c r="C614" s="213" t="s">
        <v>1740</v>
      </c>
      <c r="D614" s="214" t="s">
        <v>16</v>
      </c>
      <c r="E614" s="97">
        <v>116.42999999999999</v>
      </c>
      <c r="F614" s="215"/>
      <c r="G614" s="170">
        <f t="shared" si="22"/>
        <v>0</v>
      </c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s="10" customFormat="1" ht="25.5" x14ac:dyDescent="0.25">
      <c r="A615" s="172" t="s">
        <v>1771</v>
      </c>
      <c r="B615" s="118" t="s">
        <v>1718</v>
      </c>
      <c r="C615" s="213" t="s">
        <v>1741</v>
      </c>
      <c r="D615" s="214" t="s">
        <v>17</v>
      </c>
      <c r="E615" s="97">
        <v>26.951999999999998</v>
      </c>
      <c r="F615" s="215"/>
      <c r="G615" s="170">
        <f t="shared" si="22"/>
        <v>0</v>
      </c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s="10" customFormat="1" ht="25.5" x14ac:dyDescent="0.25">
      <c r="A616" s="172" t="s">
        <v>1772</v>
      </c>
      <c r="B616" s="118" t="s">
        <v>1719</v>
      </c>
      <c r="C616" s="213" t="s">
        <v>1742</v>
      </c>
      <c r="D616" s="214" t="s">
        <v>17</v>
      </c>
      <c r="E616" s="97">
        <v>67.38</v>
      </c>
      <c r="F616" s="215"/>
      <c r="G616" s="170">
        <f t="shared" si="22"/>
        <v>0</v>
      </c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s="10" customFormat="1" ht="25.5" x14ac:dyDescent="0.25">
      <c r="A617" s="172" t="s">
        <v>1773</v>
      </c>
      <c r="B617" s="118" t="s">
        <v>1720</v>
      </c>
      <c r="C617" s="213" t="s">
        <v>1743</v>
      </c>
      <c r="D617" s="214" t="s">
        <v>0</v>
      </c>
      <c r="E617" s="97">
        <v>10</v>
      </c>
      <c r="F617" s="215"/>
      <c r="G617" s="170">
        <f t="shared" si="22"/>
        <v>0</v>
      </c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s="10" customFormat="1" x14ac:dyDescent="0.25">
      <c r="A618" s="172" t="s">
        <v>1774</v>
      </c>
      <c r="B618" s="118" t="s">
        <v>1721</v>
      </c>
      <c r="C618" s="213" t="s">
        <v>1744</v>
      </c>
      <c r="D618" s="214" t="s">
        <v>0</v>
      </c>
      <c r="E618" s="97">
        <v>25</v>
      </c>
      <c r="F618" s="215"/>
      <c r="G618" s="170">
        <f t="shared" si="22"/>
        <v>0</v>
      </c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s="10" customFormat="1" x14ac:dyDescent="0.25">
      <c r="A619" s="172" t="s">
        <v>1775</v>
      </c>
      <c r="B619" s="118" t="s">
        <v>1722</v>
      </c>
      <c r="C619" s="213" t="s">
        <v>1745</v>
      </c>
      <c r="D619" s="214" t="s">
        <v>0</v>
      </c>
      <c r="E619" s="97">
        <v>30</v>
      </c>
      <c r="F619" s="215"/>
      <c r="G619" s="170">
        <f t="shared" si="22"/>
        <v>0</v>
      </c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s="10" customFormat="1" x14ac:dyDescent="0.25">
      <c r="A620" s="172" t="s">
        <v>1776</v>
      </c>
      <c r="B620" s="118" t="s">
        <v>1723</v>
      </c>
      <c r="C620" s="213" t="s">
        <v>1746</v>
      </c>
      <c r="D620" s="214" t="s">
        <v>0</v>
      </c>
      <c r="E620" s="97">
        <v>12</v>
      </c>
      <c r="F620" s="215"/>
      <c r="G620" s="170">
        <f t="shared" si="22"/>
        <v>0</v>
      </c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s="10" customFormat="1" ht="25.5" x14ac:dyDescent="0.25">
      <c r="A621" s="172" t="s">
        <v>1777</v>
      </c>
      <c r="B621" s="118" t="s">
        <v>1724</v>
      </c>
      <c r="C621" s="213" t="s">
        <v>1747</v>
      </c>
      <c r="D621" s="214" t="s">
        <v>0</v>
      </c>
      <c r="E621" s="97">
        <v>30</v>
      </c>
      <c r="F621" s="215"/>
      <c r="G621" s="170">
        <f t="shared" si="22"/>
        <v>0</v>
      </c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s="10" customFormat="1" x14ac:dyDescent="0.25">
      <c r="A622" s="172" t="s">
        <v>1778</v>
      </c>
      <c r="B622" s="118" t="s">
        <v>1725</v>
      </c>
      <c r="C622" s="213" t="s">
        <v>1748</v>
      </c>
      <c r="D622" s="214" t="s">
        <v>16</v>
      </c>
      <c r="E622" s="97">
        <v>436.05</v>
      </c>
      <c r="F622" s="215"/>
      <c r="G622" s="170">
        <f t="shared" si="22"/>
        <v>0</v>
      </c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s="10" customFormat="1" x14ac:dyDescent="0.25">
      <c r="A623" s="172" t="s">
        <v>1779</v>
      </c>
      <c r="B623" s="118" t="s">
        <v>1726</v>
      </c>
      <c r="C623" s="213" t="s">
        <v>1749</v>
      </c>
      <c r="D623" s="214" t="s">
        <v>16</v>
      </c>
      <c r="E623" s="97">
        <v>379.14</v>
      </c>
      <c r="F623" s="215"/>
      <c r="G623" s="170">
        <f t="shared" si="22"/>
        <v>0</v>
      </c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s="10" customFormat="1" x14ac:dyDescent="0.25">
      <c r="A624" s="172"/>
      <c r="B624" s="118"/>
      <c r="C624" s="95"/>
      <c r="D624" s="92"/>
      <c r="E624" s="97"/>
      <c r="F624" s="215"/>
      <c r="G624" s="170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s="10" customFormat="1" x14ac:dyDescent="0.25">
      <c r="A625" s="256"/>
      <c r="B625" s="257"/>
      <c r="C625" s="258" t="s">
        <v>1573</v>
      </c>
      <c r="D625" s="257"/>
      <c r="E625" s="259"/>
      <c r="F625" s="259"/>
      <c r="G625" s="260">
        <f>SUM(G11:G624)/2</f>
        <v>0</v>
      </c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s="10" customFormat="1" x14ac:dyDescent="0.25">
      <c r="A626" s="261"/>
      <c r="B626" s="262"/>
      <c r="C626" s="263" t="s">
        <v>1045</v>
      </c>
      <c r="D626" s="264"/>
      <c r="E626" s="265"/>
      <c r="F626" s="265"/>
      <c r="G626" s="266">
        <f>ROUND(G625*D626,2)</f>
        <v>0</v>
      </c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s="10" customFormat="1" x14ac:dyDescent="0.25">
      <c r="A627" s="256"/>
      <c r="B627" s="257"/>
      <c r="C627" s="258" t="s">
        <v>1574</v>
      </c>
      <c r="D627" s="257"/>
      <c r="E627" s="259"/>
      <c r="F627" s="259"/>
      <c r="G627" s="260">
        <f>SUM(G625:G626)</f>
        <v>0</v>
      </c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s="10" customFormat="1" ht="15.75" thickBot="1" x14ac:dyDescent="0.3">
      <c r="A628" s="267"/>
      <c r="B628" s="268"/>
      <c r="C628" s="269"/>
      <c r="D628" s="270"/>
      <c r="E628" s="271"/>
      <c r="F628" s="272"/>
      <c r="G628" s="273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s="10" customFormat="1" ht="15.75" thickBot="1" x14ac:dyDescent="0.3">
      <c r="A629" s="204" t="s">
        <v>1702</v>
      </c>
      <c r="B629" s="121"/>
      <c r="C629" s="121" t="s">
        <v>1790</v>
      </c>
      <c r="D629" s="121"/>
      <c r="E629" s="129"/>
      <c r="F629" s="122"/>
      <c r="G629" s="130">
        <f>SUM(G630:G632)</f>
        <v>0</v>
      </c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s="10" customFormat="1" ht="25.5" x14ac:dyDescent="0.25">
      <c r="A630" s="172" t="s">
        <v>1806</v>
      </c>
      <c r="B630" s="118" t="s">
        <v>1693</v>
      </c>
      <c r="C630" s="95" t="s">
        <v>1129</v>
      </c>
      <c r="D630" s="92" t="s">
        <v>922</v>
      </c>
      <c r="E630" s="97">
        <v>1</v>
      </c>
      <c r="F630" s="103"/>
      <c r="G630" s="17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s="10" customFormat="1" ht="25.5" x14ac:dyDescent="0.25">
      <c r="A631" s="172" t="s">
        <v>1807</v>
      </c>
      <c r="B631" s="118" t="s">
        <v>1700</v>
      </c>
      <c r="C631" s="95" t="s">
        <v>1141</v>
      </c>
      <c r="D631" s="92" t="s">
        <v>1142</v>
      </c>
      <c r="E631" s="97">
        <v>2</v>
      </c>
      <c r="F631" s="103"/>
      <c r="G631" s="170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s="10" customFormat="1" ht="38.25" x14ac:dyDescent="0.25">
      <c r="A632" s="172" t="s">
        <v>1808</v>
      </c>
      <c r="B632" s="118" t="s">
        <v>1701</v>
      </c>
      <c r="C632" s="95" t="s">
        <v>1455</v>
      </c>
      <c r="D632" s="92" t="s">
        <v>922</v>
      </c>
      <c r="E632" s="97">
        <v>1</v>
      </c>
      <c r="F632" s="97"/>
      <c r="G632" s="170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s="10" customFormat="1" x14ac:dyDescent="0.25">
      <c r="A633" s="251"/>
      <c r="B633" s="252"/>
      <c r="C633" s="119"/>
      <c r="D633" s="253"/>
      <c r="E633" s="254"/>
      <c r="F633" s="254"/>
      <c r="G633" s="255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s="10" customFormat="1" x14ac:dyDescent="0.25">
      <c r="A634" s="256"/>
      <c r="B634" s="257"/>
      <c r="C634" s="258" t="s">
        <v>1573</v>
      </c>
      <c r="D634" s="257"/>
      <c r="E634" s="259"/>
      <c r="F634" s="259"/>
      <c r="G634" s="260">
        <f>SUM(G629:G633)/2</f>
        <v>0</v>
      </c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s="10" customFormat="1" x14ac:dyDescent="0.25">
      <c r="A635" s="261"/>
      <c r="B635" s="262"/>
      <c r="C635" s="263" t="s">
        <v>1045</v>
      </c>
      <c r="D635" s="264"/>
      <c r="E635" s="265"/>
      <c r="F635" s="265"/>
      <c r="G635" s="266">
        <f>ROUND(G634*D635,2)</f>
        <v>0</v>
      </c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s="10" customFormat="1" x14ac:dyDescent="0.25">
      <c r="A636" s="256"/>
      <c r="B636" s="257"/>
      <c r="C636" s="258" t="s">
        <v>1574</v>
      </c>
      <c r="D636" s="257"/>
      <c r="E636" s="259"/>
      <c r="F636" s="259"/>
      <c r="G636" s="260">
        <f>SUM(G634:G635)</f>
        <v>0</v>
      </c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15.75" thickBot="1" x14ac:dyDescent="0.3"/>
    <row r="638" spans="1:24" s="10" customFormat="1" ht="15.75" thickBot="1" x14ac:dyDescent="0.3">
      <c r="A638" s="120" t="s">
        <v>1788</v>
      </c>
      <c r="B638" s="121"/>
      <c r="C638" s="121" t="s">
        <v>1038</v>
      </c>
      <c r="D638" s="121"/>
      <c r="E638" s="129"/>
      <c r="F638" s="122"/>
      <c r="G638" s="130">
        <f>G639</f>
        <v>0</v>
      </c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s="10" customFormat="1" x14ac:dyDescent="0.25">
      <c r="A639" s="274" t="s">
        <v>1809</v>
      </c>
      <c r="B639" s="275"/>
      <c r="C639" s="276" t="s">
        <v>1039</v>
      </c>
      <c r="D639" s="277" t="s">
        <v>862</v>
      </c>
      <c r="E639" s="278">
        <v>1</v>
      </c>
      <c r="F639" s="278"/>
      <c r="G639" s="198">
        <f>ROUND(E639*F639,2)</f>
        <v>0</v>
      </c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s="10" customFormat="1" ht="16.5" thickBot="1" x14ac:dyDescent="0.3">
      <c r="A640" s="279"/>
      <c r="B640" s="280"/>
      <c r="C640" s="281"/>
      <c r="D640" s="282"/>
      <c r="E640" s="271"/>
      <c r="F640" s="271"/>
      <c r="G640" s="273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8" ht="15.75" thickBot="1" x14ac:dyDescent="0.3">
      <c r="A641" s="313" t="s">
        <v>834</v>
      </c>
      <c r="B641" s="314"/>
      <c r="C641" s="314"/>
      <c r="D641" s="314"/>
      <c r="E641" s="314"/>
      <c r="F641" s="314"/>
      <c r="G641" s="131">
        <f>G638+G627+G636</f>
        <v>0</v>
      </c>
      <c r="H641" s="291"/>
    </row>
    <row r="642" spans="1:8" x14ac:dyDescent="0.25">
      <c r="G642" s="132"/>
    </row>
    <row r="643" spans="1:8" x14ac:dyDescent="0.25">
      <c r="E643" s="18"/>
      <c r="F643" s="17"/>
      <c r="G643" s="133"/>
    </row>
    <row r="644" spans="1:8" x14ac:dyDescent="0.25">
      <c r="A644" s="79"/>
      <c r="E644" s="18"/>
      <c r="F644" s="17"/>
      <c r="G644" s="133"/>
    </row>
    <row r="645" spans="1:8" x14ac:dyDescent="0.25">
      <c r="A645" s="79"/>
      <c r="E645" s="18"/>
      <c r="F645" s="18"/>
    </row>
    <row r="646" spans="1:8" x14ac:dyDescent="0.25">
      <c r="A646" s="79"/>
      <c r="F646" s="19"/>
      <c r="G646" s="18"/>
    </row>
  </sheetData>
  <mergeCells count="13">
    <mergeCell ref="A2:G2"/>
    <mergeCell ref="G8:G9"/>
    <mergeCell ref="A641:F641"/>
    <mergeCell ref="C6:F6"/>
    <mergeCell ref="A7:G7"/>
    <mergeCell ref="A8:A9"/>
    <mergeCell ref="B8:B9"/>
    <mergeCell ref="C8:C9"/>
    <mergeCell ref="D8:D9"/>
    <mergeCell ref="E8:E9"/>
    <mergeCell ref="F8:F9"/>
    <mergeCell ref="B5:G5"/>
    <mergeCell ref="B3:G3"/>
  </mergeCells>
  <phoneticPr fontId="24" type="noConversion"/>
  <printOptions horizontalCentered="1" verticalCentered="1"/>
  <pageMargins left="0.74803149606299213" right="0.19685039370078741" top="0.74803149606299213" bottom="0.78740157480314965" header="1.299212598425197" footer="0.51181102362204722"/>
  <pageSetup paperSize="9"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3"/>
  <sheetViews>
    <sheetView view="pageBreakPreview" zoomScale="80" zoomScaleNormal="85" zoomScaleSheetLayoutView="80" workbookViewId="0">
      <selection activeCell="I18" sqref="I18"/>
    </sheetView>
  </sheetViews>
  <sheetFormatPr defaultRowHeight="15" x14ac:dyDescent="0.25"/>
  <cols>
    <col min="1" max="1" width="20.28515625" style="39" customWidth="1"/>
    <col min="2" max="2" width="72.140625" style="21" customWidth="1"/>
    <col min="3" max="3" width="20" style="21" customWidth="1"/>
    <col min="4" max="4" width="20.42578125" style="21" customWidth="1"/>
    <col min="5" max="5" width="21" customWidth="1"/>
    <col min="6" max="6" width="14.28515625" customWidth="1"/>
    <col min="7" max="7" width="14.5703125" style="21" customWidth="1"/>
    <col min="8" max="256" width="9.140625" style="21"/>
    <col min="257" max="257" width="14.28515625" style="21" customWidth="1"/>
    <col min="258" max="258" width="72.140625" style="21" customWidth="1"/>
    <col min="259" max="259" width="20" style="21" customWidth="1"/>
    <col min="260" max="260" width="20.42578125" style="21" customWidth="1"/>
    <col min="261" max="261" width="21" style="21" customWidth="1"/>
    <col min="262" max="262" width="14.28515625" style="21" customWidth="1"/>
    <col min="263" max="263" width="14.5703125" style="21" customWidth="1"/>
    <col min="264" max="512" width="9.140625" style="21"/>
    <col min="513" max="513" width="14.28515625" style="21" customWidth="1"/>
    <col min="514" max="514" width="72.140625" style="21" customWidth="1"/>
    <col min="515" max="515" width="20" style="21" customWidth="1"/>
    <col min="516" max="516" width="20.42578125" style="21" customWidth="1"/>
    <col min="517" max="517" width="21" style="21" customWidth="1"/>
    <col min="518" max="518" width="14.28515625" style="21" customWidth="1"/>
    <col min="519" max="519" width="14.5703125" style="21" customWidth="1"/>
    <col min="520" max="768" width="9.140625" style="21"/>
    <col min="769" max="769" width="14.28515625" style="21" customWidth="1"/>
    <col min="770" max="770" width="72.140625" style="21" customWidth="1"/>
    <col min="771" max="771" width="20" style="21" customWidth="1"/>
    <col min="772" max="772" width="20.42578125" style="21" customWidth="1"/>
    <col min="773" max="773" width="21" style="21" customWidth="1"/>
    <col min="774" max="774" width="14.28515625" style="21" customWidth="1"/>
    <col min="775" max="775" width="14.5703125" style="21" customWidth="1"/>
    <col min="776" max="1024" width="9.140625" style="21"/>
    <col min="1025" max="1025" width="14.28515625" style="21" customWidth="1"/>
    <col min="1026" max="1026" width="72.140625" style="21" customWidth="1"/>
    <col min="1027" max="1027" width="20" style="21" customWidth="1"/>
    <col min="1028" max="1028" width="20.42578125" style="21" customWidth="1"/>
    <col min="1029" max="1029" width="21" style="21" customWidth="1"/>
    <col min="1030" max="1030" width="14.28515625" style="21" customWidth="1"/>
    <col min="1031" max="1031" width="14.5703125" style="21" customWidth="1"/>
    <col min="1032" max="1280" width="9.140625" style="21"/>
    <col min="1281" max="1281" width="14.28515625" style="21" customWidth="1"/>
    <col min="1282" max="1282" width="72.140625" style="21" customWidth="1"/>
    <col min="1283" max="1283" width="20" style="21" customWidth="1"/>
    <col min="1284" max="1284" width="20.42578125" style="21" customWidth="1"/>
    <col min="1285" max="1285" width="21" style="21" customWidth="1"/>
    <col min="1286" max="1286" width="14.28515625" style="21" customWidth="1"/>
    <col min="1287" max="1287" width="14.5703125" style="21" customWidth="1"/>
    <col min="1288" max="1536" width="9.140625" style="21"/>
    <col min="1537" max="1537" width="14.28515625" style="21" customWidth="1"/>
    <col min="1538" max="1538" width="72.140625" style="21" customWidth="1"/>
    <col min="1539" max="1539" width="20" style="21" customWidth="1"/>
    <col min="1540" max="1540" width="20.42578125" style="21" customWidth="1"/>
    <col min="1541" max="1541" width="21" style="21" customWidth="1"/>
    <col min="1542" max="1542" width="14.28515625" style="21" customWidth="1"/>
    <col min="1543" max="1543" width="14.5703125" style="21" customWidth="1"/>
    <col min="1544" max="1792" width="9.140625" style="21"/>
    <col min="1793" max="1793" width="14.28515625" style="21" customWidth="1"/>
    <col min="1794" max="1794" width="72.140625" style="21" customWidth="1"/>
    <col min="1795" max="1795" width="20" style="21" customWidth="1"/>
    <col min="1796" max="1796" width="20.42578125" style="21" customWidth="1"/>
    <col min="1797" max="1797" width="21" style="21" customWidth="1"/>
    <col min="1798" max="1798" width="14.28515625" style="21" customWidth="1"/>
    <col min="1799" max="1799" width="14.5703125" style="21" customWidth="1"/>
    <col min="1800" max="2048" width="9.140625" style="21"/>
    <col min="2049" max="2049" width="14.28515625" style="21" customWidth="1"/>
    <col min="2050" max="2050" width="72.140625" style="21" customWidth="1"/>
    <col min="2051" max="2051" width="20" style="21" customWidth="1"/>
    <col min="2052" max="2052" width="20.42578125" style="21" customWidth="1"/>
    <col min="2053" max="2053" width="21" style="21" customWidth="1"/>
    <col min="2054" max="2054" width="14.28515625" style="21" customWidth="1"/>
    <col min="2055" max="2055" width="14.5703125" style="21" customWidth="1"/>
    <col min="2056" max="2304" width="9.140625" style="21"/>
    <col min="2305" max="2305" width="14.28515625" style="21" customWidth="1"/>
    <col min="2306" max="2306" width="72.140625" style="21" customWidth="1"/>
    <col min="2307" max="2307" width="20" style="21" customWidth="1"/>
    <col min="2308" max="2308" width="20.42578125" style="21" customWidth="1"/>
    <col min="2309" max="2309" width="21" style="21" customWidth="1"/>
    <col min="2310" max="2310" width="14.28515625" style="21" customWidth="1"/>
    <col min="2311" max="2311" width="14.5703125" style="21" customWidth="1"/>
    <col min="2312" max="2560" width="9.140625" style="21"/>
    <col min="2561" max="2561" width="14.28515625" style="21" customWidth="1"/>
    <col min="2562" max="2562" width="72.140625" style="21" customWidth="1"/>
    <col min="2563" max="2563" width="20" style="21" customWidth="1"/>
    <col min="2564" max="2564" width="20.42578125" style="21" customWidth="1"/>
    <col min="2565" max="2565" width="21" style="21" customWidth="1"/>
    <col min="2566" max="2566" width="14.28515625" style="21" customWidth="1"/>
    <col min="2567" max="2567" width="14.5703125" style="21" customWidth="1"/>
    <col min="2568" max="2816" width="9.140625" style="21"/>
    <col min="2817" max="2817" width="14.28515625" style="21" customWidth="1"/>
    <col min="2818" max="2818" width="72.140625" style="21" customWidth="1"/>
    <col min="2819" max="2819" width="20" style="21" customWidth="1"/>
    <col min="2820" max="2820" width="20.42578125" style="21" customWidth="1"/>
    <col min="2821" max="2821" width="21" style="21" customWidth="1"/>
    <col min="2822" max="2822" width="14.28515625" style="21" customWidth="1"/>
    <col min="2823" max="2823" width="14.5703125" style="21" customWidth="1"/>
    <col min="2824" max="3072" width="9.140625" style="21"/>
    <col min="3073" max="3073" width="14.28515625" style="21" customWidth="1"/>
    <col min="3074" max="3074" width="72.140625" style="21" customWidth="1"/>
    <col min="3075" max="3075" width="20" style="21" customWidth="1"/>
    <col min="3076" max="3076" width="20.42578125" style="21" customWidth="1"/>
    <col min="3077" max="3077" width="21" style="21" customWidth="1"/>
    <col min="3078" max="3078" width="14.28515625" style="21" customWidth="1"/>
    <col min="3079" max="3079" width="14.5703125" style="21" customWidth="1"/>
    <col min="3080" max="3328" width="9.140625" style="21"/>
    <col min="3329" max="3329" width="14.28515625" style="21" customWidth="1"/>
    <col min="3330" max="3330" width="72.140625" style="21" customWidth="1"/>
    <col min="3331" max="3331" width="20" style="21" customWidth="1"/>
    <col min="3332" max="3332" width="20.42578125" style="21" customWidth="1"/>
    <col min="3333" max="3333" width="21" style="21" customWidth="1"/>
    <col min="3334" max="3334" width="14.28515625" style="21" customWidth="1"/>
    <col min="3335" max="3335" width="14.5703125" style="21" customWidth="1"/>
    <col min="3336" max="3584" width="9.140625" style="21"/>
    <col min="3585" max="3585" width="14.28515625" style="21" customWidth="1"/>
    <col min="3586" max="3586" width="72.140625" style="21" customWidth="1"/>
    <col min="3587" max="3587" width="20" style="21" customWidth="1"/>
    <col min="3588" max="3588" width="20.42578125" style="21" customWidth="1"/>
    <col min="3589" max="3589" width="21" style="21" customWidth="1"/>
    <col min="3590" max="3590" width="14.28515625" style="21" customWidth="1"/>
    <col min="3591" max="3591" width="14.5703125" style="21" customWidth="1"/>
    <col min="3592" max="3840" width="9.140625" style="21"/>
    <col min="3841" max="3841" width="14.28515625" style="21" customWidth="1"/>
    <col min="3842" max="3842" width="72.140625" style="21" customWidth="1"/>
    <col min="3843" max="3843" width="20" style="21" customWidth="1"/>
    <col min="3844" max="3844" width="20.42578125" style="21" customWidth="1"/>
    <col min="3845" max="3845" width="21" style="21" customWidth="1"/>
    <col min="3846" max="3846" width="14.28515625" style="21" customWidth="1"/>
    <col min="3847" max="3847" width="14.5703125" style="21" customWidth="1"/>
    <col min="3848" max="4096" width="9.140625" style="21"/>
    <col min="4097" max="4097" width="14.28515625" style="21" customWidth="1"/>
    <col min="4098" max="4098" width="72.140625" style="21" customWidth="1"/>
    <col min="4099" max="4099" width="20" style="21" customWidth="1"/>
    <col min="4100" max="4100" width="20.42578125" style="21" customWidth="1"/>
    <col min="4101" max="4101" width="21" style="21" customWidth="1"/>
    <col min="4102" max="4102" width="14.28515625" style="21" customWidth="1"/>
    <col min="4103" max="4103" width="14.5703125" style="21" customWidth="1"/>
    <col min="4104" max="4352" width="9.140625" style="21"/>
    <col min="4353" max="4353" width="14.28515625" style="21" customWidth="1"/>
    <col min="4354" max="4354" width="72.140625" style="21" customWidth="1"/>
    <col min="4355" max="4355" width="20" style="21" customWidth="1"/>
    <col min="4356" max="4356" width="20.42578125" style="21" customWidth="1"/>
    <col min="4357" max="4357" width="21" style="21" customWidth="1"/>
    <col min="4358" max="4358" width="14.28515625" style="21" customWidth="1"/>
    <col min="4359" max="4359" width="14.5703125" style="21" customWidth="1"/>
    <col min="4360" max="4608" width="9.140625" style="21"/>
    <col min="4609" max="4609" width="14.28515625" style="21" customWidth="1"/>
    <col min="4610" max="4610" width="72.140625" style="21" customWidth="1"/>
    <col min="4611" max="4611" width="20" style="21" customWidth="1"/>
    <col min="4612" max="4612" width="20.42578125" style="21" customWidth="1"/>
    <col min="4613" max="4613" width="21" style="21" customWidth="1"/>
    <col min="4614" max="4614" width="14.28515625" style="21" customWidth="1"/>
    <col min="4615" max="4615" width="14.5703125" style="21" customWidth="1"/>
    <col min="4616" max="4864" width="9.140625" style="21"/>
    <col min="4865" max="4865" width="14.28515625" style="21" customWidth="1"/>
    <col min="4866" max="4866" width="72.140625" style="21" customWidth="1"/>
    <col min="4867" max="4867" width="20" style="21" customWidth="1"/>
    <col min="4868" max="4868" width="20.42578125" style="21" customWidth="1"/>
    <col min="4869" max="4869" width="21" style="21" customWidth="1"/>
    <col min="4870" max="4870" width="14.28515625" style="21" customWidth="1"/>
    <col min="4871" max="4871" width="14.5703125" style="21" customWidth="1"/>
    <col min="4872" max="5120" width="9.140625" style="21"/>
    <col min="5121" max="5121" width="14.28515625" style="21" customWidth="1"/>
    <col min="5122" max="5122" width="72.140625" style="21" customWidth="1"/>
    <col min="5123" max="5123" width="20" style="21" customWidth="1"/>
    <col min="5124" max="5124" width="20.42578125" style="21" customWidth="1"/>
    <col min="5125" max="5125" width="21" style="21" customWidth="1"/>
    <col min="5126" max="5126" width="14.28515625" style="21" customWidth="1"/>
    <col min="5127" max="5127" width="14.5703125" style="21" customWidth="1"/>
    <col min="5128" max="5376" width="9.140625" style="21"/>
    <col min="5377" max="5377" width="14.28515625" style="21" customWidth="1"/>
    <col min="5378" max="5378" width="72.140625" style="21" customWidth="1"/>
    <col min="5379" max="5379" width="20" style="21" customWidth="1"/>
    <col min="5380" max="5380" width="20.42578125" style="21" customWidth="1"/>
    <col min="5381" max="5381" width="21" style="21" customWidth="1"/>
    <col min="5382" max="5382" width="14.28515625" style="21" customWidth="1"/>
    <col min="5383" max="5383" width="14.5703125" style="21" customWidth="1"/>
    <col min="5384" max="5632" width="9.140625" style="21"/>
    <col min="5633" max="5633" width="14.28515625" style="21" customWidth="1"/>
    <col min="5634" max="5634" width="72.140625" style="21" customWidth="1"/>
    <col min="5635" max="5635" width="20" style="21" customWidth="1"/>
    <col min="5636" max="5636" width="20.42578125" style="21" customWidth="1"/>
    <col min="5637" max="5637" width="21" style="21" customWidth="1"/>
    <col min="5638" max="5638" width="14.28515625" style="21" customWidth="1"/>
    <col min="5639" max="5639" width="14.5703125" style="21" customWidth="1"/>
    <col min="5640" max="5888" width="9.140625" style="21"/>
    <col min="5889" max="5889" width="14.28515625" style="21" customWidth="1"/>
    <col min="5890" max="5890" width="72.140625" style="21" customWidth="1"/>
    <col min="5891" max="5891" width="20" style="21" customWidth="1"/>
    <col min="5892" max="5892" width="20.42578125" style="21" customWidth="1"/>
    <col min="5893" max="5893" width="21" style="21" customWidth="1"/>
    <col min="5894" max="5894" width="14.28515625" style="21" customWidth="1"/>
    <col min="5895" max="5895" width="14.5703125" style="21" customWidth="1"/>
    <col min="5896" max="6144" width="9.140625" style="21"/>
    <col min="6145" max="6145" width="14.28515625" style="21" customWidth="1"/>
    <col min="6146" max="6146" width="72.140625" style="21" customWidth="1"/>
    <col min="6147" max="6147" width="20" style="21" customWidth="1"/>
    <col min="6148" max="6148" width="20.42578125" style="21" customWidth="1"/>
    <col min="6149" max="6149" width="21" style="21" customWidth="1"/>
    <col min="6150" max="6150" width="14.28515625" style="21" customWidth="1"/>
    <col min="6151" max="6151" width="14.5703125" style="21" customWidth="1"/>
    <col min="6152" max="6400" width="9.140625" style="21"/>
    <col min="6401" max="6401" width="14.28515625" style="21" customWidth="1"/>
    <col min="6402" max="6402" width="72.140625" style="21" customWidth="1"/>
    <col min="6403" max="6403" width="20" style="21" customWidth="1"/>
    <col min="6404" max="6404" width="20.42578125" style="21" customWidth="1"/>
    <col min="6405" max="6405" width="21" style="21" customWidth="1"/>
    <col min="6406" max="6406" width="14.28515625" style="21" customWidth="1"/>
    <col min="6407" max="6407" width="14.5703125" style="21" customWidth="1"/>
    <col min="6408" max="6656" width="9.140625" style="21"/>
    <col min="6657" max="6657" width="14.28515625" style="21" customWidth="1"/>
    <col min="6658" max="6658" width="72.140625" style="21" customWidth="1"/>
    <col min="6659" max="6659" width="20" style="21" customWidth="1"/>
    <col min="6660" max="6660" width="20.42578125" style="21" customWidth="1"/>
    <col min="6661" max="6661" width="21" style="21" customWidth="1"/>
    <col min="6662" max="6662" width="14.28515625" style="21" customWidth="1"/>
    <col min="6663" max="6663" width="14.5703125" style="21" customWidth="1"/>
    <col min="6664" max="6912" width="9.140625" style="21"/>
    <col min="6913" max="6913" width="14.28515625" style="21" customWidth="1"/>
    <col min="6914" max="6914" width="72.140625" style="21" customWidth="1"/>
    <col min="6915" max="6915" width="20" style="21" customWidth="1"/>
    <col min="6916" max="6916" width="20.42578125" style="21" customWidth="1"/>
    <col min="6917" max="6917" width="21" style="21" customWidth="1"/>
    <col min="6918" max="6918" width="14.28515625" style="21" customWidth="1"/>
    <col min="6919" max="6919" width="14.5703125" style="21" customWidth="1"/>
    <col min="6920" max="7168" width="9.140625" style="21"/>
    <col min="7169" max="7169" width="14.28515625" style="21" customWidth="1"/>
    <col min="7170" max="7170" width="72.140625" style="21" customWidth="1"/>
    <col min="7171" max="7171" width="20" style="21" customWidth="1"/>
    <col min="7172" max="7172" width="20.42578125" style="21" customWidth="1"/>
    <col min="7173" max="7173" width="21" style="21" customWidth="1"/>
    <col min="7174" max="7174" width="14.28515625" style="21" customWidth="1"/>
    <col min="7175" max="7175" width="14.5703125" style="21" customWidth="1"/>
    <col min="7176" max="7424" width="9.140625" style="21"/>
    <col min="7425" max="7425" width="14.28515625" style="21" customWidth="1"/>
    <col min="7426" max="7426" width="72.140625" style="21" customWidth="1"/>
    <col min="7427" max="7427" width="20" style="21" customWidth="1"/>
    <col min="7428" max="7428" width="20.42578125" style="21" customWidth="1"/>
    <col min="7429" max="7429" width="21" style="21" customWidth="1"/>
    <col min="7430" max="7430" width="14.28515625" style="21" customWidth="1"/>
    <col min="7431" max="7431" width="14.5703125" style="21" customWidth="1"/>
    <col min="7432" max="7680" width="9.140625" style="21"/>
    <col min="7681" max="7681" width="14.28515625" style="21" customWidth="1"/>
    <col min="7682" max="7682" width="72.140625" style="21" customWidth="1"/>
    <col min="7683" max="7683" width="20" style="21" customWidth="1"/>
    <col min="7684" max="7684" width="20.42578125" style="21" customWidth="1"/>
    <col min="7685" max="7685" width="21" style="21" customWidth="1"/>
    <col min="7686" max="7686" width="14.28515625" style="21" customWidth="1"/>
    <col min="7687" max="7687" width="14.5703125" style="21" customWidth="1"/>
    <col min="7688" max="7936" width="9.140625" style="21"/>
    <col min="7937" max="7937" width="14.28515625" style="21" customWidth="1"/>
    <col min="7938" max="7938" width="72.140625" style="21" customWidth="1"/>
    <col min="7939" max="7939" width="20" style="21" customWidth="1"/>
    <col min="7940" max="7940" width="20.42578125" style="21" customWidth="1"/>
    <col min="7941" max="7941" width="21" style="21" customWidth="1"/>
    <col min="7942" max="7942" width="14.28515625" style="21" customWidth="1"/>
    <col min="7943" max="7943" width="14.5703125" style="21" customWidth="1"/>
    <col min="7944" max="8192" width="9.140625" style="21"/>
    <col min="8193" max="8193" width="14.28515625" style="21" customWidth="1"/>
    <col min="8194" max="8194" width="72.140625" style="21" customWidth="1"/>
    <col min="8195" max="8195" width="20" style="21" customWidth="1"/>
    <col min="8196" max="8196" width="20.42578125" style="21" customWidth="1"/>
    <col min="8197" max="8197" width="21" style="21" customWidth="1"/>
    <col min="8198" max="8198" width="14.28515625" style="21" customWidth="1"/>
    <col min="8199" max="8199" width="14.5703125" style="21" customWidth="1"/>
    <col min="8200" max="8448" width="9.140625" style="21"/>
    <col min="8449" max="8449" width="14.28515625" style="21" customWidth="1"/>
    <col min="8450" max="8450" width="72.140625" style="21" customWidth="1"/>
    <col min="8451" max="8451" width="20" style="21" customWidth="1"/>
    <col min="8452" max="8452" width="20.42578125" style="21" customWidth="1"/>
    <col min="8453" max="8453" width="21" style="21" customWidth="1"/>
    <col min="8454" max="8454" width="14.28515625" style="21" customWidth="1"/>
    <col min="8455" max="8455" width="14.5703125" style="21" customWidth="1"/>
    <col min="8456" max="8704" width="9.140625" style="21"/>
    <col min="8705" max="8705" width="14.28515625" style="21" customWidth="1"/>
    <col min="8706" max="8706" width="72.140625" style="21" customWidth="1"/>
    <col min="8707" max="8707" width="20" style="21" customWidth="1"/>
    <col min="8708" max="8708" width="20.42578125" style="21" customWidth="1"/>
    <col min="8709" max="8709" width="21" style="21" customWidth="1"/>
    <col min="8710" max="8710" width="14.28515625" style="21" customWidth="1"/>
    <col min="8711" max="8711" width="14.5703125" style="21" customWidth="1"/>
    <col min="8712" max="8960" width="9.140625" style="21"/>
    <col min="8961" max="8961" width="14.28515625" style="21" customWidth="1"/>
    <col min="8962" max="8962" width="72.140625" style="21" customWidth="1"/>
    <col min="8963" max="8963" width="20" style="21" customWidth="1"/>
    <col min="8964" max="8964" width="20.42578125" style="21" customWidth="1"/>
    <col min="8965" max="8965" width="21" style="21" customWidth="1"/>
    <col min="8966" max="8966" width="14.28515625" style="21" customWidth="1"/>
    <col min="8967" max="8967" width="14.5703125" style="21" customWidth="1"/>
    <col min="8968" max="9216" width="9.140625" style="21"/>
    <col min="9217" max="9217" width="14.28515625" style="21" customWidth="1"/>
    <col min="9218" max="9218" width="72.140625" style="21" customWidth="1"/>
    <col min="9219" max="9219" width="20" style="21" customWidth="1"/>
    <col min="9220" max="9220" width="20.42578125" style="21" customWidth="1"/>
    <col min="9221" max="9221" width="21" style="21" customWidth="1"/>
    <col min="9222" max="9222" width="14.28515625" style="21" customWidth="1"/>
    <col min="9223" max="9223" width="14.5703125" style="21" customWidth="1"/>
    <col min="9224" max="9472" width="9.140625" style="21"/>
    <col min="9473" max="9473" width="14.28515625" style="21" customWidth="1"/>
    <col min="9474" max="9474" width="72.140625" style="21" customWidth="1"/>
    <col min="9475" max="9475" width="20" style="21" customWidth="1"/>
    <col min="9476" max="9476" width="20.42578125" style="21" customWidth="1"/>
    <col min="9477" max="9477" width="21" style="21" customWidth="1"/>
    <col min="9478" max="9478" width="14.28515625" style="21" customWidth="1"/>
    <col min="9479" max="9479" width="14.5703125" style="21" customWidth="1"/>
    <col min="9480" max="9728" width="9.140625" style="21"/>
    <col min="9729" max="9729" width="14.28515625" style="21" customWidth="1"/>
    <col min="9730" max="9730" width="72.140625" style="21" customWidth="1"/>
    <col min="9731" max="9731" width="20" style="21" customWidth="1"/>
    <col min="9732" max="9732" width="20.42578125" style="21" customWidth="1"/>
    <col min="9733" max="9733" width="21" style="21" customWidth="1"/>
    <col min="9734" max="9734" width="14.28515625" style="21" customWidth="1"/>
    <col min="9735" max="9735" width="14.5703125" style="21" customWidth="1"/>
    <col min="9736" max="9984" width="9.140625" style="21"/>
    <col min="9985" max="9985" width="14.28515625" style="21" customWidth="1"/>
    <col min="9986" max="9986" width="72.140625" style="21" customWidth="1"/>
    <col min="9987" max="9987" width="20" style="21" customWidth="1"/>
    <col min="9988" max="9988" width="20.42578125" style="21" customWidth="1"/>
    <col min="9989" max="9989" width="21" style="21" customWidth="1"/>
    <col min="9990" max="9990" width="14.28515625" style="21" customWidth="1"/>
    <col min="9991" max="9991" width="14.5703125" style="21" customWidth="1"/>
    <col min="9992" max="10240" width="9.140625" style="21"/>
    <col min="10241" max="10241" width="14.28515625" style="21" customWidth="1"/>
    <col min="10242" max="10242" width="72.140625" style="21" customWidth="1"/>
    <col min="10243" max="10243" width="20" style="21" customWidth="1"/>
    <col min="10244" max="10244" width="20.42578125" style="21" customWidth="1"/>
    <col min="10245" max="10245" width="21" style="21" customWidth="1"/>
    <col min="10246" max="10246" width="14.28515625" style="21" customWidth="1"/>
    <col min="10247" max="10247" width="14.5703125" style="21" customWidth="1"/>
    <col min="10248" max="10496" width="9.140625" style="21"/>
    <col min="10497" max="10497" width="14.28515625" style="21" customWidth="1"/>
    <col min="10498" max="10498" width="72.140625" style="21" customWidth="1"/>
    <col min="10499" max="10499" width="20" style="21" customWidth="1"/>
    <col min="10500" max="10500" width="20.42578125" style="21" customWidth="1"/>
    <col min="10501" max="10501" width="21" style="21" customWidth="1"/>
    <col min="10502" max="10502" width="14.28515625" style="21" customWidth="1"/>
    <col min="10503" max="10503" width="14.5703125" style="21" customWidth="1"/>
    <col min="10504" max="10752" width="9.140625" style="21"/>
    <col min="10753" max="10753" width="14.28515625" style="21" customWidth="1"/>
    <col min="10754" max="10754" width="72.140625" style="21" customWidth="1"/>
    <col min="10755" max="10755" width="20" style="21" customWidth="1"/>
    <col min="10756" max="10756" width="20.42578125" style="21" customWidth="1"/>
    <col min="10757" max="10757" width="21" style="21" customWidth="1"/>
    <col min="10758" max="10758" width="14.28515625" style="21" customWidth="1"/>
    <col min="10759" max="10759" width="14.5703125" style="21" customWidth="1"/>
    <col min="10760" max="11008" width="9.140625" style="21"/>
    <col min="11009" max="11009" width="14.28515625" style="21" customWidth="1"/>
    <col min="11010" max="11010" width="72.140625" style="21" customWidth="1"/>
    <col min="11011" max="11011" width="20" style="21" customWidth="1"/>
    <col min="11012" max="11012" width="20.42578125" style="21" customWidth="1"/>
    <col min="11013" max="11013" width="21" style="21" customWidth="1"/>
    <col min="11014" max="11014" width="14.28515625" style="21" customWidth="1"/>
    <col min="11015" max="11015" width="14.5703125" style="21" customWidth="1"/>
    <col min="11016" max="11264" width="9.140625" style="21"/>
    <col min="11265" max="11265" width="14.28515625" style="21" customWidth="1"/>
    <col min="11266" max="11266" width="72.140625" style="21" customWidth="1"/>
    <col min="11267" max="11267" width="20" style="21" customWidth="1"/>
    <col min="11268" max="11268" width="20.42578125" style="21" customWidth="1"/>
    <col min="11269" max="11269" width="21" style="21" customWidth="1"/>
    <col min="11270" max="11270" width="14.28515625" style="21" customWidth="1"/>
    <col min="11271" max="11271" width="14.5703125" style="21" customWidth="1"/>
    <col min="11272" max="11520" width="9.140625" style="21"/>
    <col min="11521" max="11521" width="14.28515625" style="21" customWidth="1"/>
    <col min="11522" max="11522" width="72.140625" style="21" customWidth="1"/>
    <col min="11523" max="11523" width="20" style="21" customWidth="1"/>
    <col min="11524" max="11524" width="20.42578125" style="21" customWidth="1"/>
    <col min="11525" max="11525" width="21" style="21" customWidth="1"/>
    <col min="11526" max="11526" width="14.28515625" style="21" customWidth="1"/>
    <col min="11527" max="11527" width="14.5703125" style="21" customWidth="1"/>
    <col min="11528" max="11776" width="9.140625" style="21"/>
    <col min="11777" max="11777" width="14.28515625" style="21" customWidth="1"/>
    <col min="11778" max="11778" width="72.140625" style="21" customWidth="1"/>
    <col min="11779" max="11779" width="20" style="21" customWidth="1"/>
    <col min="11780" max="11780" width="20.42578125" style="21" customWidth="1"/>
    <col min="11781" max="11781" width="21" style="21" customWidth="1"/>
    <col min="11782" max="11782" width="14.28515625" style="21" customWidth="1"/>
    <col min="11783" max="11783" width="14.5703125" style="21" customWidth="1"/>
    <col min="11784" max="12032" width="9.140625" style="21"/>
    <col min="12033" max="12033" width="14.28515625" style="21" customWidth="1"/>
    <col min="12034" max="12034" width="72.140625" style="21" customWidth="1"/>
    <col min="12035" max="12035" width="20" style="21" customWidth="1"/>
    <col min="12036" max="12036" width="20.42578125" style="21" customWidth="1"/>
    <col min="12037" max="12037" width="21" style="21" customWidth="1"/>
    <col min="12038" max="12038" width="14.28515625" style="21" customWidth="1"/>
    <col min="12039" max="12039" width="14.5703125" style="21" customWidth="1"/>
    <col min="12040" max="12288" width="9.140625" style="21"/>
    <col min="12289" max="12289" width="14.28515625" style="21" customWidth="1"/>
    <col min="12290" max="12290" width="72.140625" style="21" customWidth="1"/>
    <col min="12291" max="12291" width="20" style="21" customWidth="1"/>
    <col min="12292" max="12292" width="20.42578125" style="21" customWidth="1"/>
    <col min="12293" max="12293" width="21" style="21" customWidth="1"/>
    <col min="12294" max="12294" width="14.28515625" style="21" customWidth="1"/>
    <col min="12295" max="12295" width="14.5703125" style="21" customWidth="1"/>
    <col min="12296" max="12544" width="9.140625" style="21"/>
    <col min="12545" max="12545" width="14.28515625" style="21" customWidth="1"/>
    <col min="12546" max="12546" width="72.140625" style="21" customWidth="1"/>
    <col min="12547" max="12547" width="20" style="21" customWidth="1"/>
    <col min="12548" max="12548" width="20.42578125" style="21" customWidth="1"/>
    <col min="12549" max="12549" width="21" style="21" customWidth="1"/>
    <col min="12550" max="12550" width="14.28515625" style="21" customWidth="1"/>
    <col min="12551" max="12551" width="14.5703125" style="21" customWidth="1"/>
    <col min="12552" max="12800" width="9.140625" style="21"/>
    <col min="12801" max="12801" width="14.28515625" style="21" customWidth="1"/>
    <col min="12802" max="12802" width="72.140625" style="21" customWidth="1"/>
    <col min="12803" max="12803" width="20" style="21" customWidth="1"/>
    <col min="12804" max="12804" width="20.42578125" style="21" customWidth="1"/>
    <col min="12805" max="12805" width="21" style="21" customWidth="1"/>
    <col min="12806" max="12806" width="14.28515625" style="21" customWidth="1"/>
    <col min="12807" max="12807" width="14.5703125" style="21" customWidth="1"/>
    <col min="12808" max="13056" width="9.140625" style="21"/>
    <col min="13057" max="13057" width="14.28515625" style="21" customWidth="1"/>
    <col min="13058" max="13058" width="72.140625" style="21" customWidth="1"/>
    <col min="13059" max="13059" width="20" style="21" customWidth="1"/>
    <col min="13060" max="13060" width="20.42578125" style="21" customWidth="1"/>
    <col min="13061" max="13061" width="21" style="21" customWidth="1"/>
    <col min="13062" max="13062" width="14.28515625" style="21" customWidth="1"/>
    <col min="13063" max="13063" width="14.5703125" style="21" customWidth="1"/>
    <col min="13064" max="13312" width="9.140625" style="21"/>
    <col min="13313" max="13313" width="14.28515625" style="21" customWidth="1"/>
    <col min="13314" max="13314" width="72.140625" style="21" customWidth="1"/>
    <col min="13315" max="13315" width="20" style="21" customWidth="1"/>
    <col min="13316" max="13316" width="20.42578125" style="21" customWidth="1"/>
    <col min="13317" max="13317" width="21" style="21" customWidth="1"/>
    <col min="13318" max="13318" width="14.28515625" style="21" customWidth="1"/>
    <col min="13319" max="13319" width="14.5703125" style="21" customWidth="1"/>
    <col min="13320" max="13568" width="9.140625" style="21"/>
    <col min="13569" max="13569" width="14.28515625" style="21" customWidth="1"/>
    <col min="13570" max="13570" width="72.140625" style="21" customWidth="1"/>
    <col min="13571" max="13571" width="20" style="21" customWidth="1"/>
    <col min="13572" max="13572" width="20.42578125" style="21" customWidth="1"/>
    <col min="13573" max="13573" width="21" style="21" customWidth="1"/>
    <col min="13574" max="13574" width="14.28515625" style="21" customWidth="1"/>
    <col min="13575" max="13575" width="14.5703125" style="21" customWidth="1"/>
    <col min="13576" max="13824" width="9.140625" style="21"/>
    <col min="13825" max="13825" width="14.28515625" style="21" customWidth="1"/>
    <col min="13826" max="13826" width="72.140625" style="21" customWidth="1"/>
    <col min="13827" max="13827" width="20" style="21" customWidth="1"/>
    <col min="13828" max="13828" width="20.42578125" style="21" customWidth="1"/>
    <col min="13829" max="13829" width="21" style="21" customWidth="1"/>
    <col min="13830" max="13830" width="14.28515625" style="21" customWidth="1"/>
    <col min="13831" max="13831" width="14.5703125" style="21" customWidth="1"/>
    <col min="13832" max="14080" width="9.140625" style="21"/>
    <col min="14081" max="14081" width="14.28515625" style="21" customWidth="1"/>
    <col min="14082" max="14082" width="72.140625" style="21" customWidth="1"/>
    <col min="14083" max="14083" width="20" style="21" customWidth="1"/>
    <col min="14084" max="14084" width="20.42578125" style="21" customWidth="1"/>
    <col min="14085" max="14085" width="21" style="21" customWidth="1"/>
    <col min="14086" max="14086" width="14.28515625" style="21" customWidth="1"/>
    <col min="14087" max="14087" width="14.5703125" style="21" customWidth="1"/>
    <col min="14088" max="14336" width="9.140625" style="21"/>
    <col min="14337" max="14337" width="14.28515625" style="21" customWidth="1"/>
    <col min="14338" max="14338" width="72.140625" style="21" customWidth="1"/>
    <col min="14339" max="14339" width="20" style="21" customWidth="1"/>
    <col min="14340" max="14340" width="20.42578125" style="21" customWidth="1"/>
    <col min="14341" max="14341" width="21" style="21" customWidth="1"/>
    <col min="14342" max="14342" width="14.28515625" style="21" customWidth="1"/>
    <col min="14343" max="14343" width="14.5703125" style="21" customWidth="1"/>
    <col min="14344" max="14592" width="9.140625" style="21"/>
    <col min="14593" max="14593" width="14.28515625" style="21" customWidth="1"/>
    <col min="14594" max="14594" width="72.140625" style="21" customWidth="1"/>
    <col min="14595" max="14595" width="20" style="21" customWidth="1"/>
    <col min="14596" max="14596" width="20.42578125" style="21" customWidth="1"/>
    <col min="14597" max="14597" width="21" style="21" customWidth="1"/>
    <col min="14598" max="14598" width="14.28515625" style="21" customWidth="1"/>
    <col min="14599" max="14599" width="14.5703125" style="21" customWidth="1"/>
    <col min="14600" max="14848" width="9.140625" style="21"/>
    <col min="14849" max="14849" width="14.28515625" style="21" customWidth="1"/>
    <col min="14850" max="14850" width="72.140625" style="21" customWidth="1"/>
    <col min="14851" max="14851" width="20" style="21" customWidth="1"/>
    <col min="14852" max="14852" width="20.42578125" style="21" customWidth="1"/>
    <col min="14853" max="14853" width="21" style="21" customWidth="1"/>
    <col min="14854" max="14854" width="14.28515625" style="21" customWidth="1"/>
    <col min="14855" max="14855" width="14.5703125" style="21" customWidth="1"/>
    <col min="14856" max="15104" width="9.140625" style="21"/>
    <col min="15105" max="15105" width="14.28515625" style="21" customWidth="1"/>
    <col min="15106" max="15106" width="72.140625" style="21" customWidth="1"/>
    <col min="15107" max="15107" width="20" style="21" customWidth="1"/>
    <col min="15108" max="15108" width="20.42578125" style="21" customWidth="1"/>
    <col min="15109" max="15109" width="21" style="21" customWidth="1"/>
    <col min="15110" max="15110" width="14.28515625" style="21" customWidth="1"/>
    <col min="15111" max="15111" width="14.5703125" style="21" customWidth="1"/>
    <col min="15112" max="15360" width="9.140625" style="21"/>
    <col min="15361" max="15361" width="14.28515625" style="21" customWidth="1"/>
    <col min="15362" max="15362" width="72.140625" style="21" customWidth="1"/>
    <col min="15363" max="15363" width="20" style="21" customWidth="1"/>
    <col min="15364" max="15364" width="20.42578125" style="21" customWidth="1"/>
    <col min="15365" max="15365" width="21" style="21" customWidth="1"/>
    <col min="15366" max="15366" width="14.28515625" style="21" customWidth="1"/>
    <col min="15367" max="15367" width="14.5703125" style="21" customWidth="1"/>
    <col min="15368" max="15616" width="9.140625" style="21"/>
    <col min="15617" max="15617" width="14.28515625" style="21" customWidth="1"/>
    <col min="15618" max="15618" width="72.140625" style="21" customWidth="1"/>
    <col min="15619" max="15619" width="20" style="21" customWidth="1"/>
    <col min="15620" max="15620" width="20.42578125" style="21" customWidth="1"/>
    <col min="15621" max="15621" width="21" style="21" customWidth="1"/>
    <col min="15622" max="15622" width="14.28515625" style="21" customWidth="1"/>
    <col min="15623" max="15623" width="14.5703125" style="21" customWidth="1"/>
    <col min="15624" max="15872" width="9.140625" style="21"/>
    <col min="15873" max="15873" width="14.28515625" style="21" customWidth="1"/>
    <col min="15874" max="15874" width="72.140625" style="21" customWidth="1"/>
    <col min="15875" max="15875" width="20" style="21" customWidth="1"/>
    <col min="15876" max="15876" width="20.42578125" style="21" customWidth="1"/>
    <col min="15877" max="15877" width="21" style="21" customWidth="1"/>
    <col min="15878" max="15878" width="14.28515625" style="21" customWidth="1"/>
    <col min="15879" max="15879" width="14.5703125" style="21" customWidth="1"/>
    <col min="15880" max="16128" width="9.140625" style="21"/>
    <col min="16129" max="16129" width="14.28515625" style="21" customWidth="1"/>
    <col min="16130" max="16130" width="72.140625" style="21" customWidth="1"/>
    <col min="16131" max="16131" width="20" style="21" customWidth="1"/>
    <col min="16132" max="16132" width="20.42578125" style="21" customWidth="1"/>
    <col min="16133" max="16133" width="21" style="21" customWidth="1"/>
    <col min="16134" max="16134" width="14.28515625" style="21" customWidth="1"/>
    <col min="16135" max="16135" width="14.5703125" style="21" customWidth="1"/>
    <col min="16136" max="16384" width="9.140625" style="21"/>
  </cols>
  <sheetData>
    <row r="1" spans="1:4" ht="15.75" thickTop="1" x14ac:dyDescent="0.25">
      <c r="A1" s="333"/>
      <c r="B1" s="334"/>
      <c r="C1" s="334"/>
      <c r="D1" s="335"/>
    </row>
    <row r="2" spans="1:4" ht="33" customHeight="1" x14ac:dyDescent="0.25">
      <c r="A2" s="336"/>
      <c r="B2" s="337"/>
      <c r="C2" s="337"/>
      <c r="D2" s="338"/>
    </row>
    <row r="3" spans="1:4" ht="15" customHeight="1" x14ac:dyDescent="0.25">
      <c r="A3" s="358" t="s">
        <v>1589</v>
      </c>
      <c r="B3" s="359"/>
      <c r="C3" s="359"/>
      <c r="D3" s="360"/>
    </row>
    <row r="4" spans="1:4" x14ac:dyDescent="0.25">
      <c r="A4" s="358"/>
      <c r="B4" s="359"/>
      <c r="C4" s="359"/>
      <c r="D4" s="360"/>
    </row>
    <row r="5" spans="1:4" x14ac:dyDescent="0.25">
      <c r="A5" s="358"/>
      <c r="B5" s="359"/>
      <c r="C5" s="359"/>
      <c r="D5" s="360"/>
    </row>
    <row r="6" spans="1:4" x14ac:dyDescent="0.25">
      <c r="A6" s="358"/>
      <c r="B6" s="359"/>
      <c r="C6" s="359"/>
      <c r="D6" s="360"/>
    </row>
    <row r="7" spans="1:4" x14ac:dyDescent="0.25">
      <c r="A7" s="358"/>
      <c r="B7" s="359"/>
      <c r="C7" s="359"/>
      <c r="D7" s="360"/>
    </row>
    <row r="8" spans="1:4" x14ac:dyDescent="0.25">
      <c r="A8" s="358"/>
      <c r="B8" s="359"/>
      <c r="C8" s="359"/>
      <c r="D8" s="360"/>
    </row>
    <row r="9" spans="1:4" x14ac:dyDescent="0.25">
      <c r="A9" s="134"/>
      <c r="B9" s="352"/>
      <c r="C9" s="340"/>
      <c r="D9" s="341"/>
    </row>
    <row r="10" spans="1:4" x14ac:dyDescent="0.25">
      <c r="A10" s="134"/>
      <c r="B10" s="353"/>
      <c r="C10" s="354"/>
      <c r="D10" s="355"/>
    </row>
    <row r="11" spans="1:4" x14ac:dyDescent="0.25">
      <c r="A11" s="152" t="s">
        <v>1078</v>
      </c>
      <c r="B11" s="356" t="s">
        <v>1079</v>
      </c>
      <c r="C11" s="356"/>
      <c r="D11" s="357"/>
    </row>
    <row r="12" spans="1:4" x14ac:dyDescent="0.25">
      <c r="A12" s="339"/>
      <c r="B12" s="340"/>
      <c r="C12" s="340"/>
      <c r="D12" s="341"/>
    </row>
    <row r="13" spans="1:4" x14ac:dyDescent="0.25">
      <c r="A13" s="134"/>
      <c r="B13" s="297"/>
      <c r="C13" s="297"/>
      <c r="D13" s="135"/>
    </row>
    <row r="14" spans="1:4" x14ac:dyDescent="0.25">
      <c r="A14" s="342" t="s">
        <v>1040</v>
      </c>
      <c r="B14" s="343"/>
      <c r="C14" s="343"/>
      <c r="D14" s="344"/>
    </row>
    <row r="15" spans="1:4" ht="15.75" thickBot="1" x14ac:dyDescent="0.3">
      <c r="A15" s="136"/>
      <c r="B15" s="350"/>
      <c r="C15" s="350"/>
      <c r="D15" s="351"/>
    </row>
    <row r="16" spans="1:4" ht="16.5" thickBot="1" x14ac:dyDescent="0.3">
      <c r="A16" s="137" t="s">
        <v>1041</v>
      </c>
      <c r="B16" s="23" t="s">
        <v>1042</v>
      </c>
      <c r="C16" s="23" t="s">
        <v>1043</v>
      </c>
      <c r="D16" s="138" t="s">
        <v>1044</v>
      </c>
    </row>
    <row r="17" spans="1:7" ht="21" customHeight="1" thickBot="1" x14ac:dyDescent="0.3">
      <c r="A17" s="139" t="s">
        <v>835</v>
      </c>
      <c r="B17" s="24" t="s">
        <v>836</v>
      </c>
      <c r="C17" s="25">
        <f>'PLANILHA ANÁLITICA'!G11</f>
        <v>0</v>
      </c>
      <c r="D17" s="140" t="e">
        <f>C17/$C$49</f>
        <v>#DIV/0!</v>
      </c>
      <c r="E17" s="291">
        <f>C17*22.12%+C17</f>
        <v>0</v>
      </c>
      <c r="G17" s="22"/>
    </row>
    <row r="18" spans="1:7" ht="21" customHeight="1" thickBot="1" x14ac:dyDescent="0.3">
      <c r="A18" s="139" t="s">
        <v>843</v>
      </c>
      <c r="B18" s="24" t="s">
        <v>844</v>
      </c>
      <c r="C18" s="25">
        <f>'PLANILHA ANÁLITICA'!G26</f>
        <v>0</v>
      </c>
      <c r="D18" s="140" t="e">
        <f t="shared" ref="D18:D36" si="0">C18/$C$49</f>
        <v>#DIV/0!</v>
      </c>
      <c r="E18" s="291">
        <f t="shared" ref="E18:E36" si="1">C18*22.12%+C18</f>
        <v>0</v>
      </c>
      <c r="G18" s="22"/>
    </row>
    <row r="19" spans="1:7" ht="32.25" thickBot="1" x14ac:dyDescent="0.3">
      <c r="A19" s="139" t="s">
        <v>852</v>
      </c>
      <c r="B19" s="26" t="s">
        <v>853</v>
      </c>
      <c r="C19" s="25">
        <f>'PLANILHA ANÁLITICA'!G37</f>
        <v>0</v>
      </c>
      <c r="D19" s="140" t="e">
        <f t="shared" si="0"/>
        <v>#DIV/0!</v>
      </c>
      <c r="E19" s="291">
        <f t="shared" si="1"/>
        <v>0</v>
      </c>
      <c r="G19" s="22"/>
    </row>
    <row r="20" spans="1:7" ht="32.25" thickBot="1" x14ac:dyDescent="0.3">
      <c r="A20" s="139" t="s">
        <v>1157</v>
      </c>
      <c r="B20" s="24" t="s">
        <v>1207</v>
      </c>
      <c r="C20" s="25">
        <f>'PLANILHA ANÁLITICA'!G63</f>
        <v>0</v>
      </c>
      <c r="D20" s="140" t="e">
        <f t="shared" si="0"/>
        <v>#DIV/0!</v>
      </c>
      <c r="E20" s="291">
        <f t="shared" si="1"/>
        <v>0</v>
      </c>
      <c r="G20" s="22"/>
    </row>
    <row r="21" spans="1:7" ht="21" customHeight="1" thickBot="1" x14ac:dyDescent="0.3">
      <c r="A21" s="139" t="s">
        <v>1162</v>
      </c>
      <c r="B21" s="24" t="s">
        <v>93</v>
      </c>
      <c r="C21" s="25">
        <f>'PLANILHA ANÁLITICA'!G73</f>
        <v>0</v>
      </c>
      <c r="D21" s="140" t="e">
        <f t="shared" si="0"/>
        <v>#DIV/0!</v>
      </c>
      <c r="E21" s="291">
        <f t="shared" si="1"/>
        <v>0</v>
      </c>
      <c r="G21" s="22"/>
    </row>
    <row r="22" spans="1:7" ht="21" customHeight="1" thickBot="1" x14ac:dyDescent="0.3">
      <c r="A22" s="139" t="s">
        <v>864</v>
      </c>
      <c r="B22" s="24" t="s">
        <v>865</v>
      </c>
      <c r="C22" s="25">
        <f>'PLANILHA ANÁLITICA'!G82</f>
        <v>0</v>
      </c>
      <c r="D22" s="140" t="e">
        <f t="shared" si="0"/>
        <v>#DIV/0!</v>
      </c>
      <c r="E22" s="291">
        <f t="shared" si="1"/>
        <v>0</v>
      </c>
      <c r="G22" s="22"/>
    </row>
    <row r="23" spans="1:7" ht="21" customHeight="1" thickBot="1" x14ac:dyDescent="0.3">
      <c r="A23" s="139" t="s">
        <v>889</v>
      </c>
      <c r="B23" s="24" t="s">
        <v>890</v>
      </c>
      <c r="C23" s="25">
        <f>'PLANILHA ANÁLITICA'!G112</f>
        <v>0</v>
      </c>
      <c r="D23" s="140" t="e">
        <f t="shared" si="0"/>
        <v>#DIV/0!</v>
      </c>
      <c r="E23" s="291">
        <f t="shared" si="1"/>
        <v>0</v>
      </c>
      <c r="G23" s="22"/>
    </row>
    <row r="24" spans="1:7" ht="32.25" thickBot="1" x14ac:dyDescent="0.3">
      <c r="A24" s="139" t="s">
        <v>893</v>
      </c>
      <c r="B24" s="24" t="s">
        <v>894</v>
      </c>
      <c r="C24" s="25">
        <f>'PLANILHA ANÁLITICA'!G117</f>
        <v>0</v>
      </c>
      <c r="D24" s="140" t="e">
        <f t="shared" si="0"/>
        <v>#DIV/0!</v>
      </c>
      <c r="E24" s="291">
        <f t="shared" si="1"/>
        <v>0</v>
      </c>
      <c r="G24" s="22"/>
    </row>
    <row r="25" spans="1:7" s="28" customFormat="1" ht="16.5" thickBot="1" x14ac:dyDescent="0.3">
      <c r="A25" s="141" t="s">
        <v>910</v>
      </c>
      <c r="B25" s="24" t="s">
        <v>1210</v>
      </c>
      <c r="C25" s="25">
        <f>'PLANILHA ANÁLITICA'!G152</f>
        <v>0</v>
      </c>
      <c r="D25" s="142" t="e">
        <f t="shared" si="0"/>
        <v>#DIV/0!</v>
      </c>
      <c r="E25" s="291">
        <f t="shared" si="1"/>
        <v>0</v>
      </c>
      <c r="F25"/>
      <c r="G25" s="27"/>
    </row>
    <row r="26" spans="1:7" ht="21" customHeight="1" thickBot="1" x14ac:dyDescent="0.3">
      <c r="A26" s="139" t="s">
        <v>914</v>
      </c>
      <c r="B26" s="24" t="s">
        <v>911</v>
      </c>
      <c r="C26" s="25">
        <f>'PLANILHA ANÁLITICA'!G158</f>
        <v>0</v>
      </c>
      <c r="D26" s="140" t="e">
        <f t="shared" si="0"/>
        <v>#DIV/0!</v>
      </c>
      <c r="E26" s="291">
        <f t="shared" si="1"/>
        <v>0</v>
      </c>
      <c r="G26" s="22"/>
    </row>
    <row r="27" spans="1:7" ht="21" customHeight="1" thickBot="1" x14ac:dyDescent="0.3">
      <c r="A27" s="139" t="s">
        <v>920</v>
      </c>
      <c r="B27" s="24" t="s">
        <v>261</v>
      </c>
      <c r="C27" s="25">
        <f>'PLANILHA ANÁLITICA'!G168</f>
        <v>0</v>
      </c>
      <c r="D27" s="140" t="e">
        <f t="shared" si="0"/>
        <v>#DIV/0!</v>
      </c>
      <c r="E27" s="291">
        <f t="shared" si="1"/>
        <v>0</v>
      </c>
      <c r="G27" s="22"/>
    </row>
    <row r="28" spans="1:7" ht="32.25" thickBot="1" x14ac:dyDescent="0.3">
      <c r="A28" s="139" t="s">
        <v>929</v>
      </c>
      <c r="B28" s="24" t="s">
        <v>921</v>
      </c>
      <c r="C28" s="25">
        <f>'PLANILHA ANÁLITICA'!G178</f>
        <v>0</v>
      </c>
      <c r="D28" s="140" t="e">
        <f t="shared" si="0"/>
        <v>#DIV/0!</v>
      </c>
      <c r="E28" s="291">
        <f t="shared" si="1"/>
        <v>0</v>
      </c>
      <c r="G28" s="22"/>
    </row>
    <row r="29" spans="1:7" ht="21" customHeight="1" thickBot="1" x14ac:dyDescent="0.3">
      <c r="A29" s="139" t="s">
        <v>963</v>
      </c>
      <c r="B29" s="24" t="s">
        <v>930</v>
      </c>
      <c r="C29" s="25">
        <f>'PLANILHA ANÁLITICA'!G333</f>
        <v>0</v>
      </c>
      <c r="D29" s="140" t="e">
        <f t="shared" si="0"/>
        <v>#DIV/0!</v>
      </c>
      <c r="E29" s="291">
        <f t="shared" si="1"/>
        <v>0</v>
      </c>
      <c r="G29" s="22"/>
    </row>
    <row r="30" spans="1:7" ht="21" customHeight="1" thickBot="1" x14ac:dyDescent="0.3">
      <c r="A30" s="139" t="s">
        <v>995</v>
      </c>
      <c r="B30" s="24" t="s">
        <v>964</v>
      </c>
      <c r="C30" s="25">
        <f>'PLANILHA ANÁLITICA'!G369</f>
        <v>0</v>
      </c>
      <c r="D30" s="140" t="e">
        <f t="shared" si="0"/>
        <v>#DIV/0!</v>
      </c>
      <c r="E30" s="291">
        <f t="shared" si="1"/>
        <v>0</v>
      </c>
      <c r="G30" s="22"/>
    </row>
    <row r="31" spans="1:7" ht="21" customHeight="1" thickBot="1" x14ac:dyDescent="0.3">
      <c r="A31" s="139" t="s">
        <v>1031</v>
      </c>
      <c r="B31" s="24" t="s">
        <v>996</v>
      </c>
      <c r="C31" s="25">
        <f>'PLANILHA ANÁLITICA'!G453</f>
        <v>0</v>
      </c>
      <c r="D31" s="140" t="e">
        <f t="shared" si="0"/>
        <v>#DIV/0!</v>
      </c>
      <c r="E31" s="291">
        <f t="shared" si="1"/>
        <v>0</v>
      </c>
      <c r="G31" s="22"/>
    </row>
    <row r="32" spans="1:7" ht="21" customHeight="1" thickBot="1" x14ac:dyDescent="0.3">
      <c r="A32" s="139" t="s">
        <v>1033</v>
      </c>
      <c r="B32" s="24" t="s">
        <v>1212</v>
      </c>
      <c r="C32" s="25">
        <f>'PLANILHA ANÁLITICA'!G494</f>
        <v>0</v>
      </c>
      <c r="D32" s="140" t="e">
        <f t="shared" si="0"/>
        <v>#DIV/0!</v>
      </c>
      <c r="E32" s="291">
        <f t="shared" si="1"/>
        <v>0</v>
      </c>
      <c r="G32" s="22"/>
    </row>
    <row r="33" spans="1:7" ht="21" customHeight="1" thickBot="1" x14ac:dyDescent="0.3">
      <c r="A33" s="139" t="s">
        <v>1401</v>
      </c>
      <c r="B33" s="24" t="s">
        <v>804</v>
      </c>
      <c r="C33" s="25">
        <f>'PLANILHA ANÁLITICA'!G497</f>
        <v>0</v>
      </c>
      <c r="D33" s="140" t="e">
        <f t="shared" si="0"/>
        <v>#DIV/0!</v>
      </c>
      <c r="E33" s="291">
        <f t="shared" si="1"/>
        <v>0</v>
      </c>
      <c r="G33" s="22"/>
    </row>
    <row r="34" spans="1:7" ht="16.5" thickBot="1" x14ac:dyDescent="0.3">
      <c r="A34" s="139" t="s">
        <v>1402</v>
      </c>
      <c r="B34" s="24" t="s">
        <v>1034</v>
      </c>
      <c r="C34" s="25">
        <f>'PLANILHA ANÁLITICA'!G501</f>
        <v>0</v>
      </c>
      <c r="D34" s="140" t="e">
        <f t="shared" si="0"/>
        <v>#DIV/0!</v>
      </c>
      <c r="E34" s="291">
        <f t="shared" si="1"/>
        <v>0</v>
      </c>
      <c r="G34" s="22"/>
    </row>
    <row r="35" spans="1:7" ht="21" customHeight="1" thickBot="1" x14ac:dyDescent="0.3">
      <c r="A35" s="139" t="s">
        <v>1447</v>
      </c>
      <c r="B35" s="24" t="s">
        <v>1110</v>
      </c>
      <c r="C35" s="25">
        <f>'PLANILHA ANÁLITICA'!G542</f>
        <v>0</v>
      </c>
      <c r="D35" s="140" t="e">
        <f t="shared" si="0"/>
        <v>#DIV/0!</v>
      </c>
      <c r="E35" s="291">
        <f t="shared" si="1"/>
        <v>0</v>
      </c>
      <c r="G35" s="22"/>
    </row>
    <row r="36" spans="1:7" ht="21" customHeight="1" thickBot="1" x14ac:dyDescent="0.3">
      <c r="A36" s="143" t="str">
        <f>'PLANILHA ANÁLITICA'!A599</f>
        <v>20.0</v>
      </c>
      <c r="B36" s="24" t="str">
        <f>'PLANILHA ANÁLITICA'!C599</f>
        <v>DRENAGEM</v>
      </c>
      <c r="C36" s="25">
        <f>'PLANILHA ANÁLITICA'!G599</f>
        <v>0</v>
      </c>
      <c r="D36" s="140" t="e">
        <f t="shared" si="0"/>
        <v>#DIV/0!</v>
      </c>
      <c r="E36" s="291">
        <f t="shared" si="1"/>
        <v>0</v>
      </c>
      <c r="G36" s="22"/>
    </row>
    <row r="37" spans="1:7" ht="21" customHeight="1" thickBot="1" x14ac:dyDescent="0.3">
      <c r="A37" s="347" t="s">
        <v>1045</v>
      </c>
      <c r="B37" s="29" t="s">
        <v>834</v>
      </c>
      <c r="C37" s="30">
        <f>SUM(C17:C36)</f>
        <v>0</v>
      </c>
      <c r="D37" s="361" t="s">
        <v>1037</v>
      </c>
      <c r="G37" s="22"/>
    </row>
    <row r="38" spans="1:7" ht="21" customHeight="1" thickBot="1" x14ac:dyDescent="0.3">
      <c r="A38" s="348"/>
      <c r="B38" s="31"/>
      <c r="C38" s="32">
        <f>ROUND(C37*B38,2)</f>
        <v>0</v>
      </c>
      <c r="D38" s="362"/>
      <c r="G38" s="22"/>
    </row>
    <row r="39" spans="1:7" ht="21" customHeight="1" thickBot="1" x14ac:dyDescent="0.3">
      <c r="A39" s="349"/>
      <c r="B39" s="33" t="s">
        <v>1046</v>
      </c>
      <c r="C39" s="34">
        <f>C38+C37</f>
        <v>0</v>
      </c>
      <c r="D39" s="298" t="e">
        <f>C39/C49</f>
        <v>#DIV/0!</v>
      </c>
      <c r="G39" s="22"/>
    </row>
    <row r="40" spans="1:7" ht="21" customHeight="1" thickBot="1" x14ac:dyDescent="0.3">
      <c r="A40" s="143" t="s">
        <v>1702</v>
      </c>
      <c r="B40" s="24" t="str">
        <f>'PLANILHA ANÁLITICA'!C629</f>
        <v>EQUIPAMENTOS</v>
      </c>
      <c r="C40" s="25">
        <f>'PLANILHA ANÁLITICA'!G629</f>
        <v>0</v>
      </c>
      <c r="D40" s="140" t="e">
        <f t="shared" ref="D40" si="2">C40/$C$49</f>
        <v>#DIV/0!</v>
      </c>
      <c r="E40" s="291">
        <f>C40*14.02%+C40</f>
        <v>0</v>
      </c>
      <c r="G40" s="22"/>
    </row>
    <row r="41" spans="1:7" ht="21" customHeight="1" thickBot="1" x14ac:dyDescent="0.3">
      <c r="A41" s="365" t="s">
        <v>1045</v>
      </c>
      <c r="B41" s="292" t="s">
        <v>834</v>
      </c>
      <c r="C41" s="293">
        <f>C40</f>
        <v>0</v>
      </c>
      <c r="D41" s="368" t="s">
        <v>1789</v>
      </c>
      <c r="G41" s="22"/>
    </row>
    <row r="42" spans="1:7" ht="21" customHeight="1" thickBot="1" x14ac:dyDescent="0.3">
      <c r="A42" s="366"/>
      <c r="B42" s="31"/>
      <c r="C42" s="32">
        <f>ROUND(C41*B42,2)</f>
        <v>0</v>
      </c>
      <c r="D42" s="369"/>
      <c r="G42" s="22"/>
    </row>
    <row r="43" spans="1:7" ht="21" customHeight="1" thickBot="1" x14ac:dyDescent="0.3">
      <c r="A43" s="367"/>
      <c r="B43" s="33" t="s">
        <v>1046</v>
      </c>
      <c r="C43" s="34">
        <f>C42+C41</f>
        <v>0</v>
      </c>
      <c r="D43" s="298" t="e">
        <f>C43/C49</f>
        <v>#DIV/0!</v>
      </c>
      <c r="G43" s="22"/>
    </row>
    <row r="44" spans="1:7" ht="16.5" thickBot="1" x14ac:dyDescent="0.3">
      <c r="A44" s="144"/>
      <c r="B44" s="294"/>
      <c r="C44" s="295"/>
      <c r="D44" s="145"/>
      <c r="G44" s="22"/>
    </row>
    <row r="45" spans="1:7" ht="15.75" customHeight="1" thickBot="1" x14ac:dyDescent="0.3">
      <c r="A45" s="299" t="str">
        <f>'PLANILHA ANÁLITICA'!A638</f>
        <v>22.0</v>
      </c>
      <c r="B45" s="24" t="str">
        <f>'PLANILHA ANÁLITICA'!C638</f>
        <v>ADMINISTRAÇÃO LOCAL</v>
      </c>
      <c r="C45" s="25">
        <f>'PLANILHA ANÁLITICA'!G638</f>
        <v>0</v>
      </c>
      <c r="D45" s="363" t="s">
        <v>1048</v>
      </c>
      <c r="G45" s="22"/>
    </row>
    <row r="46" spans="1:7" ht="15.75" customHeight="1" thickBot="1" x14ac:dyDescent="0.3">
      <c r="A46" s="345" t="s">
        <v>1047</v>
      </c>
      <c r="B46" s="31"/>
      <c r="C46" s="296">
        <f>C45</f>
        <v>0</v>
      </c>
      <c r="D46" s="364"/>
      <c r="G46" s="22"/>
    </row>
    <row r="47" spans="1:7" ht="15.75" customHeight="1" thickBot="1" x14ac:dyDescent="0.3">
      <c r="A47" s="346"/>
      <c r="B47" s="37"/>
      <c r="C47" s="38"/>
      <c r="D47" s="300" t="e">
        <f>C45/C49</f>
        <v>#DIV/0!</v>
      </c>
      <c r="G47" s="22"/>
    </row>
    <row r="48" spans="1:7" ht="16.5" thickBot="1" x14ac:dyDescent="0.3">
      <c r="A48" s="146"/>
      <c r="B48" s="24"/>
      <c r="C48" s="36"/>
      <c r="D48" s="147"/>
      <c r="G48" s="22"/>
    </row>
    <row r="49" spans="1:7" ht="16.5" thickBot="1" x14ac:dyDescent="0.3">
      <c r="A49" s="148"/>
      <c r="B49" s="149" t="s">
        <v>1046</v>
      </c>
      <c r="C49" s="150">
        <f>+C45+C39+C43</f>
        <v>0</v>
      </c>
      <c r="D49" s="151" t="e">
        <f>D47+D39+D43</f>
        <v>#DIV/0!</v>
      </c>
      <c r="E49" s="291"/>
      <c r="G49" s="22"/>
    </row>
    <row r="50" spans="1:7" ht="15.75" thickTop="1" x14ac:dyDescent="0.25"/>
    <row r="51" spans="1:7" x14ac:dyDescent="0.25">
      <c r="C51" s="40"/>
    </row>
    <row r="52" spans="1:7" x14ac:dyDescent="0.25">
      <c r="C52" s="35"/>
    </row>
    <row r="53" spans="1:7" x14ac:dyDescent="0.25">
      <c r="C53" s="41"/>
    </row>
    <row r="54" spans="1:7" x14ac:dyDescent="0.25">
      <c r="C54" s="42"/>
    </row>
    <row r="55" spans="1:7" x14ac:dyDescent="0.25">
      <c r="C55" s="40"/>
    </row>
    <row r="57" spans="1:7" x14ac:dyDescent="0.25">
      <c r="C57" s="40"/>
    </row>
    <row r="58" spans="1:7" x14ac:dyDescent="0.25">
      <c r="C58" s="40"/>
      <c r="D58" s="35"/>
    </row>
    <row r="61" spans="1:7" x14ac:dyDescent="0.25">
      <c r="D61" s="35"/>
    </row>
    <row r="63" spans="1:7" x14ac:dyDescent="0.25">
      <c r="D63" s="35"/>
    </row>
  </sheetData>
  <mergeCells count="14">
    <mergeCell ref="A1:D2"/>
    <mergeCell ref="A12:D12"/>
    <mergeCell ref="A14:D14"/>
    <mergeCell ref="A46:A47"/>
    <mergeCell ref="A37:A39"/>
    <mergeCell ref="B15:D15"/>
    <mergeCell ref="B9:D9"/>
    <mergeCell ref="B10:D10"/>
    <mergeCell ref="B11:D11"/>
    <mergeCell ref="A3:D8"/>
    <mergeCell ref="D37:D38"/>
    <mergeCell ref="D45:D46"/>
    <mergeCell ref="A41:A43"/>
    <mergeCell ref="D41:D42"/>
  </mergeCells>
  <printOptions horizontalCentered="1" verticalCentered="1"/>
  <pageMargins left="0.25" right="0.25" top="0.75" bottom="0.75" header="0.3" footer="0.3"/>
  <pageSetup paperSize="9" scale="74" orientation="portrait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68"/>
  <sheetViews>
    <sheetView view="pageBreakPreview" zoomScale="55" zoomScaleNormal="85" zoomScaleSheetLayoutView="55" workbookViewId="0">
      <selection activeCell="F24" sqref="F24"/>
    </sheetView>
  </sheetViews>
  <sheetFormatPr defaultColWidth="19" defaultRowHeight="18" x14ac:dyDescent="0.25"/>
  <cols>
    <col min="1" max="1" width="9.28515625" style="71" customWidth="1"/>
    <col min="2" max="2" width="77.42578125" style="44" customWidth="1"/>
    <col min="3" max="3" width="24" style="66" bestFit="1" customWidth="1"/>
    <col min="4" max="19" width="20.140625" style="44" customWidth="1"/>
    <col min="20" max="20" width="21.85546875" style="44" customWidth="1"/>
    <col min="21" max="25" width="24.28515625" style="44" bestFit="1" customWidth="1"/>
    <col min="26" max="26" width="22" style="44" bestFit="1" customWidth="1"/>
    <col min="27" max="27" width="26.7109375" style="44" bestFit="1" customWidth="1"/>
    <col min="28" max="38" width="26.7109375" style="44" customWidth="1"/>
    <col min="39" max="39" width="25.5703125" style="44" bestFit="1" customWidth="1"/>
    <col min="40" max="40" width="24" style="44" bestFit="1" customWidth="1"/>
    <col min="41" max="41" width="17.28515625" style="21" bestFit="1" customWidth="1"/>
    <col min="42" max="42" width="12.85546875" style="21" customWidth="1"/>
    <col min="43" max="251" width="9.140625" style="21" customWidth="1"/>
    <col min="252" max="252" width="2.28515625" style="21" customWidth="1"/>
    <col min="253" max="253" width="9.28515625" style="21" customWidth="1"/>
    <col min="254" max="254" width="77.42578125" style="21" customWidth="1"/>
    <col min="255" max="255" width="21.85546875" style="21" customWidth="1"/>
    <col min="256" max="264" width="19" style="21"/>
    <col min="265" max="265" width="2.28515625" style="21" customWidth="1"/>
    <col min="266" max="266" width="9.28515625" style="21" customWidth="1"/>
    <col min="267" max="267" width="77.42578125" style="21" customWidth="1"/>
    <col min="268" max="268" width="22.5703125" style="21" customWidth="1"/>
    <col min="269" max="284" width="20.140625" style="21" customWidth="1"/>
    <col min="285" max="285" width="21.85546875" style="21" customWidth="1"/>
    <col min="286" max="290" width="24.28515625" style="21" bestFit="1" customWidth="1"/>
    <col min="291" max="291" width="22" style="21" bestFit="1" customWidth="1"/>
    <col min="292" max="292" width="26.7109375" style="21" bestFit="1" customWidth="1"/>
    <col min="293" max="295" width="22.5703125" style="21" customWidth="1"/>
    <col min="296" max="296" width="15.85546875" style="21" customWidth="1"/>
    <col min="297" max="507" width="9.140625" style="21" customWidth="1"/>
    <col min="508" max="508" width="2.28515625" style="21" customWidth="1"/>
    <col min="509" max="509" width="9.28515625" style="21" customWidth="1"/>
    <col min="510" max="510" width="77.42578125" style="21" customWidth="1"/>
    <col min="511" max="511" width="21.85546875" style="21" customWidth="1"/>
    <col min="512" max="520" width="19" style="21"/>
    <col min="521" max="521" width="2.28515625" style="21" customWidth="1"/>
    <col min="522" max="522" width="9.28515625" style="21" customWidth="1"/>
    <col min="523" max="523" width="77.42578125" style="21" customWidth="1"/>
    <col min="524" max="524" width="22.5703125" style="21" customWidth="1"/>
    <col min="525" max="540" width="20.140625" style="21" customWidth="1"/>
    <col min="541" max="541" width="21.85546875" style="21" customWidth="1"/>
    <col min="542" max="546" width="24.28515625" style="21" bestFit="1" customWidth="1"/>
    <col min="547" max="547" width="22" style="21" bestFit="1" customWidth="1"/>
    <col min="548" max="548" width="26.7109375" style="21" bestFit="1" customWidth="1"/>
    <col min="549" max="551" width="22.5703125" style="21" customWidth="1"/>
    <col min="552" max="552" width="15.85546875" style="21" customWidth="1"/>
    <col min="553" max="763" width="9.140625" style="21" customWidth="1"/>
    <col min="764" max="764" width="2.28515625" style="21" customWidth="1"/>
    <col min="765" max="765" width="9.28515625" style="21" customWidth="1"/>
    <col min="766" max="766" width="77.42578125" style="21" customWidth="1"/>
    <col min="767" max="767" width="21.85546875" style="21" customWidth="1"/>
    <col min="768" max="776" width="19" style="21"/>
    <col min="777" max="777" width="2.28515625" style="21" customWidth="1"/>
    <col min="778" max="778" width="9.28515625" style="21" customWidth="1"/>
    <col min="779" max="779" width="77.42578125" style="21" customWidth="1"/>
    <col min="780" max="780" width="22.5703125" style="21" customWidth="1"/>
    <col min="781" max="796" width="20.140625" style="21" customWidth="1"/>
    <col min="797" max="797" width="21.85546875" style="21" customWidth="1"/>
    <col min="798" max="802" width="24.28515625" style="21" bestFit="1" customWidth="1"/>
    <col min="803" max="803" width="22" style="21" bestFit="1" customWidth="1"/>
    <col min="804" max="804" width="26.7109375" style="21" bestFit="1" customWidth="1"/>
    <col min="805" max="807" width="22.5703125" style="21" customWidth="1"/>
    <col min="808" max="808" width="15.85546875" style="21" customWidth="1"/>
    <col min="809" max="1019" width="9.140625" style="21" customWidth="1"/>
    <col min="1020" max="1020" width="2.28515625" style="21" customWidth="1"/>
    <col min="1021" max="1021" width="9.28515625" style="21" customWidth="1"/>
    <col min="1022" max="1022" width="77.42578125" style="21" customWidth="1"/>
    <col min="1023" max="1023" width="21.85546875" style="21" customWidth="1"/>
    <col min="1024" max="1032" width="19" style="21"/>
    <col min="1033" max="1033" width="2.28515625" style="21" customWidth="1"/>
    <col min="1034" max="1034" width="9.28515625" style="21" customWidth="1"/>
    <col min="1035" max="1035" width="77.42578125" style="21" customWidth="1"/>
    <col min="1036" max="1036" width="22.5703125" style="21" customWidth="1"/>
    <col min="1037" max="1052" width="20.140625" style="21" customWidth="1"/>
    <col min="1053" max="1053" width="21.85546875" style="21" customWidth="1"/>
    <col min="1054" max="1058" width="24.28515625" style="21" bestFit="1" customWidth="1"/>
    <col min="1059" max="1059" width="22" style="21" bestFit="1" customWidth="1"/>
    <col min="1060" max="1060" width="26.7109375" style="21" bestFit="1" customWidth="1"/>
    <col min="1061" max="1063" width="22.5703125" style="21" customWidth="1"/>
    <col min="1064" max="1064" width="15.85546875" style="21" customWidth="1"/>
    <col min="1065" max="1275" width="9.140625" style="21" customWidth="1"/>
    <col min="1276" max="1276" width="2.28515625" style="21" customWidth="1"/>
    <col min="1277" max="1277" width="9.28515625" style="21" customWidth="1"/>
    <col min="1278" max="1278" width="77.42578125" style="21" customWidth="1"/>
    <col min="1279" max="1279" width="21.85546875" style="21" customWidth="1"/>
    <col min="1280" max="1288" width="19" style="21"/>
    <col min="1289" max="1289" width="2.28515625" style="21" customWidth="1"/>
    <col min="1290" max="1290" width="9.28515625" style="21" customWidth="1"/>
    <col min="1291" max="1291" width="77.42578125" style="21" customWidth="1"/>
    <col min="1292" max="1292" width="22.5703125" style="21" customWidth="1"/>
    <col min="1293" max="1308" width="20.140625" style="21" customWidth="1"/>
    <col min="1309" max="1309" width="21.85546875" style="21" customWidth="1"/>
    <col min="1310" max="1314" width="24.28515625" style="21" bestFit="1" customWidth="1"/>
    <col min="1315" max="1315" width="22" style="21" bestFit="1" customWidth="1"/>
    <col min="1316" max="1316" width="26.7109375" style="21" bestFit="1" customWidth="1"/>
    <col min="1317" max="1319" width="22.5703125" style="21" customWidth="1"/>
    <col min="1320" max="1320" width="15.85546875" style="21" customWidth="1"/>
    <col min="1321" max="1531" width="9.140625" style="21" customWidth="1"/>
    <col min="1532" max="1532" width="2.28515625" style="21" customWidth="1"/>
    <col min="1533" max="1533" width="9.28515625" style="21" customWidth="1"/>
    <col min="1534" max="1534" width="77.42578125" style="21" customWidth="1"/>
    <col min="1535" max="1535" width="21.85546875" style="21" customWidth="1"/>
    <col min="1536" max="1544" width="19" style="21"/>
    <col min="1545" max="1545" width="2.28515625" style="21" customWidth="1"/>
    <col min="1546" max="1546" width="9.28515625" style="21" customWidth="1"/>
    <col min="1547" max="1547" width="77.42578125" style="21" customWidth="1"/>
    <col min="1548" max="1548" width="22.5703125" style="21" customWidth="1"/>
    <col min="1549" max="1564" width="20.140625" style="21" customWidth="1"/>
    <col min="1565" max="1565" width="21.85546875" style="21" customWidth="1"/>
    <col min="1566" max="1570" width="24.28515625" style="21" bestFit="1" customWidth="1"/>
    <col min="1571" max="1571" width="22" style="21" bestFit="1" customWidth="1"/>
    <col min="1572" max="1572" width="26.7109375" style="21" bestFit="1" customWidth="1"/>
    <col min="1573" max="1575" width="22.5703125" style="21" customWidth="1"/>
    <col min="1576" max="1576" width="15.85546875" style="21" customWidth="1"/>
    <col min="1577" max="1787" width="9.140625" style="21" customWidth="1"/>
    <col min="1788" max="1788" width="2.28515625" style="21" customWidth="1"/>
    <col min="1789" max="1789" width="9.28515625" style="21" customWidth="1"/>
    <col min="1790" max="1790" width="77.42578125" style="21" customWidth="1"/>
    <col min="1791" max="1791" width="21.85546875" style="21" customWidth="1"/>
    <col min="1792" max="1800" width="19" style="21"/>
    <col min="1801" max="1801" width="2.28515625" style="21" customWidth="1"/>
    <col min="1802" max="1802" width="9.28515625" style="21" customWidth="1"/>
    <col min="1803" max="1803" width="77.42578125" style="21" customWidth="1"/>
    <col min="1804" max="1804" width="22.5703125" style="21" customWidth="1"/>
    <col min="1805" max="1820" width="20.140625" style="21" customWidth="1"/>
    <col min="1821" max="1821" width="21.85546875" style="21" customWidth="1"/>
    <col min="1822" max="1826" width="24.28515625" style="21" bestFit="1" customWidth="1"/>
    <col min="1827" max="1827" width="22" style="21" bestFit="1" customWidth="1"/>
    <col min="1828" max="1828" width="26.7109375" style="21" bestFit="1" customWidth="1"/>
    <col min="1829" max="1831" width="22.5703125" style="21" customWidth="1"/>
    <col min="1832" max="1832" width="15.85546875" style="21" customWidth="1"/>
    <col min="1833" max="2043" width="9.140625" style="21" customWidth="1"/>
    <col min="2044" max="2044" width="2.28515625" style="21" customWidth="1"/>
    <col min="2045" max="2045" width="9.28515625" style="21" customWidth="1"/>
    <col min="2046" max="2046" width="77.42578125" style="21" customWidth="1"/>
    <col min="2047" max="2047" width="21.85546875" style="21" customWidth="1"/>
    <col min="2048" max="2056" width="19" style="21"/>
    <col min="2057" max="2057" width="2.28515625" style="21" customWidth="1"/>
    <col min="2058" max="2058" width="9.28515625" style="21" customWidth="1"/>
    <col min="2059" max="2059" width="77.42578125" style="21" customWidth="1"/>
    <col min="2060" max="2060" width="22.5703125" style="21" customWidth="1"/>
    <col min="2061" max="2076" width="20.140625" style="21" customWidth="1"/>
    <col min="2077" max="2077" width="21.85546875" style="21" customWidth="1"/>
    <col min="2078" max="2082" width="24.28515625" style="21" bestFit="1" customWidth="1"/>
    <col min="2083" max="2083" width="22" style="21" bestFit="1" customWidth="1"/>
    <col min="2084" max="2084" width="26.7109375" style="21" bestFit="1" customWidth="1"/>
    <col min="2085" max="2087" width="22.5703125" style="21" customWidth="1"/>
    <col min="2088" max="2088" width="15.85546875" style="21" customWidth="1"/>
    <col min="2089" max="2299" width="9.140625" style="21" customWidth="1"/>
    <col min="2300" max="2300" width="2.28515625" style="21" customWidth="1"/>
    <col min="2301" max="2301" width="9.28515625" style="21" customWidth="1"/>
    <col min="2302" max="2302" width="77.42578125" style="21" customWidth="1"/>
    <col min="2303" max="2303" width="21.85546875" style="21" customWidth="1"/>
    <col min="2304" max="2312" width="19" style="21"/>
    <col min="2313" max="2313" width="2.28515625" style="21" customWidth="1"/>
    <col min="2314" max="2314" width="9.28515625" style="21" customWidth="1"/>
    <col min="2315" max="2315" width="77.42578125" style="21" customWidth="1"/>
    <col min="2316" max="2316" width="22.5703125" style="21" customWidth="1"/>
    <col min="2317" max="2332" width="20.140625" style="21" customWidth="1"/>
    <col min="2333" max="2333" width="21.85546875" style="21" customWidth="1"/>
    <col min="2334" max="2338" width="24.28515625" style="21" bestFit="1" customWidth="1"/>
    <col min="2339" max="2339" width="22" style="21" bestFit="1" customWidth="1"/>
    <col min="2340" max="2340" width="26.7109375" style="21" bestFit="1" customWidth="1"/>
    <col min="2341" max="2343" width="22.5703125" style="21" customWidth="1"/>
    <col min="2344" max="2344" width="15.85546875" style="21" customWidth="1"/>
    <col min="2345" max="2555" width="9.140625" style="21" customWidth="1"/>
    <col min="2556" max="2556" width="2.28515625" style="21" customWidth="1"/>
    <col min="2557" max="2557" width="9.28515625" style="21" customWidth="1"/>
    <col min="2558" max="2558" width="77.42578125" style="21" customWidth="1"/>
    <col min="2559" max="2559" width="21.85546875" style="21" customWidth="1"/>
    <col min="2560" max="2568" width="19" style="21"/>
    <col min="2569" max="2569" width="2.28515625" style="21" customWidth="1"/>
    <col min="2570" max="2570" width="9.28515625" style="21" customWidth="1"/>
    <col min="2571" max="2571" width="77.42578125" style="21" customWidth="1"/>
    <col min="2572" max="2572" width="22.5703125" style="21" customWidth="1"/>
    <col min="2573" max="2588" width="20.140625" style="21" customWidth="1"/>
    <col min="2589" max="2589" width="21.85546875" style="21" customWidth="1"/>
    <col min="2590" max="2594" width="24.28515625" style="21" bestFit="1" customWidth="1"/>
    <col min="2595" max="2595" width="22" style="21" bestFit="1" customWidth="1"/>
    <col min="2596" max="2596" width="26.7109375" style="21" bestFit="1" customWidth="1"/>
    <col min="2597" max="2599" width="22.5703125" style="21" customWidth="1"/>
    <col min="2600" max="2600" width="15.85546875" style="21" customWidth="1"/>
    <col min="2601" max="2811" width="9.140625" style="21" customWidth="1"/>
    <col min="2812" max="2812" width="2.28515625" style="21" customWidth="1"/>
    <col min="2813" max="2813" width="9.28515625" style="21" customWidth="1"/>
    <col min="2814" max="2814" width="77.42578125" style="21" customWidth="1"/>
    <col min="2815" max="2815" width="21.85546875" style="21" customWidth="1"/>
    <col min="2816" max="2824" width="19" style="21"/>
    <col min="2825" max="2825" width="2.28515625" style="21" customWidth="1"/>
    <col min="2826" max="2826" width="9.28515625" style="21" customWidth="1"/>
    <col min="2827" max="2827" width="77.42578125" style="21" customWidth="1"/>
    <col min="2828" max="2828" width="22.5703125" style="21" customWidth="1"/>
    <col min="2829" max="2844" width="20.140625" style="21" customWidth="1"/>
    <col min="2845" max="2845" width="21.85546875" style="21" customWidth="1"/>
    <col min="2846" max="2850" width="24.28515625" style="21" bestFit="1" customWidth="1"/>
    <col min="2851" max="2851" width="22" style="21" bestFit="1" customWidth="1"/>
    <col min="2852" max="2852" width="26.7109375" style="21" bestFit="1" customWidth="1"/>
    <col min="2853" max="2855" width="22.5703125" style="21" customWidth="1"/>
    <col min="2856" max="2856" width="15.85546875" style="21" customWidth="1"/>
    <col min="2857" max="3067" width="9.140625" style="21" customWidth="1"/>
    <col min="3068" max="3068" width="2.28515625" style="21" customWidth="1"/>
    <col min="3069" max="3069" width="9.28515625" style="21" customWidth="1"/>
    <col min="3070" max="3070" width="77.42578125" style="21" customWidth="1"/>
    <col min="3071" max="3071" width="21.85546875" style="21" customWidth="1"/>
    <col min="3072" max="3080" width="19" style="21"/>
    <col min="3081" max="3081" width="2.28515625" style="21" customWidth="1"/>
    <col min="3082" max="3082" width="9.28515625" style="21" customWidth="1"/>
    <col min="3083" max="3083" width="77.42578125" style="21" customWidth="1"/>
    <col min="3084" max="3084" width="22.5703125" style="21" customWidth="1"/>
    <col min="3085" max="3100" width="20.140625" style="21" customWidth="1"/>
    <col min="3101" max="3101" width="21.85546875" style="21" customWidth="1"/>
    <col min="3102" max="3106" width="24.28515625" style="21" bestFit="1" customWidth="1"/>
    <col min="3107" max="3107" width="22" style="21" bestFit="1" customWidth="1"/>
    <col min="3108" max="3108" width="26.7109375" style="21" bestFit="1" customWidth="1"/>
    <col min="3109" max="3111" width="22.5703125" style="21" customWidth="1"/>
    <col min="3112" max="3112" width="15.85546875" style="21" customWidth="1"/>
    <col min="3113" max="3323" width="9.140625" style="21" customWidth="1"/>
    <col min="3324" max="3324" width="2.28515625" style="21" customWidth="1"/>
    <col min="3325" max="3325" width="9.28515625" style="21" customWidth="1"/>
    <col min="3326" max="3326" width="77.42578125" style="21" customWidth="1"/>
    <col min="3327" max="3327" width="21.85546875" style="21" customWidth="1"/>
    <col min="3328" max="3336" width="19" style="21"/>
    <col min="3337" max="3337" width="2.28515625" style="21" customWidth="1"/>
    <col min="3338" max="3338" width="9.28515625" style="21" customWidth="1"/>
    <col min="3339" max="3339" width="77.42578125" style="21" customWidth="1"/>
    <col min="3340" max="3340" width="22.5703125" style="21" customWidth="1"/>
    <col min="3341" max="3356" width="20.140625" style="21" customWidth="1"/>
    <col min="3357" max="3357" width="21.85546875" style="21" customWidth="1"/>
    <col min="3358" max="3362" width="24.28515625" style="21" bestFit="1" customWidth="1"/>
    <col min="3363" max="3363" width="22" style="21" bestFit="1" customWidth="1"/>
    <col min="3364" max="3364" width="26.7109375" style="21" bestFit="1" customWidth="1"/>
    <col min="3365" max="3367" width="22.5703125" style="21" customWidth="1"/>
    <col min="3368" max="3368" width="15.85546875" style="21" customWidth="1"/>
    <col min="3369" max="3579" width="9.140625" style="21" customWidth="1"/>
    <col min="3580" max="3580" width="2.28515625" style="21" customWidth="1"/>
    <col min="3581" max="3581" width="9.28515625" style="21" customWidth="1"/>
    <col min="3582" max="3582" width="77.42578125" style="21" customWidth="1"/>
    <col min="3583" max="3583" width="21.85546875" style="21" customWidth="1"/>
    <col min="3584" max="3592" width="19" style="21"/>
    <col min="3593" max="3593" width="2.28515625" style="21" customWidth="1"/>
    <col min="3594" max="3594" width="9.28515625" style="21" customWidth="1"/>
    <col min="3595" max="3595" width="77.42578125" style="21" customWidth="1"/>
    <col min="3596" max="3596" width="22.5703125" style="21" customWidth="1"/>
    <col min="3597" max="3612" width="20.140625" style="21" customWidth="1"/>
    <col min="3613" max="3613" width="21.85546875" style="21" customWidth="1"/>
    <col min="3614" max="3618" width="24.28515625" style="21" bestFit="1" customWidth="1"/>
    <col min="3619" max="3619" width="22" style="21" bestFit="1" customWidth="1"/>
    <col min="3620" max="3620" width="26.7109375" style="21" bestFit="1" customWidth="1"/>
    <col min="3621" max="3623" width="22.5703125" style="21" customWidth="1"/>
    <col min="3624" max="3624" width="15.85546875" style="21" customWidth="1"/>
    <col min="3625" max="3835" width="9.140625" style="21" customWidth="1"/>
    <col min="3836" max="3836" width="2.28515625" style="21" customWidth="1"/>
    <col min="3837" max="3837" width="9.28515625" style="21" customWidth="1"/>
    <col min="3838" max="3838" width="77.42578125" style="21" customWidth="1"/>
    <col min="3839" max="3839" width="21.85546875" style="21" customWidth="1"/>
    <col min="3840" max="3848" width="19" style="21"/>
    <col min="3849" max="3849" width="2.28515625" style="21" customWidth="1"/>
    <col min="3850" max="3850" width="9.28515625" style="21" customWidth="1"/>
    <col min="3851" max="3851" width="77.42578125" style="21" customWidth="1"/>
    <col min="3852" max="3852" width="22.5703125" style="21" customWidth="1"/>
    <col min="3853" max="3868" width="20.140625" style="21" customWidth="1"/>
    <col min="3869" max="3869" width="21.85546875" style="21" customWidth="1"/>
    <col min="3870" max="3874" width="24.28515625" style="21" bestFit="1" customWidth="1"/>
    <col min="3875" max="3875" width="22" style="21" bestFit="1" customWidth="1"/>
    <col min="3876" max="3876" width="26.7109375" style="21" bestFit="1" customWidth="1"/>
    <col min="3877" max="3879" width="22.5703125" style="21" customWidth="1"/>
    <col min="3880" max="3880" width="15.85546875" style="21" customWidth="1"/>
    <col min="3881" max="4091" width="9.140625" style="21" customWidth="1"/>
    <col min="4092" max="4092" width="2.28515625" style="21" customWidth="1"/>
    <col min="4093" max="4093" width="9.28515625" style="21" customWidth="1"/>
    <col min="4094" max="4094" width="77.42578125" style="21" customWidth="1"/>
    <col min="4095" max="4095" width="21.85546875" style="21" customWidth="1"/>
    <col min="4096" max="4104" width="19" style="21"/>
    <col min="4105" max="4105" width="2.28515625" style="21" customWidth="1"/>
    <col min="4106" max="4106" width="9.28515625" style="21" customWidth="1"/>
    <col min="4107" max="4107" width="77.42578125" style="21" customWidth="1"/>
    <col min="4108" max="4108" width="22.5703125" style="21" customWidth="1"/>
    <col min="4109" max="4124" width="20.140625" style="21" customWidth="1"/>
    <col min="4125" max="4125" width="21.85546875" style="21" customWidth="1"/>
    <col min="4126" max="4130" width="24.28515625" style="21" bestFit="1" customWidth="1"/>
    <col min="4131" max="4131" width="22" style="21" bestFit="1" customWidth="1"/>
    <col min="4132" max="4132" width="26.7109375" style="21" bestFit="1" customWidth="1"/>
    <col min="4133" max="4135" width="22.5703125" style="21" customWidth="1"/>
    <col min="4136" max="4136" width="15.85546875" style="21" customWidth="1"/>
    <col min="4137" max="4347" width="9.140625" style="21" customWidth="1"/>
    <col min="4348" max="4348" width="2.28515625" style="21" customWidth="1"/>
    <col min="4349" max="4349" width="9.28515625" style="21" customWidth="1"/>
    <col min="4350" max="4350" width="77.42578125" style="21" customWidth="1"/>
    <col min="4351" max="4351" width="21.85546875" style="21" customWidth="1"/>
    <col min="4352" max="4360" width="19" style="21"/>
    <col min="4361" max="4361" width="2.28515625" style="21" customWidth="1"/>
    <col min="4362" max="4362" width="9.28515625" style="21" customWidth="1"/>
    <col min="4363" max="4363" width="77.42578125" style="21" customWidth="1"/>
    <col min="4364" max="4364" width="22.5703125" style="21" customWidth="1"/>
    <col min="4365" max="4380" width="20.140625" style="21" customWidth="1"/>
    <col min="4381" max="4381" width="21.85546875" style="21" customWidth="1"/>
    <col min="4382" max="4386" width="24.28515625" style="21" bestFit="1" customWidth="1"/>
    <col min="4387" max="4387" width="22" style="21" bestFit="1" customWidth="1"/>
    <col min="4388" max="4388" width="26.7109375" style="21" bestFit="1" customWidth="1"/>
    <col min="4389" max="4391" width="22.5703125" style="21" customWidth="1"/>
    <col min="4392" max="4392" width="15.85546875" style="21" customWidth="1"/>
    <col min="4393" max="4603" width="9.140625" style="21" customWidth="1"/>
    <col min="4604" max="4604" width="2.28515625" style="21" customWidth="1"/>
    <col min="4605" max="4605" width="9.28515625" style="21" customWidth="1"/>
    <col min="4606" max="4606" width="77.42578125" style="21" customWidth="1"/>
    <col min="4607" max="4607" width="21.85546875" style="21" customWidth="1"/>
    <col min="4608" max="4616" width="19" style="21"/>
    <col min="4617" max="4617" width="2.28515625" style="21" customWidth="1"/>
    <col min="4618" max="4618" width="9.28515625" style="21" customWidth="1"/>
    <col min="4619" max="4619" width="77.42578125" style="21" customWidth="1"/>
    <col min="4620" max="4620" width="22.5703125" style="21" customWidth="1"/>
    <col min="4621" max="4636" width="20.140625" style="21" customWidth="1"/>
    <col min="4637" max="4637" width="21.85546875" style="21" customWidth="1"/>
    <col min="4638" max="4642" width="24.28515625" style="21" bestFit="1" customWidth="1"/>
    <col min="4643" max="4643" width="22" style="21" bestFit="1" customWidth="1"/>
    <col min="4644" max="4644" width="26.7109375" style="21" bestFit="1" customWidth="1"/>
    <col min="4645" max="4647" width="22.5703125" style="21" customWidth="1"/>
    <col min="4648" max="4648" width="15.85546875" style="21" customWidth="1"/>
    <col min="4649" max="4859" width="9.140625" style="21" customWidth="1"/>
    <col min="4860" max="4860" width="2.28515625" style="21" customWidth="1"/>
    <col min="4861" max="4861" width="9.28515625" style="21" customWidth="1"/>
    <col min="4862" max="4862" width="77.42578125" style="21" customWidth="1"/>
    <col min="4863" max="4863" width="21.85546875" style="21" customWidth="1"/>
    <col min="4864" max="4872" width="19" style="21"/>
    <col min="4873" max="4873" width="2.28515625" style="21" customWidth="1"/>
    <col min="4874" max="4874" width="9.28515625" style="21" customWidth="1"/>
    <col min="4875" max="4875" width="77.42578125" style="21" customWidth="1"/>
    <col min="4876" max="4876" width="22.5703125" style="21" customWidth="1"/>
    <col min="4877" max="4892" width="20.140625" style="21" customWidth="1"/>
    <col min="4893" max="4893" width="21.85546875" style="21" customWidth="1"/>
    <col min="4894" max="4898" width="24.28515625" style="21" bestFit="1" customWidth="1"/>
    <col min="4899" max="4899" width="22" style="21" bestFit="1" customWidth="1"/>
    <col min="4900" max="4900" width="26.7109375" style="21" bestFit="1" customWidth="1"/>
    <col min="4901" max="4903" width="22.5703125" style="21" customWidth="1"/>
    <col min="4904" max="4904" width="15.85546875" style="21" customWidth="1"/>
    <col min="4905" max="5115" width="9.140625" style="21" customWidth="1"/>
    <col min="5116" max="5116" width="2.28515625" style="21" customWidth="1"/>
    <col min="5117" max="5117" width="9.28515625" style="21" customWidth="1"/>
    <col min="5118" max="5118" width="77.42578125" style="21" customWidth="1"/>
    <col min="5119" max="5119" width="21.85546875" style="21" customWidth="1"/>
    <col min="5120" max="5128" width="19" style="21"/>
    <col min="5129" max="5129" width="2.28515625" style="21" customWidth="1"/>
    <col min="5130" max="5130" width="9.28515625" style="21" customWidth="1"/>
    <col min="5131" max="5131" width="77.42578125" style="21" customWidth="1"/>
    <col min="5132" max="5132" width="22.5703125" style="21" customWidth="1"/>
    <col min="5133" max="5148" width="20.140625" style="21" customWidth="1"/>
    <col min="5149" max="5149" width="21.85546875" style="21" customWidth="1"/>
    <col min="5150" max="5154" width="24.28515625" style="21" bestFit="1" customWidth="1"/>
    <col min="5155" max="5155" width="22" style="21" bestFit="1" customWidth="1"/>
    <col min="5156" max="5156" width="26.7109375" style="21" bestFit="1" customWidth="1"/>
    <col min="5157" max="5159" width="22.5703125" style="21" customWidth="1"/>
    <col min="5160" max="5160" width="15.85546875" style="21" customWidth="1"/>
    <col min="5161" max="5371" width="9.140625" style="21" customWidth="1"/>
    <col min="5372" max="5372" width="2.28515625" style="21" customWidth="1"/>
    <col min="5373" max="5373" width="9.28515625" style="21" customWidth="1"/>
    <col min="5374" max="5374" width="77.42578125" style="21" customWidth="1"/>
    <col min="5375" max="5375" width="21.85546875" style="21" customWidth="1"/>
    <col min="5376" max="5384" width="19" style="21"/>
    <col min="5385" max="5385" width="2.28515625" style="21" customWidth="1"/>
    <col min="5386" max="5386" width="9.28515625" style="21" customWidth="1"/>
    <col min="5387" max="5387" width="77.42578125" style="21" customWidth="1"/>
    <col min="5388" max="5388" width="22.5703125" style="21" customWidth="1"/>
    <col min="5389" max="5404" width="20.140625" style="21" customWidth="1"/>
    <col min="5405" max="5405" width="21.85546875" style="21" customWidth="1"/>
    <col min="5406" max="5410" width="24.28515625" style="21" bestFit="1" customWidth="1"/>
    <col min="5411" max="5411" width="22" style="21" bestFit="1" customWidth="1"/>
    <col min="5412" max="5412" width="26.7109375" style="21" bestFit="1" customWidth="1"/>
    <col min="5413" max="5415" width="22.5703125" style="21" customWidth="1"/>
    <col min="5416" max="5416" width="15.85546875" style="21" customWidth="1"/>
    <col min="5417" max="5627" width="9.140625" style="21" customWidth="1"/>
    <col min="5628" max="5628" width="2.28515625" style="21" customWidth="1"/>
    <col min="5629" max="5629" width="9.28515625" style="21" customWidth="1"/>
    <col min="5630" max="5630" width="77.42578125" style="21" customWidth="1"/>
    <col min="5631" max="5631" width="21.85546875" style="21" customWidth="1"/>
    <col min="5632" max="5640" width="19" style="21"/>
    <col min="5641" max="5641" width="2.28515625" style="21" customWidth="1"/>
    <col min="5642" max="5642" width="9.28515625" style="21" customWidth="1"/>
    <col min="5643" max="5643" width="77.42578125" style="21" customWidth="1"/>
    <col min="5644" max="5644" width="22.5703125" style="21" customWidth="1"/>
    <col min="5645" max="5660" width="20.140625" style="21" customWidth="1"/>
    <col min="5661" max="5661" width="21.85546875" style="21" customWidth="1"/>
    <col min="5662" max="5666" width="24.28515625" style="21" bestFit="1" customWidth="1"/>
    <col min="5667" max="5667" width="22" style="21" bestFit="1" customWidth="1"/>
    <col min="5668" max="5668" width="26.7109375" style="21" bestFit="1" customWidth="1"/>
    <col min="5669" max="5671" width="22.5703125" style="21" customWidth="1"/>
    <col min="5672" max="5672" width="15.85546875" style="21" customWidth="1"/>
    <col min="5673" max="5883" width="9.140625" style="21" customWidth="1"/>
    <col min="5884" max="5884" width="2.28515625" style="21" customWidth="1"/>
    <col min="5885" max="5885" width="9.28515625" style="21" customWidth="1"/>
    <col min="5886" max="5886" width="77.42578125" style="21" customWidth="1"/>
    <col min="5887" max="5887" width="21.85546875" style="21" customWidth="1"/>
    <col min="5888" max="5896" width="19" style="21"/>
    <col min="5897" max="5897" width="2.28515625" style="21" customWidth="1"/>
    <col min="5898" max="5898" width="9.28515625" style="21" customWidth="1"/>
    <col min="5899" max="5899" width="77.42578125" style="21" customWidth="1"/>
    <col min="5900" max="5900" width="22.5703125" style="21" customWidth="1"/>
    <col min="5901" max="5916" width="20.140625" style="21" customWidth="1"/>
    <col min="5917" max="5917" width="21.85546875" style="21" customWidth="1"/>
    <col min="5918" max="5922" width="24.28515625" style="21" bestFit="1" customWidth="1"/>
    <col min="5923" max="5923" width="22" style="21" bestFit="1" customWidth="1"/>
    <col min="5924" max="5924" width="26.7109375" style="21" bestFit="1" customWidth="1"/>
    <col min="5925" max="5927" width="22.5703125" style="21" customWidth="1"/>
    <col min="5928" max="5928" width="15.85546875" style="21" customWidth="1"/>
    <col min="5929" max="6139" width="9.140625" style="21" customWidth="1"/>
    <col min="6140" max="6140" width="2.28515625" style="21" customWidth="1"/>
    <col min="6141" max="6141" width="9.28515625" style="21" customWidth="1"/>
    <col min="6142" max="6142" width="77.42578125" style="21" customWidth="1"/>
    <col min="6143" max="6143" width="21.85546875" style="21" customWidth="1"/>
    <col min="6144" max="6152" width="19" style="21"/>
    <col min="6153" max="6153" width="2.28515625" style="21" customWidth="1"/>
    <col min="6154" max="6154" width="9.28515625" style="21" customWidth="1"/>
    <col min="6155" max="6155" width="77.42578125" style="21" customWidth="1"/>
    <col min="6156" max="6156" width="22.5703125" style="21" customWidth="1"/>
    <col min="6157" max="6172" width="20.140625" style="21" customWidth="1"/>
    <col min="6173" max="6173" width="21.85546875" style="21" customWidth="1"/>
    <col min="6174" max="6178" width="24.28515625" style="21" bestFit="1" customWidth="1"/>
    <col min="6179" max="6179" width="22" style="21" bestFit="1" customWidth="1"/>
    <col min="6180" max="6180" width="26.7109375" style="21" bestFit="1" customWidth="1"/>
    <col min="6181" max="6183" width="22.5703125" style="21" customWidth="1"/>
    <col min="6184" max="6184" width="15.85546875" style="21" customWidth="1"/>
    <col min="6185" max="6395" width="9.140625" style="21" customWidth="1"/>
    <col min="6396" max="6396" width="2.28515625" style="21" customWidth="1"/>
    <col min="6397" max="6397" width="9.28515625" style="21" customWidth="1"/>
    <col min="6398" max="6398" width="77.42578125" style="21" customWidth="1"/>
    <col min="6399" max="6399" width="21.85546875" style="21" customWidth="1"/>
    <col min="6400" max="6408" width="19" style="21"/>
    <col min="6409" max="6409" width="2.28515625" style="21" customWidth="1"/>
    <col min="6410" max="6410" width="9.28515625" style="21" customWidth="1"/>
    <col min="6411" max="6411" width="77.42578125" style="21" customWidth="1"/>
    <col min="6412" max="6412" width="22.5703125" style="21" customWidth="1"/>
    <col min="6413" max="6428" width="20.140625" style="21" customWidth="1"/>
    <col min="6429" max="6429" width="21.85546875" style="21" customWidth="1"/>
    <col min="6430" max="6434" width="24.28515625" style="21" bestFit="1" customWidth="1"/>
    <col min="6435" max="6435" width="22" style="21" bestFit="1" customWidth="1"/>
    <col min="6436" max="6436" width="26.7109375" style="21" bestFit="1" customWidth="1"/>
    <col min="6437" max="6439" width="22.5703125" style="21" customWidth="1"/>
    <col min="6440" max="6440" width="15.85546875" style="21" customWidth="1"/>
    <col min="6441" max="6651" width="9.140625" style="21" customWidth="1"/>
    <col min="6652" max="6652" width="2.28515625" style="21" customWidth="1"/>
    <col min="6653" max="6653" width="9.28515625" style="21" customWidth="1"/>
    <col min="6654" max="6654" width="77.42578125" style="21" customWidth="1"/>
    <col min="6655" max="6655" width="21.85546875" style="21" customWidth="1"/>
    <col min="6656" max="6664" width="19" style="21"/>
    <col min="6665" max="6665" width="2.28515625" style="21" customWidth="1"/>
    <col min="6666" max="6666" width="9.28515625" style="21" customWidth="1"/>
    <col min="6667" max="6667" width="77.42578125" style="21" customWidth="1"/>
    <col min="6668" max="6668" width="22.5703125" style="21" customWidth="1"/>
    <col min="6669" max="6684" width="20.140625" style="21" customWidth="1"/>
    <col min="6685" max="6685" width="21.85546875" style="21" customWidth="1"/>
    <col min="6686" max="6690" width="24.28515625" style="21" bestFit="1" customWidth="1"/>
    <col min="6691" max="6691" width="22" style="21" bestFit="1" customWidth="1"/>
    <col min="6692" max="6692" width="26.7109375" style="21" bestFit="1" customWidth="1"/>
    <col min="6693" max="6695" width="22.5703125" style="21" customWidth="1"/>
    <col min="6696" max="6696" width="15.85546875" style="21" customWidth="1"/>
    <col min="6697" max="6907" width="9.140625" style="21" customWidth="1"/>
    <col min="6908" max="6908" width="2.28515625" style="21" customWidth="1"/>
    <col min="6909" max="6909" width="9.28515625" style="21" customWidth="1"/>
    <col min="6910" max="6910" width="77.42578125" style="21" customWidth="1"/>
    <col min="6911" max="6911" width="21.85546875" style="21" customWidth="1"/>
    <col min="6912" max="6920" width="19" style="21"/>
    <col min="6921" max="6921" width="2.28515625" style="21" customWidth="1"/>
    <col min="6922" max="6922" width="9.28515625" style="21" customWidth="1"/>
    <col min="6923" max="6923" width="77.42578125" style="21" customWidth="1"/>
    <col min="6924" max="6924" width="22.5703125" style="21" customWidth="1"/>
    <col min="6925" max="6940" width="20.140625" style="21" customWidth="1"/>
    <col min="6941" max="6941" width="21.85546875" style="21" customWidth="1"/>
    <col min="6942" max="6946" width="24.28515625" style="21" bestFit="1" customWidth="1"/>
    <col min="6947" max="6947" width="22" style="21" bestFit="1" customWidth="1"/>
    <col min="6948" max="6948" width="26.7109375" style="21" bestFit="1" customWidth="1"/>
    <col min="6949" max="6951" width="22.5703125" style="21" customWidth="1"/>
    <col min="6952" max="6952" width="15.85546875" style="21" customWidth="1"/>
    <col min="6953" max="7163" width="9.140625" style="21" customWidth="1"/>
    <col min="7164" max="7164" width="2.28515625" style="21" customWidth="1"/>
    <col min="7165" max="7165" width="9.28515625" style="21" customWidth="1"/>
    <col min="7166" max="7166" width="77.42578125" style="21" customWidth="1"/>
    <col min="7167" max="7167" width="21.85546875" style="21" customWidth="1"/>
    <col min="7168" max="7176" width="19" style="21"/>
    <col min="7177" max="7177" width="2.28515625" style="21" customWidth="1"/>
    <col min="7178" max="7178" width="9.28515625" style="21" customWidth="1"/>
    <col min="7179" max="7179" width="77.42578125" style="21" customWidth="1"/>
    <col min="7180" max="7180" width="22.5703125" style="21" customWidth="1"/>
    <col min="7181" max="7196" width="20.140625" style="21" customWidth="1"/>
    <col min="7197" max="7197" width="21.85546875" style="21" customWidth="1"/>
    <col min="7198" max="7202" width="24.28515625" style="21" bestFit="1" customWidth="1"/>
    <col min="7203" max="7203" width="22" style="21" bestFit="1" customWidth="1"/>
    <col min="7204" max="7204" width="26.7109375" style="21" bestFit="1" customWidth="1"/>
    <col min="7205" max="7207" width="22.5703125" style="21" customWidth="1"/>
    <col min="7208" max="7208" width="15.85546875" style="21" customWidth="1"/>
    <col min="7209" max="7419" width="9.140625" style="21" customWidth="1"/>
    <col min="7420" max="7420" width="2.28515625" style="21" customWidth="1"/>
    <col min="7421" max="7421" width="9.28515625" style="21" customWidth="1"/>
    <col min="7422" max="7422" width="77.42578125" style="21" customWidth="1"/>
    <col min="7423" max="7423" width="21.85546875" style="21" customWidth="1"/>
    <col min="7424" max="7432" width="19" style="21"/>
    <col min="7433" max="7433" width="2.28515625" style="21" customWidth="1"/>
    <col min="7434" max="7434" width="9.28515625" style="21" customWidth="1"/>
    <col min="7435" max="7435" width="77.42578125" style="21" customWidth="1"/>
    <col min="7436" max="7436" width="22.5703125" style="21" customWidth="1"/>
    <col min="7437" max="7452" width="20.140625" style="21" customWidth="1"/>
    <col min="7453" max="7453" width="21.85546875" style="21" customWidth="1"/>
    <col min="7454" max="7458" width="24.28515625" style="21" bestFit="1" customWidth="1"/>
    <col min="7459" max="7459" width="22" style="21" bestFit="1" customWidth="1"/>
    <col min="7460" max="7460" width="26.7109375" style="21" bestFit="1" customWidth="1"/>
    <col min="7461" max="7463" width="22.5703125" style="21" customWidth="1"/>
    <col min="7464" max="7464" width="15.85546875" style="21" customWidth="1"/>
    <col min="7465" max="7675" width="9.140625" style="21" customWidth="1"/>
    <col min="7676" max="7676" width="2.28515625" style="21" customWidth="1"/>
    <col min="7677" max="7677" width="9.28515625" style="21" customWidth="1"/>
    <col min="7678" max="7678" width="77.42578125" style="21" customWidth="1"/>
    <col min="7679" max="7679" width="21.85546875" style="21" customWidth="1"/>
    <col min="7680" max="7688" width="19" style="21"/>
    <col min="7689" max="7689" width="2.28515625" style="21" customWidth="1"/>
    <col min="7690" max="7690" width="9.28515625" style="21" customWidth="1"/>
    <col min="7691" max="7691" width="77.42578125" style="21" customWidth="1"/>
    <col min="7692" max="7692" width="22.5703125" style="21" customWidth="1"/>
    <col min="7693" max="7708" width="20.140625" style="21" customWidth="1"/>
    <col min="7709" max="7709" width="21.85546875" style="21" customWidth="1"/>
    <col min="7710" max="7714" width="24.28515625" style="21" bestFit="1" customWidth="1"/>
    <col min="7715" max="7715" width="22" style="21" bestFit="1" customWidth="1"/>
    <col min="7716" max="7716" width="26.7109375" style="21" bestFit="1" customWidth="1"/>
    <col min="7717" max="7719" width="22.5703125" style="21" customWidth="1"/>
    <col min="7720" max="7720" width="15.85546875" style="21" customWidth="1"/>
    <col min="7721" max="7931" width="9.140625" style="21" customWidth="1"/>
    <col min="7932" max="7932" width="2.28515625" style="21" customWidth="1"/>
    <col min="7933" max="7933" width="9.28515625" style="21" customWidth="1"/>
    <col min="7934" max="7934" width="77.42578125" style="21" customWidth="1"/>
    <col min="7935" max="7935" width="21.85546875" style="21" customWidth="1"/>
    <col min="7936" max="7944" width="19" style="21"/>
    <col min="7945" max="7945" width="2.28515625" style="21" customWidth="1"/>
    <col min="7946" max="7946" width="9.28515625" style="21" customWidth="1"/>
    <col min="7947" max="7947" width="77.42578125" style="21" customWidth="1"/>
    <col min="7948" max="7948" width="22.5703125" style="21" customWidth="1"/>
    <col min="7949" max="7964" width="20.140625" style="21" customWidth="1"/>
    <col min="7965" max="7965" width="21.85546875" style="21" customWidth="1"/>
    <col min="7966" max="7970" width="24.28515625" style="21" bestFit="1" customWidth="1"/>
    <col min="7971" max="7971" width="22" style="21" bestFit="1" customWidth="1"/>
    <col min="7972" max="7972" width="26.7109375" style="21" bestFit="1" customWidth="1"/>
    <col min="7973" max="7975" width="22.5703125" style="21" customWidth="1"/>
    <col min="7976" max="7976" width="15.85546875" style="21" customWidth="1"/>
    <col min="7977" max="8187" width="9.140625" style="21" customWidth="1"/>
    <col min="8188" max="8188" width="2.28515625" style="21" customWidth="1"/>
    <col min="8189" max="8189" width="9.28515625" style="21" customWidth="1"/>
    <col min="8190" max="8190" width="77.42578125" style="21" customWidth="1"/>
    <col min="8191" max="8191" width="21.85546875" style="21" customWidth="1"/>
    <col min="8192" max="8200" width="19" style="21"/>
    <col min="8201" max="8201" width="2.28515625" style="21" customWidth="1"/>
    <col min="8202" max="8202" width="9.28515625" style="21" customWidth="1"/>
    <col min="8203" max="8203" width="77.42578125" style="21" customWidth="1"/>
    <col min="8204" max="8204" width="22.5703125" style="21" customWidth="1"/>
    <col min="8205" max="8220" width="20.140625" style="21" customWidth="1"/>
    <col min="8221" max="8221" width="21.85546875" style="21" customWidth="1"/>
    <col min="8222" max="8226" width="24.28515625" style="21" bestFit="1" customWidth="1"/>
    <col min="8227" max="8227" width="22" style="21" bestFit="1" customWidth="1"/>
    <col min="8228" max="8228" width="26.7109375" style="21" bestFit="1" customWidth="1"/>
    <col min="8229" max="8231" width="22.5703125" style="21" customWidth="1"/>
    <col min="8232" max="8232" width="15.85546875" style="21" customWidth="1"/>
    <col min="8233" max="8443" width="9.140625" style="21" customWidth="1"/>
    <col min="8444" max="8444" width="2.28515625" style="21" customWidth="1"/>
    <col min="8445" max="8445" width="9.28515625" style="21" customWidth="1"/>
    <col min="8446" max="8446" width="77.42578125" style="21" customWidth="1"/>
    <col min="8447" max="8447" width="21.85546875" style="21" customWidth="1"/>
    <col min="8448" max="8456" width="19" style="21"/>
    <col min="8457" max="8457" width="2.28515625" style="21" customWidth="1"/>
    <col min="8458" max="8458" width="9.28515625" style="21" customWidth="1"/>
    <col min="8459" max="8459" width="77.42578125" style="21" customWidth="1"/>
    <col min="8460" max="8460" width="22.5703125" style="21" customWidth="1"/>
    <col min="8461" max="8476" width="20.140625" style="21" customWidth="1"/>
    <col min="8477" max="8477" width="21.85546875" style="21" customWidth="1"/>
    <col min="8478" max="8482" width="24.28515625" style="21" bestFit="1" customWidth="1"/>
    <col min="8483" max="8483" width="22" style="21" bestFit="1" customWidth="1"/>
    <col min="8484" max="8484" width="26.7109375" style="21" bestFit="1" customWidth="1"/>
    <col min="8485" max="8487" width="22.5703125" style="21" customWidth="1"/>
    <col min="8488" max="8488" width="15.85546875" style="21" customWidth="1"/>
    <col min="8489" max="8699" width="9.140625" style="21" customWidth="1"/>
    <col min="8700" max="8700" width="2.28515625" style="21" customWidth="1"/>
    <col min="8701" max="8701" width="9.28515625" style="21" customWidth="1"/>
    <col min="8702" max="8702" width="77.42578125" style="21" customWidth="1"/>
    <col min="8703" max="8703" width="21.85546875" style="21" customWidth="1"/>
    <col min="8704" max="8712" width="19" style="21"/>
    <col min="8713" max="8713" width="2.28515625" style="21" customWidth="1"/>
    <col min="8714" max="8714" width="9.28515625" style="21" customWidth="1"/>
    <col min="8715" max="8715" width="77.42578125" style="21" customWidth="1"/>
    <col min="8716" max="8716" width="22.5703125" style="21" customWidth="1"/>
    <col min="8717" max="8732" width="20.140625" style="21" customWidth="1"/>
    <col min="8733" max="8733" width="21.85546875" style="21" customWidth="1"/>
    <col min="8734" max="8738" width="24.28515625" style="21" bestFit="1" customWidth="1"/>
    <col min="8739" max="8739" width="22" style="21" bestFit="1" customWidth="1"/>
    <col min="8740" max="8740" width="26.7109375" style="21" bestFit="1" customWidth="1"/>
    <col min="8741" max="8743" width="22.5703125" style="21" customWidth="1"/>
    <col min="8744" max="8744" width="15.85546875" style="21" customWidth="1"/>
    <col min="8745" max="8955" width="9.140625" style="21" customWidth="1"/>
    <col min="8956" max="8956" width="2.28515625" style="21" customWidth="1"/>
    <col min="8957" max="8957" width="9.28515625" style="21" customWidth="1"/>
    <col min="8958" max="8958" width="77.42578125" style="21" customWidth="1"/>
    <col min="8959" max="8959" width="21.85546875" style="21" customWidth="1"/>
    <col min="8960" max="8968" width="19" style="21"/>
    <col min="8969" max="8969" width="2.28515625" style="21" customWidth="1"/>
    <col min="8970" max="8970" width="9.28515625" style="21" customWidth="1"/>
    <col min="8971" max="8971" width="77.42578125" style="21" customWidth="1"/>
    <col min="8972" max="8972" width="22.5703125" style="21" customWidth="1"/>
    <col min="8973" max="8988" width="20.140625" style="21" customWidth="1"/>
    <col min="8989" max="8989" width="21.85546875" style="21" customWidth="1"/>
    <col min="8990" max="8994" width="24.28515625" style="21" bestFit="1" customWidth="1"/>
    <col min="8995" max="8995" width="22" style="21" bestFit="1" customWidth="1"/>
    <col min="8996" max="8996" width="26.7109375" style="21" bestFit="1" customWidth="1"/>
    <col min="8997" max="8999" width="22.5703125" style="21" customWidth="1"/>
    <col min="9000" max="9000" width="15.85546875" style="21" customWidth="1"/>
    <col min="9001" max="9211" width="9.140625" style="21" customWidth="1"/>
    <col min="9212" max="9212" width="2.28515625" style="21" customWidth="1"/>
    <col min="9213" max="9213" width="9.28515625" style="21" customWidth="1"/>
    <col min="9214" max="9214" width="77.42578125" style="21" customWidth="1"/>
    <col min="9215" max="9215" width="21.85546875" style="21" customWidth="1"/>
    <col min="9216" max="9224" width="19" style="21"/>
    <col min="9225" max="9225" width="2.28515625" style="21" customWidth="1"/>
    <col min="9226" max="9226" width="9.28515625" style="21" customWidth="1"/>
    <col min="9227" max="9227" width="77.42578125" style="21" customWidth="1"/>
    <col min="9228" max="9228" width="22.5703125" style="21" customWidth="1"/>
    <col min="9229" max="9244" width="20.140625" style="21" customWidth="1"/>
    <col min="9245" max="9245" width="21.85546875" style="21" customWidth="1"/>
    <col min="9246" max="9250" width="24.28515625" style="21" bestFit="1" customWidth="1"/>
    <col min="9251" max="9251" width="22" style="21" bestFit="1" customWidth="1"/>
    <col min="9252" max="9252" width="26.7109375" style="21" bestFit="1" customWidth="1"/>
    <col min="9253" max="9255" width="22.5703125" style="21" customWidth="1"/>
    <col min="9256" max="9256" width="15.85546875" style="21" customWidth="1"/>
    <col min="9257" max="9467" width="9.140625" style="21" customWidth="1"/>
    <col min="9468" max="9468" width="2.28515625" style="21" customWidth="1"/>
    <col min="9469" max="9469" width="9.28515625" style="21" customWidth="1"/>
    <col min="9470" max="9470" width="77.42578125" style="21" customWidth="1"/>
    <col min="9471" max="9471" width="21.85546875" style="21" customWidth="1"/>
    <col min="9472" max="9480" width="19" style="21"/>
    <col min="9481" max="9481" width="2.28515625" style="21" customWidth="1"/>
    <col min="9482" max="9482" width="9.28515625" style="21" customWidth="1"/>
    <col min="9483" max="9483" width="77.42578125" style="21" customWidth="1"/>
    <col min="9484" max="9484" width="22.5703125" style="21" customWidth="1"/>
    <col min="9485" max="9500" width="20.140625" style="21" customWidth="1"/>
    <col min="9501" max="9501" width="21.85546875" style="21" customWidth="1"/>
    <col min="9502" max="9506" width="24.28515625" style="21" bestFit="1" customWidth="1"/>
    <col min="9507" max="9507" width="22" style="21" bestFit="1" customWidth="1"/>
    <col min="9508" max="9508" width="26.7109375" style="21" bestFit="1" customWidth="1"/>
    <col min="9509" max="9511" width="22.5703125" style="21" customWidth="1"/>
    <col min="9512" max="9512" width="15.85546875" style="21" customWidth="1"/>
    <col min="9513" max="9723" width="9.140625" style="21" customWidth="1"/>
    <col min="9724" max="9724" width="2.28515625" style="21" customWidth="1"/>
    <col min="9725" max="9725" width="9.28515625" style="21" customWidth="1"/>
    <col min="9726" max="9726" width="77.42578125" style="21" customWidth="1"/>
    <col min="9727" max="9727" width="21.85546875" style="21" customWidth="1"/>
    <col min="9728" max="9736" width="19" style="21"/>
    <col min="9737" max="9737" width="2.28515625" style="21" customWidth="1"/>
    <col min="9738" max="9738" width="9.28515625" style="21" customWidth="1"/>
    <col min="9739" max="9739" width="77.42578125" style="21" customWidth="1"/>
    <col min="9740" max="9740" width="22.5703125" style="21" customWidth="1"/>
    <col min="9741" max="9756" width="20.140625" style="21" customWidth="1"/>
    <col min="9757" max="9757" width="21.85546875" style="21" customWidth="1"/>
    <col min="9758" max="9762" width="24.28515625" style="21" bestFit="1" customWidth="1"/>
    <col min="9763" max="9763" width="22" style="21" bestFit="1" customWidth="1"/>
    <col min="9764" max="9764" width="26.7109375" style="21" bestFit="1" customWidth="1"/>
    <col min="9765" max="9767" width="22.5703125" style="21" customWidth="1"/>
    <col min="9768" max="9768" width="15.85546875" style="21" customWidth="1"/>
    <col min="9769" max="9979" width="9.140625" style="21" customWidth="1"/>
    <col min="9980" max="9980" width="2.28515625" style="21" customWidth="1"/>
    <col min="9981" max="9981" width="9.28515625" style="21" customWidth="1"/>
    <col min="9982" max="9982" width="77.42578125" style="21" customWidth="1"/>
    <col min="9983" max="9983" width="21.85546875" style="21" customWidth="1"/>
    <col min="9984" max="9992" width="19" style="21"/>
    <col min="9993" max="9993" width="2.28515625" style="21" customWidth="1"/>
    <col min="9994" max="9994" width="9.28515625" style="21" customWidth="1"/>
    <col min="9995" max="9995" width="77.42578125" style="21" customWidth="1"/>
    <col min="9996" max="9996" width="22.5703125" style="21" customWidth="1"/>
    <col min="9997" max="10012" width="20.140625" style="21" customWidth="1"/>
    <col min="10013" max="10013" width="21.85546875" style="21" customWidth="1"/>
    <col min="10014" max="10018" width="24.28515625" style="21" bestFit="1" customWidth="1"/>
    <col min="10019" max="10019" width="22" style="21" bestFit="1" customWidth="1"/>
    <col min="10020" max="10020" width="26.7109375" style="21" bestFit="1" customWidth="1"/>
    <col min="10021" max="10023" width="22.5703125" style="21" customWidth="1"/>
    <col min="10024" max="10024" width="15.85546875" style="21" customWidth="1"/>
    <col min="10025" max="10235" width="9.140625" style="21" customWidth="1"/>
    <col min="10236" max="10236" width="2.28515625" style="21" customWidth="1"/>
    <col min="10237" max="10237" width="9.28515625" style="21" customWidth="1"/>
    <col min="10238" max="10238" width="77.42578125" style="21" customWidth="1"/>
    <col min="10239" max="10239" width="21.85546875" style="21" customWidth="1"/>
    <col min="10240" max="10248" width="19" style="21"/>
    <col min="10249" max="10249" width="2.28515625" style="21" customWidth="1"/>
    <col min="10250" max="10250" width="9.28515625" style="21" customWidth="1"/>
    <col min="10251" max="10251" width="77.42578125" style="21" customWidth="1"/>
    <col min="10252" max="10252" width="22.5703125" style="21" customWidth="1"/>
    <col min="10253" max="10268" width="20.140625" style="21" customWidth="1"/>
    <col min="10269" max="10269" width="21.85546875" style="21" customWidth="1"/>
    <col min="10270" max="10274" width="24.28515625" style="21" bestFit="1" customWidth="1"/>
    <col min="10275" max="10275" width="22" style="21" bestFit="1" customWidth="1"/>
    <col min="10276" max="10276" width="26.7109375" style="21" bestFit="1" customWidth="1"/>
    <col min="10277" max="10279" width="22.5703125" style="21" customWidth="1"/>
    <col min="10280" max="10280" width="15.85546875" style="21" customWidth="1"/>
    <col min="10281" max="10491" width="9.140625" style="21" customWidth="1"/>
    <col min="10492" max="10492" width="2.28515625" style="21" customWidth="1"/>
    <col min="10493" max="10493" width="9.28515625" style="21" customWidth="1"/>
    <col min="10494" max="10494" width="77.42578125" style="21" customWidth="1"/>
    <col min="10495" max="10495" width="21.85546875" style="21" customWidth="1"/>
    <col min="10496" max="10504" width="19" style="21"/>
    <col min="10505" max="10505" width="2.28515625" style="21" customWidth="1"/>
    <col min="10506" max="10506" width="9.28515625" style="21" customWidth="1"/>
    <col min="10507" max="10507" width="77.42578125" style="21" customWidth="1"/>
    <col min="10508" max="10508" width="22.5703125" style="21" customWidth="1"/>
    <col min="10509" max="10524" width="20.140625" style="21" customWidth="1"/>
    <col min="10525" max="10525" width="21.85546875" style="21" customWidth="1"/>
    <col min="10526" max="10530" width="24.28515625" style="21" bestFit="1" customWidth="1"/>
    <col min="10531" max="10531" width="22" style="21" bestFit="1" customWidth="1"/>
    <col min="10532" max="10532" width="26.7109375" style="21" bestFit="1" customWidth="1"/>
    <col min="10533" max="10535" width="22.5703125" style="21" customWidth="1"/>
    <col min="10536" max="10536" width="15.85546875" style="21" customWidth="1"/>
    <col min="10537" max="10747" width="9.140625" style="21" customWidth="1"/>
    <col min="10748" max="10748" width="2.28515625" style="21" customWidth="1"/>
    <col min="10749" max="10749" width="9.28515625" style="21" customWidth="1"/>
    <col min="10750" max="10750" width="77.42578125" style="21" customWidth="1"/>
    <col min="10751" max="10751" width="21.85546875" style="21" customWidth="1"/>
    <col min="10752" max="10760" width="19" style="21"/>
    <col min="10761" max="10761" width="2.28515625" style="21" customWidth="1"/>
    <col min="10762" max="10762" width="9.28515625" style="21" customWidth="1"/>
    <col min="10763" max="10763" width="77.42578125" style="21" customWidth="1"/>
    <col min="10764" max="10764" width="22.5703125" style="21" customWidth="1"/>
    <col min="10765" max="10780" width="20.140625" style="21" customWidth="1"/>
    <col min="10781" max="10781" width="21.85546875" style="21" customWidth="1"/>
    <col min="10782" max="10786" width="24.28515625" style="21" bestFit="1" customWidth="1"/>
    <col min="10787" max="10787" width="22" style="21" bestFit="1" customWidth="1"/>
    <col min="10788" max="10788" width="26.7109375" style="21" bestFit="1" customWidth="1"/>
    <col min="10789" max="10791" width="22.5703125" style="21" customWidth="1"/>
    <col min="10792" max="10792" width="15.85546875" style="21" customWidth="1"/>
    <col min="10793" max="11003" width="9.140625" style="21" customWidth="1"/>
    <col min="11004" max="11004" width="2.28515625" style="21" customWidth="1"/>
    <col min="11005" max="11005" width="9.28515625" style="21" customWidth="1"/>
    <col min="11006" max="11006" width="77.42578125" style="21" customWidth="1"/>
    <col min="11007" max="11007" width="21.85546875" style="21" customWidth="1"/>
    <col min="11008" max="11016" width="19" style="21"/>
    <col min="11017" max="11017" width="2.28515625" style="21" customWidth="1"/>
    <col min="11018" max="11018" width="9.28515625" style="21" customWidth="1"/>
    <col min="11019" max="11019" width="77.42578125" style="21" customWidth="1"/>
    <col min="11020" max="11020" width="22.5703125" style="21" customWidth="1"/>
    <col min="11021" max="11036" width="20.140625" style="21" customWidth="1"/>
    <col min="11037" max="11037" width="21.85546875" style="21" customWidth="1"/>
    <col min="11038" max="11042" width="24.28515625" style="21" bestFit="1" customWidth="1"/>
    <col min="11043" max="11043" width="22" style="21" bestFit="1" customWidth="1"/>
    <col min="11044" max="11044" width="26.7109375" style="21" bestFit="1" customWidth="1"/>
    <col min="11045" max="11047" width="22.5703125" style="21" customWidth="1"/>
    <col min="11048" max="11048" width="15.85546875" style="21" customWidth="1"/>
    <col min="11049" max="11259" width="9.140625" style="21" customWidth="1"/>
    <col min="11260" max="11260" width="2.28515625" style="21" customWidth="1"/>
    <col min="11261" max="11261" width="9.28515625" style="21" customWidth="1"/>
    <col min="11262" max="11262" width="77.42578125" style="21" customWidth="1"/>
    <col min="11263" max="11263" width="21.85546875" style="21" customWidth="1"/>
    <col min="11264" max="11272" width="19" style="21"/>
    <col min="11273" max="11273" width="2.28515625" style="21" customWidth="1"/>
    <col min="11274" max="11274" width="9.28515625" style="21" customWidth="1"/>
    <col min="11275" max="11275" width="77.42578125" style="21" customWidth="1"/>
    <col min="11276" max="11276" width="22.5703125" style="21" customWidth="1"/>
    <col min="11277" max="11292" width="20.140625" style="21" customWidth="1"/>
    <col min="11293" max="11293" width="21.85546875" style="21" customWidth="1"/>
    <col min="11294" max="11298" width="24.28515625" style="21" bestFit="1" customWidth="1"/>
    <col min="11299" max="11299" width="22" style="21" bestFit="1" customWidth="1"/>
    <col min="11300" max="11300" width="26.7109375" style="21" bestFit="1" customWidth="1"/>
    <col min="11301" max="11303" width="22.5703125" style="21" customWidth="1"/>
    <col min="11304" max="11304" width="15.85546875" style="21" customWidth="1"/>
    <col min="11305" max="11515" width="9.140625" style="21" customWidth="1"/>
    <col min="11516" max="11516" width="2.28515625" style="21" customWidth="1"/>
    <col min="11517" max="11517" width="9.28515625" style="21" customWidth="1"/>
    <col min="11518" max="11518" width="77.42578125" style="21" customWidth="1"/>
    <col min="11519" max="11519" width="21.85546875" style="21" customWidth="1"/>
    <col min="11520" max="11528" width="19" style="21"/>
    <col min="11529" max="11529" width="2.28515625" style="21" customWidth="1"/>
    <col min="11530" max="11530" width="9.28515625" style="21" customWidth="1"/>
    <col min="11531" max="11531" width="77.42578125" style="21" customWidth="1"/>
    <col min="11532" max="11532" width="22.5703125" style="21" customWidth="1"/>
    <col min="11533" max="11548" width="20.140625" style="21" customWidth="1"/>
    <col min="11549" max="11549" width="21.85546875" style="21" customWidth="1"/>
    <col min="11550" max="11554" width="24.28515625" style="21" bestFit="1" customWidth="1"/>
    <col min="11555" max="11555" width="22" style="21" bestFit="1" customWidth="1"/>
    <col min="11556" max="11556" width="26.7109375" style="21" bestFit="1" customWidth="1"/>
    <col min="11557" max="11559" width="22.5703125" style="21" customWidth="1"/>
    <col min="11560" max="11560" width="15.85546875" style="21" customWidth="1"/>
    <col min="11561" max="11771" width="9.140625" style="21" customWidth="1"/>
    <col min="11772" max="11772" width="2.28515625" style="21" customWidth="1"/>
    <col min="11773" max="11773" width="9.28515625" style="21" customWidth="1"/>
    <col min="11774" max="11774" width="77.42578125" style="21" customWidth="1"/>
    <col min="11775" max="11775" width="21.85546875" style="21" customWidth="1"/>
    <col min="11776" max="11784" width="19" style="21"/>
    <col min="11785" max="11785" width="2.28515625" style="21" customWidth="1"/>
    <col min="11786" max="11786" width="9.28515625" style="21" customWidth="1"/>
    <col min="11787" max="11787" width="77.42578125" style="21" customWidth="1"/>
    <col min="11788" max="11788" width="22.5703125" style="21" customWidth="1"/>
    <col min="11789" max="11804" width="20.140625" style="21" customWidth="1"/>
    <col min="11805" max="11805" width="21.85546875" style="21" customWidth="1"/>
    <col min="11806" max="11810" width="24.28515625" style="21" bestFit="1" customWidth="1"/>
    <col min="11811" max="11811" width="22" style="21" bestFit="1" customWidth="1"/>
    <col min="11812" max="11812" width="26.7109375" style="21" bestFit="1" customWidth="1"/>
    <col min="11813" max="11815" width="22.5703125" style="21" customWidth="1"/>
    <col min="11816" max="11816" width="15.85546875" style="21" customWidth="1"/>
    <col min="11817" max="12027" width="9.140625" style="21" customWidth="1"/>
    <col min="12028" max="12028" width="2.28515625" style="21" customWidth="1"/>
    <col min="12029" max="12029" width="9.28515625" style="21" customWidth="1"/>
    <col min="12030" max="12030" width="77.42578125" style="21" customWidth="1"/>
    <col min="12031" max="12031" width="21.85546875" style="21" customWidth="1"/>
    <col min="12032" max="12040" width="19" style="21"/>
    <col min="12041" max="12041" width="2.28515625" style="21" customWidth="1"/>
    <col min="12042" max="12042" width="9.28515625" style="21" customWidth="1"/>
    <col min="12043" max="12043" width="77.42578125" style="21" customWidth="1"/>
    <col min="12044" max="12044" width="22.5703125" style="21" customWidth="1"/>
    <col min="12045" max="12060" width="20.140625" style="21" customWidth="1"/>
    <col min="12061" max="12061" width="21.85546875" style="21" customWidth="1"/>
    <col min="12062" max="12066" width="24.28515625" style="21" bestFit="1" customWidth="1"/>
    <col min="12067" max="12067" width="22" style="21" bestFit="1" customWidth="1"/>
    <col min="12068" max="12068" width="26.7109375" style="21" bestFit="1" customWidth="1"/>
    <col min="12069" max="12071" width="22.5703125" style="21" customWidth="1"/>
    <col min="12072" max="12072" width="15.85546875" style="21" customWidth="1"/>
    <col min="12073" max="12283" width="9.140625" style="21" customWidth="1"/>
    <col min="12284" max="12284" width="2.28515625" style="21" customWidth="1"/>
    <col min="12285" max="12285" width="9.28515625" style="21" customWidth="1"/>
    <col min="12286" max="12286" width="77.42578125" style="21" customWidth="1"/>
    <col min="12287" max="12287" width="21.85546875" style="21" customWidth="1"/>
    <col min="12288" max="12296" width="19" style="21"/>
    <col min="12297" max="12297" width="2.28515625" style="21" customWidth="1"/>
    <col min="12298" max="12298" width="9.28515625" style="21" customWidth="1"/>
    <col min="12299" max="12299" width="77.42578125" style="21" customWidth="1"/>
    <col min="12300" max="12300" width="22.5703125" style="21" customWidth="1"/>
    <col min="12301" max="12316" width="20.140625" style="21" customWidth="1"/>
    <col min="12317" max="12317" width="21.85546875" style="21" customWidth="1"/>
    <col min="12318" max="12322" width="24.28515625" style="21" bestFit="1" customWidth="1"/>
    <col min="12323" max="12323" width="22" style="21" bestFit="1" customWidth="1"/>
    <col min="12324" max="12324" width="26.7109375" style="21" bestFit="1" customWidth="1"/>
    <col min="12325" max="12327" width="22.5703125" style="21" customWidth="1"/>
    <col min="12328" max="12328" width="15.85546875" style="21" customWidth="1"/>
    <col min="12329" max="12539" width="9.140625" style="21" customWidth="1"/>
    <col min="12540" max="12540" width="2.28515625" style="21" customWidth="1"/>
    <col min="12541" max="12541" width="9.28515625" style="21" customWidth="1"/>
    <col min="12542" max="12542" width="77.42578125" style="21" customWidth="1"/>
    <col min="12543" max="12543" width="21.85546875" style="21" customWidth="1"/>
    <col min="12544" max="12552" width="19" style="21"/>
    <col min="12553" max="12553" width="2.28515625" style="21" customWidth="1"/>
    <col min="12554" max="12554" width="9.28515625" style="21" customWidth="1"/>
    <col min="12555" max="12555" width="77.42578125" style="21" customWidth="1"/>
    <col min="12556" max="12556" width="22.5703125" style="21" customWidth="1"/>
    <col min="12557" max="12572" width="20.140625" style="21" customWidth="1"/>
    <col min="12573" max="12573" width="21.85546875" style="21" customWidth="1"/>
    <col min="12574" max="12578" width="24.28515625" style="21" bestFit="1" customWidth="1"/>
    <col min="12579" max="12579" width="22" style="21" bestFit="1" customWidth="1"/>
    <col min="12580" max="12580" width="26.7109375" style="21" bestFit="1" customWidth="1"/>
    <col min="12581" max="12583" width="22.5703125" style="21" customWidth="1"/>
    <col min="12584" max="12584" width="15.85546875" style="21" customWidth="1"/>
    <col min="12585" max="12795" width="9.140625" style="21" customWidth="1"/>
    <col min="12796" max="12796" width="2.28515625" style="21" customWidth="1"/>
    <col min="12797" max="12797" width="9.28515625" style="21" customWidth="1"/>
    <col min="12798" max="12798" width="77.42578125" style="21" customWidth="1"/>
    <col min="12799" max="12799" width="21.85546875" style="21" customWidth="1"/>
    <col min="12800" max="12808" width="19" style="21"/>
    <col min="12809" max="12809" width="2.28515625" style="21" customWidth="1"/>
    <col min="12810" max="12810" width="9.28515625" style="21" customWidth="1"/>
    <col min="12811" max="12811" width="77.42578125" style="21" customWidth="1"/>
    <col min="12812" max="12812" width="22.5703125" style="21" customWidth="1"/>
    <col min="12813" max="12828" width="20.140625" style="21" customWidth="1"/>
    <col min="12829" max="12829" width="21.85546875" style="21" customWidth="1"/>
    <col min="12830" max="12834" width="24.28515625" style="21" bestFit="1" customWidth="1"/>
    <col min="12835" max="12835" width="22" style="21" bestFit="1" customWidth="1"/>
    <col min="12836" max="12836" width="26.7109375" style="21" bestFit="1" customWidth="1"/>
    <col min="12837" max="12839" width="22.5703125" style="21" customWidth="1"/>
    <col min="12840" max="12840" width="15.85546875" style="21" customWidth="1"/>
    <col min="12841" max="13051" width="9.140625" style="21" customWidth="1"/>
    <col min="13052" max="13052" width="2.28515625" style="21" customWidth="1"/>
    <col min="13053" max="13053" width="9.28515625" style="21" customWidth="1"/>
    <col min="13054" max="13054" width="77.42578125" style="21" customWidth="1"/>
    <col min="13055" max="13055" width="21.85546875" style="21" customWidth="1"/>
    <col min="13056" max="13064" width="19" style="21"/>
    <col min="13065" max="13065" width="2.28515625" style="21" customWidth="1"/>
    <col min="13066" max="13066" width="9.28515625" style="21" customWidth="1"/>
    <col min="13067" max="13067" width="77.42578125" style="21" customWidth="1"/>
    <col min="13068" max="13068" width="22.5703125" style="21" customWidth="1"/>
    <col min="13069" max="13084" width="20.140625" style="21" customWidth="1"/>
    <col min="13085" max="13085" width="21.85546875" style="21" customWidth="1"/>
    <col min="13086" max="13090" width="24.28515625" style="21" bestFit="1" customWidth="1"/>
    <col min="13091" max="13091" width="22" style="21" bestFit="1" customWidth="1"/>
    <col min="13092" max="13092" width="26.7109375" style="21" bestFit="1" customWidth="1"/>
    <col min="13093" max="13095" width="22.5703125" style="21" customWidth="1"/>
    <col min="13096" max="13096" width="15.85546875" style="21" customWidth="1"/>
    <col min="13097" max="13307" width="9.140625" style="21" customWidth="1"/>
    <col min="13308" max="13308" width="2.28515625" style="21" customWidth="1"/>
    <col min="13309" max="13309" width="9.28515625" style="21" customWidth="1"/>
    <col min="13310" max="13310" width="77.42578125" style="21" customWidth="1"/>
    <col min="13311" max="13311" width="21.85546875" style="21" customWidth="1"/>
    <col min="13312" max="13320" width="19" style="21"/>
    <col min="13321" max="13321" width="2.28515625" style="21" customWidth="1"/>
    <col min="13322" max="13322" width="9.28515625" style="21" customWidth="1"/>
    <col min="13323" max="13323" width="77.42578125" style="21" customWidth="1"/>
    <col min="13324" max="13324" width="22.5703125" style="21" customWidth="1"/>
    <col min="13325" max="13340" width="20.140625" style="21" customWidth="1"/>
    <col min="13341" max="13341" width="21.85546875" style="21" customWidth="1"/>
    <col min="13342" max="13346" width="24.28515625" style="21" bestFit="1" customWidth="1"/>
    <col min="13347" max="13347" width="22" style="21" bestFit="1" customWidth="1"/>
    <col min="13348" max="13348" width="26.7109375" style="21" bestFit="1" customWidth="1"/>
    <col min="13349" max="13351" width="22.5703125" style="21" customWidth="1"/>
    <col min="13352" max="13352" width="15.85546875" style="21" customWidth="1"/>
    <col min="13353" max="13563" width="9.140625" style="21" customWidth="1"/>
    <col min="13564" max="13564" width="2.28515625" style="21" customWidth="1"/>
    <col min="13565" max="13565" width="9.28515625" style="21" customWidth="1"/>
    <col min="13566" max="13566" width="77.42578125" style="21" customWidth="1"/>
    <col min="13567" max="13567" width="21.85546875" style="21" customWidth="1"/>
    <col min="13568" max="13576" width="19" style="21"/>
    <col min="13577" max="13577" width="2.28515625" style="21" customWidth="1"/>
    <col min="13578" max="13578" width="9.28515625" style="21" customWidth="1"/>
    <col min="13579" max="13579" width="77.42578125" style="21" customWidth="1"/>
    <col min="13580" max="13580" width="22.5703125" style="21" customWidth="1"/>
    <col min="13581" max="13596" width="20.140625" style="21" customWidth="1"/>
    <col min="13597" max="13597" width="21.85546875" style="21" customWidth="1"/>
    <col min="13598" max="13602" width="24.28515625" style="21" bestFit="1" customWidth="1"/>
    <col min="13603" max="13603" width="22" style="21" bestFit="1" customWidth="1"/>
    <col min="13604" max="13604" width="26.7109375" style="21" bestFit="1" customWidth="1"/>
    <col min="13605" max="13607" width="22.5703125" style="21" customWidth="1"/>
    <col min="13608" max="13608" width="15.85546875" style="21" customWidth="1"/>
    <col min="13609" max="13819" width="9.140625" style="21" customWidth="1"/>
    <col min="13820" max="13820" width="2.28515625" style="21" customWidth="1"/>
    <col min="13821" max="13821" width="9.28515625" style="21" customWidth="1"/>
    <col min="13822" max="13822" width="77.42578125" style="21" customWidth="1"/>
    <col min="13823" max="13823" width="21.85546875" style="21" customWidth="1"/>
    <col min="13824" max="13832" width="19" style="21"/>
    <col min="13833" max="13833" width="2.28515625" style="21" customWidth="1"/>
    <col min="13834" max="13834" width="9.28515625" style="21" customWidth="1"/>
    <col min="13835" max="13835" width="77.42578125" style="21" customWidth="1"/>
    <col min="13836" max="13836" width="22.5703125" style="21" customWidth="1"/>
    <col min="13837" max="13852" width="20.140625" style="21" customWidth="1"/>
    <col min="13853" max="13853" width="21.85546875" style="21" customWidth="1"/>
    <col min="13854" max="13858" width="24.28515625" style="21" bestFit="1" customWidth="1"/>
    <col min="13859" max="13859" width="22" style="21" bestFit="1" customWidth="1"/>
    <col min="13860" max="13860" width="26.7109375" style="21" bestFit="1" customWidth="1"/>
    <col min="13861" max="13863" width="22.5703125" style="21" customWidth="1"/>
    <col min="13864" max="13864" width="15.85546875" style="21" customWidth="1"/>
    <col min="13865" max="14075" width="9.140625" style="21" customWidth="1"/>
    <col min="14076" max="14076" width="2.28515625" style="21" customWidth="1"/>
    <col min="14077" max="14077" width="9.28515625" style="21" customWidth="1"/>
    <col min="14078" max="14078" width="77.42578125" style="21" customWidth="1"/>
    <col min="14079" max="14079" width="21.85546875" style="21" customWidth="1"/>
    <col min="14080" max="14088" width="19" style="21"/>
    <col min="14089" max="14089" width="2.28515625" style="21" customWidth="1"/>
    <col min="14090" max="14090" width="9.28515625" style="21" customWidth="1"/>
    <col min="14091" max="14091" width="77.42578125" style="21" customWidth="1"/>
    <col min="14092" max="14092" width="22.5703125" style="21" customWidth="1"/>
    <col min="14093" max="14108" width="20.140625" style="21" customWidth="1"/>
    <col min="14109" max="14109" width="21.85546875" style="21" customWidth="1"/>
    <col min="14110" max="14114" width="24.28515625" style="21" bestFit="1" customWidth="1"/>
    <col min="14115" max="14115" width="22" style="21" bestFit="1" customWidth="1"/>
    <col min="14116" max="14116" width="26.7109375" style="21" bestFit="1" customWidth="1"/>
    <col min="14117" max="14119" width="22.5703125" style="21" customWidth="1"/>
    <col min="14120" max="14120" width="15.85546875" style="21" customWidth="1"/>
    <col min="14121" max="14331" width="9.140625" style="21" customWidth="1"/>
    <col min="14332" max="14332" width="2.28515625" style="21" customWidth="1"/>
    <col min="14333" max="14333" width="9.28515625" style="21" customWidth="1"/>
    <col min="14334" max="14334" width="77.42578125" style="21" customWidth="1"/>
    <col min="14335" max="14335" width="21.85546875" style="21" customWidth="1"/>
    <col min="14336" max="14344" width="19" style="21"/>
    <col min="14345" max="14345" width="2.28515625" style="21" customWidth="1"/>
    <col min="14346" max="14346" width="9.28515625" style="21" customWidth="1"/>
    <col min="14347" max="14347" width="77.42578125" style="21" customWidth="1"/>
    <col min="14348" max="14348" width="22.5703125" style="21" customWidth="1"/>
    <col min="14349" max="14364" width="20.140625" style="21" customWidth="1"/>
    <col min="14365" max="14365" width="21.85546875" style="21" customWidth="1"/>
    <col min="14366" max="14370" width="24.28515625" style="21" bestFit="1" customWidth="1"/>
    <col min="14371" max="14371" width="22" style="21" bestFit="1" customWidth="1"/>
    <col min="14372" max="14372" width="26.7109375" style="21" bestFit="1" customWidth="1"/>
    <col min="14373" max="14375" width="22.5703125" style="21" customWidth="1"/>
    <col min="14376" max="14376" width="15.85546875" style="21" customWidth="1"/>
    <col min="14377" max="14587" width="9.140625" style="21" customWidth="1"/>
    <col min="14588" max="14588" width="2.28515625" style="21" customWidth="1"/>
    <col min="14589" max="14589" width="9.28515625" style="21" customWidth="1"/>
    <col min="14590" max="14590" width="77.42578125" style="21" customWidth="1"/>
    <col min="14591" max="14591" width="21.85546875" style="21" customWidth="1"/>
    <col min="14592" max="14600" width="19" style="21"/>
    <col min="14601" max="14601" width="2.28515625" style="21" customWidth="1"/>
    <col min="14602" max="14602" width="9.28515625" style="21" customWidth="1"/>
    <col min="14603" max="14603" width="77.42578125" style="21" customWidth="1"/>
    <col min="14604" max="14604" width="22.5703125" style="21" customWidth="1"/>
    <col min="14605" max="14620" width="20.140625" style="21" customWidth="1"/>
    <col min="14621" max="14621" width="21.85546875" style="21" customWidth="1"/>
    <col min="14622" max="14626" width="24.28515625" style="21" bestFit="1" customWidth="1"/>
    <col min="14627" max="14627" width="22" style="21" bestFit="1" customWidth="1"/>
    <col min="14628" max="14628" width="26.7109375" style="21" bestFit="1" customWidth="1"/>
    <col min="14629" max="14631" width="22.5703125" style="21" customWidth="1"/>
    <col min="14632" max="14632" width="15.85546875" style="21" customWidth="1"/>
    <col min="14633" max="14843" width="9.140625" style="21" customWidth="1"/>
    <col min="14844" max="14844" width="2.28515625" style="21" customWidth="1"/>
    <col min="14845" max="14845" width="9.28515625" style="21" customWidth="1"/>
    <col min="14846" max="14846" width="77.42578125" style="21" customWidth="1"/>
    <col min="14847" max="14847" width="21.85546875" style="21" customWidth="1"/>
    <col min="14848" max="14856" width="19" style="21"/>
    <col min="14857" max="14857" width="2.28515625" style="21" customWidth="1"/>
    <col min="14858" max="14858" width="9.28515625" style="21" customWidth="1"/>
    <col min="14859" max="14859" width="77.42578125" style="21" customWidth="1"/>
    <col min="14860" max="14860" width="22.5703125" style="21" customWidth="1"/>
    <col min="14861" max="14876" width="20.140625" style="21" customWidth="1"/>
    <col min="14877" max="14877" width="21.85546875" style="21" customWidth="1"/>
    <col min="14878" max="14882" width="24.28515625" style="21" bestFit="1" customWidth="1"/>
    <col min="14883" max="14883" width="22" style="21" bestFit="1" customWidth="1"/>
    <col min="14884" max="14884" width="26.7109375" style="21" bestFit="1" customWidth="1"/>
    <col min="14885" max="14887" width="22.5703125" style="21" customWidth="1"/>
    <col min="14888" max="14888" width="15.85546875" style="21" customWidth="1"/>
    <col min="14889" max="15099" width="9.140625" style="21" customWidth="1"/>
    <col min="15100" max="15100" width="2.28515625" style="21" customWidth="1"/>
    <col min="15101" max="15101" width="9.28515625" style="21" customWidth="1"/>
    <col min="15102" max="15102" width="77.42578125" style="21" customWidth="1"/>
    <col min="15103" max="15103" width="21.85546875" style="21" customWidth="1"/>
    <col min="15104" max="15112" width="19" style="21"/>
    <col min="15113" max="15113" width="2.28515625" style="21" customWidth="1"/>
    <col min="15114" max="15114" width="9.28515625" style="21" customWidth="1"/>
    <col min="15115" max="15115" width="77.42578125" style="21" customWidth="1"/>
    <col min="15116" max="15116" width="22.5703125" style="21" customWidth="1"/>
    <col min="15117" max="15132" width="20.140625" style="21" customWidth="1"/>
    <col min="15133" max="15133" width="21.85546875" style="21" customWidth="1"/>
    <col min="15134" max="15138" width="24.28515625" style="21" bestFit="1" customWidth="1"/>
    <col min="15139" max="15139" width="22" style="21" bestFit="1" customWidth="1"/>
    <col min="15140" max="15140" width="26.7109375" style="21" bestFit="1" customWidth="1"/>
    <col min="15141" max="15143" width="22.5703125" style="21" customWidth="1"/>
    <col min="15144" max="15144" width="15.85546875" style="21" customWidth="1"/>
    <col min="15145" max="15355" width="9.140625" style="21" customWidth="1"/>
    <col min="15356" max="15356" width="2.28515625" style="21" customWidth="1"/>
    <col min="15357" max="15357" width="9.28515625" style="21" customWidth="1"/>
    <col min="15358" max="15358" width="77.42578125" style="21" customWidth="1"/>
    <col min="15359" max="15359" width="21.85546875" style="21" customWidth="1"/>
    <col min="15360" max="15368" width="19" style="21"/>
    <col min="15369" max="15369" width="2.28515625" style="21" customWidth="1"/>
    <col min="15370" max="15370" width="9.28515625" style="21" customWidth="1"/>
    <col min="15371" max="15371" width="77.42578125" style="21" customWidth="1"/>
    <col min="15372" max="15372" width="22.5703125" style="21" customWidth="1"/>
    <col min="15373" max="15388" width="20.140625" style="21" customWidth="1"/>
    <col min="15389" max="15389" width="21.85546875" style="21" customWidth="1"/>
    <col min="15390" max="15394" width="24.28515625" style="21" bestFit="1" customWidth="1"/>
    <col min="15395" max="15395" width="22" style="21" bestFit="1" customWidth="1"/>
    <col min="15396" max="15396" width="26.7109375" style="21" bestFit="1" customWidth="1"/>
    <col min="15397" max="15399" width="22.5703125" style="21" customWidth="1"/>
    <col min="15400" max="15400" width="15.85546875" style="21" customWidth="1"/>
    <col min="15401" max="15611" width="9.140625" style="21" customWidth="1"/>
    <col min="15612" max="15612" width="2.28515625" style="21" customWidth="1"/>
    <col min="15613" max="15613" width="9.28515625" style="21" customWidth="1"/>
    <col min="15614" max="15614" width="77.42578125" style="21" customWidth="1"/>
    <col min="15615" max="15615" width="21.85546875" style="21" customWidth="1"/>
    <col min="15616" max="15624" width="19" style="21"/>
    <col min="15625" max="15625" width="2.28515625" style="21" customWidth="1"/>
    <col min="15626" max="15626" width="9.28515625" style="21" customWidth="1"/>
    <col min="15627" max="15627" width="77.42578125" style="21" customWidth="1"/>
    <col min="15628" max="15628" width="22.5703125" style="21" customWidth="1"/>
    <col min="15629" max="15644" width="20.140625" style="21" customWidth="1"/>
    <col min="15645" max="15645" width="21.85546875" style="21" customWidth="1"/>
    <col min="15646" max="15650" width="24.28515625" style="21" bestFit="1" customWidth="1"/>
    <col min="15651" max="15651" width="22" style="21" bestFit="1" customWidth="1"/>
    <col min="15652" max="15652" width="26.7109375" style="21" bestFit="1" customWidth="1"/>
    <col min="15653" max="15655" width="22.5703125" style="21" customWidth="1"/>
    <col min="15656" max="15656" width="15.85546875" style="21" customWidth="1"/>
    <col min="15657" max="15867" width="9.140625" style="21" customWidth="1"/>
    <col min="15868" max="15868" width="2.28515625" style="21" customWidth="1"/>
    <col min="15869" max="15869" width="9.28515625" style="21" customWidth="1"/>
    <col min="15870" max="15870" width="77.42578125" style="21" customWidth="1"/>
    <col min="15871" max="15871" width="21.85546875" style="21" customWidth="1"/>
    <col min="15872" max="15880" width="19" style="21"/>
    <col min="15881" max="15881" width="2.28515625" style="21" customWidth="1"/>
    <col min="15882" max="15882" width="9.28515625" style="21" customWidth="1"/>
    <col min="15883" max="15883" width="77.42578125" style="21" customWidth="1"/>
    <col min="15884" max="15884" width="22.5703125" style="21" customWidth="1"/>
    <col min="15885" max="15900" width="20.140625" style="21" customWidth="1"/>
    <col min="15901" max="15901" width="21.85546875" style="21" customWidth="1"/>
    <col min="15902" max="15906" width="24.28515625" style="21" bestFit="1" customWidth="1"/>
    <col min="15907" max="15907" width="22" style="21" bestFit="1" customWidth="1"/>
    <col min="15908" max="15908" width="26.7109375" style="21" bestFit="1" customWidth="1"/>
    <col min="15909" max="15911" width="22.5703125" style="21" customWidth="1"/>
    <col min="15912" max="15912" width="15.85546875" style="21" customWidth="1"/>
    <col min="15913" max="16123" width="9.140625" style="21" customWidth="1"/>
    <col min="16124" max="16124" width="2.28515625" style="21" customWidth="1"/>
    <col min="16125" max="16125" width="9.28515625" style="21" customWidth="1"/>
    <col min="16126" max="16126" width="77.42578125" style="21" customWidth="1"/>
    <col min="16127" max="16127" width="21.85546875" style="21" customWidth="1"/>
    <col min="16128" max="16136" width="19" style="21"/>
    <col min="16137" max="16137" width="2.28515625" style="21" customWidth="1"/>
    <col min="16138" max="16138" width="9.28515625" style="21" customWidth="1"/>
    <col min="16139" max="16139" width="77.42578125" style="21" customWidth="1"/>
    <col min="16140" max="16140" width="22.5703125" style="21" customWidth="1"/>
    <col min="16141" max="16156" width="20.140625" style="21" customWidth="1"/>
    <col min="16157" max="16157" width="21.85546875" style="21" customWidth="1"/>
    <col min="16158" max="16162" width="24.28515625" style="21" bestFit="1" customWidth="1"/>
    <col min="16163" max="16163" width="22" style="21" bestFit="1" customWidth="1"/>
    <col min="16164" max="16164" width="26.7109375" style="21" bestFit="1" customWidth="1"/>
    <col min="16165" max="16167" width="22.5703125" style="21" customWidth="1"/>
    <col min="16168" max="16168" width="15.85546875" style="21" customWidth="1"/>
    <col min="16169" max="16379" width="9.140625" style="21" customWidth="1"/>
    <col min="16380" max="16384" width="2.28515625" style="21" customWidth="1"/>
  </cols>
  <sheetData>
    <row r="1" spans="1:40" s="43" customFormat="1" ht="58.15" customHeight="1" thickTop="1" x14ac:dyDescent="0.25">
      <c r="A1" s="377" t="s">
        <v>1049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9"/>
      <c r="Z1" s="383" t="s">
        <v>1049</v>
      </c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5"/>
    </row>
    <row r="2" spans="1:40" s="43" customFormat="1" ht="59.45" customHeight="1" x14ac:dyDescent="0.25">
      <c r="A2" s="380"/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2"/>
      <c r="Z2" s="386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8"/>
    </row>
    <row r="3" spans="1:40" s="43" customFormat="1" ht="24.95" customHeight="1" x14ac:dyDescent="0.25">
      <c r="A3" s="375" t="s">
        <v>1041</v>
      </c>
      <c r="B3" s="373" t="s">
        <v>1074</v>
      </c>
      <c r="C3" s="371" t="s">
        <v>1075</v>
      </c>
      <c r="D3" s="191" t="s">
        <v>1050</v>
      </c>
      <c r="E3" s="191" t="s">
        <v>1051</v>
      </c>
      <c r="F3" s="191" t="s">
        <v>1052</v>
      </c>
      <c r="G3" s="191" t="s">
        <v>1053</v>
      </c>
      <c r="H3" s="191" t="s">
        <v>1054</v>
      </c>
      <c r="I3" s="191" t="s">
        <v>1055</v>
      </c>
      <c r="J3" s="191" t="s">
        <v>1056</v>
      </c>
      <c r="K3" s="191" t="s">
        <v>1057</v>
      </c>
      <c r="L3" s="191" t="s">
        <v>1058</v>
      </c>
      <c r="M3" s="191" t="s">
        <v>1059</v>
      </c>
      <c r="N3" s="191" t="s">
        <v>1060</v>
      </c>
      <c r="O3" s="191" t="s">
        <v>1061</v>
      </c>
      <c r="P3" s="191" t="s">
        <v>1062</v>
      </c>
      <c r="Q3" s="191" t="s">
        <v>1063</v>
      </c>
      <c r="R3" s="191" t="s">
        <v>1064</v>
      </c>
      <c r="S3" s="191" t="s">
        <v>1065</v>
      </c>
      <c r="T3" s="191" t="s">
        <v>1066</v>
      </c>
      <c r="U3" s="191" t="s">
        <v>1067</v>
      </c>
      <c r="V3" s="191" t="s">
        <v>1068</v>
      </c>
      <c r="W3" s="191" t="s">
        <v>1069</v>
      </c>
      <c r="X3" s="191" t="s">
        <v>1070</v>
      </c>
      <c r="Y3" s="243" t="s">
        <v>1071</v>
      </c>
      <c r="Z3" s="232" t="s">
        <v>1072</v>
      </c>
      <c r="AA3" s="191" t="s">
        <v>1073</v>
      </c>
      <c r="AB3" s="191" t="s">
        <v>1577</v>
      </c>
      <c r="AC3" s="191" t="s">
        <v>1578</v>
      </c>
      <c r="AD3" s="191" t="s">
        <v>1579</v>
      </c>
      <c r="AE3" s="191" t="s">
        <v>1580</v>
      </c>
      <c r="AF3" s="191" t="s">
        <v>1581</v>
      </c>
      <c r="AG3" s="191" t="s">
        <v>1582</v>
      </c>
      <c r="AH3" s="191" t="s">
        <v>1583</v>
      </c>
      <c r="AI3" s="191" t="s">
        <v>1584</v>
      </c>
      <c r="AJ3" s="191" t="s">
        <v>1585</v>
      </c>
      <c r="AK3" s="191" t="s">
        <v>1586</v>
      </c>
      <c r="AL3" s="191" t="s">
        <v>1587</v>
      </c>
      <c r="AM3" s="191" t="s">
        <v>1588</v>
      </c>
      <c r="AN3" s="370" t="s">
        <v>834</v>
      </c>
    </row>
    <row r="4" spans="1:40" ht="24.95" customHeight="1" x14ac:dyDescent="0.2">
      <c r="A4" s="376"/>
      <c r="B4" s="374"/>
      <c r="C4" s="37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244"/>
      <c r="Z4" s="233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370"/>
    </row>
    <row r="5" spans="1:40" ht="24.95" customHeight="1" x14ac:dyDescent="0.2">
      <c r="A5" s="394" t="s">
        <v>835</v>
      </c>
      <c r="B5" s="396" t="s">
        <v>836</v>
      </c>
      <c r="C5" s="392">
        <f>RESUMO!C17</f>
        <v>0</v>
      </c>
      <c r="D5" s="46">
        <v>2.4105000000000001E-2</v>
      </c>
      <c r="E5" s="46">
        <v>4.8083000000000001E-2</v>
      </c>
      <c r="F5" s="46">
        <v>9.5353999999999994E-2</v>
      </c>
      <c r="G5" s="46">
        <v>9.5353999999999994E-2</v>
      </c>
      <c r="H5" s="46">
        <v>8.0708000000000002E-2</v>
      </c>
      <c r="I5" s="46">
        <v>8.0708000000000002E-2</v>
      </c>
      <c r="J5" s="46"/>
      <c r="K5" s="46">
        <v>8.0708000000000002E-2</v>
      </c>
      <c r="L5" s="46"/>
      <c r="M5" s="46"/>
      <c r="N5" s="46">
        <v>8.0708000000000002E-2</v>
      </c>
      <c r="O5" s="46">
        <v>8.0708000000000002E-2</v>
      </c>
      <c r="P5" s="46"/>
      <c r="Q5" s="46">
        <v>8.0708000000000002E-2</v>
      </c>
      <c r="R5" s="46">
        <v>8.0708000000000002E-2</v>
      </c>
      <c r="S5" s="46"/>
      <c r="T5" s="46"/>
      <c r="U5" s="46">
        <v>8.0708000000000002E-2</v>
      </c>
      <c r="V5" s="46">
        <v>3.1754999999999999E-2</v>
      </c>
      <c r="W5" s="46"/>
      <c r="X5" s="46"/>
      <c r="Y5" s="245"/>
      <c r="Z5" s="234"/>
      <c r="AA5" s="46">
        <v>3.1754999999999999E-2</v>
      </c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175">
        <v>2.793E-2</v>
      </c>
      <c r="AN5" s="183">
        <f t="shared" ref="AN5:AN42" si="0">SUM(D5:AM5)</f>
        <v>1</v>
      </c>
    </row>
    <row r="6" spans="1:40" ht="24.95" customHeight="1" x14ac:dyDescent="0.2">
      <c r="A6" s="395"/>
      <c r="B6" s="397"/>
      <c r="C6" s="398"/>
      <c r="D6" s="48">
        <f>D5*$C$5</f>
        <v>0</v>
      </c>
      <c r="E6" s="48">
        <f t="shared" ref="E6:AM6" si="1">E5*$C$5</f>
        <v>0</v>
      </c>
      <c r="F6" s="48">
        <f t="shared" si="1"/>
        <v>0</v>
      </c>
      <c r="G6" s="48">
        <f t="shared" si="1"/>
        <v>0</v>
      </c>
      <c r="H6" s="48">
        <f t="shared" si="1"/>
        <v>0</v>
      </c>
      <c r="I6" s="48">
        <f t="shared" si="1"/>
        <v>0</v>
      </c>
      <c r="J6" s="48">
        <f t="shared" si="1"/>
        <v>0</v>
      </c>
      <c r="K6" s="48">
        <f t="shared" si="1"/>
        <v>0</v>
      </c>
      <c r="L6" s="48">
        <f t="shared" si="1"/>
        <v>0</v>
      </c>
      <c r="M6" s="48">
        <f t="shared" si="1"/>
        <v>0</v>
      </c>
      <c r="N6" s="48">
        <f t="shared" si="1"/>
        <v>0</v>
      </c>
      <c r="O6" s="48">
        <f t="shared" si="1"/>
        <v>0</v>
      </c>
      <c r="P6" s="48">
        <f t="shared" si="1"/>
        <v>0</v>
      </c>
      <c r="Q6" s="48">
        <f t="shared" si="1"/>
        <v>0</v>
      </c>
      <c r="R6" s="48">
        <f t="shared" si="1"/>
        <v>0</v>
      </c>
      <c r="S6" s="48">
        <f t="shared" si="1"/>
        <v>0</v>
      </c>
      <c r="T6" s="48">
        <f t="shared" si="1"/>
        <v>0</v>
      </c>
      <c r="U6" s="48">
        <f t="shared" si="1"/>
        <v>0</v>
      </c>
      <c r="V6" s="48">
        <f t="shared" si="1"/>
        <v>0</v>
      </c>
      <c r="W6" s="48">
        <f t="shared" si="1"/>
        <v>0</v>
      </c>
      <c r="X6" s="48">
        <f t="shared" si="1"/>
        <v>0</v>
      </c>
      <c r="Y6" s="246">
        <f t="shared" si="1"/>
        <v>0</v>
      </c>
      <c r="Z6" s="235">
        <f t="shared" si="1"/>
        <v>0</v>
      </c>
      <c r="AA6" s="48">
        <f t="shared" si="1"/>
        <v>0</v>
      </c>
      <c r="AB6" s="48">
        <f t="shared" si="1"/>
        <v>0</v>
      </c>
      <c r="AC6" s="48">
        <f t="shared" si="1"/>
        <v>0</v>
      </c>
      <c r="AD6" s="48">
        <f t="shared" si="1"/>
        <v>0</v>
      </c>
      <c r="AE6" s="48">
        <f t="shared" si="1"/>
        <v>0</v>
      </c>
      <c r="AF6" s="48">
        <f t="shared" si="1"/>
        <v>0</v>
      </c>
      <c r="AG6" s="48">
        <f t="shared" si="1"/>
        <v>0</v>
      </c>
      <c r="AH6" s="48">
        <f t="shared" si="1"/>
        <v>0</v>
      </c>
      <c r="AI6" s="48">
        <f t="shared" si="1"/>
        <v>0</v>
      </c>
      <c r="AJ6" s="48">
        <f t="shared" si="1"/>
        <v>0</v>
      </c>
      <c r="AK6" s="48">
        <f t="shared" si="1"/>
        <v>0</v>
      </c>
      <c r="AL6" s="48">
        <f t="shared" si="1"/>
        <v>0</v>
      </c>
      <c r="AM6" s="176">
        <f t="shared" si="1"/>
        <v>0</v>
      </c>
      <c r="AN6" s="184">
        <f t="shared" si="0"/>
        <v>0</v>
      </c>
    </row>
    <row r="7" spans="1:40" ht="24.95" customHeight="1" x14ac:dyDescent="0.2">
      <c r="A7" s="394" t="s">
        <v>843</v>
      </c>
      <c r="B7" s="396" t="s">
        <v>844</v>
      </c>
      <c r="C7" s="392">
        <f>RESUMO!C18</f>
        <v>0</v>
      </c>
      <c r="D7" s="46">
        <v>6.5000000000000002E-2</v>
      </c>
      <c r="E7" s="46">
        <v>6.5000000000000002E-2</v>
      </c>
      <c r="F7" s="46">
        <v>6.5000000000000002E-2</v>
      </c>
      <c r="G7" s="46">
        <v>4.4999999999999998E-2</v>
      </c>
      <c r="H7" s="46">
        <v>4.4999999999999998E-2</v>
      </c>
      <c r="I7" s="46">
        <v>4.4999999999999998E-2</v>
      </c>
      <c r="J7" s="46">
        <v>4.4999999999999998E-2</v>
      </c>
      <c r="K7" s="46">
        <v>4.4999999999999998E-2</v>
      </c>
      <c r="L7" s="46">
        <v>4.4999999999999998E-2</v>
      </c>
      <c r="M7" s="46">
        <v>0.03</v>
      </c>
      <c r="N7" s="46">
        <v>0.03</v>
      </c>
      <c r="O7" s="46">
        <v>0.03</v>
      </c>
      <c r="P7" s="46">
        <v>0.03</v>
      </c>
      <c r="Q7" s="46">
        <v>0.03</v>
      </c>
      <c r="R7" s="46">
        <v>0.03</v>
      </c>
      <c r="S7" s="46">
        <v>0.03</v>
      </c>
      <c r="T7" s="46">
        <v>0.03</v>
      </c>
      <c r="U7" s="46">
        <v>0.02</v>
      </c>
      <c r="V7" s="46">
        <v>0.02</v>
      </c>
      <c r="W7" s="46">
        <v>0.02</v>
      </c>
      <c r="X7" s="46">
        <v>0.02</v>
      </c>
      <c r="Y7" s="245">
        <v>0.02</v>
      </c>
      <c r="Z7" s="234">
        <v>0.02</v>
      </c>
      <c r="AA7" s="46">
        <v>0.02</v>
      </c>
      <c r="AB7" s="46">
        <v>0.02</v>
      </c>
      <c r="AC7" s="46">
        <v>0.02</v>
      </c>
      <c r="AD7" s="46">
        <v>1.4999999999999999E-2</v>
      </c>
      <c r="AE7" s="46">
        <v>1.4999999999999999E-2</v>
      </c>
      <c r="AF7" s="46">
        <v>0.01</v>
      </c>
      <c r="AG7" s="46">
        <v>0.01</v>
      </c>
      <c r="AH7" s="46">
        <v>0.01</v>
      </c>
      <c r="AI7" s="46">
        <v>0.01</v>
      </c>
      <c r="AJ7" s="46">
        <v>0.01</v>
      </c>
      <c r="AK7" s="46">
        <v>0.01</v>
      </c>
      <c r="AL7" s="46">
        <v>0.01</v>
      </c>
      <c r="AM7" s="175">
        <v>1.4999999999999999E-2</v>
      </c>
      <c r="AN7" s="183">
        <f t="shared" si="0"/>
        <v>1.0000000000000002</v>
      </c>
    </row>
    <row r="8" spans="1:40" ht="24.95" customHeight="1" x14ac:dyDescent="0.2">
      <c r="A8" s="395"/>
      <c r="B8" s="397"/>
      <c r="C8" s="398"/>
      <c r="D8" s="48">
        <f>D7*$C$7</f>
        <v>0</v>
      </c>
      <c r="E8" s="48">
        <f t="shared" ref="E8:AM8" si="2">E7*$C$7</f>
        <v>0</v>
      </c>
      <c r="F8" s="48">
        <f t="shared" si="2"/>
        <v>0</v>
      </c>
      <c r="G8" s="48">
        <f t="shared" si="2"/>
        <v>0</v>
      </c>
      <c r="H8" s="48">
        <f t="shared" si="2"/>
        <v>0</v>
      </c>
      <c r="I8" s="48">
        <f t="shared" si="2"/>
        <v>0</v>
      </c>
      <c r="J8" s="48">
        <f t="shared" si="2"/>
        <v>0</v>
      </c>
      <c r="K8" s="48">
        <f t="shared" si="2"/>
        <v>0</v>
      </c>
      <c r="L8" s="48">
        <f t="shared" si="2"/>
        <v>0</v>
      </c>
      <c r="M8" s="48">
        <f t="shared" si="2"/>
        <v>0</v>
      </c>
      <c r="N8" s="48">
        <f t="shared" si="2"/>
        <v>0</v>
      </c>
      <c r="O8" s="48">
        <f t="shared" si="2"/>
        <v>0</v>
      </c>
      <c r="P8" s="48">
        <f t="shared" si="2"/>
        <v>0</v>
      </c>
      <c r="Q8" s="48">
        <f t="shared" si="2"/>
        <v>0</v>
      </c>
      <c r="R8" s="48">
        <f t="shared" si="2"/>
        <v>0</v>
      </c>
      <c r="S8" s="48">
        <f t="shared" si="2"/>
        <v>0</v>
      </c>
      <c r="T8" s="48">
        <f t="shared" si="2"/>
        <v>0</v>
      </c>
      <c r="U8" s="48">
        <f t="shared" si="2"/>
        <v>0</v>
      </c>
      <c r="V8" s="48">
        <f t="shared" si="2"/>
        <v>0</v>
      </c>
      <c r="W8" s="48">
        <f t="shared" si="2"/>
        <v>0</v>
      </c>
      <c r="X8" s="48">
        <f t="shared" si="2"/>
        <v>0</v>
      </c>
      <c r="Y8" s="246">
        <f t="shared" si="2"/>
        <v>0</v>
      </c>
      <c r="Z8" s="235">
        <f t="shared" si="2"/>
        <v>0</v>
      </c>
      <c r="AA8" s="48">
        <f t="shared" si="2"/>
        <v>0</v>
      </c>
      <c r="AB8" s="48">
        <f t="shared" si="2"/>
        <v>0</v>
      </c>
      <c r="AC8" s="48">
        <f t="shared" si="2"/>
        <v>0</v>
      </c>
      <c r="AD8" s="48">
        <f t="shared" si="2"/>
        <v>0</v>
      </c>
      <c r="AE8" s="48">
        <f t="shared" si="2"/>
        <v>0</v>
      </c>
      <c r="AF8" s="48">
        <f t="shared" si="2"/>
        <v>0</v>
      </c>
      <c r="AG8" s="48">
        <f t="shared" si="2"/>
        <v>0</v>
      </c>
      <c r="AH8" s="48">
        <f t="shared" si="2"/>
        <v>0</v>
      </c>
      <c r="AI8" s="48">
        <f t="shared" si="2"/>
        <v>0</v>
      </c>
      <c r="AJ8" s="48">
        <f t="shared" si="2"/>
        <v>0</v>
      </c>
      <c r="AK8" s="48">
        <f t="shared" si="2"/>
        <v>0</v>
      </c>
      <c r="AL8" s="48">
        <f t="shared" si="2"/>
        <v>0</v>
      </c>
      <c r="AM8" s="176">
        <f t="shared" si="2"/>
        <v>0</v>
      </c>
      <c r="AN8" s="184">
        <f t="shared" si="0"/>
        <v>0</v>
      </c>
    </row>
    <row r="9" spans="1:40" ht="24.95" customHeight="1" x14ac:dyDescent="0.2">
      <c r="A9" s="394" t="s">
        <v>852</v>
      </c>
      <c r="B9" s="396" t="s">
        <v>853</v>
      </c>
      <c r="C9" s="392">
        <f>RESUMO!C19</f>
        <v>0</v>
      </c>
      <c r="D9" s="46"/>
      <c r="E9" s="46">
        <v>0.1492</v>
      </c>
      <c r="F9" s="46">
        <v>0.1492</v>
      </c>
      <c r="G9" s="46">
        <v>0.1492</v>
      </c>
      <c r="H9" s="46">
        <v>7.46E-2</v>
      </c>
      <c r="I9" s="46">
        <v>7.46E-2</v>
      </c>
      <c r="J9" s="46">
        <v>7.46E-2</v>
      </c>
      <c r="K9" s="46">
        <v>7.46E-2</v>
      </c>
      <c r="L9" s="46">
        <v>7.46E-2</v>
      </c>
      <c r="M9" s="46">
        <v>7.46E-2</v>
      </c>
      <c r="N9" s="46">
        <v>6.7500000000000004E-2</v>
      </c>
      <c r="O9" s="46">
        <v>3.73E-2</v>
      </c>
      <c r="P9" s="46"/>
      <c r="Q9" s="46"/>
      <c r="R9" s="46"/>
      <c r="S9" s="46"/>
      <c r="T9" s="46"/>
      <c r="U9" s="46"/>
      <c r="V9" s="46"/>
      <c r="W9" s="46"/>
      <c r="X9" s="46"/>
      <c r="Y9" s="245"/>
      <c r="Z9" s="234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175"/>
      <c r="AN9" s="183">
        <f t="shared" si="0"/>
        <v>1</v>
      </c>
    </row>
    <row r="10" spans="1:40" ht="24.95" customHeight="1" x14ac:dyDescent="0.2">
      <c r="A10" s="395"/>
      <c r="B10" s="397"/>
      <c r="C10" s="398"/>
      <c r="D10" s="48">
        <f>D9*$C$9</f>
        <v>0</v>
      </c>
      <c r="E10" s="48">
        <f t="shared" ref="E10:AM10" si="3">E9*$C$9</f>
        <v>0</v>
      </c>
      <c r="F10" s="48">
        <f t="shared" si="3"/>
        <v>0</v>
      </c>
      <c r="G10" s="48">
        <f t="shared" si="3"/>
        <v>0</v>
      </c>
      <c r="H10" s="48">
        <f t="shared" si="3"/>
        <v>0</v>
      </c>
      <c r="I10" s="48">
        <f t="shared" si="3"/>
        <v>0</v>
      </c>
      <c r="J10" s="48">
        <f t="shared" si="3"/>
        <v>0</v>
      </c>
      <c r="K10" s="48">
        <f t="shared" si="3"/>
        <v>0</v>
      </c>
      <c r="L10" s="48">
        <f t="shared" si="3"/>
        <v>0</v>
      </c>
      <c r="M10" s="48">
        <f t="shared" si="3"/>
        <v>0</v>
      </c>
      <c r="N10" s="48">
        <f t="shared" si="3"/>
        <v>0</v>
      </c>
      <c r="O10" s="48">
        <f t="shared" si="3"/>
        <v>0</v>
      </c>
      <c r="P10" s="48">
        <f t="shared" si="3"/>
        <v>0</v>
      </c>
      <c r="Q10" s="48">
        <f t="shared" si="3"/>
        <v>0</v>
      </c>
      <c r="R10" s="48">
        <f t="shared" si="3"/>
        <v>0</v>
      </c>
      <c r="S10" s="48">
        <f t="shared" si="3"/>
        <v>0</v>
      </c>
      <c r="T10" s="48">
        <f t="shared" si="3"/>
        <v>0</v>
      </c>
      <c r="U10" s="48">
        <f t="shared" si="3"/>
        <v>0</v>
      </c>
      <c r="V10" s="48">
        <f t="shared" si="3"/>
        <v>0</v>
      </c>
      <c r="W10" s="48">
        <f t="shared" si="3"/>
        <v>0</v>
      </c>
      <c r="X10" s="48">
        <f t="shared" si="3"/>
        <v>0</v>
      </c>
      <c r="Y10" s="246">
        <f t="shared" si="3"/>
        <v>0</v>
      </c>
      <c r="Z10" s="235">
        <f t="shared" si="3"/>
        <v>0</v>
      </c>
      <c r="AA10" s="48">
        <f t="shared" si="3"/>
        <v>0</v>
      </c>
      <c r="AB10" s="48">
        <f t="shared" si="3"/>
        <v>0</v>
      </c>
      <c r="AC10" s="48">
        <f t="shared" si="3"/>
        <v>0</v>
      </c>
      <c r="AD10" s="48">
        <f t="shared" si="3"/>
        <v>0</v>
      </c>
      <c r="AE10" s="48">
        <f t="shared" si="3"/>
        <v>0</v>
      </c>
      <c r="AF10" s="48">
        <f t="shared" si="3"/>
        <v>0</v>
      </c>
      <c r="AG10" s="48">
        <f t="shared" si="3"/>
        <v>0</v>
      </c>
      <c r="AH10" s="48">
        <f t="shared" si="3"/>
        <v>0</v>
      </c>
      <c r="AI10" s="48">
        <f t="shared" si="3"/>
        <v>0</v>
      </c>
      <c r="AJ10" s="48">
        <f t="shared" si="3"/>
        <v>0</v>
      </c>
      <c r="AK10" s="48">
        <f t="shared" si="3"/>
        <v>0</v>
      </c>
      <c r="AL10" s="48">
        <f t="shared" si="3"/>
        <v>0</v>
      </c>
      <c r="AM10" s="176">
        <f t="shared" si="3"/>
        <v>0</v>
      </c>
      <c r="AN10" s="184">
        <f t="shared" si="0"/>
        <v>0</v>
      </c>
    </row>
    <row r="11" spans="1:40" ht="24.95" customHeight="1" x14ac:dyDescent="0.2">
      <c r="A11" s="394" t="s">
        <v>1157</v>
      </c>
      <c r="B11" s="396" t="s">
        <v>1207</v>
      </c>
      <c r="C11" s="392">
        <f>RESUMO!C20</f>
        <v>0</v>
      </c>
      <c r="D11" s="46"/>
      <c r="E11" s="46"/>
      <c r="F11" s="46"/>
      <c r="G11" s="46">
        <v>8.3299999999999999E-2</v>
      </c>
      <c r="H11" s="46">
        <v>8.3299999999999999E-2</v>
      </c>
      <c r="I11" s="46">
        <v>8.3299999999999999E-2</v>
      </c>
      <c r="J11" s="46">
        <v>8.3299999999999999E-2</v>
      </c>
      <c r="K11" s="46">
        <v>8.3299999999999999E-2</v>
      </c>
      <c r="L11" s="46">
        <v>8.3299999999999999E-2</v>
      </c>
      <c r="M11" s="46">
        <v>8.3299999999999999E-2</v>
      </c>
      <c r="N11" s="46">
        <v>8.3299999999999999E-2</v>
      </c>
      <c r="O11" s="46">
        <v>8.3299999999999999E-2</v>
      </c>
      <c r="P11" s="46">
        <v>8.3299999999999999E-2</v>
      </c>
      <c r="Q11" s="46">
        <v>8.3299999999999999E-2</v>
      </c>
      <c r="R11" s="46">
        <v>8.3699999999999899E-2</v>
      </c>
      <c r="S11" s="46"/>
      <c r="T11" s="46"/>
      <c r="U11" s="46"/>
      <c r="V11" s="46"/>
      <c r="W11" s="46"/>
      <c r="X11" s="46"/>
      <c r="Y11" s="245"/>
      <c r="Z11" s="234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175"/>
      <c r="AN11" s="183">
        <f t="shared" si="0"/>
        <v>1</v>
      </c>
    </row>
    <row r="12" spans="1:40" ht="24.95" customHeight="1" x14ac:dyDescent="0.2">
      <c r="A12" s="395"/>
      <c r="B12" s="397"/>
      <c r="C12" s="398"/>
      <c r="D12" s="48">
        <f>D11*$C$11</f>
        <v>0</v>
      </c>
      <c r="E12" s="48">
        <f t="shared" ref="E12:AM12" si="4">E11*$C$11</f>
        <v>0</v>
      </c>
      <c r="F12" s="48">
        <f t="shared" si="4"/>
        <v>0</v>
      </c>
      <c r="G12" s="48">
        <f t="shared" si="4"/>
        <v>0</v>
      </c>
      <c r="H12" s="48">
        <f t="shared" si="4"/>
        <v>0</v>
      </c>
      <c r="I12" s="48">
        <f t="shared" si="4"/>
        <v>0</v>
      </c>
      <c r="J12" s="48">
        <f t="shared" si="4"/>
        <v>0</v>
      </c>
      <c r="K12" s="48">
        <f t="shared" si="4"/>
        <v>0</v>
      </c>
      <c r="L12" s="48">
        <f t="shared" si="4"/>
        <v>0</v>
      </c>
      <c r="M12" s="48">
        <f t="shared" si="4"/>
        <v>0</v>
      </c>
      <c r="N12" s="48">
        <f t="shared" si="4"/>
        <v>0</v>
      </c>
      <c r="O12" s="48">
        <f t="shared" si="4"/>
        <v>0</v>
      </c>
      <c r="P12" s="48">
        <f t="shared" si="4"/>
        <v>0</v>
      </c>
      <c r="Q12" s="48">
        <f t="shared" si="4"/>
        <v>0</v>
      </c>
      <c r="R12" s="48">
        <f t="shared" si="4"/>
        <v>0</v>
      </c>
      <c r="S12" s="48">
        <f t="shared" si="4"/>
        <v>0</v>
      </c>
      <c r="T12" s="48">
        <f t="shared" si="4"/>
        <v>0</v>
      </c>
      <c r="U12" s="48">
        <f t="shared" si="4"/>
        <v>0</v>
      </c>
      <c r="V12" s="48">
        <f t="shared" si="4"/>
        <v>0</v>
      </c>
      <c r="W12" s="48">
        <f t="shared" si="4"/>
        <v>0</v>
      </c>
      <c r="X12" s="48">
        <f t="shared" si="4"/>
        <v>0</v>
      </c>
      <c r="Y12" s="246">
        <f t="shared" si="4"/>
        <v>0</v>
      </c>
      <c r="Z12" s="235">
        <f t="shared" si="4"/>
        <v>0</v>
      </c>
      <c r="AA12" s="48">
        <f t="shared" si="4"/>
        <v>0</v>
      </c>
      <c r="AB12" s="48">
        <f t="shared" si="4"/>
        <v>0</v>
      </c>
      <c r="AC12" s="48">
        <f t="shared" si="4"/>
        <v>0</v>
      </c>
      <c r="AD12" s="48">
        <f t="shared" si="4"/>
        <v>0</v>
      </c>
      <c r="AE12" s="48">
        <f t="shared" si="4"/>
        <v>0</v>
      </c>
      <c r="AF12" s="48">
        <f t="shared" si="4"/>
        <v>0</v>
      </c>
      <c r="AG12" s="48">
        <f t="shared" si="4"/>
        <v>0</v>
      </c>
      <c r="AH12" s="48">
        <f t="shared" si="4"/>
        <v>0</v>
      </c>
      <c r="AI12" s="48">
        <f t="shared" si="4"/>
        <v>0</v>
      </c>
      <c r="AJ12" s="48">
        <f t="shared" si="4"/>
        <v>0</v>
      </c>
      <c r="AK12" s="48">
        <f t="shared" si="4"/>
        <v>0</v>
      </c>
      <c r="AL12" s="48">
        <f t="shared" si="4"/>
        <v>0</v>
      </c>
      <c r="AM12" s="176">
        <f t="shared" si="4"/>
        <v>0</v>
      </c>
      <c r="AN12" s="184">
        <f t="shared" si="0"/>
        <v>0</v>
      </c>
    </row>
    <row r="13" spans="1:40" ht="24.95" customHeight="1" x14ac:dyDescent="0.2">
      <c r="A13" s="394" t="s">
        <v>1162</v>
      </c>
      <c r="B13" s="396" t="s">
        <v>93</v>
      </c>
      <c r="C13" s="392">
        <f>RESUMO!C21</f>
        <v>0</v>
      </c>
      <c r="D13" s="46"/>
      <c r="E13" s="46">
        <v>0.1288</v>
      </c>
      <c r="F13" s="46">
        <v>0.1288</v>
      </c>
      <c r="G13" s="46">
        <v>6.4399999999999999E-2</v>
      </c>
      <c r="H13" s="46">
        <v>6.4399999999999999E-2</v>
      </c>
      <c r="I13" s="46">
        <v>6.4399999999999999E-2</v>
      </c>
      <c r="J13" s="46">
        <v>6.4399999999999999E-2</v>
      </c>
      <c r="K13" s="46">
        <v>6.4399999999999999E-2</v>
      </c>
      <c r="L13" s="46">
        <v>6.4399999999999999E-2</v>
      </c>
      <c r="M13" s="46">
        <v>6.4399999999999999E-2</v>
      </c>
      <c r="N13" s="46">
        <v>6.4399999999999999E-2</v>
      </c>
      <c r="O13" s="46">
        <v>6.4399999999999999E-2</v>
      </c>
      <c r="P13" s="46">
        <v>3.4000000000000002E-2</v>
      </c>
      <c r="Q13" s="46">
        <v>3.2199999999999999E-2</v>
      </c>
      <c r="R13" s="46">
        <v>3.2199999999999999E-2</v>
      </c>
      <c r="S13" s="46"/>
      <c r="T13" s="46"/>
      <c r="U13" s="46"/>
      <c r="V13" s="46"/>
      <c r="W13" s="46"/>
      <c r="X13" s="46"/>
      <c r="Y13" s="245"/>
      <c r="Z13" s="234"/>
      <c r="AA13" s="46"/>
      <c r="AB13" s="46">
        <v>3.2199999999999999E-2</v>
      </c>
      <c r="AC13" s="46"/>
      <c r="AD13" s="46">
        <v>3.2199999999999999E-2</v>
      </c>
      <c r="AE13" s="46"/>
      <c r="AF13" s="46"/>
      <c r="AG13" s="46"/>
      <c r="AH13" s="46"/>
      <c r="AI13" s="46"/>
      <c r="AJ13" s="46"/>
      <c r="AK13" s="46"/>
      <c r="AL13" s="46"/>
      <c r="AM13" s="175"/>
      <c r="AN13" s="183">
        <f t="shared" si="0"/>
        <v>1</v>
      </c>
    </row>
    <row r="14" spans="1:40" ht="24.95" customHeight="1" x14ac:dyDescent="0.2">
      <c r="A14" s="395"/>
      <c r="B14" s="397"/>
      <c r="C14" s="398"/>
      <c r="D14" s="48">
        <f>D13*$C$13</f>
        <v>0</v>
      </c>
      <c r="E14" s="48">
        <f t="shared" ref="E14:AM14" si="5">E13*$C$13</f>
        <v>0</v>
      </c>
      <c r="F14" s="48">
        <f t="shared" si="5"/>
        <v>0</v>
      </c>
      <c r="G14" s="48">
        <f t="shared" si="5"/>
        <v>0</v>
      </c>
      <c r="H14" s="48">
        <f t="shared" si="5"/>
        <v>0</v>
      </c>
      <c r="I14" s="48">
        <f t="shared" si="5"/>
        <v>0</v>
      </c>
      <c r="J14" s="48">
        <f t="shared" si="5"/>
        <v>0</v>
      </c>
      <c r="K14" s="48">
        <f t="shared" si="5"/>
        <v>0</v>
      </c>
      <c r="L14" s="48">
        <f t="shared" si="5"/>
        <v>0</v>
      </c>
      <c r="M14" s="48">
        <f t="shared" si="5"/>
        <v>0</v>
      </c>
      <c r="N14" s="48">
        <f t="shared" si="5"/>
        <v>0</v>
      </c>
      <c r="O14" s="48">
        <f t="shared" si="5"/>
        <v>0</v>
      </c>
      <c r="P14" s="48">
        <f t="shared" si="5"/>
        <v>0</v>
      </c>
      <c r="Q14" s="48">
        <f t="shared" si="5"/>
        <v>0</v>
      </c>
      <c r="R14" s="48">
        <f t="shared" si="5"/>
        <v>0</v>
      </c>
      <c r="S14" s="48">
        <f t="shared" si="5"/>
        <v>0</v>
      </c>
      <c r="T14" s="48">
        <f t="shared" si="5"/>
        <v>0</v>
      </c>
      <c r="U14" s="48">
        <f t="shared" si="5"/>
        <v>0</v>
      </c>
      <c r="V14" s="48">
        <f t="shared" si="5"/>
        <v>0</v>
      </c>
      <c r="W14" s="48">
        <f t="shared" si="5"/>
        <v>0</v>
      </c>
      <c r="X14" s="48">
        <f t="shared" si="5"/>
        <v>0</v>
      </c>
      <c r="Y14" s="246">
        <f t="shared" si="5"/>
        <v>0</v>
      </c>
      <c r="Z14" s="235">
        <f t="shared" si="5"/>
        <v>0</v>
      </c>
      <c r="AA14" s="48">
        <f t="shared" si="5"/>
        <v>0</v>
      </c>
      <c r="AB14" s="48">
        <f t="shared" si="5"/>
        <v>0</v>
      </c>
      <c r="AC14" s="48">
        <f t="shared" si="5"/>
        <v>0</v>
      </c>
      <c r="AD14" s="48">
        <f t="shared" si="5"/>
        <v>0</v>
      </c>
      <c r="AE14" s="48">
        <f t="shared" si="5"/>
        <v>0</v>
      </c>
      <c r="AF14" s="48">
        <f t="shared" si="5"/>
        <v>0</v>
      </c>
      <c r="AG14" s="48">
        <f t="shared" si="5"/>
        <v>0</v>
      </c>
      <c r="AH14" s="48">
        <f t="shared" si="5"/>
        <v>0</v>
      </c>
      <c r="AI14" s="48">
        <f t="shared" si="5"/>
        <v>0</v>
      </c>
      <c r="AJ14" s="48">
        <f t="shared" si="5"/>
        <v>0</v>
      </c>
      <c r="AK14" s="48">
        <f t="shared" si="5"/>
        <v>0</v>
      </c>
      <c r="AL14" s="48">
        <f t="shared" si="5"/>
        <v>0</v>
      </c>
      <c r="AM14" s="176">
        <f t="shared" si="5"/>
        <v>0</v>
      </c>
      <c r="AN14" s="184">
        <f t="shared" si="0"/>
        <v>0</v>
      </c>
    </row>
    <row r="15" spans="1:40" ht="24.95" customHeight="1" x14ac:dyDescent="0.2">
      <c r="A15" s="394" t="s">
        <v>864</v>
      </c>
      <c r="B15" s="396" t="s">
        <v>865</v>
      </c>
      <c r="C15" s="392">
        <f>RESUMO!C22</f>
        <v>0</v>
      </c>
      <c r="D15" s="46"/>
      <c r="E15" s="46"/>
      <c r="F15" s="46"/>
      <c r="G15" s="46">
        <v>3.1099999999999999E-2</v>
      </c>
      <c r="H15" s="46">
        <v>3.1099999999999999E-2</v>
      </c>
      <c r="I15" s="46">
        <v>3.1099999999999999E-2</v>
      </c>
      <c r="J15" s="46">
        <v>3.1099999999999999E-2</v>
      </c>
      <c r="K15" s="46">
        <v>3.1099999999999999E-2</v>
      </c>
      <c r="L15" s="46">
        <v>3.1099999999999999E-2</v>
      </c>
      <c r="M15" s="46">
        <v>3.1099999999999999E-2</v>
      </c>
      <c r="N15" s="46">
        <v>3.1099999999999999E-2</v>
      </c>
      <c r="O15" s="46">
        <v>8.2600000000000007E-2</v>
      </c>
      <c r="P15" s="46">
        <v>8.2600000000000007E-2</v>
      </c>
      <c r="Q15" s="46">
        <v>8.2600000000000007E-2</v>
      </c>
      <c r="R15" s="46">
        <v>5.5391133380560002E-2</v>
      </c>
      <c r="S15" s="46">
        <v>5.5391133380560002E-2</v>
      </c>
      <c r="T15" s="46">
        <v>3.1099999999999999E-2</v>
      </c>
      <c r="U15" s="46">
        <v>3.1099999999999999E-2</v>
      </c>
      <c r="V15" s="46">
        <v>4.9785978859066132E-2</v>
      </c>
      <c r="W15" s="46">
        <v>2.4892989429533066E-2</v>
      </c>
      <c r="X15" s="46">
        <v>2.4892993465042812E-2</v>
      </c>
      <c r="Y15" s="245"/>
      <c r="Z15" s="234"/>
      <c r="AA15" s="46"/>
      <c r="AB15" s="46">
        <v>3.1701856048973097E-2</v>
      </c>
      <c r="AC15" s="46">
        <v>2.4892989429533066E-2</v>
      </c>
      <c r="AD15" s="46">
        <v>2.4892989429533066E-2</v>
      </c>
      <c r="AE15" s="46">
        <v>2.4892989429533066E-2</v>
      </c>
      <c r="AF15" s="46">
        <v>2.4892989429533066E-2</v>
      </c>
      <c r="AG15" s="46">
        <v>2.4892989429533066E-2</v>
      </c>
      <c r="AH15" s="46">
        <v>2.4892989429533066E-2</v>
      </c>
      <c r="AI15" s="46">
        <v>2.4892989429533066E-2</v>
      </c>
      <c r="AJ15" s="46">
        <v>2.4892989429533066E-2</v>
      </c>
      <c r="AK15" s="46"/>
      <c r="AL15" s="46"/>
      <c r="AM15" s="175"/>
      <c r="AN15" s="183">
        <f t="shared" si="0"/>
        <v>1</v>
      </c>
    </row>
    <row r="16" spans="1:40" ht="24.95" customHeight="1" x14ac:dyDescent="0.2">
      <c r="A16" s="395"/>
      <c r="B16" s="397"/>
      <c r="C16" s="398"/>
      <c r="D16" s="48">
        <f>D15*$C$15</f>
        <v>0</v>
      </c>
      <c r="E16" s="48">
        <f t="shared" ref="E16:AM16" si="6">E15*$C$15</f>
        <v>0</v>
      </c>
      <c r="F16" s="48">
        <f t="shared" si="6"/>
        <v>0</v>
      </c>
      <c r="G16" s="48">
        <f t="shared" si="6"/>
        <v>0</v>
      </c>
      <c r="H16" s="48">
        <f t="shared" si="6"/>
        <v>0</v>
      </c>
      <c r="I16" s="48">
        <f t="shared" si="6"/>
        <v>0</v>
      </c>
      <c r="J16" s="48">
        <f t="shared" si="6"/>
        <v>0</v>
      </c>
      <c r="K16" s="48">
        <f t="shared" si="6"/>
        <v>0</v>
      </c>
      <c r="L16" s="48">
        <f t="shared" si="6"/>
        <v>0</v>
      </c>
      <c r="M16" s="48">
        <f t="shared" si="6"/>
        <v>0</v>
      </c>
      <c r="N16" s="48">
        <f t="shared" si="6"/>
        <v>0</v>
      </c>
      <c r="O16" s="48">
        <f t="shared" si="6"/>
        <v>0</v>
      </c>
      <c r="P16" s="48">
        <f t="shared" si="6"/>
        <v>0</v>
      </c>
      <c r="Q16" s="48">
        <f t="shared" si="6"/>
        <v>0</v>
      </c>
      <c r="R16" s="48">
        <f t="shared" si="6"/>
        <v>0</v>
      </c>
      <c r="S16" s="48">
        <f t="shared" si="6"/>
        <v>0</v>
      </c>
      <c r="T16" s="48">
        <f t="shared" si="6"/>
        <v>0</v>
      </c>
      <c r="U16" s="48">
        <f t="shared" si="6"/>
        <v>0</v>
      </c>
      <c r="V16" s="48">
        <f t="shared" si="6"/>
        <v>0</v>
      </c>
      <c r="W16" s="48">
        <f t="shared" si="6"/>
        <v>0</v>
      </c>
      <c r="X16" s="48">
        <f t="shared" si="6"/>
        <v>0</v>
      </c>
      <c r="Y16" s="246">
        <f t="shared" si="6"/>
        <v>0</v>
      </c>
      <c r="Z16" s="235">
        <f t="shared" si="6"/>
        <v>0</v>
      </c>
      <c r="AA16" s="48">
        <f t="shared" si="6"/>
        <v>0</v>
      </c>
      <c r="AB16" s="48">
        <f t="shared" si="6"/>
        <v>0</v>
      </c>
      <c r="AC16" s="48">
        <f t="shared" si="6"/>
        <v>0</v>
      </c>
      <c r="AD16" s="48">
        <f t="shared" si="6"/>
        <v>0</v>
      </c>
      <c r="AE16" s="48">
        <f t="shared" si="6"/>
        <v>0</v>
      </c>
      <c r="AF16" s="48">
        <f t="shared" si="6"/>
        <v>0</v>
      </c>
      <c r="AG16" s="48">
        <f t="shared" si="6"/>
        <v>0</v>
      </c>
      <c r="AH16" s="48">
        <f t="shared" si="6"/>
        <v>0</v>
      </c>
      <c r="AI16" s="48">
        <f t="shared" si="6"/>
        <v>0</v>
      </c>
      <c r="AJ16" s="48">
        <f t="shared" si="6"/>
        <v>0</v>
      </c>
      <c r="AK16" s="48">
        <f t="shared" si="6"/>
        <v>0</v>
      </c>
      <c r="AL16" s="48">
        <f t="shared" si="6"/>
        <v>0</v>
      </c>
      <c r="AM16" s="176">
        <f t="shared" si="6"/>
        <v>0</v>
      </c>
      <c r="AN16" s="184">
        <f t="shared" si="0"/>
        <v>0</v>
      </c>
    </row>
    <row r="17" spans="1:43" ht="24.95" customHeight="1" x14ac:dyDescent="0.2">
      <c r="A17" s="394" t="s">
        <v>889</v>
      </c>
      <c r="B17" s="396" t="s">
        <v>890</v>
      </c>
      <c r="C17" s="392">
        <f>RESUMO!C23</f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>
        <v>5.927463642860286E-2</v>
      </c>
      <c r="N17" s="46">
        <v>5.9274557517367765E-2</v>
      </c>
      <c r="O17" s="46">
        <v>5.9274557517367765E-2</v>
      </c>
      <c r="P17" s="46">
        <v>5.9274557517367765E-2</v>
      </c>
      <c r="Q17" s="46">
        <v>5.9274557517367765E-2</v>
      </c>
      <c r="R17" s="46">
        <v>5.9274557517367765E-2</v>
      </c>
      <c r="S17" s="46">
        <v>5.9274557517367765E-2</v>
      </c>
      <c r="T17" s="46">
        <v>5.9274557517367765E-2</v>
      </c>
      <c r="U17" s="46">
        <v>5.9274557517367765E-2</v>
      </c>
      <c r="V17" s="46">
        <v>5.9274557517367765E-2</v>
      </c>
      <c r="W17" s="46">
        <v>5.9274557517367765E-2</v>
      </c>
      <c r="X17" s="46">
        <v>5.9274557517367765E-2</v>
      </c>
      <c r="Y17" s="245">
        <v>5.9274557517367765E-2</v>
      </c>
      <c r="Z17" s="234">
        <v>5.9274557517367765E-2</v>
      </c>
      <c r="AA17" s="46">
        <v>5.9274557517367765E-2</v>
      </c>
      <c r="AB17" s="46">
        <v>5.9274557517367765E-2</v>
      </c>
      <c r="AC17" s="46">
        <v>5.1607000810880703E-2</v>
      </c>
      <c r="AD17" s="46"/>
      <c r="AE17" s="46"/>
      <c r="AF17" s="46"/>
      <c r="AG17" s="46"/>
      <c r="AH17" s="46"/>
      <c r="AI17" s="46"/>
      <c r="AJ17" s="46"/>
      <c r="AK17" s="46"/>
      <c r="AL17" s="46"/>
      <c r="AM17" s="175"/>
      <c r="AN17" s="183">
        <f t="shared" si="0"/>
        <v>1</v>
      </c>
    </row>
    <row r="18" spans="1:43" ht="24.95" customHeight="1" x14ac:dyDescent="0.2">
      <c r="A18" s="395"/>
      <c r="B18" s="397"/>
      <c r="C18" s="398"/>
      <c r="D18" s="48">
        <f>D17*$C$17</f>
        <v>0</v>
      </c>
      <c r="E18" s="48">
        <f t="shared" ref="E18:AM18" si="7">E17*$C$17</f>
        <v>0</v>
      </c>
      <c r="F18" s="48">
        <f t="shared" si="7"/>
        <v>0</v>
      </c>
      <c r="G18" s="48">
        <f t="shared" si="7"/>
        <v>0</v>
      </c>
      <c r="H18" s="48">
        <f t="shared" si="7"/>
        <v>0</v>
      </c>
      <c r="I18" s="48">
        <f t="shared" si="7"/>
        <v>0</v>
      </c>
      <c r="J18" s="48">
        <f t="shared" si="7"/>
        <v>0</v>
      </c>
      <c r="K18" s="48">
        <f t="shared" si="7"/>
        <v>0</v>
      </c>
      <c r="L18" s="48">
        <f t="shared" si="7"/>
        <v>0</v>
      </c>
      <c r="M18" s="48">
        <f t="shared" si="7"/>
        <v>0</v>
      </c>
      <c r="N18" s="48">
        <f t="shared" si="7"/>
        <v>0</v>
      </c>
      <c r="O18" s="48">
        <f t="shared" si="7"/>
        <v>0</v>
      </c>
      <c r="P18" s="48">
        <f t="shared" si="7"/>
        <v>0</v>
      </c>
      <c r="Q18" s="48">
        <f t="shared" si="7"/>
        <v>0</v>
      </c>
      <c r="R18" s="48">
        <f t="shared" si="7"/>
        <v>0</v>
      </c>
      <c r="S18" s="48">
        <f t="shared" si="7"/>
        <v>0</v>
      </c>
      <c r="T18" s="48">
        <f t="shared" si="7"/>
        <v>0</v>
      </c>
      <c r="U18" s="48">
        <f t="shared" si="7"/>
        <v>0</v>
      </c>
      <c r="V18" s="48">
        <f t="shared" si="7"/>
        <v>0</v>
      </c>
      <c r="W18" s="48">
        <f t="shared" si="7"/>
        <v>0</v>
      </c>
      <c r="X18" s="48">
        <f t="shared" si="7"/>
        <v>0</v>
      </c>
      <c r="Y18" s="246">
        <f t="shared" si="7"/>
        <v>0</v>
      </c>
      <c r="Z18" s="235">
        <f t="shared" si="7"/>
        <v>0</v>
      </c>
      <c r="AA18" s="48">
        <f t="shared" si="7"/>
        <v>0</v>
      </c>
      <c r="AB18" s="48">
        <f t="shared" si="7"/>
        <v>0</v>
      </c>
      <c r="AC18" s="48">
        <f t="shared" si="7"/>
        <v>0</v>
      </c>
      <c r="AD18" s="48">
        <f t="shared" si="7"/>
        <v>0</v>
      </c>
      <c r="AE18" s="48">
        <f t="shared" si="7"/>
        <v>0</v>
      </c>
      <c r="AF18" s="48">
        <f t="shared" si="7"/>
        <v>0</v>
      </c>
      <c r="AG18" s="48">
        <f t="shared" si="7"/>
        <v>0</v>
      </c>
      <c r="AH18" s="48">
        <f t="shared" si="7"/>
        <v>0</v>
      </c>
      <c r="AI18" s="48">
        <f t="shared" si="7"/>
        <v>0</v>
      </c>
      <c r="AJ18" s="48">
        <f t="shared" si="7"/>
        <v>0</v>
      </c>
      <c r="AK18" s="48">
        <f t="shared" si="7"/>
        <v>0</v>
      </c>
      <c r="AL18" s="48">
        <f t="shared" si="7"/>
        <v>0</v>
      </c>
      <c r="AM18" s="176">
        <f t="shared" si="7"/>
        <v>0</v>
      </c>
      <c r="AN18" s="184">
        <f t="shared" si="0"/>
        <v>0</v>
      </c>
    </row>
    <row r="19" spans="1:43" ht="24.95" customHeight="1" x14ac:dyDescent="0.2">
      <c r="A19" s="394" t="s">
        <v>893</v>
      </c>
      <c r="B19" s="396" t="s">
        <v>894</v>
      </c>
      <c r="C19" s="392">
        <f>RESUMO!C24</f>
        <v>0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>
        <v>0.05</v>
      </c>
      <c r="Q19" s="46">
        <v>0.05</v>
      </c>
      <c r="R19" s="46">
        <v>0.05</v>
      </c>
      <c r="S19" s="46">
        <v>0.05</v>
      </c>
      <c r="T19" s="46">
        <v>0.05</v>
      </c>
      <c r="U19" s="46">
        <v>0.05</v>
      </c>
      <c r="V19" s="46">
        <v>0.05</v>
      </c>
      <c r="W19" s="46">
        <v>0.05</v>
      </c>
      <c r="X19" s="46">
        <v>0.05</v>
      </c>
      <c r="Y19" s="245">
        <v>0.05</v>
      </c>
      <c r="Z19" s="234"/>
      <c r="AA19" s="46"/>
      <c r="AB19" s="46"/>
      <c r="AC19" s="46">
        <v>0.05</v>
      </c>
      <c r="AD19" s="46">
        <v>0.05</v>
      </c>
      <c r="AE19" s="46">
        <v>0.05</v>
      </c>
      <c r="AF19" s="46">
        <v>0.05</v>
      </c>
      <c r="AG19" s="46">
        <v>0.05</v>
      </c>
      <c r="AH19" s="46">
        <v>0.05</v>
      </c>
      <c r="AI19" s="46">
        <v>0.05</v>
      </c>
      <c r="AJ19" s="46">
        <v>0.05</v>
      </c>
      <c r="AK19" s="46">
        <v>0.1</v>
      </c>
      <c r="AL19" s="46"/>
      <c r="AM19" s="175"/>
      <c r="AN19" s="183">
        <f t="shared" si="0"/>
        <v>1.0000000000000002</v>
      </c>
    </row>
    <row r="20" spans="1:43" ht="24.95" customHeight="1" x14ac:dyDescent="0.2">
      <c r="A20" s="395"/>
      <c r="B20" s="397"/>
      <c r="C20" s="398"/>
      <c r="D20" s="48">
        <f>D19*$C$19</f>
        <v>0</v>
      </c>
      <c r="E20" s="48">
        <f t="shared" ref="E20:AM20" si="8">E19*$C$19</f>
        <v>0</v>
      </c>
      <c r="F20" s="48">
        <f t="shared" si="8"/>
        <v>0</v>
      </c>
      <c r="G20" s="48">
        <f t="shared" si="8"/>
        <v>0</v>
      </c>
      <c r="H20" s="48">
        <f t="shared" si="8"/>
        <v>0</v>
      </c>
      <c r="I20" s="48">
        <f t="shared" si="8"/>
        <v>0</v>
      </c>
      <c r="J20" s="48">
        <f t="shared" si="8"/>
        <v>0</v>
      </c>
      <c r="K20" s="48">
        <f t="shared" si="8"/>
        <v>0</v>
      </c>
      <c r="L20" s="48">
        <f t="shared" si="8"/>
        <v>0</v>
      </c>
      <c r="M20" s="48">
        <f t="shared" si="8"/>
        <v>0</v>
      </c>
      <c r="N20" s="48">
        <f t="shared" si="8"/>
        <v>0</v>
      </c>
      <c r="O20" s="48">
        <f t="shared" si="8"/>
        <v>0</v>
      </c>
      <c r="P20" s="48">
        <f t="shared" si="8"/>
        <v>0</v>
      </c>
      <c r="Q20" s="48">
        <f t="shared" si="8"/>
        <v>0</v>
      </c>
      <c r="R20" s="48">
        <f t="shared" si="8"/>
        <v>0</v>
      </c>
      <c r="S20" s="48">
        <f t="shared" si="8"/>
        <v>0</v>
      </c>
      <c r="T20" s="48">
        <f t="shared" si="8"/>
        <v>0</v>
      </c>
      <c r="U20" s="48">
        <f t="shared" si="8"/>
        <v>0</v>
      </c>
      <c r="V20" s="48">
        <f t="shared" si="8"/>
        <v>0</v>
      </c>
      <c r="W20" s="48">
        <f t="shared" si="8"/>
        <v>0</v>
      </c>
      <c r="X20" s="48">
        <f t="shared" si="8"/>
        <v>0</v>
      </c>
      <c r="Y20" s="246">
        <f t="shared" si="8"/>
        <v>0</v>
      </c>
      <c r="Z20" s="235">
        <f t="shared" si="8"/>
        <v>0</v>
      </c>
      <c r="AA20" s="48">
        <f t="shared" si="8"/>
        <v>0</v>
      </c>
      <c r="AB20" s="48">
        <f t="shared" si="8"/>
        <v>0</v>
      </c>
      <c r="AC20" s="48">
        <f t="shared" si="8"/>
        <v>0</v>
      </c>
      <c r="AD20" s="48">
        <f t="shared" si="8"/>
        <v>0</v>
      </c>
      <c r="AE20" s="48">
        <f t="shared" si="8"/>
        <v>0</v>
      </c>
      <c r="AF20" s="48">
        <f t="shared" si="8"/>
        <v>0</v>
      </c>
      <c r="AG20" s="48">
        <f t="shared" si="8"/>
        <v>0</v>
      </c>
      <c r="AH20" s="48">
        <f t="shared" si="8"/>
        <v>0</v>
      </c>
      <c r="AI20" s="48">
        <f t="shared" si="8"/>
        <v>0</v>
      </c>
      <c r="AJ20" s="48">
        <f t="shared" si="8"/>
        <v>0</v>
      </c>
      <c r="AK20" s="48">
        <f t="shared" si="8"/>
        <v>0</v>
      </c>
      <c r="AL20" s="48">
        <f t="shared" si="8"/>
        <v>0</v>
      </c>
      <c r="AM20" s="176">
        <f t="shared" si="8"/>
        <v>0</v>
      </c>
      <c r="AN20" s="184">
        <f t="shared" si="0"/>
        <v>0</v>
      </c>
    </row>
    <row r="21" spans="1:43" ht="24.95" customHeight="1" x14ac:dyDescent="0.2">
      <c r="A21" s="394" t="s">
        <v>910</v>
      </c>
      <c r="B21" s="396" t="s">
        <v>1210</v>
      </c>
      <c r="C21" s="392">
        <f>RESUMO!C25</f>
        <v>0</v>
      </c>
      <c r="D21" s="46"/>
      <c r="E21" s="46"/>
      <c r="F21" s="46"/>
      <c r="G21" s="46"/>
      <c r="H21" s="46"/>
      <c r="I21" s="46"/>
      <c r="J21" s="46"/>
      <c r="K21" s="46"/>
      <c r="L21" s="46">
        <v>0.18559999999999999</v>
      </c>
      <c r="M21" s="46">
        <v>0.18559999999999999</v>
      </c>
      <c r="N21" s="46">
        <v>0.18559999999999999</v>
      </c>
      <c r="O21" s="46">
        <v>0.18559999999999999</v>
      </c>
      <c r="P21" s="46">
        <v>0.1389</v>
      </c>
      <c r="Q21" s="46"/>
      <c r="R21" s="46"/>
      <c r="S21" s="46"/>
      <c r="T21" s="46"/>
      <c r="U21" s="46"/>
      <c r="V21" s="46"/>
      <c r="W21" s="46"/>
      <c r="X21" s="46"/>
      <c r="Y21" s="245"/>
      <c r="Z21" s="234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175">
        <v>0.1187</v>
      </c>
      <c r="AN21" s="183">
        <f t="shared" si="0"/>
        <v>1</v>
      </c>
    </row>
    <row r="22" spans="1:43" ht="24.95" customHeight="1" x14ac:dyDescent="0.2">
      <c r="A22" s="395"/>
      <c r="B22" s="397"/>
      <c r="C22" s="398"/>
      <c r="D22" s="48">
        <f>D21*$C$21</f>
        <v>0</v>
      </c>
      <c r="E22" s="48">
        <f t="shared" ref="E22:AM22" si="9">E21*$C$21</f>
        <v>0</v>
      </c>
      <c r="F22" s="48">
        <f t="shared" si="9"/>
        <v>0</v>
      </c>
      <c r="G22" s="48">
        <f t="shared" si="9"/>
        <v>0</v>
      </c>
      <c r="H22" s="48">
        <f t="shared" si="9"/>
        <v>0</v>
      </c>
      <c r="I22" s="48">
        <f t="shared" si="9"/>
        <v>0</v>
      </c>
      <c r="J22" s="48">
        <f t="shared" si="9"/>
        <v>0</v>
      </c>
      <c r="K22" s="48">
        <f t="shared" si="9"/>
        <v>0</v>
      </c>
      <c r="L22" s="48">
        <f t="shared" si="9"/>
        <v>0</v>
      </c>
      <c r="M22" s="48">
        <f t="shared" si="9"/>
        <v>0</v>
      </c>
      <c r="N22" s="48">
        <f t="shared" si="9"/>
        <v>0</v>
      </c>
      <c r="O22" s="48">
        <f t="shared" si="9"/>
        <v>0</v>
      </c>
      <c r="P22" s="48">
        <f t="shared" si="9"/>
        <v>0</v>
      </c>
      <c r="Q22" s="48">
        <f t="shared" si="9"/>
        <v>0</v>
      </c>
      <c r="R22" s="48">
        <f t="shared" si="9"/>
        <v>0</v>
      </c>
      <c r="S22" s="48">
        <f t="shared" si="9"/>
        <v>0</v>
      </c>
      <c r="T22" s="48">
        <f t="shared" si="9"/>
        <v>0</v>
      </c>
      <c r="U22" s="48">
        <f t="shared" si="9"/>
        <v>0</v>
      </c>
      <c r="V22" s="48">
        <f t="shared" si="9"/>
        <v>0</v>
      </c>
      <c r="W22" s="48">
        <f t="shared" si="9"/>
        <v>0</v>
      </c>
      <c r="X22" s="48">
        <f t="shared" si="9"/>
        <v>0</v>
      </c>
      <c r="Y22" s="246">
        <f t="shared" si="9"/>
        <v>0</v>
      </c>
      <c r="Z22" s="235">
        <f t="shared" si="9"/>
        <v>0</v>
      </c>
      <c r="AA22" s="48">
        <f t="shared" si="9"/>
        <v>0</v>
      </c>
      <c r="AB22" s="48">
        <f t="shared" si="9"/>
        <v>0</v>
      </c>
      <c r="AC22" s="48">
        <f t="shared" si="9"/>
        <v>0</v>
      </c>
      <c r="AD22" s="48">
        <f t="shared" si="9"/>
        <v>0</v>
      </c>
      <c r="AE22" s="48">
        <f t="shared" si="9"/>
        <v>0</v>
      </c>
      <c r="AF22" s="48">
        <f t="shared" si="9"/>
        <v>0</v>
      </c>
      <c r="AG22" s="48">
        <f t="shared" si="9"/>
        <v>0</v>
      </c>
      <c r="AH22" s="48">
        <f t="shared" si="9"/>
        <v>0</v>
      </c>
      <c r="AI22" s="48">
        <f t="shared" si="9"/>
        <v>0</v>
      </c>
      <c r="AJ22" s="48">
        <f t="shared" si="9"/>
        <v>0</v>
      </c>
      <c r="AK22" s="48">
        <f t="shared" si="9"/>
        <v>0</v>
      </c>
      <c r="AL22" s="48">
        <f t="shared" si="9"/>
        <v>0</v>
      </c>
      <c r="AM22" s="176">
        <f t="shared" si="9"/>
        <v>0</v>
      </c>
      <c r="AN22" s="184">
        <f t="shared" si="0"/>
        <v>0</v>
      </c>
    </row>
    <row r="23" spans="1:43" ht="24.95" customHeight="1" x14ac:dyDescent="0.2">
      <c r="A23" s="394" t="s">
        <v>914</v>
      </c>
      <c r="B23" s="396" t="s">
        <v>911</v>
      </c>
      <c r="C23" s="392">
        <f>RESUMO!C26</f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245">
        <v>0.1</v>
      </c>
      <c r="Z23" s="234">
        <v>0.1</v>
      </c>
      <c r="AA23" s="46">
        <v>0.1</v>
      </c>
      <c r="AB23" s="46">
        <v>0.1</v>
      </c>
      <c r="AC23" s="46"/>
      <c r="AD23" s="46"/>
      <c r="AE23" s="46"/>
      <c r="AF23" s="46"/>
      <c r="AG23" s="46"/>
      <c r="AH23" s="46"/>
      <c r="AI23" s="46">
        <v>0.1</v>
      </c>
      <c r="AJ23" s="46">
        <v>0.1</v>
      </c>
      <c r="AK23" s="46">
        <v>0.1</v>
      </c>
      <c r="AL23" s="46">
        <v>0.1</v>
      </c>
      <c r="AM23" s="175">
        <v>0.2</v>
      </c>
      <c r="AN23" s="183">
        <f t="shared" si="0"/>
        <v>1</v>
      </c>
    </row>
    <row r="24" spans="1:43" ht="24.95" customHeight="1" x14ac:dyDescent="0.2">
      <c r="A24" s="395"/>
      <c r="B24" s="397"/>
      <c r="C24" s="398"/>
      <c r="D24" s="48">
        <f>D23*$C$23</f>
        <v>0</v>
      </c>
      <c r="E24" s="48">
        <f t="shared" ref="E24:AM24" si="10">E23*$C$23</f>
        <v>0</v>
      </c>
      <c r="F24" s="48">
        <f t="shared" si="10"/>
        <v>0</v>
      </c>
      <c r="G24" s="48">
        <f t="shared" si="10"/>
        <v>0</v>
      </c>
      <c r="H24" s="48">
        <f t="shared" si="10"/>
        <v>0</v>
      </c>
      <c r="I24" s="48">
        <f t="shared" si="10"/>
        <v>0</v>
      </c>
      <c r="J24" s="48">
        <f t="shared" si="10"/>
        <v>0</v>
      </c>
      <c r="K24" s="48">
        <f t="shared" si="10"/>
        <v>0</v>
      </c>
      <c r="L24" s="48">
        <f t="shared" si="10"/>
        <v>0</v>
      </c>
      <c r="M24" s="48">
        <f t="shared" si="10"/>
        <v>0</v>
      </c>
      <c r="N24" s="48">
        <f t="shared" si="10"/>
        <v>0</v>
      </c>
      <c r="O24" s="48">
        <f t="shared" si="10"/>
        <v>0</v>
      </c>
      <c r="P24" s="48">
        <f t="shared" si="10"/>
        <v>0</v>
      </c>
      <c r="Q24" s="48">
        <f t="shared" si="10"/>
        <v>0</v>
      </c>
      <c r="R24" s="48">
        <f t="shared" si="10"/>
        <v>0</v>
      </c>
      <c r="S24" s="48">
        <f t="shared" si="10"/>
        <v>0</v>
      </c>
      <c r="T24" s="48">
        <f t="shared" si="10"/>
        <v>0</v>
      </c>
      <c r="U24" s="48">
        <f t="shared" si="10"/>
        <v>0</v>
      </c>
      <c r="V24" s="48">
        <f t="shared" si="10"/>
        <v>0</v>
      </c>
      <c r="W24" s="48">
        <f t="shared" si="10"/>
        <v>0</v>
      </c>
      <c r="X24" s="48">
        <f t="shared" si="10"/>
        <v>0</v>
      </c>
      <c r="Y24" s="246">
        <f t="shared" si="10"/>
        <v>0</v>
      </c>
      <c r="Z24" s="235">
        <f t="shared" si="10"/>
        <v>0</v>
      </c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>
        <f t="shared" si="10"/>
        <v>0</v>
      </c>
      <c r="AE24" s="48">
        <f t="shared" si="10"/>
        <v>0</v>
      </c>
      <c r="AF24" s="48">
        <f t="shared" si="10"/>
        <v>0</v>
      </c>
      <c r="AG24" s="48">
        <f t="shared" si="10"/>
        <v>0</v>
      </c>
      <c r="AH24" s="48">
        <f t="shared" si="10"/>
        <v>0</v>
      </c>
      <c r="AI24" s="48">
        <f t="shared" si="10"/>
        <v>0</v>
      </c>
      <c r="AJ24" s="48">
        <f t="shared" si="10"/>
        <v>0</v>
      </c>
      <c r="AK24" s="48">
        <f t="shared" si="10"/>
        <v>0</v>
      </c>
      <c r="AL24" s="48">
        <f t="shared" si="10"/>
        <v>0</v>
      </c>
      <c r="AM24" s="176">
        <f t="shared" si="10"/>
        <v>0</v>
      </c>
      <c r="AN24" s="184">
        <f t="shared" si="0"/>
        <v>0</v>
      </c>
    </row>
    <row r="25" spans="1:43" ht="24.95" customHeight="1" x14ac:dyDescent="0.2">
      <c r="A25" s="394" t="s">
        <v>920</v>
      </c>
      <c r="B25" s="396" t="s">
        <v>261</v>
      </c>
      <c r="C25" s="392">
        <f>RESUMO!C27</f>
        <v>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245">
        <v>0.13059999999999999</v>
      </c>
      <c r="Z25" s="234">
        <v>0.13059999999999999</v>
      </c>
      <c r="AA25" s="46">
        <v>0.13059999999999999</v>
      </c>
      <c r="AB25" s="46"/>
      <c r="AC25" s="46"/>
      <c r="AD25" s="46"/>
      <c r="AE25" s="46"/>
      <c r="AF25" s="46"/>
      <c r="AG25" s="46">
        <v>0.13059999999999999</v>
      </c>
      <c r="AH25" s="46">
        <v>0.13059999999999999</v>
      </c>
      <c r="AI25" s="46">
        <v>0.13059999999999999</v>
      </c>
      <c r="AJ25" s="46">
        <v>0.13059999999999999</v>
      </c>
      <c r="AK25" s="46">
        <v>8.5799999999999904E-2</v>
      </c>
      <c r="AL25" s="46"/>
      <c r="AM25" s="175"/>
      <c r="AN25" s="183">
        <f t="shared" si="0"/>
        <v>1</v>
      </c>
    </row>
    <row r="26" spans="1:43" ht="24.95" customHeight="1" x14ac:dyDescent="0.2">
      <c r="A26" s="395"/>
      <c r="B26" s="397"/>
      <c r="C26" s="398"/>
      <c r="D26" s="48">
        <f>D25*$C$25</f>
        <v>0</v>
      </c>
      <c r="E26" s="48">
        <f t="shared" ref="E26:AM26" si="11">E25*$C$25</f>
        <v>0</v>
      </c>
      <c r="F26" s="48">
        <f t="shared" si="11"/>
        <v>0</v>
      </c>
      <c r="G26" s="48">
        <f t="shared" si="11"/>
        <v>0</v>
      </c>
      <c r="H26" s="48">
        <f t="shared" si="11"/>
        <v>0</v>
      </c>
      <c r="I26" s="48">
        <f t="shared" si="11"/>
        <v>0</v>
      </c>
      <c r="J26" s="48">
        <f t="shared" si="11"/>
        <v>0</v>
      </c>
      <c r="K26" s="48">
        <f t="shared" si="11"/>
        <v>0</v>
      </c>
      <c r="L26" s="48">
        <f t="shared" si="11"/>
        <v>0</v>
      </c>
      <c r="M26" s="48">
        <f t="shared" si="11"/>
        <v>0</v>
      </c>
      <c r="N26" s="48">
        <f t="shared" si="11"/>
        <v>0</v>
      </c>
      <c r="O26" s="48">
        <f t="shared" si="11"/>
        <v>0</v>
      </c>
      <c r="P26" s="48">
        <f t="shared" si="11"/>
        <v>0</v>
      </c>
      <c r="Q26" s="48">
        <f t="shared" si="11"/>
        <v>0</v>
      </c>
      <c r="R26" s="48">
        <f t="shared" si="11"/>
        <v>0</v>
      </c>
      <c r="S26" s="48">
        <f t="shared" si="11"/>
        <v>0</v>
      </c>
      <c r="T26" s="48">
        <f t="shared" si="11"/>
        <v>0</v>
      </c>
      <c r="U26" s="48">
        <f t="shared" si="11"/>
        <v>0</v>
      </c>
      <c r="V26" s="48">
        <f t="shared" si="11"/>
        <v>0</v>
      </c>
      <c r="W26" s="48">
        <f t="shared" si="11"/>
        <v>0</v>
      </c>
      <c r="X26" s="48">
        <f t="shared" si="11"/>
        <v>0</v>
      </c>
      <c r="Y26" s="246">
        <f t="shared" si="11"/>
        <v>0</v>
      </c>
      <c r="Z26" s="235">
        <f t="shared" si="11"/>
        <v>0</v>
      </c>
      <c r="AA26" s="48">
        <f t="shared" si="11"/>
        <v>0</v>
      </c>
      <c r="AB26" s="48">
        <f t="shared" si="11"/>
        <v>0</v>
      </c>
      <c r="AC26" s="48">
        <f t="shared" si="11"/>
        <v>0</v>
      </c>
      <c r="AD26" s="48">
        <f t="shared" si="11"/>
        <v>0</v>
      </c>
      <c r="AE26" s="48">
        <f t="shared" si="11"/>
        <v>0</v>
      </c>
      <c r="AF26" s="48">
        <f t="shared" si="11"/>
        <v>0</v>
      </c>
      <c r="AG26" s="48">
        <f t="shared" si="11"/>
        <v>0</v>
      </c>
      <c r="AH26" s="48">
        <f t="shared" si="11"/>
        <v>0</v>
      </c>
      <c r="AI26" s="48">
        <f t="shared" si="11"/>
        <v>0</v>
      </c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176">
        <f t="shared" si="11"/>
        <v>0</v>
      </c>
      <c r="AN26" s="184">
        <f t="shared" si="0"/>
        <v>0</v>
      </c>
    </row>
    <row r="27" spans="1:43" ht="24.95" customHeight="1" x14ac:dyDescent="0.2">
      <c r="A27" s="394" t="s">
        <v>929</v>
      </c>
      <c r="B27" s="396" t="s">
        <v>921</v>
      </c>
      <c r="C27" s="392">
        <f>RESUMO!C28</f>
        <v>0</v>
      </c>
      <c r="D27" s="46"/>
      <c r="E27" s="46"/>
      <c r="F27" s="46"/>
      <c r="G27" s="46"/>
      <c r="H27" s="46"/>
      <c r="I27" s="46"/>
      <c r="J27" s="46"/>
      <c r="K27" s="46"/>
      <c r="L27" s="46">
        <v>6.6799999999999998E-2</v>
      </c>
      <c r="M27" s="46">
        <v>6.6799999999999998E-2</v>
      </c>
      <c r="N27" s="46">
        <v>6.6799999999999998E-2</v>
      </c>
      <c r="O27" s="46">
        <v>6.6799999999999998E-2</v>
      </c>
      <c r="P27" s="46">
        <v>6.6799999999999998E-2</v>
      </c>
      <c r="Q27" s="46">
        <v>6.6799999999999998E-2</v>
      </c>
      <c r="R27" s="46">
        <v>6.6799999999999998E-2</v>
      </c>
      <c r="S27" s="46">
        <v>0.04</v>
      </c>
      <c r="T27" s="46">
        <v>0.04</v>
      </c>
      <c r="U27" s="46">
        <v>0.04</v>
      </c>
      <c r="V27" s="46">
        <v>0.04</v>
      </c>
      <c r="W27" s="46">
        <v>0.04</v>
      </c>
      <c r="X27" s="46">
        <v>0.04</v>
      </c>
      <c r="Y27" s="245">
        <v>2.3400000000000001E-2</v>
      </c>
      <c r="Z27" s="234">
        <v>2.3400000000000001E-2</v>
      </c>
      <c r="AA27" s="46">
        <v>2.3400000000000001E-2</v>
      </c>
      <c r="AB27" s="46">
        <v>2.3400000000000001E-2</v>
      </c>
      <c r="AC27" s="46">
        <v>2.3400000000000001E-2</v>
      </c>
      <c r="AD27" s="46">
        <v>2.3400000000000001E-2</v>
      </c>
      <c r="AE27" s="46">
        <v>2.3400000000000001E-2</v>
      </c>
      <c r="AF27" s="46">
        <v>2.3400000000000001E-2</v>
      </c>
      <c r="AG27" s="46">
        <v>0.02</v>
      </c>
      <c r="AH27" s="46">
        <v>0.02</v>
      </c>
      <c r="AI27" s="46">
        <v>1.52E-2</v>
      </c>
      <c r="AJ27" s="46">
        <v>0.01</v>
      </c>
      <c r="AK27" s="46">
        <v>0.01</v>
      </c>
      <c r="AL27" s="46">
        <v>0.01</v>
      </c>
      <c r="AM27" s="175">
        <v>0.02</v>
      </c>
      <c r="AN27" s="183">
        <f t="shared" si="0"/>
        <v>1</v>
      </c>
    </row>
    <row r="28" spans="1:43" ht="24.95" customHeight="1" x14ac:dyDescent="0.2">
      <c r="A28" s="395"/>
      <c r="B28" s="397"/>
      <c r="C28" s="398"/>
      <c r="D28" s="48">
        <f>D27*$C$27</f>
        <v>0</v>
      </c>
      <c r="E28" s="48">
        <f t="shared" ref="E28:AM28" si="12">E27*$C$27</f>
        <v>0</v>
      </c>
      <c r="F28" s="48">
        <f t="shared" si="12"/>
        <v>0</v>
      </c>
      <c r="G28" s="48">
        <f t="shared" si="12"/>
        <v>0</v>
      </c>
      <c r="H28" s="48">
        <f t="shared" si="12"/>
        <v>0</v>
      </c>
      <c r="I28" s="48">
        <f t="shared" si="12"/>
        <v>0</v>
      </c>
      <c r="J28" s="48">
        <f t="shared" si="12"/>
        <v>0</v>
      </c>
      <c r="K28" s="48">
        <f t="shared" si="12"/>
        <v>0</v>
      </c>
      <c r="L28" s="48">
        <f t="shared" si="12"/>
        <v>0</v>
      </c>
      <c r="M28" s="48">
        <f t="shared" si="12"/>
        <v>0</v>
      </c>
      <c r="N28" s="48">
        <f t="shared" si="12"/>
        <v>0</v>
      </c>
      <c r="O28" s="48">
        <f t="shared" si="12"/>
        <v>0</v>
      </c>
      <c r="P28" s="48">
        <f t="shared" si="12"/>
        <v>0</v>
      </c>
      <c r="Q28" s="48">
        <f t="shared" si="12"/>
        <v>0</v>
      </c>
      <c r="R28" s="48">
        <f t="shared" si="12"/>
        <v>0</v>
      </c>
      <c r="S28" s="48">
        <f t="shared" si="12"/>
        <v>0</v>
      </c>
      <c r="T28" s="48">
        <f t="shared" si="12"/>
        <v>0</v>
      </c>
      <c r="U28" s="48">
        <f t="shared" si="12"/>
        <v>0</v>
      </c>
      <c r="V28" s="48">
        <f t="shared" si="12"/>
        <v>0</v>
      </c>
      <c r="W28" s="48">
        <f t="shared" si="12"/>
        <v>0</v>
      </c>
      <c r="X28" s="48">
        <f t="shared" si="12"/>
        <v>0</v>
      </c>
      <c r="Y28" s="246">
        <f t="shared" si="12"/>
        <v>0</v>
      </c>
      <c r="Z28" s="235">
        <f t="shared" si="12"/>
        <v>0</v>
      </c>
      <c r="AA28" s="48">
        <f t="shared" si="12"/>
        <v>0</v>
      </c>
      <c r="AB28" s="48">
        <f t="shared" si="12"/>
        <v>0</v>
      </c>
      <c r="AC28" s="48">
        <f t="shared" si="12"/>
        <v>0</v>
      </c>
      <c r="AD28" s="48">
        <f t="shared" si="12"/>
        <v>0</v>
      </c>
      <c r="AE28" s="48">
        <f t="shared" si="12"/>
        <v>0</v>
      </c>
      <c r="AF28" s="48">
        <f t="shared" si="12"/>
        <v>0</v>
      </c>
      <c r="AG28" s="48">
        <f t="shared" si="12"/>
        <v>0</v>
      </c>
      <c r="AH28" s="48">
        <f t="shared" si="12"/>
        <v>0</v>
      </c>
      <c r="AI28" s="48">
        <f t="shared" si="12"/>
        <v>0</v>
      </c>
      <c r="AJ28" s="48">
        <f t="shared" si="12"/>
        <v>0</v>
      </c>
      <c r="AK28" s="48">
        <f t="shared" si="12"/>
        <v>0</v>
      </c>
      <c r="AL28" s="48">
        <f t="shared" si="12"/>
        <v>0</v>
      </c>
      <c r="AM28" s="176">
        <f t="shared" si="12"/>
        <v>0</v>
      </c>
      <c r="AN28" s="184">
        <f t="shared" si="0"/>
        <v>0</v>
      </c>
    </row>
    <row r="29" spans="1:43" ht="24.95" customHeight="1" x14ac:dyDescent="0.2">
      <c r="A29" s="394" t="s">
        <v>963</v>
      </c>
      <c r="B29" s="396" t="s">
        <v>930</v>
      </c>
      <c r="C29" s="392">
        <f>RESUMO!C29</f>
        <v>0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>
        <v>7.14286002156337E-2</v>
      </c>
      <c r="O29" s="46">
        <v>7.1428569214182031E-2</v>
      </c>
      <c r="P29" s="46">
        <v>7.1428569214182031E-2</v>
      </c>
      <c r="Q29" s="46">
        <v>7.1428569214182031E-2</v>
      </c>
      <c r="R29" s="46">
        <v>3.6799999999999999E-2</v>
      </c>
      <c r="S29" s="46">
        <v>3.6799999999999999E-2</v>
      </c>
      <c r="T29" s="46">
        <v>3.6799999999999999E-2</v>
      </c>
      <c r="U29" s="46">
        <v>3.6799999999999999E-2</v>
      </c>
      <c r="V29" s="46">
        <v>3.6799999999999999E-2</v>
      </c>
      <c r="W29" s="46">
        <v>3.6799999999999999E-2</v>
      </c>
      <c r="X29" s="46">
        <v>3.6799999999999999E-2</v>
      </c>
      <c r="Y29" s="245">
        <v>3.6799999999999999E-2</v>
      </c>
      <c r="Z29" s="234">
        <v>3.6799999999999999E-2</v>
      </c>
      <c r="AA29" s="46">
        <v>3.6799999999999999E-2</v>
      </c>
      <c r="AB29" s="46">
        <v>3.6799999999999999E-2</v>
      </c>
      <c r="AC29" s="46">
        <v>3.6799999999999999E-2</v>
      </c>
      <c r="AD29" s="46">
        <v>3.6799999999999999E-2</v>
      </c>
      <c r="AE29" s="46">
        <v>3.6799999999999999E-2</v>
      </c>
      <c r="AF29" s="46">
        <v>3.9085692141820602E-2</v>
      </c>
      <c r="AG29" s="46">
        <v>0.02</v>
      </c>
      <c r="AH29" s="46">
        <v>0.02</v>
      </c>
      <c r="AI29" s="46">
        <v>0.02</v>
      </c>
      <c r="AJ29" s="46">
        <v>0.02</v>
      </c>
      <c r="AK29" s="46">
        <v>0.02</v>
      </c>
      <c r="AL29" s="46">
        <v>0.02</v>
      </c>
      <c r="AM29" s="175">
        <v>0.04</v>
      </c>
      <c r="AN29" s="183">
        <f t="shared" si="0"/>
        <v>1</v>
      </c>
    </row>
    <row r="30" spans="1:43" ht="24.95" customHeight="1" x14ac:dyDescent="0.2">
      <c r="A30" s="395"/>
      <c r="B30" s="397"/>
      <c r="C30" s="398"/>
      <c r="D30" s="48">
        <f>D29*$C$29</f>
        <v>0</v>
      </c>
      <c r="E30" s="48">
        <f t="shared" ref="E30:AM30" si="13">E29*$C$29</f>
        <v>0</v>
      </c>
      <c r="F30" s="48">
        <f t="shared" si="13"/>
        <v>0</v>
      </c>
      <c r="G30" s="48">
        <f t="shared" si="13"/>
        <v>0</v>
      </c>
      <c r="H30" s="48">
        <f t="shared" si="13"/>
        <v>0</v>
      </c>
      <c r="I30" s="48">
        <f t="shared" si="13"/>
        <v>0</v>
      </c>
      <c r="J30" s="48">
        <f t="shared" si="13"/>
        <v>0</v>
      </c>
      <c r="K30" s="48">
        <f t="shared" si="13"/>
        <v>0</v>
      </c>
      <c r="L30" s="48">
        <f t="shared" si="13"/>
        <v>0</v>
      </c>
      <c r="M30" s="48">
        <f t="shared" si="13"/>
        <v>0</v>
      </c>
      <c r="N30" s="48">
        <f t="shared" si="13"/>
        <v>0</v>
      </c>
      <c r="O30" s="48">
        <f t="shared" si="13"/>
        <v>0</v>
      </c>
      <c r="P30" s="48">
        <f t="shared" si="13"/>
        <v>0</v>
      </c>
      <c r="Q30" s="48">
        <f t="shared" si="13"/>
        <v>0</v>
      </c>
      <c r="R30" s="48">
        <f t="shared" si="13"/>
        <v>0</v>
      </c>
      <c r="S30" s="48">
        <f t="shared" si="13"/>
        <v>0</v>
      </c>
      <c r="T30" s="48">
        <f t="shared" si="13"/>
        <v>0</v>
      </c>
      <c r="U30" s="48">
        <f t="shared" si="13"/>
        <v>0</v>
      </c>
      <c r="V30" s="48">
        <f t="shared" si="13"/>
        <v>0</v>
      </c>
      <c r="W30" s="48">
        <f t="shared" si="13"/>
        <v>0</v>
      </c>
      <c r="X30" s="48">
        <f t="shared" si="13"/>
        <v>0</v>
      </c>
      <c r="Y30" s="246">
        <f t="shared" si="13"/>
        <v>0</v>
      </c>
      <c r="Z30" s="235">
        <f t="shared" si="13"/>
        <v>0</v>
      </c>
      <c r="AA30" s="48">
        <f t="shared" si="13"/>
        <v>0</v>
      </c>
      <c r="AB30" s="48">
        <f t="shared" si="13"/>
        <v>0</v>
      </c>
      <c r="AC30" s="48">
        <f t="shared" si="13"/>
        <v>0</v>
      </c>
      <c r="AD30" s="48">
        <f t="shared" si="13"/>
        <v>0</v>
      </c>
      <c r="AE30" s="48">
        <f t="shared" si="13"/>
        <v>0</v>
      </c>
      <c r="AF30" s="48">
        <f t="shared" si="13"/>
        <v>0</v>
      </c>
      <c r="AG30" s="48">
        <f t="shared" si="13"/>
        <v>0</v>
      </c>
      <c r="AH30" s="48">
        <f t="shared" si="13"/>
        <v>0</v>
      </c>
      <c r="AI30" s="48">
        <f t="shared" si="13"/>
        <v>0</v>
      </c>
      <c r="AJ30" s="48">
        <f t="shared" si="13"/>
        <v>0</v>
      </c>
      <c r="AK30" s="48">
        <f t="shared" si="13"/>
        <v>0</v>
      </c>
      <c r="AL30" s="48">
        <f t="shared" si="13"/>
        <v>0</v>
      </c>
      <c r="AM30" s="176">
        <f t="shared" si="13"/>
        <v>0</v>
      </c>
      <c r="AN30" s="184">
        <f t="shared" si="0"/>
        <v>0</v>
      </c>
    </row>
    <row r="31" spans="1:43" ht="24.95" customHeight="1" x14ac:dyDescent="0.2">
      <c r="A31" s="394" t="s">
        <v>995</v>
      </c>
      <c r="B31" s="396" t="s">
        <v>964</v>
      </c>
      <c r="C31" s="392">
        <f>RESUMO!C30</f>
        <v>0</v>
      </c>
      <c r="D31" s="46"/>
      <c r="E31" s="46"/>
      <c r="F31" s="46"/>
      <c r="G31" s="46"/>
      <c r="H31" s="46"/>
      <c r="I31" s="46"/>
      <c r="J31" s="46"/>
      <c r="K31" s="46"/>
      <c r="L31" s="46">
        <v>5.9200000000000398E-2</v>
      </c>
      <c r="M31" s="46">
        <v>3.3599999999999998E-2</v>
      </c>
      <c r="N31" s="46">
        <v>3.3599999999999998E-2</v>
      </c>
      <c r="O31" s="46">
        <v>3.3599999999999998E-2</v>
      </c>
      <c r="P31" s="46">
        <v>3.3599999999999998E-2</v>
      </c>
      <c r="Q31" s="46">
        <v>3.3599999999999998E-2</v>
      </c>
      <c r="R31" s="46">
        <v>3.3599999999999998E-2</v>
      </c>
      <c r="S31" s="46">
        <v>3.3599999999999998E-2</v>
      </c>
      <c r="T31" s="46">
        <v>3.3599999999999998E-2</v>
      </c>
      <c r="U31" s="46">
        <v>3.3599999999999998E-2</v>
      </c>
      <c r="V31" s="46">
        <v>3.3599999999999998E-2</v>
      </c>
      <c r="W31" s="46">
        <v>3.3599999999999998E-2</v>
      </c>
      <c r="X31" s="46">
        <v>3.3599999999999998E-2</v>
      </c>
      <c r="Y31" s="245">
        <v>3.3599999999999998E-2</v>
      </c>
      <c r="Z31" s="234">
        <v>3.3599999999999998E-2</v>
      </c>
      <c r="AA31" s="46">
        <v>3.3599999999999998E-2</v>
      </c>
      <c r="AB31" s="46">
        <v>3.3599999999999998E-2</v>
      </c>
      <c r="AC31" s="46">
        <v>3.3599999999999998E-2</v>
      </c>
      <c r="AD31" s="46">
        <v>3.3599999999999998E-2</v>
      </c>
      <c r="AE31" s="46">
        <v>3.3599999999999998E-2</v>
      </c>
      <c r="AF31" s="46">
        <v>3.3599999999999998E-2</v>
      </c>
      <c r="AG31" s="46">
        <v>3.3599999999999998E-2</v>
      </c>
      <c r="AH31" s="46">
        <v>3.3599999999999998E-2</v>
      </c>
      <c r="AI31" s="46">
        <v>3.3599999999999998E-2</v>
      </c>
      <c r="AJ31" s="46">
        <v>3.3599999999999998E-2</v>
      </c>
      <c r="AK31" s="46">
        <v>3.3599999999999998E-2</v>
      </c>
      <c r="AL31" s="46">
        <v>3.3599999999999998E-2</v>
      </c>
      <c r="AM31" s="175">
        <v>6.7199999999999996E-2</v>
      </c>
      <c r="AN31" s="183">
        <f t="shared" si="0"/>
        <v>1</v>
      </c>
      <c r="AP31" s="155"/>
      <c r="AQ31" s="42"/>
    </row>
    <row r="32" spans="1:43" ht="24.95" customHeight="1" x14ac:dyDescent="0.2">
      <c r="A32" s="395"/>
      <c r="B32" s="397"/>
      <c r="C32" s="398"/>
      <c r="D32" s="48">
        <f>D31*$C$31</f>
        <v>0</v>
      </c>
      <c r="E32" s="48">
        <f t="shared" ref="E32:AM32" si="14">E31*$C$31</f>
        <v>0</v>
      </c>
      <c r="F32" s="48">
        <f t="shared" si="14"/>
        <v>0</v>
      </c>
      <c r="G32" s="48">
        <f t="shared" si="14"/>
        <v>0</v>
      </c>
      <c r="H32" s="48">
        <f t="shared" si="14"/>
        <v>0</v>
      </c>
      <c r="I32" s="48">
        <f t="shared" si="14"/>
        <v>0</v>
      </c>
      <c r="J32" s="48">
        <f t="shared" si="14"/>
        <v>0</v>
      </c>
      <c r="K32" s="48">
        <f t="shared" si="14"/>
        <v>0</v>
      </c>
      <c r="L32" s="48">
        <f t="shared" si="14"/>
        <v>0</v>
      </c>
      <c r="M32" s="48">
        <f t="shared" si="14"/>
        <v>0</v>
      </c>
      <c r="N32" s="48">
        <f t="shared" si="14"/>
        <v>0</v>
      </c>
      <c r="O32" s="48">
        <f t="shared" si="14"/>
        <v>0</v>
      </c>
      <c r="P32" s="48">
        <f t="shared" si="14"/>
        <v>0</v>
      </c>
      <c r="Q32" s="48">
        <f t="shared" si="14"/>
        <v>0</v>
      </c>
      <c r="R32" s="48">
        <f t="shared" si="14"/>
        <v>0</v>
      </c>
      <c r="S32" s="48">
        <f t="shared" si="14"/>
        <v>0</v>
      </c>
      <c r="T32" s="48">
        <f t="shared" si="14"/>
        <v>0</v>
      </c>
      <c r="U32" s="48">
        <f t="shared" si="14"/>
        <v>0</v>
      </c>
      <c r="V32" s="48">
        <f t="shared" si="14"/>
        <v>0</v>
      </c>
      <c r="W32" s="48">
        <f t="shared" si="14"/>
        <v>0</v>
      </c>
      <c r="X32" s="48">
        <f t="shared" si="14"/>
        <v>0</v>
      </c>
      <c r="Y32" s="246">
        <f t="shared" si="14"/>
        <v>0</v>
      </c>
      <c r="Z32" s="235">
        <f t="shared" si="14"/>
        <v>0</v>
      </c>
      <c r="AA32" s="48">
        <f t="shared" si="14"/>
        <v>0</v>
      </c>
      <c r="AB32" s="48">
        <f t="shared" si="14"/>
        <v>0</v>
      </c>
      <c r="AC32" s="48">
        <f t="shared" si="14"/>
        <v>0</v>
      </c>
      <c r="AD32" s="48">
        <f t="shared" si="14"/>
        <v>0</v>
      </c>
      <c r="AE32" s="48">
        <f t="shared" si="14"/>
        <v>0</v>
      </c>
      <c r="AF32" s="48">
        <f t="shared" si="14"/>
        <v>0</v>
      </c>
      <c r="AG32" s="48">
        <f t="shared" si="14"/>
        <v>0</v>
      </c>
      <c r="AH32" s="48">
        <f t="shared" si="14"/>
        <v>0</v>
      </c>
      <c r="AI32" s="48">
        <f t="shared" si="14"/>
        <v>0</v>
      </c>
      <c r="AJ32" s="48">
        <f t="shared" si="14"/>
        <v>0</v>
      </c>
      <c r="AK32" s="48">
        <f t="shared" si="14"/>
        <v>0</v>
      </c>
      <c r="AL32" s="48">
        <f t="shared" si="14"/>
        <v>0</v>
      </c>
      <c r="AM32" s="176">
        <f t="shared" si="14"/>
        <v>0</v>
      </c>
      <c r="AN32" s="184">
        <f t="shared" si="0"/>
        <v>0</v>
      </c>
    </row>
    <row r="33" spans="1:43" ht="24.95" customHeight="1" x14ac:dyDescent="0.2">
      <c r="A33" s="394" t="s">
        <v>1031</v>
      </c>
      <c r="B33" s="396" t="s">
        <v>996</v>
      </c>
      <c r="C33" s="392">
        <f>RESUMO!C31</f>
        <v>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245"/>
      <c r="Z33" s="234">
        <v>6.7139279563714044E-2</v>
      </c>
      <c r="AA33" s="46">
        <v>6.7139309907651643E-2</v>
      </c>
      <c r="AB33" s="46">
        <v>6.7139279563714044E-2</v>
      </c>
      <c r="AC33" s="46">
        <v>6.7139279563714044E-2</v>
      </c>
      <c r="AD33" s="46">
        <v>6.7139279563714044E-2</v>
      </c>
      <c r="AE33" s="46">
        <v>6.7139279563714044E-2</v>
      </c>
      <c r="AF33" s="46">
        <v>6.7139279563714044E-2</v>
      </c>
      <c r="AG33" s="46">
        <v>6.7139279563714044E-2</v>
      </c>
      <c r="AH33" s="46">
        <v>6.7139279563714044E-2</v>
      </c>
      <c r="AI33" s="46">
        <v>6.7139279563714044E-2</v>
      </c>
      <c r="AJ33" s="46">
        <v>6.7139279563714044E-2</v>
      </c>
      <c r="AK33" s="46">
        <v>6.7139279563714044E-2</v>
      </c>
      <c r="AL33" s="46">
        <v>6.7139279563714044E-2</v>
      </c>
      <c r="AM33" s="175">
        <v>0.1271893353277801</v>
      </c>
      <c r="AN33" s="183">
        <f t="shared" si="0"/>
        <v>1</v>
      </c>
      <c r="AP33" s="155"/>
      <c r="AQ33" s="42"/>
    </row>
    <row r="34" spans="1:43" ht="24.95" customHeight="1" x14ac:dyDescent="0.2">
      <c r="A34" s="395"/>
      <c r="B34" s="397"/>
      <c r="C34" s="398"/>
      <c r="D34" s="48">
        <f>D33*$C$33</f>
        <v>0</v>
      </c>
      <c r="E34" s="48">
        <f t="shared" ref="E34:AM34" si="15">E33*$C$33</f>
        <v>0</v>
      </c>
      <c r="F34" s="48">
        <f t="shared" si="15"/>
        <v>0</v>
      </c>
      <c r="G34" s="48">
        <f t="shared" si="15"/>
        <v>0</v>
      </c>
      <c r="H34" s="48">
        <f t="shared" si="15"/>
        <v>0</v>
      </c>
      <c r="I34" s="48">
        <f t="shared" si="15"/>
        <v>0</v>
      </c>
      <c r="J34" s="48">
        <f t="shared" si="15"/>
        <v>0</v>
      </c>
      <c r="K34" s="48">
        <f t="shared" si="15"/>
        <v>0</v>
      </c>
      <c r="L34" s="48">
        <f t="shared" si="15"/>
        <v>0</v>
      </c>
      <c r="M34" s="48">
        <f t="shared" si="15"/>
        <v>0</v>
      </c>
      <c r="N34" s="48">
        <f t="shared" si="15"/>
        <v>0</v>
      </c>
      <c r="O34" s="48">
        <f t="shared" si="15"/>
        <v>0</v>
      </c>
      <c r="P34" s="48">
        <f t="shared" si="15"/>
        <v>0</v>
      </c>
      <c r="Q34" s="48">
        <f t="shared" si="15"/>
        <v>0</v>
      </c>
      <c r="R34" s="48">
        <f t="shared" si="15"/>
        <v>0</v>
      </c>
      <c r="S34" s="48">
        <f t="shared" si="15"/>
        <v>0</v>
      </c>
      <c r="T34" s="48">
        <f t="shared" si="15"/>
        <v>0</v>
      </c>
      <c r="U34" s="48">
        <f t="shared" si="15"/>
        <v>0</v>
      </c>
      <c r="V34" s="48">
        <f t="shared" si="15"/>
        <v>0</v>
      </c>
      <c r="W34" s="48">
        <f t="shared" si="15"/>
        <v>0</v>
      </c>
      <c r="X34" s="48">
        <f t="shared" si="15"/>
        <v>0</v>
      </c>
      <c r="Y34" s="246">
        <f t="shared" si="15"/>
        <v>0</v>
      </c>
      <c r="Z34" s="235">
        <f t="shared" si="15"/>
        <v>0</v>
      </c>
      <c r="AA34" s="48">
        <f t="shared" si="15"/>
        <v>0</v>
      </c>
      <c r="AB34" s="48">
        <f t="shared" si="15"/>
        <v>0</v>
      </c>
      <c r="AC34" s="48">
        <f t="shared" si="15"/>
        <v>0</v>
      </c>
      <c r="AD34" s="48">
        <f t="shared" si="15"/>
        <v>0</v>
      </c>
      <c r="AE34" s="48">
        <f t="shared" si="15"/>
        <v>0</v>
      </c>
      <c r="AF34" s="48">
        <f t="shared" si="15"/>
        <v>0</v>
      </c>
      <c r="AG34" s="48">
        <f t="shared" si="15"/>
        <v>0</v>
      </c>
      <c r="AH34" s="48">
        <f t="shared" si="15"/>
        <v>0</v>
      </c>
      <c r="AI34" s="48">
        <f t="shared" si="15"/>
        <v>0</v>
      </c>
      <c r="AJ34" s="48">
        <f t="shared" si="15"/>
        <v>0</v>
      </c>
      <c r="AK34" s="48">
        <f t="shared" si="15"/>
        <v>0</v>
      </c>
      <c r="AL34" s="48">
        <f t="shared" si="15"/>
        <v>0</v>
      </c>
      <c r="AM34" s="176">
        <f t="shared" si="15"/>
        <v>0</v>
      </c>
      <c r="AN34" s="184">
        <f t="shared" si="0"/>
        <v>0</v>
      </c>
    </row>
    <row r="35" spans="1:43" ht="24.95" customHeight="1" x14ac:dyDescent="0.2">
      <c r="A35" s="394" t="s">
        <v>1033</v>
      </c>
      <c r="B35" s="396" t="s">
        <v>1212</v>
      </c>
      <c r="C35" s="392">
        <f>RESUMO!C32</f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245"/>
      <c r="Z35" s="234">
        <v>0.25</v>
      </c>
      <c r="AA35" s="46">
        <v>0.25</v>
      </c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>
        <v>0.25</v>
      </c>
      <c r="AM35" s="175">
        <v>0.25</v>
      </c>
      <c r="AN35" s="183">
        <f t="shared" si="0"/>
        <v>1</v>
      </c>
    </row>
    <row r="36" spans="1:43" ht="24.95" customHeight="1" x14ac:dyDescent="0.2">
      <c r="A36" s="395"/>
      <c r="B36" s="397"/>
      <c r="C36" s="398"/>
      <c r="D36" s="48">
        <f>D35*$C$35</f>
        <v>0</v>
      </c>
      <c r="E36" s="48">
        <f t="shared" ref="E36:AM36" si="16">E35*$C$35</f>
        <v>0</v>
      </c>
      <c r="F36" s="48">
        <f t="shared" si="16"/>
        <v>0</v>
      </c>
      <c r="G36" s="48">
        <f t="shared" si="16"/>
        <v>0</v>
      </c>
      <c r="H36" s="48">
        <f t="shared" si="16"/>
        <v>0</v>
      </c>
      <c r="I36" s="48">
        <f t="shared" si="16"/>
        <v>0</v>
      </c>
      <c r="J36" s="48">
        <f t="shared" si="16"/>
        <v>0</v>
      </c>
      <c r="K36" s="48">
        <f t="shared" si="16"/>
        <v>0</v>
      </c>
      <c r="L36" s="48">
        <f t="shared" si="16"/>
        <v>0</v>
      </c>
      <c r="M36" s="48">
        <f t="shared" si="16"/>
        <v>0</v>
      </c>
      <c r="N36" s="48">
        <f t="shared" si="16"/>
        <v>0</v>
      </c>
      <c r="O36" s="48">
        <f t="shared" si="16"/>
        <v>0</v>
      </c>
      <c r="P36" s="48">
        <f t="shared" si="16"/>
        <v>0</v>
      </c>
      <c r="Q36" s="48">
        <f t="shared" si="16"/>
        <v>0</v>
      </c>
      <c r="R36" s="48">
        <f t="shared" si="16"/>
        <v>0</v>
      </c>
      <c r="S36" s="48">
        <f t="shared" si="16"/>
        <v>0</v>
      </c>
      <c r="T36" s="48">
        <f t="shared" si="16"/>
        <v>0</v>
      </c>
      <c r="U36" s="48">
        <f t="shared" si="16"/>
        <v>0</v>
      </c>
      <c r="V36" s="48">
        <f t="shared" si="16"/>
        <v>0</v>
      </c>
      <c r="W36" s="48">
        <f t="shared" si="16"/>
        <v>0</v>
      </c>
      <c r="X36" s="48">
        <f t="shared" si="16"/>
        <v>0</v>
      </c>
      <c r="Y36" s="246">
        <f t="shared" si="16"/>
        <v>0</v>
      </c>
      <c r="Z36" s="235">
        <f t="shared" si="16"/>
        <v>0</v>
      </c>
      <c r="AA36" s="48">
        <f t="shared" si="16"/>
        <v>0</v>
      </c>
      <c r="AB36" s="48">
        <f t="shared" si="16"/>
        <v>0</v>
      </c>
      <c r="AC36" s="48">
        <f t="shared" si="16"/>
        <v>0</v>
      </c>
      <c r="AD36" s="48">
        <f t="shared" si="16"/>
        <v>0</v>
      </c>
      <c r="AE36" s="48">
        <f t="shared" si="16"/>
        <v>0</v>
      </c>
      <c r="AF36" s="48">
        <f t="shared" si="16"/>
        <v>0</v>
      </c>
      <c r="AG36" s="48">
        <f t="shared" si="16"/>
        <v>0</v>
      </c>
      <c r="AH36" s="48">
        <f t="shared" si="16"/>
        <v>0</v>
      </c>
      <c r="AI36" s="48">
        <f t="shared" si="16"/>
        <v>0</v>
      </c>
      <c r="AJ36" s="48">
        <f t="shared" si="16"/>
        <v>0</v>
      </c>
      <c r="AK36" s="48">
        <f t="shared" si="16"/>
        <v>0</v>
      </c>
      <c r="AL36" s="48">
        <f t="shared" si="16"/>
        <v>0</v>
      </c>
      <c r="AM36" s="176">
        <f t="shared" si="16"/>
        <v>0</v>
      </c>
      <c r="AN36" s="184">
        <f t="shared" si="0"/>
        <v>0</v>
      </c>
    </row>
    <row r="37" spans="1:43" ht="24.95" customHeight="1" x14ac:dyDescent="0.2">
      <c r="A37" s="394" t="s">
        <v>1401</v>
      </c>
      <c r="B37" s="396" t="s">
        <v>804</v>
      </c>
      <c r="C37" s="392">
        <f>RESUMO!C33</f>
        <v>0</v>
      </c>
      <c r="D37" s="46"/>
      <c r="E37" s="46"/>
      <c r="F37" s="46"/>
      <c r="G37" s="46"/>
      <c r="H37" s="46"/>
      <c r="I37" s="46"/>
      <c r="J37" s="46"/>
      <c r="K37" s="46">
        <v>0.50000000000000011</v>
      </c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245"/>
      <c r="Z37" s="234"/>
      <c r="AA37" s="46">
        <v>0.25</v>
      </c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175">
        <v>0.25</v>
      </c>
      <c r="AN37" s="183">
        <f t="shared" si="0"/>
        <v>1</v>
      </c>
    </row>
    <row r="38" spans="1:43" ht="24.95" customHeight="1" x14ac:dyDescent="0.2">
      <c r="A38" s="395"/>
      <c r="B38" s="397"/>
      <c r="C38" s="398"/>
      <c r="D38" s="48">
        <f>D37*$C$37</f>
        <v>0</v>
      </c>
      <c r="E38" s="48">
        <f t="shared" ref="E38:AM38" si="17">E37*$C$37</f>
        <v>0</v>
      </c>
      <c r="F38" s="48">
        <f t="shared" si="17"/>
        <v>0</v>
      </c>
      <c r="G38" s="48">
        <f t="shared" si="17"/>
        <v>0</v>
      </c>
      <c r="H38" s="48">
        <f t="shared" si="17"/>
        <v>0</v>
      </c>
      <c r="I38" s="48">
        <f t="shared" si="17"/>
        <v>0</v>
      </c>
      <c r="J38" s="48">
        <f t="shared" si="17"/>
        <v>0</v>
      </c>
      <c r="K38" s="48">
        <f t="shared" si="17"/>
        <v>0</v>
      </c>
      <c r="L38" s="48">
        <f t="shared" si="17"/>
        <v>0</v>
      </c>
      <c r="M38" s="48">
        <f t="shared" si="17"/>
        <v>0</v>
      </c>
      <c r="N38" s="48">
        <f t="shared" si="17"/>
        <v>0</v>
      </c>
      <c r="O38" s="48">
        <f t="shared" si="17"/>
        <v>0</v>
      </c>
      <c r="P38" s="48">
        <f t="shared" si="17"/>
        <v>0</v>
      </c>
      <c r="Q38" s="48">
        <f t="shared" si="17"/>
        <v>0</v>
      </c>
      <c r="R38" s="48">
        <f t="shared" si="17"/>
        <v>0</v>
      </c>
      <c r="S38" s="48">
        <f t="shared" si="17"/>
        <v>0</v>
      </c>
      <c r="T38" s="48">
        <f t="shared" si="17"/>
        <v>0</v>
      </c>
      <c r="U38" s="48">
        <f t="shared" si="17"/>
        <v>0</v>
      </c>
      <c r="V38" s="48">
        <f t="shared" si="17"/>
        <v>0</v>
      </c>
      <c r="W38" s="48">
        <f t="shared" si="17"/>
        <v>0</v>
      </c>
      <c r="X38" s="48">
        <f t="shared" si="17"/>
        <v>0</v>
      </c>
      <c r="Y38" s="246">
        <f t="shared" si="17"/>
        <v>0</v>
      </c>
      <c r="Z38" s="235">
        <f t="shared" si="17"/>
        <v>0</v>
      </c>
      <c r="AA38" s="48">
        <f t="shared" si="17"/>
        <v>0</v>
      </c>
      <c r="AB38" s="48">
        <f t="shared" si="17"/>
        <v>0</v>
      </c>
      <c r="AC38" s="48">
        <f t="shared" si="17"/>
        <v>0</v>
      </c>
      <c r="AD38" s="48">
        <f t="shared" si="17"/>
        <v>0</v>
      </c>
      <c r="AE38" s="48">
        <f t="shared" si="17"/>
        <v>0</v>
      </c>
      <c r="AF38" s="48">
        <f t="shared" si="17"/>
        <v>0</v>
      </c>
      <c r="AG38" s="48">
        <f t="shared" si="17"/>
        <v>0</v>
      </c>
      <c r="AH38" s="48">
        <f t="shared" si="17"/>
        <v>0</v>
      </c>
      <c r="AI38" s="48">
        <f t="shared" si="17"/>
        <v>0</v>
      </c>
      <c r="AJ38" s="48">
        <f t="shared" si="17"/>
        <v>0</v>
      </c>
      <c r="AK38" s="48">
        <f t="shared" si="17"/>
        <v>0</v>
      </c>
      <c r="AL38" s="48">
        <f t="shared" si="17"/>
        <v>0</v>
      </c>
      <c r="AM38" s="176">
        <f t="shared" si="17"/>
        <v>0</v>
      </c>
      <c r="AN38" s="184">
        <f t="shared" si="0"/>
        <v>0</v>
      </c>
      <c r="AP38" s="35"/>
    </row>
    <row r="39" spans="1:43" ht="24.95" customHeight="1" x14ac:dyDescent="0.2">
      <c r="A39" s="394" t="s">
        <v>1402</v>
      </c>
      <c r="B39" s="396" t="s">
        <v>1034</v>
      </c>
      <c r="C39" s="392">
        <f>RESUMO!C34</f>
        <v>0</v>
      </c>
      <c r="D39" s="46"/>
      <c r="E39" s="46"/>
      <c r="F39" s="46"/>
      <c r="G39" s="46"/>
      <c r="H39" s="46"/>
      <c r="I39" s="46"/>
      <c r="J39" s="46">
        <v>8.7479411119914585E-2</v>
      </c>
      <c r="K39" s="46">
        <v>8.7479411119914585E-2</v>
      </c>
      <c r="L39" s="46"/>
      <c r="M39" s="46">
        <v>5.2499999999999998E-2</v>
      </c>
      <c r="N39" s="46">
        <v>5.2499999999999998E-2</v>
      </c>
      <c r="O39" s="46">
        <v>5.2499999999999998E-2</v>
      </c>
      <c r="P39" s="46">
        <v>0.1049752943453854</v>
      </c>
      <c r="Q39" s="46">
        <v>7.435749953538473E-2</v>
      </c>
      <c r="R39" s="46">
        <v>7.435749953538473E-2</v>
      </c>
      <c r="S39" s="46">
        <v>4.3739705559957293E-2</v>
      </c>
      <c r="T39" s="46">
        <v>4.2274921864999981E-2</v>
      </c>
      <c r="U39" s="46">
        <v>1.8061166386806996E-2</v>
      </c>
      <c r="V39" s="46">
        <v>9.0477754021335236E-3</v>
      </c>
      <c r="W39" s="46">
        <v>9.0477754021335236E-3</v>
      </c>
      <c r="X39" s="46"/>
      <c r="Y39" s="245"/>
      <c r="Z39" s="234"/>
      <c r="AA39" s="46">
        <v>9.0477754021335236E-3</v>
      </c>
      <c r="AB39" s="46">
        <v>3.6600000000000001E-2</v>
      </c>
      <c r="AC39" s="46">
        <v>3.6600000000000001E-2</v>
      </c>
      <c r="AD39" s="46">
        <v>3.6600000000000001E-2</v>
      </c>
      <c r="AE39" s="46">
        <v>3.6600000000000001E-2</v>
      </c>
      <c r="AF39" s="46">
        <v>4.3739705559957293E-2</v>
      </c>
      <c r="AG39" s="46">
        <v>4.2274921864999981E-2</v>
      </c>
      <c r="AH39" s="46">
        <v>1.8061166386806996E-2</v>
      </c>
      <c r="AI39" s="46">
        <v>1.40604197098199E-2</v>
      </c>
      <c r="AJ39" s="46">
        <v>9.0477754021335236E-3</v>
      </c>
      <c r="AK39" s="46"/>
      <c r="AL39" s="46"/>
      <c r="AM39" s="175">
        <v>9.0477754021335236E-3</v>
      </c>
      <c r="AN39" s="183">
        <f t="shared" si="0"/>
        <v>1</v>
      </c>
    </row>
    <row r="40" spans="1:43" ht="24.95" customHeight="1" x14ac:dyDescent="0.2">
      <c r="A40" s="395"/>
      <c r="B40" s="397"/>
      <c r="C40" s="398"/>
      <c r="D40" s="48">
        <f>D39*$C$39</f>
        <v>0</v>
      </c>
      <c r="E40" s="48">
        <f t="shared" ref="E40:AM40" si="18">E39*$C$39</f>
        <v>0</v>
      </c>
      <c r="F40" s="48">
        <f t="shared" si="18"/>
        <v>0</v>
      </c>
      <c r="G40" s="48">
        <f t="shared" si="18"/>
        <v>0</v>
      </c>
      <c r="H40" s="48">
        <f t="shared" si="18"/>
        <v>0</v>
      </c>
      <c r="I40" s="48">
        <f t="shared" si="18"/>
        <v>0</v>
      </c>
      <c r="J40" s="48">
        <f t="shared" si="18"/>
        <v>0</v>
      </c>
      <c r="K40" s="48">
        <f t="shared" si="18"/>
        <v>0</v>
      </c>
      <c r="L40" s="48">
        <f t="shared" si="18"/>
        <v>0</v>
      </c>
      <c r="M40" s="48">
        <f t="shared" si="18"/>
        <v>0</v>
      </c>
      <c r="N40" s="48">
        <f t="shared" si="18"/>
        <v>0</v>
      </c>
      <c r="O40" s="48">
        <f t="shared" si="18"/>
        <v>0</v>
      </c>
      <c r="P40" s="48">
        <f t="shared" si="18"/>
        <v>0</v>
      </c>
      <c r="Q40" s="48">
        <f t="shared" si="18"/>
        <v>0</v>
      </c>
      <c r="R40" s="48">
        <f t="shared" si="18"/>
        <v>0</v>
      </c>
      <c r="S40" s="48">
        <f t="shared" si="18"/>
        <v>0</v>
      </c>
      <c r="T40" s="48">
        <f t="shared" si="18"/>
        <v>0</v>
      </c>
      <c r="U40" s="48">
        <f t="shared" si="18"/>
        <v>0</v>
      </c>
      <c r="V40" s="48">
        <f t="shared" si="18"/>
        <v>0</v>
      </c>
      <c r="W40" s="48">
        <f t="shared" si="18"/>
        <v>0</v>
      </c>
      <c r="X40" s="48">
        <f t="shared" si="18"/>
        <v>0</v>
      </c>
      <c r="Y40" s="246">
        <f t="shared" si="18"/>
        <v>0</v>
      </c>
      <c r="Z40" s="235">
        <f t="shared" si="18"/>
        <v>0</v>
      </c>
      <c r="AA40" s="48">
        <f t="shared" si="18"/>
        <v>0</v>
      </c>
      <c r="AB40" s="48">
        <f t="shared" si="18"/>
        <v>0</v>
      </c>
      <c r="AC40" s="48">
        <f t="shared" si="18"/>
        <v>0</v>
      </c>
      <c r="AD40" s="48">
        <f t="shared" si="18"/>
        <v>0</v>
      </c>
      <c r="AE40" s="48">
        <f t="shared" si="18"/>
        <v>0</v>
      </c>
      <c r="AF40" s="48">
        <f t="shared" si="18"/>
        <v>0</v>
      </c>
      <c r="AG40" s="48">
        <f t="shared" si="18"/>
        <v>0</v>
      </c>
      <c r="AH40" s="48">
        <f t="shared" si="18"/>
        <v>0</v>
      </c>
      <c r="AI40" s="48">
        <f t="shared" si="18"/>
        <v>0</v>
      </c>
      <c r="AJ40" s="48">
        <f t="shared" si="18"/>
        <v>0</v>
      </c>
      <c r="AK40" s="48">
        <f t="shared" si="18"/>
        <v>0</v>
      </c>
      <c r="AL40" s="48">
        <f t="shared" si="18"/>
        <v>0</v>
      </c>
      <c r="AM40" s="176">
        <f t="shared" si="18"/>
        <v>0</v>
      </c>
      <c r="AN40" s="184">
        <f t="shared" si="0"/>
        <v>0</v>
      </c>
    </row>
    <row r="41" spans="1:43" ht="24.95" customHeight="1" x14ac:dyDescent="0.2">
      <c r="A41" s="394" t="s">
        <v>1447</v>
      </c>
      <c r="B41" s="396" t="s">
        <v>1110</v>
      </c>
      <c r="C41" s="392">
        <f>RESUMO!C35</f>
        <v>0</v>
      </c>
      <c r="D41" s="46"/>
      <c r="E41" s="46"/>
      <c r="F41" s="46"/>
      <c r="G41" s="46">
        <v>7.7507224343771983E-2</v>
      </c>
      <c r="H41" s="46">
        <v>7.7507224343771983E-2</v>
      </c>
      <c r="I41" s="46">
        <v>7.7507224343771983E-2</v>
      </c>
      <c r="J41" s="46">
        <v>7.7507224343771983E-2</v>
      </c>
      <c r="K41" s="46">
        <v>7.7507224343771983E-2</v>
      </c>
      <c r="L41" s="46">
        <v>7.7507224343771983E-2</v>
      </c>
      <c r="M41" s="46">
        <v>7.7507224343771983E-2</v>
      </c>
      <c r="N41" s="46">
        <v>7.7507224343771983E-2</v>
      </c>
      <c r="O41" s="46">
        <v>7.7507224343771983E-2</v>
      </c>
      <c r="P41" s="46">
        <v>7.7507223177412404E-2</v>
      </c>
      <c r="Q41" s="46"/>
      <c r="R41" s="46"/>
      <c r="S41" s="46"/>
      <c r="T41" s="46"/>
      <c r="U41" s="46"/>
      <c r="V41" s="46"/>
      <c r="W41" s="46"/>
      <c r="X41" s="46"/>
      <c r="Y41" s="245"/>
      <c r="Z41" s="234"/>
      <c r="AA41" s="46"/>
      <c r="AB41" s="46">
        <v>0.14742053338486799</v>
      </c>
      <c r="AC41" s="46">
        <v>7.7507224343771802E-2</v>
      </c>
      <c r="AD41" s="46"/>
      <c r="AE41" s="46"/>
      <c r="AF41" s="46"/>
      <c r="AG41" s="46"/>
      <c r="AH41" s="46"/>
      <c r="AI41" s="46"/>
      <c r="AJ41" s="46"/>
      <c r="AK41" s="46"/>
      <c r="AL41" s="46"/>
      <c r="AM41" s="175"/>
      <c r="AN41" s="183">
        <f t="shared" si="0"/>
        <v>1</v>
      </c>
    </row>
    <row r="42" spans="1:43" ht="24.95" customHeight="1" x14ac:dyDescent="0.2">
      <c r="A42" s="395"/>
      <c r="B42" s="397"/>
      <c r="C42" s="398"/>
      <c r="D42" s="48">
        <f>D41*$C$41</f>
        <v>0</v>
      </c>
      <c r="E42" s="48">
        <f t="shared" ref="E42:AM42" si="19">E41*$C$41</f>
        <v>0</v>
      </c>
      <c r="F42" s="48">
        <f t="shared" si="19"/>
        <v>0</v>
      </c>
      <c r="G42" s="48">
        <f t="shared" si="19"/>
        <v>0</v>
      </c>
      <c r="H42" s="48">
        <f t="shared" si="19"/>
        <v>0</v>
      </c>
      <c r="I42" s="48">
        <f t="shared" si="19"/>
        <v>0</v>
      </c>
      <c r="J42" s="48">
        <f t="shared" si="19"/>
        <v>0</v>
      </c>
      <c r="K42" s="48">
        <f t="shared" si="19"/>
        <v>0</v>
      </c>
      <c r="L42" s="48">
        <f t="shared" si="19"/>
        <v>0</v>
      </c>
      <c r="M42" s="48">
        <f t="shared" si="19"/>
        <v>0</v>
      </c>
      <c r="N42" s="48">
        <f t="shared" si="19"/>
        <v>0</v>
      </c>
      <c r="O42" s="48">
        <f t="shared" si="19"/>
        <v>0</v>
      </c>
      <c r="P42" s="48">
        <f t="shared" si="19"/>
        <v>0</v>
      </c>
      <c r="Q42" s="48">
        <f t="shared" si="19"/>
        <v>0</v>
      </c>
      <c r="R42" s="48">
        <f t="shared" si="19"/>
        <v>0</v>
      </c>
      <c r="S42" s="48">
        <f t="shared" si="19"/>
        <v>0</v>
      </c>
      <c r="T42" s="48">
        <f t="shared" si="19"/>
        <v>0</v>
      </c>
      <c r="U42" s="48">
        <f t="shared" si="19"/>
        <v>0</v>
      </c>
      <c r="V42" s="48">
        <f t="shared" si="19"/>
        <v>0</v>
      </c>
      <c r="W42" s="48">
        <f t="shared" si="19"/>
        <v>0</v>
      </c>
      <c r="X42" s="48">
        <f t="shared" si="19"/>
        <v>0</v>
      </c>
      <c r="Y42" s="246">
        <f t="shared" si="19"/>
        <v>0</v>
      </c>
      <c r="Z42" s="235">
        <f t="shared" si="19"/>
        <v>0</v>
      </c>
      <c r="AA42" s="48">
        <f t="shared" si="19"/>
        <v>0</v>
      </c>
      <c r="AB42" s="48">
        <f t="shared" si="19"/>
        <v>0</v>
      </c>
      <c r="AC42" s="48">
        <f t="shared" si="19"/>
        <v>0</v>
      </c>
      <c r="AD42" s="48">
        <f t="shared" si="19"/>
        <v>0</v>
      </c>
      <c r="AE42" s="48">
        <f t="shared" si="19"/>
        <v>0</v>
      </c>
      <c r="AF42" s="48">
        <f t="shared" si="19"/>
        <v>0</v>
      </c>
      <c r="AG42" s="48">
        <f t="shared" si="19"/>
        <v>0</v>
      </c>
      <c r="AH42" s="48">
        <f t="shared" si="19"/>
        <v>0</v>
      </c>
      <c r="AI42" s="48">
        <f t="shared" si="19"/>
        <v>0</v>
      </c>
      <c r="AJ42" s="48">
        <f t="shared" si="19"/>
        <v>0</v>
      </c>
      <c r="AK42" s="48">
        <f t="shared" si="19"/>
        <v>0</v>
      </c>
      <c r="AL42" s="48">
        <f t="shared" si="19"/>
        <v>0</v>
      </c>
      <c r="AM42" s="176">
        <f t="shared" si="19"/>
        <v>0</v>
      </c>
      <c r="AN42" s="184">
        <f t="shared" si="0"/>
        <v>0</v>
      </c>
    </row>
    <row r="43" spans="1:43" ht="24.95" customHeight="1" x14ac:dyDescent="0.2">
      <c r="A43" s="394" t="s">
        <v>1446</v>
      </c>
      <c r="B43" s="396" t="s">
        <v>1110</v>
      </c>
      <c r="C43" s="392">
        <f>'PLANILHA ANÁLITICA'!G599</f>
        <v>0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>
        <v>7.7507224343771983E-2</v>
      </c>
      <c r="T43" s="46">
        <v>7.7507224343771983E-2</v>
      </c>
      <c r="U43" s="46">
        <v>7.7507224343771983E-2</v>
      </c>
      <c r="V43" s="46">
        <v>7.7507224343771983E-2</v>
      </c>
      <c r="W43" s="46">
        <v>7.7507224343771983E-2</v>
      </c>
      <c r="X43" s="46">
        <v>7.7507224343771983E-2</v>
      </c>
      <c r="Y43" s="245"/>
      <c r="Z43" s="234"/>
      <c r="AA43" s="46"/>
      <c r="AB43" s="46">
        <v>0.14742053338486799</v>
      </c>
      <c r="AC43" s="46">
        <v>7.7507224343771802E-2</v>
      </c>
      <c r="AD43" s="46"/>
      <c r="AE43" s="46"/>
      <c r="AF43" s="46">
        <v>7.7507224343771983E-2</v>
      </c>
      <c r="AG43" s="46">
        <v>7.7507224343771983E-2</v>
      </c>
      <c r="AH43" s="46">
        <v>7.7507224343771983E-2</v>
      </c>
      <c r="AI43" s="46">
        <v>7.7507223177412404E-2</v>
      </c>
      <c r="AJ43" s="46"/>
      <c r="AK43" s="46"/>
      <c r="AL43" s="46"/>
      <c r="AM43" s="175"/>
      <c r="AN43" s="183" t="e">
        <f>AN44/C43</f>
        <v>#DIV/0!</v>
      </c>
    </row>
    <row r="44" spans="1:43" ht="24.95" customHeight="1" thickBot="1" x14ac:dyDescent="0.25">
      <c r="A44" s="395"/>
      <c r="B44" s="397"/>
      <c r="C44" s="398"/>
      <c r="D44" s="48">
        <f>D43*$C$43</f>
        <v>0</v>
      </c>
      <c r="E44" s="48">
        <f t="shared" ref="E44:AM44" si="20">E43*$C$43</f>
        <v>0</v>
      </c>
      <c r="F44" s="48">
        <f t="shared" si="20"/>
        <v>0</v>
      </c>
      <c r="G44" s="48">
        <f t="shared" si="20"/>
        <v>0</v>
      </c>
      <c r="H44" s="48">
        <f t="shared" si="20"/>
        <v>0</v>
      </c>
      <c r="I44" s="48">
        <f t="shared" si="20"/>
        <v>0</v>
      </c>
      <c r="J44" s="48">
        <f t="shared" si="20"/>
        <v>0</v>
      </c>
      <c r="K44" s="48">
        <f t="shared" si="20"/>
        <v>0</v>
      </c>
      <c r="L44" s="48">
        <f t="shared" si="20"/>
        <v>0</v>
      </c>
      <c r="M44" s="48">
        <f t="shared" si="20"/>
        <v>0</v>
      </c>
      <c r="N44" s="48">
        <f t="shared" si="20"/>
        <v>0</v>
      </c>
      <c r="O44" s="48">
        <f t="shared" si="20"/>
        <v>0</v>
      </c>
      <c r="P44" s="48">
        <f t="shared" si="20"/>
        <v>0</v>
      </c>
      <c r="Q44" s="48">
        <f t="shared" si="20"/>
        <v>0</v>
      </c>
      <c r="R44" s="48">
        <f t="shared" si="20"/>
        <v>0</v>
      </c>
      <c r="S44" s="48">
        <f t="shared" si="20"/>
        <v>0</v>
      </c>
      <c r="T44" s="48">
        <f t="shared" si="20"/>
        <v>0</v>
      </c>
      <c r="U44" s="48">
        <f t="shared" si="20"/>
        <v>0</v>
      </c>
      <c r="V44" s="48">
        <f t="shared" si="20"/>
        <v>0</v>
      </c>
      <c r="W44" s="48">
        <f t="shared" si="20"/>
        <v>0</v>
      </c>
      <c r="X44" s="48">
        <f t="shared" si="20"/>
        <v>0</v>
      </c>
      <c r="Y44" s="246">
        <f t="shared" si="20"/>
        <v>0</v>
      </c>
      <c r="Z44" s="235">
        <f t="shared" si="20"/>
        <v>0</v>
      </c>
      <c r="AA44" s="48">
        <f t="shared" si="20"/>
        <v>0</v>
      </c>
      <c r="AB44" s="48">
        <f t="shared" si="20"/>
        <v>0</v>
      </c>
      <c r="AC44" s="48">
        <f t="shared" si="20"/>
        <v>0</v>
      </c>
      <c r="AD44" s="48">
        <f t="shared" si="20"/>
        <v>0</v>
      </c>
      <c r="AE44" s="48">
        <f t="shared" si="20"/>
        <v>0</v>
      </c>
      <c r="AF44" s="48">
        <f t="shared" si="20"/>
        <v>0</v>
      </c>
      <c r="AG44" s="48">
        <f t="shared" si="20"/>
        <v>0</v>
      </c>
      <c r="AH44" s="48">
        <f t="shared" si="20"/>
        <v>0</v>
      </c>
      <c r="AI44" s="48">
        <f t="shared" si="20"/>
        <v>0</v>
      </c>
      <c r="AJ44" s="48">
        <f t="shared" si="20"/>
        <v>0</v>
      </c>
      <c r="AK44" s="48">
        <f t="shared" si="20"/>
        <v>0</v>
      </c>
      <c r="AL44" s="48">
        <f t="shared" si="20"/>
        <v>0</v>
      </c>
      <c r="AM44" s="48">
        <f t="shared" si="20"/>
        <v>0</v>
      </c>
      <c r="AN44" s="184">
        <f t="shared" ref="AN44" si="21">SUM(D44:AM44)</f>
        <v>0</v>
      </c>
    </row>
    <row r="45" spans="1:43" ht="24.6" customHeight="1" thickBot="1" x14ac:dyDescent="0.25">
      <c r="A45" s="389" t="s">
        <v>1045</v>
      </c>
      <c r="B45" s="49" t="s">
        <v>834</v>
      </c>
      <c r="C45" s="50">
        <f>SUM(C5:C44)</f>
        <v>0</v>
      </c>
      <c r="D45" s="50">
        <f>D6+D8+D10+D12+D14+D16+D18+D20+D22+D24+D26+D28+D30+D32+D34+D36+D38+D40+D42+D44</f>
        <v>0</v>
      </c>
      <c r="E45" s="50">
        <f t="shared" ref="E45:AN45" si="22">E6+E8+E10+E12+E14+E16+E18+E20+E22+E24+E26+E28+E30+E32+E34+E36+E38+E40+E42+E44</f>
        <v>0</v>
      </c>
      <c r="F45" s="50">
        <f t="shared" si="22"/>
        <v>0</v>
      </c>
      <c r="G45" s="50">
        <f t="shared" si="22"/>
        <v>0</v>
      </c>
      <c r="H45" s="50">
        <f t="shared" si="22"/>
        <v>0</v>
      </c>
      <c r="I45" s="50">
        <f t="shared" si="22"/>
        <v>0</v>
      </c>
      <c r="J45" s="50">
        <f t="shared" si="22"/>
        <v>0</v>
      </c>
      <c r="K45" s="50">
        <f t="shared" si="22"/>
        <v>0</v>
      </c>
      <c r="L45" s="50">
        <f t="shared" si="22"/>
        <v>0</v>
      </c>
      <c r="M45" s="50">
        <f t="shared" si="22"/>
        <v>0</v>
      </c>
      <c r="N45" s="50">
        <f t="shared" si="22"/>
        <v>0</v>
      </c>
      <c r="O45" s="50">
        <f t="shared" si="22"/>
        <v>0</v>
      </c>
      <c r="P45" s="50">
        <f t="shared" si="22"/>
        <v>0</v>
      </c>
      <c r="Q45" s="50">
        <f t="shared" si="22"/>
        <v>0</v>
      </c>
      <c r="R45" s="50">
        <f t="shared" si="22"/>
        <v>0</v>
      </c>
      <c r="S45" s="50">
        <f t="shared" si="22"/>
        <v>0</v>
      </c>
      <c r="T45" s="50">
        <f t="shared" si="22"/>
        <v>0</v>
      </c>
      <c r="U45" s="50">
        <f t="shared" si="22"/>
        <v>0</v>
      </c>
      <c r="V45" s="50">
        <f t="shared" si="22"/>
        <v>0</v>
      </c>
      <c r="W45" s="50">
        <f t="shared" si="22"/>
        <v>0</v>
      </c>
      <c r="X45" s="50">
        <f t="shared" si="22"/>
        <v>0</v>
      </c>
      <c r="Y45" s="237">
        <f t="shared" si="22"/>
        <v>0</v>
      </c>
      <c r="Z45" s="236">
        <f t="shared" si="22"/>
        <v>0</v>
      </c>
      <c r="AA45" s="50">
        <f t="shared" si="22"/>
        <v>0</v>
      </c>
      <c r="AB45" s="50">
        <f t="shared" si="22"/>
        <v>0</v>
      </c>
      <c r="AC45" s="50">
        <f t="shared" si="22"/>
        <v>0</v>
      </c>
      <c r="AD45" s="50">
        <f t="shared" si="22"/>
        <v>0</v>
      </c>
      <c r="AE45" s="50">
        <f t="shared" si="22"/>
        <v>0</v>
      </c>
      <c r="AF45" s="50">
        <f t="shared" si="22"/>
        <v>0</v>
      </c>
      <c r="AG45" s="50">
        <f t="shared" si="22"/>
        <v>0</v>
      </c>
      <c r="AH45" s="50">
        <f t="shared" si="22"/>
        <v>0</v>
      </c>
      <c r="AI45" s="50">
        <f t="shared" si="22"/>
        <v>0</v>
      </c>
      <c r="AJ45" s="50">
        <f t="shared" si="22"/>
        <v>0</v>
      </c>
      <c r="AK45" s="50">
        <f t="shared" si="22"/>
        <v>0</v>
      </c>
      <c r="AL45" s="50">
        <f t="shared" si="22"/>
        <v>0</v>
      </c>
      <c r="AM45" s="50">
        <f t="shared" si="22"/>
        <v>0</v>
      </c>
      <c r="AN45" s="237">
        <f t="shared" si="22"/>
        <v>0</v>
      </c>
    </row>
    <row r="46" spans="1:43" ht="24.95" customHeight="1" thickBot="1" x14ac:dyDescent="0.25">
      <c r="A46" s="399"/>
      <c r="B46" s="51"/>
      <c r="C46" s="52">
        <f>ROUND(C45*B46,2)</f>
        <v>0</v>
      </c>
      <c r="D46" s="52">
        <f>ROUND(D45*$B$46,2)</f>
        <v>0</v>
      </c>
      <c r="E46" s="52">
        <f t="shared" ref="E46:AA46" si="23">ROUND(E45*$B$46,2)</f>
        <v>0</v>
      </c>
      <c r="F46" s="52">
        <f t="shared" si="23"/>
        <v>0</v>
      </c>
      <c r="G46" s="52">
        <f t="shared" si="23"/>
        <v>0</v>
      </c>
      <c r="H46" s="52">
        <f t="shared" si="23"/>
        <v>0</v>
      </c>
      <c r="I46" s="52">
        <f t="shared" si="23"/>
        <v>0</v>
      </c>
      <c r="J46" s="52">
        <f t="shared" si="23"/>
        <v>0</v>
      </c>
      <c r="K46" s="52">
        <f t="shared" si="23"/>
        <v>0</v>
      </c>
      <c r="L46" s="52">
        <f t="shared" si="23"/>
        <v>0</v>
      </c>
      <c r="M46" s="52">
        <f t="shared" si="23"/>
        <v>0</v>
      </c>
      <c r="N46" s="52">
        <f t="shared" si="23"/>
        <v>0</v>
      </c>
      <c r="O46" s="52">
        <f t="shared" si="23"/>
        <v>0</v>
      </c>
      <c r="P46" s="52">
        <f t="shared" si="23"/>
        <v>0</v>
      </c>
      <c r="Q46" s="52">
        <f t="shared" si="23"/>
        <v>0</v>
      </c>
      <c r="R46" s="52">
        <f t="shared" si="23"/>
        <v>0</v>
      </c>
      <c r="S46" s="52">
        <f t="shared" si="23"/>
        <v>0</v>
      </c>
      <c r="T46" s="52">
        <f t="shared" si="23"/>
        <v>0</v>
      </c>
      <c r="U46" s="52">
        <f t="shared" si="23"/>
        <v>0</v>
      </c>
      <c r="V46" s="52">
        <f t="shared" si="23"/>
        <v>0</v>
      </c>
      <c r="W46" s="52">
        <f t="shared" si="23"/>
        <v>0</v>
      </c>
      <c r="X46" s="52">
        <f t="shared" si="23"/>
        <v>0</v>
      </c>
      <c r="Y46" s="247">
        <f t="shared" si="23"/>
        <v>0</v>
      </c>
      <c r="Z46" s="238">
        <f t="shared" si="23"/>
        <v>0</v>
      </c>
      <c r="AA46" s="52">
        <f t="shared" si="23"/>
        <v>0</v>
      </c>
      <c r="AB46" s="52">
        <f t="shared" ref="AB46:AL46" si="24">ROUND(AB45*$B$46,2)</f>
        <v>0</v>
      </c>
      <c r="AC46" s="52">
        <f t="shared" si="24"/>
        <v>0</v>
      </c>
      <c r="AD46" s="52">
        <f t="shared" si="24"/>
        <v>0</v>
      </c>
      <c r="AE46" s="52">
        <f t="shared" si="24"/>
        <v>0</v>
      </c>
      <c r="AF46" s="52">
        <f t="shared" si="24"/>
        <v>0</v>
      </c>
      <c r="AG46" s="52">
        <f t="shared" si="24"/>
        <v>0</v>
      </c>
      <c r="AH46" s="52">
        <f t="shared" si="24"/>
        <v>0</v>
      </c>
      <c r="AI46" s="52">
        <f t="shared" si="24"/>
        <v>0</v>
      </c>
      <c r="AJ46" s="52">
        <f t="shared" si="24"/>
        <v>0</v>
      </c>
      <c r="AK46" s="52">
        <f t="shared" si="24"/>
        <v>0</v>
      </c>
      <c r="AL46" s="52">
        <f t="shared" si="24"/>
        <v>0</v>
      </c>
      <c r="AM46" s="178">
        <f>ROUND(AM45*$B$46,2)</f>
        <v>0</v>
      </c>
      <c r="AN46" s="185">
        <f>ROUND(AN45*$B$46,2)</f>
        <v>0</v>
      </c>
    </row>
    <row r="47" spans="1:43" ht="24.95" customHeight="1" thickBot="1" x14ac:dyDescent="0.25">
      <c r="A47" s="399"/>
      <c r="B47" s="53" t="s">
        <v>1046</v>
      </c>
      <c r="C47" s="54">
        <f t="shared" ref="C47:AA47" si="25">C46+C45</f>
        <v>0</v>
      </c>
      <c r="D47" s="54">
        <f t="shared" si="25"/>
        <v>0</v>
      </c>
      <c r="E47" s="54">
        <f t="shared" si="25"/>
        <v>0</v>
      </c>
      <c r="F47" s="54">
        <f t="shared" si="25"/>
        <v>0</v>
      </c>
      <c r="G47" s="54">
        <f t="shared" si="25"/>
        <v>0</v>
      </c>
      <c r="H47" s="54">
        <f t="shared" si="25"/>
        <v>0</v>
      </c>
      <c r="I47" s="54">
        <f t="shared" si="25"/>
        <v>0</v>
      </c>
      <c r="J47" s="54">
        <f t="shared" si="25"/>
        <v>0</v>
      </c>
      <c r="K47" s="54">
        <f t="shared" si="25"/>
        <v>0</v>
      </c>
      <c r="L47" s="54">
        <f t="shared" si="25"/>
        <v>0</v>
      </c>
      <c r="M47" s="54">
        <f t="shared" si="25"/>
        <v>0</v>
      </c>
      <c r="N47" s="54">
        <f t="shared" si="25"/>
        <v>0</v>
      </c>
      <c r="O47" s="54">
        <f t="shared" si="25"/>
        <v>0</v>
      </c>
      <c r="P47" s="54">
        <f t="shared" si="25"/>
        <v>0</v>
      </c>
      <c r="Q47" s="54">
        <f t="shared" si="25"/>
        <v>0</v>
      </c>
      <c r="R47" s="54">
        <f t="shared" si="25"/>
        <v>0</v>
      </c>
      <c r="S47" s="54">
        <f t="shared" si="25"/>
        <v>0</v>
      </c>
      <c r="T47" s="54">
        <f t="shared" si="25"/>
        <v>0</v>
      </c>
      <c r="U47" s="54">
        <f t="shared" si="25"/>
        <v>0</v>
      </c>
      <c r="V47" s="54">
        <f t="shared" si="25"/>
        <v>0</v>
      </c>
      <c r="W47" s="54">
        <f t="shared" si="25"/>
        <v>0</v>
      </c>
      <c r="X47" s="54">
        <f t="shared" si="25"/>
        <v>0</v>
      </c>
      <c r="Y47" s="248">
        <f t="shared" si="25"/>
        <v>0</v>
      </c>
      <c r="Z47" s="239">
        <f t="shared" si="25"/>
        <v>0</v>
      </c>
      <c r="AA47" s="54">
        <f t="shared" si="25"/>
        <v>0</v>
      </c>
      <c r="AB47" s="54">
        <f t="shared" ref="AB47:AL47" si="26">AB46+AB45</f>
        <v>0</v>
      </c>
      <c r="AC47" s="54">
        <f t="shared" si="26"/>
        <v>0</v>
      </c>
      <c r="AD47" s="54">
        <f t="shared" si="26"/>
        <v>0</v>
      </c>
      <c r="AE47" s="54">
        <f t="shared" si="26"/>
        <v>0</v>
      </c>
      <c r="AF47" s="54">
        <f t="shared" si="26"/>
        <v>0</v>
      </c>
      <c r="AG47" s="54">
        <f t="shared" si="26"/>
        <v>0</v>
      </c>
      <c r="AH47" s="54">
        <f t="shared" si="26"/>
        <v>0</v>
      </c>
      <c r="AI47" s="54">
        <f t="shared" si="26"/>
        <v>0</v>
      </c>
      <c r="AJ47" s="54">
        <f t="shared" si="26"/>
        <v>0</v>
      </c>
      <c r="AK47" s="54">
        <f t="shared" si="26"/>
        <v>0</v>
      </c>
      <c r="AL47" s="54">
        <f t="shared" si="26"/>
        <v>0</v>
      </c>
      <c r="AM47" s="179">
        <f>AM46+AM45</f>
        <v>0</v>
      </c>
      <c r="AN47" s="186">
        <f>AN46+AN45</f>
        <v>0</v>
      </c>
    </row>
    <row r="48" spans="1:43" ht="24.95" customHeight="1" thickBot="1" x14ac:dyDescent="0.25">
      <c r="A48" s="390"/>
      <c r="B48" s="55" t="s">
        <v>1076</v>
      </c>
      <c r="C48" s="56">
        <f>C47</f>
        <v>0</v>
      </c>
      <c r="D48" s="57">
        <f>D47</f>
        <v>0</v>
      </c>
      <c r="E48" s="57">
        <f>D48+E47</f>
        <v>0</v>
      </c>
      <c r="F48" s="57">
        <f t="shared" ref="F48:AK48" si="27">E48+F47</f>
        <v>0</v>
      </c>
      <c r="G48" s="57">
        <f t="shared" si="27"/>
        <v>0</v>
      </c>
      <c r="H48" s="57">
        <f t="shared" si="27"/>
        <v>0</v>
      </c>
      <c r="I48" s="57">
        <f t="shared" si="27"/>
        <v>0</v>
      </c>
      <c r="J48" s="57">
        <f t="shared" si="27"/>
        <v>0</v>
      </c>
      <c r="K48" s="57">
        <f t="shared" si="27"/>
        <v>0</v>
      </c>
      <c r="L48" s="57">
        <f t="shared" si="27"/>
        <v>0</v>
      </c>
      <c r="M48" s="57">
        <f t="shared" si="27"/>
        <v>0</v>
      </c>
      <c r="N48" s="57">
        <f t="shared" si="27"/>
        <v>0</v>
      </c>
      <c r="O48" s="57">
        <f t="shared" si="27"/>
        <v>0</v>
      </c>
      <c r="P48" s="57">
        <f t="shared" si="27"/>
        <v>0</v>
      </c>
      <c r="Q48" s="57">
        <f t="shared" si="27"/>
        <v>0</v>
      </c>
      <c r="R48" s="57">
        <f t="shared" si="27"/>
        <v>0</v>
      </c>
      <c r="S48" s="57">
        <f t="shared" si="27"/>
        <v>0</v>
      </c>
      <c r="T48" s="57">
        <f t="shared" si="27"/>
        <v>0</v>
      </c>
      <c r="U48" s="57">
        <f t="shared" si="27"/>
        <v>0</v>
      </c>
      <c r="V48" s="57">
        <f t="shared" si="27"/>
        <v>0</v>
      </c>
      <c r="W48" s="57">
        <f t="shared" si="27"/>
        <v>0</v>
      </c>
      <c r="X48" s="57">
        <f t="shared" si="27"/>
        <v>0</v>
      </c>
      <c r="Y48" s="156">
        <f t="shared" si="27"/>
        <v>0</v>
      </c>
      <c r="Z48" s="240">
        <f t="shared" si="27"/>
        <v>0</v>
      </c>
      <c r="AA48" s="57">
        <f t="shared" si="27"/>
        <v>0</v>
      </c>
      <c r="AB48" s="57">
        <f t="shared" si="27"/>
        <v>0</v>
      </c>
      <c r="AC48" s="57">
        <f t="shared" si="27"/>
        <v>0</v>
      </c>
      <c r="AD48" s="57">
        <f t="shared" si="27"/>
        <v>0</v>
      </c>
      <c r="AE48" s="57">
        <f t="shared" si="27"/>
        <v>0</v>
      </c>
      <c r="AF48" s="57">
        <f t="shared" si="27"/>
        <v>0</v>
      </c>
      <c r="AG48" s="57">
        <f t="shared" si="27"/>
        <v>0</v>
      </c>
      <c r="AH48" s="57">
        <f t="shared" si="27"/>
        <v>0</v>
      </c>
      <c r="AI48" s="57">
        <f t="shared" si="27"/>
        <v>0</v>
      </c>
      <c r="AJ48" s="57">
        <f t="shared" si="27"/>
        <v>0</v>
      </c>
      <c r="AK48" s="57">
        <f t="shared" si="27"/>
        <v>0</v>
      </c>
      <c r="AL48" s="57">
        <f>AK48+AL47</f>
        <v>0</v>
      </c>
      <c r="AM48" s="180">
        <f>AL48+AM47</f>
        <v>0</v>
      </c>
      <c r="AN48" s="156">
        <f>AM48-AN47</f>
        <v>0</v>
      </c>
    </row>
    <row r="49" spans="1:43" ht="24.95" customHeight="1" x14ac:dyDescent="0.2">
      <c r="A49" s="391" t="s">
        <v>1702</v>
      </c>
      <c r="B49" s="58" t="str">
        <f>RESUMO!B40</f>
        <v>EQUIPAMENTOS</v>
      </c>
      <c r="C49" s="392">
        <f>RESUMO!C43</f>
        <v>0</v>
      </c>
      <c r="D49" s="59">
        <v>2.7699999999999999E-2</v>
      </c>
      <c r="E49" s="59">
        <v>2.7699999999999999E-2</v>
      </c>
      <c r="F49" s="59">
        <v>2.7699999999999999E-2</v>
      </c>
      <c r="G49" s="59">
        <v>2.7699999999999999E-2</v>
      </c>
      <c r="H49" s="59">
        <v>2.7699999999999999E-2</v>
      </c>
      <c r="I49" s="59">
        <v>2.7699999999999999E-2</v>
      </c>
      <c r="J49" s="59">
        <v>2.7699999999999999E-2</v>
      </c>
      <c r="K49" s="59">
        <v>2.7699999999999999E-2</v>
      </c>
      <c r="L49" s="59">
        <v>2.7699999999999999E-2</v>
      </c>
      <c r="M49" s="59">
        <v>2.7699999999999999E-2</v>
      </c>
      <c r="N49" s="59">
        <v>2.7699999999999999E-2</v>
      </c>
      <c r="O49" s="59">
        <v>2.7699999999999999E-2</v>
      </c>
      <c r="P49" s="59">
        <v>2.7699999999999999E-2</v>
      </c>
      <c r="Q49" s="59">
        <v>2.7699999999999999E-2</v>
      </c>
      <c r="R49" s="59">
        <v>2.7699999999999999E-2</v>
      </c>
      <c r="S49" s="59">
        <v>2.7699999999999999E-2</v>
      </c>
      <c r="T49" s="59">
        <v>2.7699999999999999E-2</v>
      </c>
      <c r="U49" s="59">
        <v>2.7699999999999999E-2</v>
      </c>
      <c r="V49" s="59">
        <v>2.7699999999999999E-2</v>
      </c>
      <c r="W49" s="59">
        <v>2.7699999999999999E-2</v>
      </c>
      <c r="X49" s="59">
        <v>2.7699999999999999E-2</v>
      </c>
      <c r="Y49" s="249">
        <v>2.7699999999999999E-2</v>
      </c>
      <c r="Z49" s="241">
        <v>2.7699999999999999E-2</v>
      </c>
      <c r="AA49" s="59">
        <v>2.7699999999999999E-2</v>
      </c>
      <c r="AB49" s="59">
        <v>2.7699999999999999E-2</v>
      </c>
      <c r="AC49" s="59">
        <v>2.7699999999999999E-2</v>
      </c>
      <c r="AD49" s="59">
        <v>2.7699999999999999E-2</v>
      </c>
      <c r="AE49" s="59">
        <v>2.7699999999999999E-2</v>
      </c>
      <c r="AF49" s="59">
        <v>2.7699999999999999E-2</v>
      </c>
      <c r="AG49" s="59">
        <v>2.7699999999999999E-2</v>
      </c>
      <c r="AH49" s="59">
        <v>2.7699999999999999E-2</v>
      </c>
      <c r="AI49" s="59">
        <v>2.7699999999999999E-2</v>
      </c>
      <c r="AJ49" s="59">
        <v>2.7699999999999999E-2</v>
      </c>
      <c r="AK49" s="59">
        <v>2.7699999999999999E-2</v>
      </c>
      <c r="AL49" s="59">
        <v>3.0499999999999999E-2</v>
      </c>
      <c r="AM49" s="181">
        <v>2.7700000000000835E-2</v>
      </c>
      <c r="AN49" s="231" t="e">
        <f>AN50/C51</f>
        <v>#DIV/0!</v>
      </c>
    </row>
    <row r="50" spans="1:43" ht="24.95" customHeight="1" thickBot="1" x14ac:dyDescent="0.25">
      <c r="A50" s="391"/>
      <c r="B50" s="61"/>
      <c r="C50" s="393"/>
      <c r="D50" s="62">
        <f>ROUND(D49*$C$49,2)</f>
        <v>0</v>
      </c>
      <c r="E50" s="62">
        <f t="shared" ref="E50:AM50" si="28">ROUND(E49*$C$49,2)</f>
        <v>0</v>
      </c>
      <c r="F50" s="62">
        <f t="shared" si="28"/>
        <v>0</v>
      </c>
      <c r="G50" s="62">
        <f t="shared" si="28"/>
        <v>0</v>
      </c>
      <c r="H50" s="62">
        <f t="shared" si="28"/>
        <v>0</v>
      </c>
      <c r="I50" s="62">
        <f t="shared" si="28"/>
        <v>0</v>
      </c>
      <c r="J50" s="62">
        <f t="shared" si="28"/>
        <v>0</v>
      </c>
      <c r="K50" s="62">
        <f t="shared" si="28"/>
        <v>0</v>
      </c>
      <c r="L50" s="62">
        <f t="shared" si="28"/>
        <v>0</v>
      </c>
      <c r="M50" s="62">
        <f t="shared" si="28"/>
        <v>0</v>
      </c>
      <c r="N50" s="62">
        <f t="shared" si="28"/>
        <v>0</v>
      </c>
      <c r="O50" s="62">
        <f t="shared" si="28"/>
        <v>0</v>
      </c>
      <c r="P50" s="62">
        <f t="shared" si="28"/>
        <v>0</v>
      </c>
      <c r="Q50" s="62">
        <f t="shared" si="28"/>
        <v>0</v>
      </c>
      <c r="R50" s="62">
        <f t="shared" si="28"/>
        <v>0</v>
      </c>
      <c r="S50" s="62">
        <f t="shared" si="28"/>
        <v>0</v>
      </c>
      <c r="T50" s="62">
        <f t="shared" si="28"/>
        <v>0</v>
      </c>
      <c r="U50" s="62">
        <f t="shared" si="28"/>
        <v>0</v>
      </c>
      <c r="V50" s="62">
        <f t="shared" si="28"/>
        <v>0</v>
      </c>
      <c r="W50" s="62">
        <f t="shared" si="28"/>
        <v>0</v>
      </c>
      <c r="X50" s="62">
        <f t="shared" si="28"/>
        <v>0</v>
      </c>
      <c r="Y50" s="62">
        <f t="shared" si="28"/>
        <v>0</v>
      </c>
      <c r="Z50" s="62">
        <f t="shared" si="28"/>
        <v>0</v>
      </c>
      <c r="AA50" s="62">
        <f t="shared" si="28"/>
        <v>0</v>
      </c>
      <c r="AB50" s="62">
        <f t="shared" si="28"/>
        <v>0</v>
      </c>
      <c r="AC50" s="62">
        <f t="shared" si="28"/>
        <v>0</v>
      </c>
      <c r="AD50" s="62">
        <f t="shared" si="28"/>
        <v>0</v>
      </c>
      <c r="AE50" s="62">
        <f t="shared" si="28"/>
        <v>0</v>
      </c>
      <c r="AF50" s="62">
        <f t="shared" si="28"/>
        <v>0</v>
      </c>
      <c r="AG50" s="62">
        <f t="shared" si="28"/>
        <v>0</v>
      </c>
      <c r="AH50" s="62">
        <f t="shared" si="28"/>
        <v>0</v>
      </c>
      <c r="AI50" s="62">
        <f t="shared" si="28"/>
        <v>0</v>
      </c>
      <c r="AJ50" s="62">
        <f t="shared" si="28"/>
        <v>0</v>
      </c>
      <c r="AK50" s="62">
        <f t="shared" si="28"/>
        <v>0</v>
      </c>
      <c r="AL50" s="62">
        <f t="shared" si="28"/>
        <v>0</v>
      </c>
      <c r="AM50" s="62">
        <f t="shared" si="28"/>
        <v>0</v>
      </c>
      <c r="AN50" s="187">
        <f>SUM(D50:AM50)-0.02</f>
        <v>-0.02</v>
      </c>
    </row>
    <row r="51" spans="1:43" ht="24.95" customHeight="1" thickBot="1" x14ac:dyDescent="0.25">
      <c r="A51" s="290" t="s">
        <v>1045</v>
      </c>
      <c r="B51" s="63" t="s">
        <v>834</v>
      </c>
      <c r="C51" s="50">
        <f>SUM(C49:C50)</f>
        <v>0</v>
      </c>
      <c r="D51" s="50">
        <f>D50</f>
        <v>0</v>
      </c>
      <c r="E51" s="50">
        <f t="shared" ref="E51:AM51" si="29">E50</f>
        <v>0</v>
      </c>
      <c r="F51" s="50">
        <f t="shared" si="29"/>
        <v>0</v>
      </c>
      <c r="G51" s="50">
        <f t="shared" si="29"/>
        <v>0</v>
      </c>
      <c r="H51" s="50">
        <f t="shared" si="29"/>
        <v>0</v>
      </c>
      <c r="I51" s="50">
        <f t="shared" si="29"/>
        <v>0</v>
      </c>
      <c r="J51" s="50">
        <f t="shared" si="29"/>
        <v>0</v>
      </c>
      <c r="K51" s="50">
        <f t="shared" si="29"/>
        <v>0</v>
      </c>
      <c r="L51" s="50">
        <f t="shared" si="29"/>
        <v>0</v>
      </c>
      <c r="M51" s="50">
        <f t="shared" si="29"/>
        <v>0</v>
      </c>
      <c r="N51" s="50">
        <f t="shared" si="29"/>
        <v>0</v>
      </c>
      <c r="O51" s="50">
        <f t="shared" si="29"/>
        <v>0</v>
      </c>
      <c r="P51" s="50">
        <f t="shared" si="29"/>
        <v>0</v>
      </c>
      <c r="Q51" s="50">
        <f t="shared" si="29"/>
        <v>0</v>
      </c>
      <c r="R51" s="50">
        <f t="shared" si="29"/>
        <v>0</v>
      </c>
      <c r="S51" s="50">
        <f t="shared" si="29"/>
        <v>0</v>
      </c>
      <c r="T51" s="50">
        <f t="shared" si="29"/>
        <v>0</v>
      </c>
      <c r="U51" s="50">
        <f t="shared" si="29"/>
        <v>0</v>
      </c>
      <c r="V51" s="50">
        <f t="shared" si="29"/>
        <v>0</v>
      </c>
      <c r="W51" s="50">
        <f t="shared" si="29"/>
        <v>0</v>
      </c>
      <c r="X51" s="50">
        <f t="shared" si="29"/>
        <v>0</v>
      </c>
      <c r="Y51" s="50">
        <f t="shared" si="29"/>
        <v>0</v>
      </c>
      <c r="Z51" s="50">
        <f t="shared" si="29"/>
        <v>0</v>
      </c>
      <c r="AA51" s="50">
        <f t="shared" si="29"/>
        <v>0</v>
      </c>
      <c r="AB51" s="50">
        <f t="shared" si="29"/>
        <v>0</v>
      </c>
      <c r="AC51" s="50">
        <f t="shared" si="29"/>
        <v>0</v>
      </c>
      <c r="AD51" s="50">
        <f t="shared" si="29"/>
        <v>0</v>
      </c>
      <c r="AE51" s="50">
        <f t="shared" si="29"/>
        <v>0</v>
      </c>
      <c r="AF51" s="50">
        <f t="shared" si="29"/>
        <v>0</v>
      </c>
      <c r="AG51" s="50">
        <f t="shared" si="29"/>
        <v>0</v>
      </c>
      <c r="AH51" s="50">
        <f t="shared" si="29"/>
        <v>0</v>
      </c>
      <c r="AI51" s="50">
        <f t="shared" si="29"/>
        <v>0</v>
      </c>
      <c r="AJ51" s="50">
        <f t="shared" si="29"/>
        <v>0</v>
      </c>
      <c r="AK51" s="50">
        <f t="shared" si="29"/>
        <v>0</v>
      </c>
      <c r="AL51" s="50">
        <f t="shared" si="29"/>
        <v>0</v>
      </c>
      <c r="AM51" s="50">
        <f t="shared" si="29"/>
        <v>0</v>
      </c>
      <c r="AN51" s="188"/>
    </row>
    <row r="52" spans="1:43" s="60" customFormat="1" ht="24.95" customHeight="1" x14ac:dyDescent="0.25">
      <c r="A52" s="391" t="str">
        <f>[1]RESUMO!A53</f>
        <v>25.0</v>
      </c>
      <c r="B52" s="58" t="str">
        <f>[1]RESUMO!B53</f>
        <v>ADMINISTRAÇÃO LOCAL</v>
      </c>
      <c r="C52" s="392">
        <f>'PLANILHA ANÁLITICA'!F639</f>
        <v>0</v>
      </c>
      <c r="D52" s="59">
        <v>2.7699999999999999E-2</v>
      </c>
      <c r="E52" s="59">
        <v>2.7699999999999999E-2</v>
      </c>
      <c r="F52" s="59">
        <v>2.7699999999999999E-2</v>
      </c>
      <c r="G52" s="59">
        <v>2.7699999999999999E-2</v>
      </c>
      <c r="H52" s="59">
        <v>2.7699999999999999E-2</v>
      </c>
      <c r="I52" s="59">
        <v>2.7699999999999999E-2</v>
      </c>
      <c r="J52" s="59">
        <v>2.7699999999999999E-2</v>
      </c>
      <c r="K52" s="59">
        <v>2.7699999999999999E-2</v>
      </c>
      <c r="L52" s="59">
        <v>2.7699999999999999E-2</v>
      </c>
      <c r="M52" s="59">
        <v>2.7699999999999999E-2</v>
      </c>
      <c r="N52" s="59">
        <v>2.7699999999999999E-2</v>
      </c>
      <c r="O52" s="59">
        <v>2.7699999999999999E-2</v>
      </c>
      <c r="P52" s="59">
        <v>2.7699999999999999E-2</v>
      </c>
      <c r="Q52" s="59">
        <v>2.7699999999999999E-2</v>
      </c>
      <c r="R52" s="59">
        <v>2.7699999999999999E-2</v>
      </c>
      <c r="S52" s="59">
        <v>2.7699999999999999E-2</v>
      </c>
      <c r="T52" s="59">
        <v>2.7699999999999999E-2</v>
      </c>
      <c r="U52" s="59">
        <v>2.7699999999999999E-2</v>
      </c>
      <c r="V52" s="59">
        <v>2.7699999999999999E-2</v>
      </c>
      <c r="W52" s="59">
        <v>2.7699999999999999E-2</v>
      </c>
      <c r="X52" s="59">
        <v>2.7699999999999999E-2</v>
      </c>
      <c r="Y52" s="249">
        <v>2.7699999999999999E-2</v>
      </c>
      <c r="Z52" s="241">
        <v>2.7699999999999999E-2</v>
      </c>
      <c r="AA52" s="59">
        <v>2.7699999999999999E-2</v>
      </c>
      <c r="AB52" s="59">
        <v>2.7699999999999999E-2</v>
      </c>
      <c r="AC52" s="59">
        <v>2.7699999999999999E-2</v>
      </c>
      <c r="AD52" s="59">
        <v>2.7699999999999999E-2</v>
      </c>
      <c r="AE52" s="59">
        <v>2.7699999999999999E-2</v>
      </c>
      <c r="AF52" s="59">
        <v>2.7699999999999999E-2</v>
      </c>
      <c r="AG52" s="59">
        <v>2.7699999999999999E-2</v>
      </c>
      <c r="AH52" s="59">
        <v>2.7699999999999999E-2</v>
      </c>
      <c r="AI52" s="59">
        <v>2.7699999999999999E-2</v>
      </c>
      <c r="AJ52" s="59">
        <v>2.7699999999999999E-2</v>
      </c>
      <c r="AK52" s="59">
        <v>2.7699999999999999E-2</v>
      </c>
      <c r="AL52" s="59">
        <v>3.0499999999999999E-2</v>
      </c>
      <c r="AM52" s="181">
        <v>2.7700039163697121E-2</v>
      </c>
      <c r="AN52" s="231" t="e">
        <f>AN53/C52</f>
        <v>#DIV/0!</v>
      </c>
      <c r="AO52" s="153"/>
      <c r="AP52" s="153"/>
      <c r="AQ52" s="154"/>
    </row>
    <row r="53" spans="1:43" s="60" customFormat="1" ht="24.95" customHeight="1" thickBot="1" x14ac:dyDescent="0.3">
      <c r="A53" s="391"/>
      <c r="B53" s="61"/>
      <c r="C53" s="393"/>
      <c r="D53" s="62">
        <f>ROUND(D52*$C$52,2)</f>
        <v>0</v>
      </c>
      <c r="E53" s="62">
        <f t="shared" ref="E53:AM53" si="30">ROUND(E52*$C$52,2)</f>
        <v>0</v>
      </c>
      <c r="F53" s="62">
        <f t="shared" si="30"/>
        <v>0</v>
      </c>
      <c r="G53" s="62">
        <f t="shared" si="30"/>
        <v>0</v>
      </c>
      <c r="H53" s="62">
        <f t="shared" si="30"/>
        <v>0</v>
      </c>
      <c r="I53" s="62">
        <f t="shared" si="30"/>
        <v>0</v>
      </c>
      <c r="J53" s="62">
        <f t="shared" si="30"/>
        <v>0</v>
      </c>
      <c r="K53" s="62">
        <f t="shared" si="30"/>
        <v>0</v>
      </c>
      <c r="L53" s="62">
        <f t="shared" si="30"/>
        <v>0</v>
      </c>
      <c r="M53" s="62">
        <f t="shared" si="30"/>
        <v>0</v>
      </c>
      <c r="N53" s="62">
        <f t="shared" si="30"/>
        <v>0</v>
      </c>
      <c r="O53" s="62">
        <f t="shared" si="30"/>
        <v>0</v>
      </c>
      <c r="P53" s="62">
        <f t="shared" si="30"/>
        <v>0</v>
      </c>
      <c r="Q53" s="62">
        <f t="shared" si="30"/>
        <v>0</v>
      </c>
      <c r="R53" s="62">
        <f t="shared" si="30"/>
        <v>0</v>
      </c>
      <c r="S53" s="62">
        <f t="shared" si="30"/>
        <v>0</v>
      </c>
      <c r="T53" s="62">
        <f t="shared" si="30"/>
        <v>0</v>
      </c>
      <c r="U53" s="62">
        <f t="shared" si="30"/>
        <v>0</v>
      </c>
      <c r="V53" s="62">
        <f t="shared" si="30"/>
        <v>0</v>
      </c>
      <c r="W53" s="62">
        <f t="shared" si="30"/>
        <v>0</v>
      </c>
      <c r="X53" s="62">
        <f t="shared" si="30"/>
        <v>0</v>
      </c>
      <c r="Y53" s="62">
        <f t="shared" si="30"/>
        <v>0</v>
      </c>
      <c r="Z53" s="62">
        <f t="shared" si="30"/>
        <v>0</v>
      </c>
      <c r="AA53" s="62">
        <f t="shared" si="30"/>
        <v>0</v>
      </c>
      <c r="AB53" s="62">
        <f t="shared" si="30"/>
        <v>0</v>
      </c>
      <c r="AC53" s="62">
        <f t="shared" si="30"/>
        <v>0</v>
      </c>
      <c r="AD53" s="62">
        <f t="shared" si="30"/>
        <v>0</v>
      </c>
      <c r="AE53" s="62">
        <f t="shared" si="30"/>
        <v>0</v>
      </c>
      <c r="AF53" s="62">
        <f t="shared" si="30"/>
        <v>0</v>
      </c>
      <c r="AG53" s="62">
        <f t="shared" si="30"/>
        <v>0</v>
      </c>
      <c r="AH53" s="62">
        <f t="shared" si="30"/>
        <v>0</v>
      </c>
      <c r="AI53" s="62">
        <f t="shared" si="30"/>
        <v>0</v>
      </c>
      <c r="AJ53" s="62">
        <f t="shared" si="30"/>
        <v>0</v>
      </c>
      <c r="AK53" s="62">
        <f t="shared" si="30"/>
        <v>0</v>
      </c>
      <c r="AL53" s="62">
        <f t="shared" si="30"/>
        <v>0</v>
      </c>
      <c r="AM53" s="62">
        <f t="shared" si="30"/>
        <v>0</v>
      </c>
      <c r="AN53" s="187">
        <f>SUM(D53:AM53)</f>
        <v>0</v>
      </c>
    </row>
    <row r="54" spans="1:43" s="60" customFormat="1" ht="24.95" customHeight="1" thickBot="1" x14ac:dyDescent="0.3">
      <c r="A54" s="389" t="s">
        <v>1045</v>
      </c>
      <c r="B54" s="63" t="s">
        <v>834</v>
      </c>
      <c r="C54" s="50">
        <f>SUM(C52:C53)</f>
        <v>0</v>
      </c>
      <c r="D54" s="50">
        <f>D53</f>
        <v>0</v>
      </c>
      <c r="E54" s="50">
        <f t="shared" ref="E54:AM54" si="31">E53</f>
        <v>0</v>
      </c>
      <c r="F54" s="50">
        <f t="shared" si="31"/>
        <v>0</v>
      </c>
      <c r="G54" s="50">
        <f t="shared" si="31"/>
        <v>0</v>
      </c>
      <c r="H54" s="50">
        <f t="shared" si="31"/>
        <v>0</v>
      </c>
      <c r="I54" s="50">
        <f t="shared" si="31"/>
        <v>0</v>
      </c>
      <c r="J54" s="50">
        <f t="shared" si="31"/>
        <v>0</v>
      </c>
      <c r="K54" s="50">
        <f t="shared" si="31"/>
        <v>0</v>
      </c>
      <c r="L54" s="50">
        <f t="shared" si="31"/>
        <v>0</v>
      </c>
      <c r="M54" s="50">
        <f t="shared" si="31"/>
        <v>0</v>
      </c>
      <c r="N54" s="50">
        <f t="shared" si="31"/>
        <v>0</v>
      </c>
      <c r="O54" s="50">
        <f t="shared" si="31"/>
        <v>0</v>
      </c>
      <c r="P54" s="50">
        <f t="shared" si="31"/>
        <v>0</v>
      </c>
      <c r="Q54" s="50">
        <f t="shared" si="31"/>
        <v>0</v>
      </c>
      <c r="R54" s="50">
        <f t="shared" si="31"/>
        <v>0</v>
      </c>
      <c r="S54" s="50">
        <f t="shared" si="31"/>
        <v>0</v>
      </c>
      <c r="T54" s="50">
        <f t="shared" si="31"/>
        <v>0</v>
      </c>
      <c r="U54" s="50">
        <f t="shared" si="31"/>
        <v>0</v>
      </c>
      <c r="V54" s="50">
        <f t="shared" si="31"/>
        <v>0</v>
      </c>
      <c r="W54" s="50">
        <f t="shared" si="31"/>
        <v>0</v>
      </c>
      <c r="X54" s="50">
        <f t="shared" si="31"/>
        <v>0</v>
      </c>
      <c r="Y54" s="237">
        <f t="shared" si="31"/>
        <v>0</v>
      </c>
      <c r="Z54" s="236">
        <f t="shared" si="31"/>
        <v>0</v>
      </c>
      <c r="AA54" s="50">
        <f t="shared" si="31"/>
        <v>0</v>
      </c>
      <c r="AB54" s="50">
        <f t="shared" si="31"/>
        <v>0</v>
      </c>
      <c r="AC54" s="50">
        <f t="shared" si="31"/>
        <v>0</v>
      </c>
      <c r="AD54" s="50">
        <f t="shared" si="31"/>
        <v>0</v>
      </c>
      <c r="AE54" s="50">
        <f t="shared" si="31"/>
        <v>0</v>
      </c>
      <c r="AF54" s="50">
        <f t="shared" si="31"/>
        <v>0</v>
      </c>
      <c r="AG54" s="50">
        <f t="shared" si="31"/>
        <v>0</v>
      </c>
      <c r="AH54" s="50">
        <f t="shared" si="31"/>
        <v>0</v>
      </c>
      <c r="AI54" s="50">
        <f t="shared" si="31"/>
        <v>0</v>
      </c>
      <c r="AJ54" s="50">
        <f t="shared" si="31"/>
        <v>0</v>
      </c>
      <c r="AK54" s="50">
        <f t="shared" si="31"/>
        <v>0</v>
      </c>
      <c r="AL54" s="50">
        <f t="shared" si="31"/>
        <v>0</v>
      </c>
      <c r="AM54" s="177">
        <f t="shared" si="31"/>
        <v>0</v>
      </c>
      <c r="AN54" s="188"/>
    </row>
    <row r="55" spans="1:43" s="60" customFormat="1" ht="24.95" customHeight="1" thickBot="1" x14ac:dyDescent="0.3">
      <c r="A55" s="390"/>
      <c r="B55" s="64" t="s">
        <v>1046</v>
      </c>
      <c r="C55" s="65">
        <f>C54+C48+C51</f>
        <v>0</v>
      </c>
      <c r="D55" s="65">
        <f>D54+D47+D51</f>
        <v>0</v>
      </c>
      <c r="E55" s="65">
        <f t="shared" ref="E55:AM55" si="32">E54+E47+E51</f>
        <v>0</v>
      </c>
      <c r="F55" s="65">
        <f t="shared" si="32"/>
        <v>0</v>
      </c>
      <c r="G55" s="65">
        <f t="shared" si="32"/>
        <v>0</v>
      </c>
      <c r="H55" s="65">
        <f t="shared" si="32"/>
        <v>0</v>
      </c>
      <c r="I55" s="65">
        <f t="shared" si="32"/>
        <v>0</v>
      </c>
      <c r="J55" s="65">
        <f t="shared" si="32"/>
        <v>0</v>
      </c>
      <c r="K55" s="65">
        <f t="shared" si="32"/>
        <v>0</v>
      </c>
      <c r="L55" s="65">
        <f t="shared" si="32"/>
        <v>0</v>
      </c>
      <c r="M55" s="65">
        <f t="shared" si="32"/>
        <v>0</v>
      </c>
      <c r="N55" s="65">
        <f t="shared" si="32"/>
        <v>0</v>
      </c>
      <c r="O55" s="65">
        <f t="shared" si="32"/>
        <v>0</v>
      </c>
      <c r="P55" s="65">
        <f t="shared" si="32"/>
        <v>0</v>
      </c>
      <c r="Q55" s="65">
        <f t="shared" si="32"/>
        <v>0</v>
      </c>
      <c r="R55" s="65">
        <f t="shared" si="32"/>
        <v>0</v>
      </c>
      <c r="S55" s="65">
        <f t="shared" si="32"/>
        <v>0</v>
      </c>
      <c r="T55" s="65">
        <f t="shared" si="32"/>
        <v>0</v>
      </c>
      <c r="U55" s="65">
        <f t="shared" si="32"/>
        <v>0</v>
      </c>
      <c r="V55" s="65">
        <f t="shared" si="32"/>
        <v>0</v>
      </c>
      <c r="W55" s="65">
        <f t="shared" si="32"/>
        <v>0</v>
      </c>
      <c r="X55" s="65">
        <f t="shared" si="32"/>
        <v>0</v>
      </c>
      <c r="Y55" s="65">
        <f t="shared" si="32"/>
        <v>0</v>
      </c>
      <c r="Z55" s="65">
        <f t="shared" si="32"/>
        <v>0</v>
      </c>
      <c r="AA55" s="65">
        <f t="shared" si="32"/>
        <v>0</v>
      </c>
      <c r="AB55" s="65">
        <f t="shared" si="32"/>
        <v>0</v>
      </c>
      <c r="AC55" s="65">
        <f t="shared" si="32"/>
        <v>0</v>
      </c>
      <c r="AD55" s="65">
        <f t="shared" si="32"/>
        <v>0</v>
      </c>
      <c r="AE55" s="65">
        <f t="shared" si="32"/>
        <v>0</v>
      </c>
      <c r="AF55" s="65">
        <f t="shared" si="32"/>
        <v>0</v>
      </c>
      <c r="AG55" s="65">
        <f t="shared" si="32"/>
        <v>0</v>
      </c>
      <c r="AH55" s="65">
        <f t="shared" si="32"/>
        <v>0</v>
      </c>
      <c r="AI55" s="65">
        <f t="shared" si="32"/>
        <v>0</v>
      </c>
      <c r="AJ55" s="65">
        <f t="shared" si="32"/>
        <v>0</v>
      </c>
      <c r="AK55" s="65">
        <f t="shared" si="32"/>
        <v>0</v>
      </c>
      <c r="AL55" s="65">
        <f t="shared" si="32"/>
        <v>0</v>
      </c>
      <c r="AM55" s="65">
        <f t="shared" si="32"/>
        <v>0</v>
      </c>
      <c r="AN55" s="189"/>
    </row>
    <row r="56" spans="1:43" s="60" customFormat="1" ht="24.95" customHeight="1" thickBot="1" x14ac:dyDescent="0.3">
      <c r="A56" s="173"/>
      <c r="B56" s="157" t="s">
        <v>1077</v>
      </c>
      <c r="C56" s="158"/>
      <c r="D56" s="159">
        <f>D55</f>
        <v>0</v>
      </c>
      <c r="E56" s="159">
        <f t="shared" ref="E56:M56" si="33">D56+E55</f>
        <v>0</v>
      </c>
      <c r="F56" s="159">
        <f t="shared" si="33"/>
        <v>0</v>
      </c>
      <c r="G56" s="159">
        <f t="shared" si="33"/>
        <v>0</v>
      </c>
      <c r="H56" s="159">
        <f t="shared" si="33"/>
        <v>0</v>
      </c>
      <c r="I56" s="159">
        <f t="shared" si="33"/>
        <v>0</v>
      </c>
      <c r="J56" s="159">
        <f t="shared" si="33"/>
        <v>0</v>
      </c>
      <c r="K56" s="159">
        <f t="shared" si="33"/>
        <v>0</v>
      </c>
      <c r="L56" s="159">
        <f t="shared" si="33"/>
        <v>0</v>
      </c>
      <c r="M56" s="159">
        <f t="shared" si="33"/>
        <v>0</v>
      </c>
      <c r="N56" s="159">
        <f t="shared" ref="N56:Y56" si="34">M56+N55</f>
        <v>0</v>
      </c>
      <c r="O56" s="159">
        <f t="shared" si="34"/>
        <v>0</v>
      </c>
      <c r="P56" s="159">
        <f t="shared" si="34"/>
        <v>0</v>
      </c>
      <c r="Q56" s="159">
        <f t="shared" si="34"/>
        <v>0</v>
      </c>
      <c r="R56" s="159">
        <f t="shared" si="34"/>
        <v>0</v>
      </c>
      <c r="S56" s="159">
        <f t="shared" si="34"/>
        <v>0</v>
      </c>
      <c r="T56" s="159">
        <f t="shared" si="34"/>
        <v>0</v>
      </c>
      <c r="U56" s="159">
        <f t="shared" si="34"/>
        <v>0</v>
      </c>
      <c r="V56" s="159">
        <f t="shared" si="34"/>
        <v>0</v>
      </c>
      <c r="W56" s="159">
        <f t="shared" si="34"/>
        <v>0</v>
      </c>
      <c r="X56" s="159">
        <f t="shared" si="34"/>
        <v>0</v>
      </c>
      <c r="Y56" s="250">
        <f t="shared" si="34"/>
        <v>0</v>
      </c>
      <c r="Z56" s="242">
        <f>Y56+Z55</f>
        <v>0</v>
      </c>
      <c r="AA56" s="159">
        <f>Z56+AA55</f>
        <v>0</v>
      </c>
      <c r="AB56" s="159">
        <f t="shared" ref="AB56" si="35">AA56+AB55</f>
        <v>0</v>
      </c>
      <c r="AC56" s="159">
        <f t="shared" ref="AC56" si="36">AB56+AC55</f>
        <v>0</v>
      </c>
      <c r="AD56" s="159">
        <f t="shared" ref="AD56" si="37">AC56+AD55</f>
        <v>0</v>
      </c>
      <c r="AE56" s="159">
        <f t="shared" ref="AE56" si="38">AD56+AE55</f>
        <v>0</v>
      </c>
      <c r="AF56" s="159">
        <f t="shared" ref="AF56" si="39">AE56+AF55</f>
        <v>0</v>
      </c>
      <c r="AG56" s="159">
        <f t="shared" ref="AG56" si="40">AF56+AG55</f>
        <v>0</v>
      </c>
      <c r="AH56" s="159">
        <f t="shared" ref="AH56" si="41">AG56+AH55</f>
        <v>0</v>
      </c>
      <c r="AI56" s="159">
        <f t="shared" ref="AI56" si="42">AH56+AI55</f>
        <v>0</v>
      </c>
      <c r="AJ56" s="159">
        <f t="shared" ref="AJ56" si="43">AI56+AJ55</f>
        <v>0</v>
      </c>
      <c r="AK56" s="159">
        <f>AJ56+AK55+0.04</f>
        <v>0.04</v>
      </c>
      <c r="AL56" s="159">
        <f>AK56+AL55</f>
        <v>0.04</v>
      </c>
      <c r="AM56" s="182">
        <f>AL56+AM55</f>
        <v>0.04</v>
      </c>
      <c r="AN56" s="190"/>
      <c r="AO56" s="301"/>
    </row>
    <row r="57" spans="1:43" ht="18.75" thickTop="1" x14ac:dyDescent="0.25"/>
    <row r="58" spans="1:43" x14ac:dyDescent="0.25">
      <c r="P58" s="67"/>
      <c r="X58" s="67"/>
      <c r="Y58" s="67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9"/>
      <c r="AN58" s="69"/>
    </row>
    <row r="59" spans="1:43" x14ac:dyDescent="0.25">
      <c r="C59" s="69"/>
      <c r="F59" s="66"/>
      <c r="G59" s="66"/>
      <c r="U59" s="67"/>
      <c r="W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9"/>
      <c r="AN59" s="69"/>
    </row>
    <row r="60" spans="1:43" x14ac:dyDescent="0.25">
      <c r="C60" s="69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9"/>
      <c r="AN60" s="69"/>
    </row>
    <row r="61" spans="1:43" x14ac:dyDescent="0.25">
      <c r="C61" s="69"/>
      <c r="E61" s="68"/>
      <c r="U61" s="66"/>
      <c r="AM61" s="69"/>
      <c r="AN61" s="69"/>
    </row>
    <row r="62" spans="1:43" x14ac:dyDescent="0.25">
      <c r="C62" s="69"/>
      <c r="E62" s="47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</row>
    <row r="63" spans="1:43" x14ac:dyDescent="0.25">
      <c r="C63" s="69"/>
      <c r="D63" s="40"/>
      <c r="E63" s="70"/>
      <c r="U63" s="68"/>
    </row>
    <row r="68" spans="3:4" x14ac:dyDescent="0.25">
      <c r="C68" s="69"/>
      <c r="D68" s="68"/>
    </row>
  </sheetData>
  <mergeCells count="72"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35:A36"/>
    <mergeCell ref="B35:B36"/>
    <mergeCell ref="C35:C36"/>
    <mergeCell ref="A37:A38"/>
    <mergeCell ref="B37:B38"/>
    <mergeCell ref="C37:C38"/>
    <mergeCell ref="A39:A40"/>
    <mergeCell ref="B39:B40"/>
    <mergeCell ref="C39:C40"/>
    <mergeCell ref="A54:A55"/>
    <mergeCell ref="A52:A53"/>
    <mergeCell ref="C52:C53"/>
    <mergeCell ref="A41:A42"/>
    <mergeCell ref="B41:B42"/>
    <mergeCell ref="C41:C42"/>
    <mergeCell ref="A45:A48"/>
    <mergeCell ref="A43:A44"/>
    <mergeCell ref="B43:B44"/>
    <mergeCell ref="C43:C44"/>
    <mergeCell ref="A49:A50"/>
    <mergeCell ref="C49:C50"/>
    <mergeCell ref="AN3:AN4"/>
    <mergeCell ref="C3:C4"/>
    <mergeCell ref="B3:B4"/>
    <mergeCell ref="A3:A4"/>
    <mergeCell ref="A1:Y2"/>
    <mergeCell ref="Z1:AN2"/>
  </mergeCells>
  <conditionalFormatting sqref="D6:AM6 D8:AM8 D10:AM10 D12:AM12 D14:AM14 D16:AM16 D18:AM18 D20:AM20 D22:AM22 D24:AM24 D26:AM26 D28:AM28 D30:AM30 D32:AM32 D34:AM34 D36:AM36 D38:AM38 D40:AM40 D42:AM42 D44:AM44 D53:AM53">
    <cfRule type="cellIs" dxfId="1" priority="57" stopIfTrue="1" operator="greaterThan">
      <formula>0</formula>
    </cfRule>
  </conditionalFormatting>
  <conditionalFormatting sqref="D50:AM50">
    <cfRule type="cellIs" dxfId="0" priority="1" stopIfTrue="1" operator="greaterThan">
      <formula>0</formula>
    </cfRule>
  </conditionalFormatting>
  <printOptions horizontalCentered="1" verticalCentered="1"/>
  <pageMargins left="0.25" right="0.25" top="0.75" bottom="0.75" header="0.3" footer="0.3"/>
  <pageSetup paperSize="9" scale="2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PLANILHA ANÁLITICA</vt:lpstr>
      <vt:lpstr>RESUMO</vt:lpstr>
      <vt:lpstr>cronograma físico-financeiro</vt:lpstr>
      <vt:lpstr>'cronograma físico-financeiro'!Area_de_impressao</vt:lpstr>
      <vt:lpstr>'PLANILHA ANÁLITICA'!Area_de_impressao</vt:lpstr>
      <vt:lpstr>RESUMO!Area_de_impressao</vt:lpstr>
      <vt:lpstr>'cronograma físico-financeiro'!Titulos_de_impressao</vt:lpstr>
      <vt:lpstr>'PLANILHA ANÁLITICA'!Titulos_de_impressao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Geraldo Aniceto Vaz Filho</cp:lastModifiedBy>
  <cp:lastPrinted>2023-06-23T19:42:47Z</cp:lastPrinted>
  <dcterms:created xsi:type="dcterms:W3CDTF">2023-03-18T10:53:28Z</dcterms:created>
  <dcterms:modified xsi:type="dcterms:W3CDTF">2023-11-22T18:23:21Z</dcterms:modified>
</cp:coreProperties>
</file>