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490" windowHeight="7275" tabRatio="706" activeTab="3"/>
  </bookViews>
  <sheets>
    <sheet name="Planilha" sheetId="2" r:id="rId1"/>
    <sheet name="Resumo" sheetId="3" r:id="rId2"/>
    <sheet name="Cronograma" sheetId="4" r:id="rId3"/>
    <sheet name="BDI" sheetId="18" r:id="rId4"/>
    <sheet name="LeisSociais" sheetId="19" r:id="rId5"/>
  </sheets>
  <definedNames>
    <definedName name="_xlnm.Print_Area" localSheetId="3">BDI!$A$1:$E$34</definedName>
    <definedName name="_xlnm.Print_Area" localSheetId="2">Cronograma!$A$1:$P$50</definedName>
    <definedName name="_xlnm.Print_Area" localSheetId="4">LeisSociais!$A$1:$E$51</definedName>
    <definedName name="_xlnm.Print_Area" localSheetId="0">Planilha!$A$2:$H$466</definedName>
    <definedName name="_xlnm.Print_Area" localSheetId="1">Resumo!$A$1:$D$51</definedName>
    <definedName name="_xlnm.Print_Titles" localSheetId="2">Cronograma!$A:$C,Cronograma!$1:$7</definedName>
    <definedName name="_xlnm.Print_Titles" localSheetId="4">LeisSociais!$1:$6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D11" i="18" l="1"/>
  <c r="G400" i="2" l="1"/>
  <c r="P44" i="4"/>
  <c r="C32" i="3"/>
  <c r="B44" i="4" l="1"/>
  <c r="G452" i="2"/>
  <c r="G453" i="2"/>
  <c r="G435" i="2"/>
  <c r="G389" i="2"/>
  <c r="G209" i="2"/>
  <c r="G214" i="2"/>
  <c r="G404" i="2" l="1"/>
  <c r="G405" i="2"/>
  <c r="G346" i="2" l="1"/>
  <c r="G345" i="2"/>
  <c r="G344" i="2"/>
  <c r="G461" i="2"/>
  <c r="G460" i="2"/>
  <c r="G459" i="2" l="1"/>
  <c r="G109" i="2" l="1"/>
  <c r="G107" i="2"/>
  <c r="G94" i="2" l="1"/>
  <c r="G93" i="2"/>
  <c r="G92" i="2"/>
  <c r="G29" i="2"/>
  <c r="G116" i="2"/>
  <c r="G115" i="2"/>
  <c r="G114" i="2"/>
  <c r="G113" i="2"/>
  <c r="G111" i="2"/>
  <c r="G106" i="2"/>
  <c r="G105" i="2"/>
  <c r="G112" i="2" l="1"/>
  <c r="G104" i="2"/>
  <c r="G108" i="2"/>
  <c r="G110" i="2"/>
  <c r="G91" i="2"/>
  <c r="G84" i="2"/>
  <c r="G78" i="2"/>
  <c r="G65" i="2"/>
  <c r="G82" i="2"/>
  <c r="G64" i="2"/>
  <c r="G63" i="2"/>
  <c r="G62" i="2"/>
  <c r="G61" i="2"/>
  <c r="G103" i="2" l="1"/>
  <c r="G40" i="2"/>
  <c r="G90" i="2"/>
  <c r="G80" i="2"/>
  <c r="G76" i="2" l="1"/>
  <c r="G69" i="2"/>
  <c r="G68" i="2"/>
  <c r="G67" i="2"/>
  <c r="G276" i="2" l="1"/>
  <c r="G271" i="2" l="1"/>
  <c r="G272" i="2"/>
  <c r="G257" i="2"/>
  <c r="G256" i="2"/>
  <c r="G249" i="2"/>
  <c r="G239" i="2"/>
  <c r="G238" i="2"/>
  <c r="G236" i="2"/>
  <c r="G229" i="2"/>
  <c r="G228" i="2"/>
  <c r="G219" i="2" l="1"/>
  <c r="G34" i="2" l="1"/>
  <c r="G17" i="2"/>
  <c r="G16" i="2"/>
  <c r="G15" i="2"/>
  <c r="G18" i="2"/>
  <c r="P42" i="4" l="1"/>
  <c r="P40" i="4"/>
  <c r="P38" i="4"/>
  <c r="P36" i="4"/>
  <c r="P34" i="4"/>
  <c r="P32" i="4"/>
  <c r="P30" i="4"/>
  <c r="P28" i="4"/>
  <c r="P26" i="4"/>
  <c r="P24" i="4"/>
  <c r="P22" i="4"/>
  <c r="P20" i="4"/>
  <c r="P18" i="4"/>
  <c r="P16" i="4"/>
  <c r="P14" i="4"/>
  <c r="P12" i="4"/>
  <c r="P10" i="4"/>
  <c r="P8" i="4"/>
  <c r="G135" i="2" l="1"/>
  <c r="G356" i="2"/>
  <c r="G376" i="2"/>
  <c r="G377" i="2"/>
  <c r="G101" i="2" l="1"/>
  <c r="G359" i="2"/>
  <c r="G169" i="2"/>
  <c r="G168" i="2"/>
  <c r="G167" i="2"/>
  <c r="G166" i="2" l="1"/>
  <c r="G181" i="2" l="1"/>
  <c r="G392" i="2" l="1"/>
  <c r="G334" i="2" l="1"/>
  <c r="G333" i="2"/>
  <c r="G332" i="2"/>
  <c r="G331" i="2"/>
  <c r="G330" i="2"/>
  <c r="G455" i="2" l="1"/>
  <c r="G294" i="2" l="1"/>
  <c r="C31" i="3" l="1"/>
  <c r="B42" i="4" s="1"/>
  <c r="C30" i="3"/>
  <c r="B40" i="4" s="1"/>
  <c r="G47" i="2" l="1"/>
  <c r="D30" i="19" l="1"/>
  <c r="D24" i="19"/>
  <c r="D16" i="19"/>
  <c r="D33" i="19" s="1"/>
  <c r="D32" i="19" l="1"/>
  <c r="D34" i="19" s="1"/>
  <c r="D37" i="19" s="1"/>
  <c r="E1" i="19" s="1"/>
  <c r="D20" i="18"/>
  <c r="G23" i="2" l="1"/>
  <c r="G171" i="2" l="1"/>
  <c r="G378" i="2" l="1"/>
  <c r="G170" i="2" l="1"/>
  <c r="G175" i="2" l="1"/>
  <c r="G165" i="2"/>
  <c r="G161" i="2"/>
  <c r="G146" i="2"/>
  <c r="G81" i="2"/>
  <c r="G79" i="2"/>
  <c r="G77" i="2"/>
  <c r="G75" i="2"/>
  <c r="G74" i="2"/>
  <c r="G73" i="2"/>
  <c r="G72" i="2"/>
  <c r="G71" i="2"/>
  <c r="G70" i="2"/>
  <c r="G66" i="2"/>
  <c r="G374" i="2"/>
  <c r="G365" i="2"/>
  <c r="G363" i="2"/>
  <c r="G361" i="2"/>
  <c r="G158" i="2" l="1"/>
  <c r="G144" i="2"/>
  <c r="G150" i="2"/>
  <c r="G348" i="2"/>
  <c r="G347" i="2"/>
  <c r="G373" i="2" l="1"/>
  <c r="G139" i="2" l="1"/>
  <c r="G140" i="2"/>
  <c r="G145" i="2" l="1"/>
  <c r="G142" i="2"/>
  <c r="G138" i="2"/>
  <c r="G189" i="2" l="1"/>
  <c r="G190" i="2" l="1"/>
  <c r="G188" i="2"/>
  <c r="G293" i="2" l="1"/>
  <c r="G292" i="2"/>
  <c r="G291" i="2"/>
  <c r="G290" i="2"/>
  <c r="G289" i="2"/>
  <c r="G288" i="2"/>
  <c r="G287" i="2"/>
  <c r="G286" i="2"/>
  <c r="G285" i="2"/>
  <c r="G284" i="2"/>
  <c r="G283" i="2"/>
  <c r="G282" i="2"/>
  <c r="G281" i="2"/>
  <c r="G255" i="2"/>
  <c r="G252" i="2"/>
  <c r="G125" i="2"/>
  <c r="G124" i="2" l="1"/>
  <c r="G123" i="2"/>
  <c r="G53" i="2"/>
  <c r="G280" i="2" l="1"/>
  <c r="G279" i="2"/>
  <c r="G388" i="2" l="1"/>
  <c r="G387" i="2"/>
  <c r="G213" i="2"/>
  <c r="G218" i="2"/>
  <c r="G217" i="2"/>
  <c r="G205" i="2"/>
  <c r="G208" i="2"/>
  <c r="G235" i="2"/>
  <c r="G245" i="2"/>
  <c r="G244" i="2"/>
  <c r="G243" i="2"/>
  <c r="G242" i="2"/>
  <c r="G241" i="2"/>
  <c r="G226" i="2"/>
  <c r="G225" i="2"/>
  <c r="G224" i="2"/>
  <c r="G223" i="2"/>
  <c r="G222" i="2"/>
  <c r="G221" i="2"/>
  <c r="G215" i="2"/>
  <c r="G211" i="2"/>
  <c r="G199" i="2"/>
  <c r="G212" i="2"/>
  <c r="G270" i="2"/>
  <c r="G269" i="2"/>
  <c r="G210" i="2"/>
  <c r="G268" i="2"/>
  <c r="G266" i="2"/>
  <c r="G267" i="2"/>
  <c r="G265" i="2"/>
  <c r="G216" i="2"/>
  <c r="G264" i="2"/>
  <c r="G262" i="2"/>
  <c r="G263" i="2"/>
  <c r="G260" i="2"/>
  <c r="G258" i="2"/>
  <c r="G259" i="2"/>
  <c r="G261" i="2"/>
  <c r="G204" i="2"/>
  <c r="G207" i="2"/>
  <c r="G200" i="2"/>
  <c r="G206" i="2"/>
  <c r="G198" i="2"/>
  <c r="G340" i="2"/>
  <c r="G391" i="2" l="1"/>
  <c r="G390" i="2"/>
  <c r="G325" i="2"/>
  <c r="G324" i="2"/>
  <c r="G323" i="2"/>
  <c r="G322" i="2"/>
  <c r="G321" i="2"/>
  <c r="G451" i="2" l="1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3" i="2"/>
  <c r="G402" i="2"/>
  <c r="G401" i="2"/>
  <c r="G399" i="2" l="1"/>
  <c r="G371" i="2" l="1"/>
  <c r="G369" i="2"/>
  <c r="G386" i="2"/>
  <c r="G87" i="2" l="1"/>
  <c r="G48" i="2"/>
  <c r="G50" i="2"/>
  <c r="G54" i="2"/>
  <c r="G51" i="2" l="1"/>
  <c r="G52" i="2"/>
  <c r="G379" i="2"/>
  <c r="G384" i="2"/>
  <c r="G385" i="2"/>
  <c r="G381" i="2"/>
  <c r="G155" i="2" l="1"/>
  <c r="G398" i="2" l="1"/>
  <c r="G99" i="2"/>
  <c r="G33" i="2"/>
  <c r="G88" i="2" l="1"/>
  <c r="G100" i="2" l="1"/>
  <c r="G122" i="2"/>
  <c r="G192" i="2"/>
  <c r="G129" i="2" l="1"/>
  <c r="G191" i="2"/>
  <c r="G37" i="2" l="1"/>
  <c r="G137" i="2" l="1"/>
  <c r="G316" i="2" l="1"/>
  <c r="G317" i="2"/>
  <c r="G318" i="2"/>
  <c r="G319" i="2"/>
  <c r="G320" i="2"/>
  <c r="G315" i="2"/>
  <c r="G86" i="2" l="1"/>
  <c r="C15" i="3"/>
  <c r="B10" i="4" s="1"/>
  <c r="C16" i="3"/>
  <c r="B12" i="4" s="1"/>
  <c r="C17" i="3"/>
  <c r="B14" i="4" s="1"/>
  <c r="C18" i="3"/>
  <c r="B16" i="4" s="1"/>
  <c r="C19" i="3"/>
  <c r="B18" i="4" s="1"/>
  <c r="C20" i="3"/>
  <c r="B20" i="4" s="1"/>
  <c r="C21" i="3"/>
  <c r="B22" i="4" s="1"/>
  <c r="C22" i="3"/>
  <c r="B24" i="4" s="1"/>
  <c r="C23" i="3"/>
  <c r="B26" i="4" s="1"/>
  <c r="C24" i="3"/>
  <c r="B28" i="4" s="1"/>
  <c r="C25" i="3"/>
  <c r="B30" i="4" s="1"/>
  <c r="C26" i="3"/>
  <c r="B32" i="4" s="1"/>
  <c r="C27" i="3"/>
  <c r="B34" i="4" s="1"/>
  <c r="C28" i="3"/>
  <c r="B36" i="4" s="1"/>
  <c r="C29" i="3"/>
  <c r="B38" i="4" s="1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298" i="2"/>
  <c r="G299" i="2"/>
  <c r="G196" i="2"/>
  <c r="G197" i="2"/>
  <c r="G201" i="2"/>
  <c r="G202" i="2"/>
  <c r="G203" i="2"/>
  <c r="G227" i="2"/>
  <c r="G220" i="2"/>
  <c r="G121" i="2" l="1"/>
  <c r="G120" i="2" l="1"/>
  <c r="G193" i="2"/>
  <c r="G119" i="2"/>
  <c r="G118" i="2" l="1"/>
  <c r="G341" i="2" l="1"/>
  <c r="G342" i="2"/>
  <c r="G343" i="2"/>
  <c r="G360" i="2"/>
  <c r="G352" i="2"/>
  <c r="G273" i="2" l="1"/>
  <c r="G277" i="2"/>
  <c r="G278" i="2"/>
  <c r="G275" i="2"/>
  <c r="G253" i="2"/>
  <c r="G254" i="2"/>
  <c r="G251" i="2"/>
  <c r="G240" i="2"/>
  <c r="G250" i="2"/>
  <c r="G237" i="2"/>
  <c r="G274" i="2" l="1"/>
  <c r="G159" i="2" l="1"/>
  <c r="G160" i="2"/>
  <c r="G162" i="2"/>
  <c r="G163" i="2"/>
  <c r="G49" i="2"/>
  <c r="G58" i="2"/>
  <c r="G176" i="2" l="1"/>
  <c r="G164" i="2"/>
  <c r="G157" i="2"/>
  <c r="G156" i="2"/>
  <c r="G153" i="2"/>
  <c r="G154" i="2"/>
  <c r="G136" i="2"/>
  <c r="G130" i="2"/>
  <c r="G41" i="2"/>
  <c r="G43" i="2"/>
  <c r="G57" i="2"/>
  <c r="G60" i="2"/>
  <c r="G46" i="2"/>
  <c r="G44" i="2"/>
  <c r="G55" i="2" l="1"/>
  <c r="C7" i="3"/>
  <c r="C4" i="19" l="1"/>
  <c r="B4" i="18"/>
  <c r="G24" i="2"/>
  <c r="B34" i="3"/>
  <c r="B4" i="4"/>
  <c r="B3" i="4"/>
  <c r="A4" i="4"/>
  <c r="A3" i="4"/>
  <c r="A7" i="3"/>
  <c r="A6" i="3"/>
  <c r="C6" i="3"/>
  <c r="G326" i="2" l="1"/>
  <c r="G314" i="2" s="1"/>
  <c r="B4" i="19"/>
  <c r="A4" i="18"/>
  <c r="C3" i="19"/>
  <c r="B3" i="18"/>
  <c r="B3" i="19"/>
  <c r="A3" i="18"/>
  <c r="G457" i="2" l="1"/>
  <c r="G89" i="2"/>
  <c r="G335" i="2"/>
  <c r="D32" i="3"/>
  <c r="G383" i="2" l="1"/>
  <c r="G382" i="2"/>
  <c r="G380" i="2"/>
  <c r="G454" i="2"/>
  <c r="G22" i="2" l="1"/>
  <c r="A47" i="4" l="1"/>
  <c r="G180" i="2" l="1"/>
  <c r="G179" i="2"/>
  <c r="G178" i="2" l="1"/>
  <c r="C14" i="3" l="1"/>
  <c r="B8" i="4" l="1"/>
  <c r="C44" i="4"/>
  <c r="G349" i="2"/>
  <c r="G350" i="2"/>
  <c r="G351" i="2"/>
  <c r="G353" i="2"/>
  <c r="G354" i="2"/>
  <c r="G355" i="2"/>
  <c r="G358" i="2"/>
  <c r="G362" i="2"/>
  <c r="G364" i="2"/>
  <c r="G366" i="2"/>
  <c r="G367" i="2"/>
  <c r="G368" i="2"/>
  <c r="G370" i="2"/>
  <c r="G372" i="2"/>
  <c r="G329" i="2"/>
  <c r="G328" i="2" s="1"/>
  <c r="G297" i="2"/>
  <c r="G296" i="2" s="1"/>
  <c r="G172" i="2"/>
  <c r="G173" i="2"/>
  <c r="G174" i="2"/>
  <c r="G141" i="2"/>
  <c r="G98" i="2"/>
  <c r="G97" i="2"/>
  <c r="G45" i="2"/>
  <c r="G56" i="2"/>
  <c r="G83" i="2"/>
  <c r="G59" i="2"/>
  <c r="G30" i="2"/>
  <c r="G31" i="2"/>
  <c r="G32" i="2"/>
  <c r="G35" i="2"/>
  <c r="G36" i="2"/>
  <c r="G28" i="2"/>
  <c r="G25" i="2"/>
  <c r="G19" i="2"/>
  <c r="G20" i="2"/>
  <c r="G21" i="2"/>
  <c r="G14" i="2"/>
  <c r="G357" i="2"/>
  <c r="G248" i="2"/>
  <c r="G177" i="2"/>
  <c r="G13" i="2" l="1"/>
  <c r="G152" i="2"/>
  <c r="G27" i="2"/>
  <c r="D15" i="3" s="1"/>
  <c r="C10" i="4" s="1"/>
  <c r="G96" i="2"/>
  <c r="M45" i="4"/>
  <c r="E45" i="4"/>
  <c r="D26" i="3"/>
  <c r="C32" i="4" s="1"/>
  <c r="D18" i="3"/>
  <c r="C16" i="4" s="1"/>
  <c r="G134" i="2"/>
  <c r="G133" i="2"/>
  <c r="G234" i="2"/>
  <c r="G375" i="2"/>
  <c r="G233" i="2"/>
  <c r="G42" i="2"/>
  <c r="G128" i="2"/>
  <c r="G85" i="2"/>
  <c r="G246" i="2"/>
  <c r="G131" i="2"/>
  <c r="G230" i="2"/>
  <c r="G232" i="2"/>
  <c r="G184" i="2"/>
  <c r="G183" i="2" s="1"/>
  <c r="G143" i="2"/>
  <c r="G338" i="2"/>
  <c r="G231" i="2"/>
  <c r="G132" i="2"/>
  <c r="G187" i="2"/>
  <c r="G186" i="2" s="1"/>
  <c r="G339" i="2"/>
  <c r="G247" i="2"/>
  <c r="G395" i="2"/>
  <c r="G394" i="2" s="1"/>
  <c r="G149" i="2"/>
  <c r="G148" i="2" s="1"/>
  <c r="G337" i="2" l="1"/>
  <c r="G39" i="2"/>
  <c r="G127" i="2"/>
  <c r="G195" i="2"/>
  <c r="P45" i="4"/>
  <c r="D19" i="3"/>
  <c r="C18" i="4" s="1"/>
  <c r="D27" i="3"/>
  <c r="C34" i="4" s="1"/>
  <c r="D14" i="3"/>
  <c r="D25" i="3"/>
  <c r="C30" i="4" s="1"/>
  <c r="C8" i="4" l="1"/>
  <c r="O11" i="4"/>
  <c r="L11" i="4"/>
  <c r="M11" i="4"/>
  <c r="N11" i="4"/>
  <c r="D11" i="4"/>
  <c r="I11" i="4"/>
  <c r="K11" i="4"/>
  <c r="H11" i="4"/>
  <c r="J11" i="4"/>
  <c r="G11" i="4"/>
  <c r="F11" i="4"/>
  <c r="E11" i="4"/>
  <c r="D22" i="3"/>
  <c r="C24" i="4" s="1"/>
  <c r="D23" i="3"/>
  <c r="C26" i="4" s="1"/>
  <c r="D24" i="3"/>
  <c r="C28" i="4" s="1"/>
  <c r="D21" i="3"/>
  <c r="C22" i="4" s="1"/>
  <c r="D20" i="3"/>
  <c r="C20" i="4" s="1"/>
  <c r="D17" i="3"/>
  <c r="C14" i="4" s="1"/>
  <c r="M9" i="4" l="1"/>
  <c r="L9" i="4"/>
  <c r="N9" i="4"/>
  <c r="K9" i="4"/>
  <c r="O9" i="4"/>
  <c r="H9" i="4"/>
  <c r="I9" i="4"/>
  <c r="J9" i="4"/>
  <c r="O19" i="4"/>
  <c r="L19" i="4"/>
  <c r="M19" i="4"/>
  <c r="N19" i="4"/>
  <c r="M17" i="4"/>
  <c r="N17" i="4"/>
  <c r="L17" i="4"/>
  <c r="O17" i="4"/>
  <c r="P11" i="4"/>
  <c r="D19" i="4"/>
  <c r="H19" i="4"/>
  <c r="K19" i="4"/>
  <c r="J19" i="4"/>
  <c r="I19" i="4"/>
  <c r="G19" i="4"/>
  <c r="F19" i="4"/>
  <c r="E19" i="4"/>
  <c r="D9" i="4"/>
  <c r="G9" i="4"/>
  <c r="F9" i="4"/>
  <c r="E9" i="4"/>
  <c r="D17" i="4"/>
  <c r="K17" i="4"/>
  <c r="H17" i="4"/>
  <c r="J17" i="4"/>
  <c r="I17" i="4"/>
  <c r="G17" i="4"/>
  <c r="F17" i="4"/>
  <c r="E17" i="4"/>
  <c r="P17" i="4" l="1"/>
  <c r="L27" i="4"/>
  <c r="M27" i="4"/>
  <c r="N27" i="4"/>
  <c r="O27" i="4"/>
  <c r="M21" i="4"/>
  <c r="N21" i="4"/>
  <c r="O21" i="4"/>
  <c r="L21" i="4"/>
  <c r="M29" i="4"/>
  <c r="N29" i="4"/>
  <c r="O29" i="4"/>
  <c r="L29" i="4"/>
  <c r="M25" i="4"/>
  <c r="L25" i="4"/>
  <c r="N25" i="4"/>
  <c r="J25" i="4"/>
  <c r="O25" i="4"/>
  <c r="O23" i="4"/>
  <c r="L23" i="4"/>
  <c r="M23" i="4"/>
  <c r="N23" i="4"/>
  <c r="P19" i="4"/>
  <c r="P9" i="4"/>
  <c r="D29" i="4"/>
  <c r="K29" i="4"/>
  <c r="H29" i="4"/>
  <c r="J29" i="4"/>
  <c r="I29" i="4"/>
  <c r="G29" i="4"/>
  <c r="F29" i="4"/>
  <c r="E29" i="4"/>
  <c r="D23" i="4"/>
  <c r="K23" i="4"/>
  <c r="H23" i="4"/>
  <c r="J23" i="4"/>
  <c r="I23" i="4"/>
  <c r="G23" i="4"/>
  <c r="F23" i="4"/>
  <c r="E23" i="4"/>
  <c r="D27" i="4"/>
  <c r="K27" i="4"/>
  <c r="H27" i="4"/>
  <c r="J27" i="4"/>
  <c r="I27" i="4"/>
  <c r="G27" i="4"/>
  <c r="F27" i="4"/>
  <c r="E27" i="4"/>
  <c r="D21" i="4"/>
  <c r="K21" i="4"/>
  <c r="J21" i="4"/>
  <c r="I21" i="4"/>
  <c r="H21" i="4"/>
  <c r="G21" i="4"/>
  <c r="F21" i="4"/>
  <c r="E21" i="4"/>
  <c r="D25" i="4"/>
  <c r="K25" i="4"/>
  <c r="I25" i="4"/>
  <c r="H25" i="4"/>
  <c r="G25" i="4"/>
  <c r="F25" i="4"/>
  <c r="E25" i="4"/>
  <c r="D28" i="3"/>
  <c r="C36" i="4" s="1"/>
  <c r="P25" i="4" l="1"/>
  <c r="P21" i="4"/>
  <c r="P29" i="4"/>
  <c r="P27" i="4"/>
  <c r="P23" i="4"/>
  <c r="D29" i="3"/>
  <c r="C38" i="4" s="1"/>
  <c r="K37" i="4" l="1"/>
  <c r="L37" i="4"/>
  <c r="M37" i="4"/>
  <c r="N37" i="4"/>
  <c r="O37" i="4"/>
  <c r="L33" i="4"/>
  <c r="M33" i="4"/>
  <c r="N33" i="4"/>
  <c r="O33" i="4"/>
  <c r="K33" i="4"/>
  <c r="M35" i="4"/>
  <c r="N35" i="4"/>
  <c r="L35" i="4"/>
  <c r="O35" i="4"/>
  <c r="O31" i="4"/>
  <c r="L31" i="4"/>
  <c r="M31" i="4"/>
  <c r="N31" i="4"/>
  <c r="D37" i="4"/>
  <c r="H37" i="4"/>
  <c r="J37" i="4"/>
  <c r="I37" i="4"/>
  <c r="G37" i="4"/>
  <c r="F37" i="4"/>
  <c r="E37" i="4"/>
  <c r="D31" i="4"/>
  <c r="K31" i="4"/>
  <c r="J31" i="4"/>
  <c r="I31" i="4"/>
  <c r="H31" i="4"/>
  <c r="G31" i="4"/>
  <c r="F31" i="4"/>
  <c r="E31" i="4"/>
  <c r="D35" i="4"/>
  <c r="K35" i="4"/>
  <c r="J35" i="4"/>
  <c r="I35" i="4"/>
  <c r="H35" i="4"/>
  <c r="G35" i="4"/>
  <c r="F35" i="4"/>
  <c r="E35" i="4"/>
  <c r="D33" i="4"/>
  <c r="H33" i="4"/>
  <c r="J33" i="4"/>
  <c r="I33" i="4"/>
  <c r="G33" i="4"/>
  <c r="F33" i="4"/>
  <c r="E33" i="4"/>
  <c r="P37" i="4" l="1"/>
  <c r="P33" i="4"/>
  <c r="P35" i="4"/>
  <c r="L39" i="4"/>
  <c r="M39" i="4"/>
  <c r="N39" i="4"/>
  <c r="O39" i="4"/>
  <c r="P31" i="4"/>
  <c r="D39" i="4"/>
  <c r="K39" i="4"/>
  <c r="H39" i="4"/>
  <c r="J39" i="4"/>
  <c r="I39" i="4"/>
  <c r="G39" i="4"/>
  <c r="F39" i="4"/>
  <c r="E39" i="4"/>
  <c r="P39" i="4" l="1"/>
  <c r="L15" i="4" l="1"/>
  <c r="M15" i="4"/>
  <c r="O15" i="4"/>
  <c r="N15" i="4"/>
  <c r="D15" i="4"/>
  <c r="K15" i="4"/>
  <c r="J15" i="4"/>
  <c r="I15" i="4"/>
  <c r="H15" i="4"/>
  <c r="G15" i="4"/>
  <c r="F15" i="4"/>
  <c r="E15" i="4"/>
  <c r="P15" i="4" l="1"/>
  <c r="G456" i="2" l="1"/>
  <c r="G397" i="2" s="1"/>
  <c r="D30" i="3"/>
  <c r="C40" i="4" s="1"/>
  <c r="G463" i="2" l="1"/>
  <c r="D31" i="3"/>
  <c r="C42" i="4" s="1"/>
  <c r="D16" i="3"/>
  <c r="C12" i="4" l="1"/>
  <c r="C46" i="4" s="1"/>
  <c r="D33" i="3"/>
  <c r="D34" i="3" s="1"/>
  <c r="D35" i="3" s="1"/>
  <c r="L43" i="4"/>
  <c r="E43" i="4"/>
  <c r="K43" i="4"/>
  <c r="O43" i="4"/>
  <c r="J43" i="4"/>
  <c r="M43" i="4"/>
  <c r="D43" i="4"/>
  <c r="G43" i="4"/>
  <c r="F43" i="4"/>
  <c r="N43" i="4"/>
  <c r="I43" i="4"/>
  <c r="H43" i="4"/>
  <c r="H459" i="2"/>
  <c r="H103" i="2"/>
  <c r="L41" i="4"/>
  <c r="O41" i="4"/>
  <c r="M41" i="4"/>
  <c r="N41" i="4"/>
  <c r="H127" i="2"/>
  <c r="H337" i="2"/>
  <c r="H463" i="2"/>
  <c r="H397" i="2"/>
  <c r="H195" i="2"/>
  <c r="H13" i="2"/>
  <c r="H296" i="2"/>
  <c r="G464" i="2"/>
  <c r="C47" i="4" s="1"/>
  <c r="H148" i="2"/>
  <c r="H328" i="2"/>
  <c r="H27" i="2"/>
  <c r="H394" i="2"/>
  <c r="H118" i="2"/>
  <c r="H186" i="2"/>
  <c r="H152" i="2"/>
  <c r="H39" i="2"/>
  <c r="H183" i="2"/>
  <c r="H314" i="2"/>
  <c r="H96" i="2"/>
  <c r="D41" i="4"/>
  <c r="I41" i="4"/>
  <c r="E41" i="4"/>
  <c r="F41" i="4"/>
  <c r="J41" i="4"/>
  <c r="H41" i="4"/>
  <c r="K41" i="4"/>
  <c r="G41" i="4"/>
  <c r="L13" i="4" l="1"/>
  <c r="L46" i="4" s="1"/>
  <c r="E13" i="4"/>
  <c r="E46" i="4" s="1"/>
  <c r="E47" i="4" s="1"/>
  <c r="N13" i="4"/>
  <c r="K13" i="4"/>
  <c r="M13" i="4"/>
  <c r="M46" i="4" s="1"/>
  <c r="O13" i="4"/>
  <c r="O46" i="4" s="1"/>
  <c r="G13" i="4"/>
  <c r="G46" i="4" s="1"/>
  <c r="G47" i="4" s="1"/>
  <c r="D13" i="4"/>
  <c r="F13" i="4"/>
  <c r="F46" i="4" s="1"/>
  <c r="H13" i="4"/>
  <c r="H46" i="4" s="1"/>
  <c r="H47" i="4" s="1"/>
  <c r="J13" i="4"/>
  <c r="I13" i="4"/>
  <c r="I46" i="4" s="1"/>
  <c r="J46" i="4"/>
  <c r="K46" i="4"/>
  <c r="N46" i="4"/>
  <c r="P43" i="4"/>
  <c r="P41" i="4"/>
  <c r="G466" i="2"/>
  <c r="C48" i="4"/>
  <c r="P13" i="4" l="1"/>
  <c r="P46" i="4" s="1"/>
  <c r="D46" i="4"/>
  <c r="D47" i="4" s="1"/>
  <c r="G48" i="4"/>
  <c r="E48" i="4"/>
  <c r="L47" i="4"/>
  <c r="L48" i="4" s="1"/>
  <c r="O47" i="4"/>
  <c r="O48" i="4" s="1"/>
  <c r="J47" i="4"/>
  <c r="J48" i="4" s="1"/>
  <c r="F47" i="4"/>
  <c r="F48" i="4" s="1"/>
  <c r="K47" i="4"/>
  <c r="K48" i="4" s="1"/>
  <c r="N47" i="4"/>
  <c r="N48" i="4" s="1"/>
  <c r="M47" i="4"/>
  <c r="M48" i="4" s="1"/>
  <c r="I47" i="4"/>
  <c r="I48" i="4" s="1"/>
  <c r="H48" i="4"/>
  <c r="P47" i="4" l="1"/>
  <c r="P48" i="4" s="1"/>
  <c r="D48" i="4"/>
  <c r="D49" i="4" s="1"/>
  <c r="E49" i="4" s="1"/>
  <c r="F49" i="4" s="1"/>
  <c r="G49" i="4" s="1"/>
  <c r="H49" i="4" s="1"/>
  <c r="I49" i="4" s="1"/>
  <c r="J49" i="4" s="1"/>
  <c r="K49" i="4" s="1"/>
  <c r="L49" i="4" s="1"/>
  <c r="M49" i="4" s="1"/>
  <c r="N49" i="4" s="1"/>
  <c r="O49" i="4" s="1"/>
</calcChain>
</file>

<file path=xl/sharedStrings.xml><?xml version="1.0" encoding="utf-8"?>
<sst xmlns="http://schemas.openxmlformats.org/spreadsheetml/2006/main" count="1851" uniqueCount="1366">
  <si>
    <t>un</t>
  </si>
  <si>
    <t>Projeto executivo de estrutura em formato A1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</si>
  <si>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</si>
  <si>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</si>
  <si>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</si>
  <si>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</si>
  <si>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arquitetura em formato A1</t>
  </si>
  <si>
    <t>Projeto executivo de arquitetura em formato A0</t>
  </si>
  <si>
    <t>m²</t>
  </si>
  <si>
    <t>m</t>
  </si>
  <si>
    <t>m³</t>
  </si>
  <si>
    <t>cj</t>
  </si>
  <si>
    <t>Construção provisória em madeira - fornecimento e montagem</t>
  </si>
  <si>
    <t>Sanitário/vestiário provisório em alvenaria</t>
  </si>
  <si>
    <t>02.01.200</t>
  </si>
  <si>
    <t>Desmobilização de construção provisória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</si>
  <si>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</si>
  <si>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</si>
  <si>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</si>
  <si>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</si>
  <si>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</si>
  <si>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</si>
  <si>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02.05.060</t>
  </si>
  <si>
    <t>Montagem e desmontagem de andaime torre metálica com altura até 10 m</t>
  </si>
  <si>
    <t>mxmês</t>
  </si>
  <si>
    <t>Andaime torre metálico (1,5 x 1,5 m) com piso metálico</t>
  </si>
  <si>
    <t>02.08.020</t>
  </si>
  <si>
    <t>Placa de identificação para obra</t>
  </si>
  <si>
    <t>03.01.040</t>
  </si>
  <si>
    <t>Demolição manual de concreto armado</t>
  </si>
  <si>
    <t>03.01.250</t>
  </si>
  <si>
    <t>Demolição mecanizada de pavimento ou piso em concreto, inclusive fragmentação e acomodação do material</t>
  </si>
  <si>
    <t>03.02.040</t>
  </si>
  <si>
    <t>Demolição manual de alvenaria de elevação ou elemento vazado, incluindo revestimento</t>
  </si>
  <si>
    <t>03.03.040</t>
  </si>
  <si>
    <t>Demolição manual de revestimento em massa de parede ou teto</t>
  </si>
  <si>
    <t>03.03.060</t>
  </si>
  <si>
    <t>Demolição manual de revestimento em massa de piso</t>
  </si>
  <si>
    <t>03.08.040</t>
  </si>
  <si>
    <t>Demolição manual de forro qualquer, inclusive sistema de fixação/tarugamento</t>
  </si>
  <si>
    <t>03.08.200</t>
  </si>
  <si>
    <t>Demolição manual de painéis divisórias, inclusive montantes metálicos</t>
  </si>
  <si>
    <t>03.09.020</t>
  </si>
  <si>
    <t>Demolição manual de camada impermeabilizante</t>
  </si>
  <si>
    <t>04.01.020</t>
  </si>
  <si>
    <t>Retirada de divisória em placa de madeira ou fibrocimento tarugada</t>
  </si>
  <si>
    <t>04.01.090</t>
  </si>
  <si>
    <t>Retirada de barreira de proteção com arame de alta segurança, simples ou duplo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</si>
  <si>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</si>
  <si>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</si>
  <si>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</si>
  <si>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</si>
  <si>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04.02.070</t>
  </si>
  <si>
    <t>Retirada de estrutura em madeira tesoura - telhas perfil qualquer</t>
  </si>
  <si>
    <t>04.02.140</t>
  </si>
  <si>
    <t>Retirada de estrutura metálica</t>
  </si>
  <si>
    <t>kg</t>
  </si>
  <si>
    <t>04.03.040</t>
  </si>
  <si>
    <t>Retirada de telhamento perfil e material qualquer, exceto barro</t>
  </si>
  <si>
    <t>04.08.060</t>
  </si>
  <si>
    <t>Retirada de batente com guarnição e peças lineares em madeira, chumbados</t>
  </si>
  <si>
    <t>04.09.020</t>
  </si>
  <si>
    <t>Retirada de esquadria metálica em geral</t>
  </si>
  <si>
    <t>04.09.100</t>
  </si>
  <si>
    <t>Retirada de guarda-corpo ou gradil em geral</t>
  </si>
  <si>
    <t>04.09.140</t>
  </si>
  <si>
    <t>Retirada de poste ou sistema de sustentação para alambrado ou fechamento</t>
  </si>
  <si>
    <t>04.11.020</t>
  </si>
  <si>
    <t>Retirada de aparelho sanitário incluindo acessórios</t>
  </si>
  <si>
    <t>04.11.030</t>
  </si>
  <si>
    <t>Retirada de bancada incluindo pertences</t>
  </si>
  <si>
    <t>04.11.080</t>
  </si>
  <si>
    <t>Retirada de registro ou válvula embutidos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</si>
  <si>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</si>
  <si>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</si>
  <si>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</si>
  <si>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</si>
  <si>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</si>
  <si>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</si>
  <si>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04.13.060</t>
  </si>
  <si>
    <t>Retirada de isolamento térmico com material em panos</t>
  </si>
  <si>
    <t>04.17.020</t>
  </si>
  <si>
    <t>Remoção de aparelho de iluminação ou projetor fixo em teto, piso ou parede</t>
  </si>
  <si>
    <t>04.17.080</t>
  </si>
  <si>
    <t>Remoção de barramento de cobre</t>
  </si>
  <si>
    <t>04.17.100</t>
  </si>
  <si>
    <t>Remoção de base de disjuntor tipo QUIK-LAG</t>
  </si>
  <si>
    <t>04.18.120</t>
  </si>
  <si>
    <t>Remoção de caixa estampada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</si>
  <si>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</si>
  <si>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</si>
  <si>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</si>
  <si>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</si>
  <si>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</si>
  <si>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</si>
  <si>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</si>
  <si>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</si>
  <si>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</si>
  <si>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</si>
  <si>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04.19.060</t>
  </si>
  <si>
    <t>Remoção de disjuntor termomagnético</t>
  </si>
  <si>
    <t>04.19.080</t>
  </si>
  <si>
    <t>Remoção de fundo de quadro de distribuição ou caixa de passagem</t>
  </si>
  <si>
    <t>04.19.120</t>
  </si>
  <si>
    <t>Remoção de interruptores, tomadas, botão de campainha ou cigarra</t>
  </si>
  <si>
    <t>04.20.020</t>
  </si>
  <si>
    <t>Remoção de janela de ventilação, iluminação ou ventilação e iluminação padrão</t>
  </si>
  <si>
    <t>04.20.040</t>
  </si>
  <si>
    <t>Remoção de lâmpada</t>
  </si>
  <si>
    <t>04.21.280</t>
  </si>
  <si>
    <t>Remoção de soquete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</si>
  <si>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</si>
  <si>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</si>
  <si>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</si>
  <si>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</si>
  <si>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</si>
  <si>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</si>
  <si>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04.35.050</t>
  </si>
  <si>
    <t>Retirada de aparelho de ar condicionado portátil</t>
  </si>
  <si>
    <t>06.01.020</t>
  </si>
  <si>
    <t>Escavação manual em solo de 1ª e 2ª categoria em campo aberto</t>
  </si>
  <si>
    <t>06.11.040</t>
  </si>
  <si>
    <t>Reaterro manual apiloado sem controle de compactação</t>
  </si>
  <si>
    <t>07.01.120</t>
  </si>
  <si>
    <t>Carga e remoção de terra até a distância média de 1,0 km</t>
  </si>
  <si>
    <t>07.11.020</t>
  </si>
  <si>
    <t>Reaterro compactado mecanizado de vala ou cava com compactador</t>
  </si>
  <si>
    <t>08.05.100</t>
  </si>
  <si>
    <t>Dreno com pedra britada</t>
  </si>
  <si>
    <t>08.05.220</t>
  </si>
  <si>
    <t>Manta geotêxtil com resistência à tração longitudinal de 31kN/m e transversal de 27kN/m</t>
  </si>
  <si>
    <t>09.01.030</t>
  </si>
  <si>
    <t>Forma em madeira comum para estrutura</t>
  </si>
  <si>
    <t>10.01.040</t>
  </si>
  <si>
    <t>10.01.060</t>
  </si>
  <si>
    <t>10.02.020</t>
  </si>
  <si>
    <t>Armadura em tela soldada de aço</t>
  </si>
  <si>
    <t>11.01.100</t>
  </si>
  <si>
    <t>Concreto usinado, fck = 20,0 MPa</t>
  </si>
  <si>
    <t>11.01.320</t>
  </si>
  <si>
    <t>Concreto usinado, fck = 30,0 MPa - para bombeamento</t>
  </si>
  <si>
    <t>11.16.020</t>
  </si>
  <si>
    <t>Lançamento, espalhamento e adensamento de concreto ou massa em lastro e/ou enchimento</t>
  </si>
  <si>
    <t>11.16.080</t>
  </si>
  <si>
    <t>Lançamento e adensamento de concreto ou massa por bombeamento</t>
  </si>
  <si>
    <t>11.18.040</t>
  </si>
  <si>
    <t>Lastro de pedra britada</t>
  </si>
  <si>
    <t>11.18.060</t>
  </si>
  <si>
    <t>Lona plástica</t>
  </si>
  <si>
    <t>12.01.020</t>
  </si>
  <si>
    <t>Broca em concreto armado diâmetro de 20 cm - completa</t>
  </si>
  <si>
    <t>12.12</t>
  </si>
  <si>
    <t>12.14</t>
  </si>
  <si>
    <t>14.02.040</t>
  </si>
  <si>
    <t>Alvenaria de elevação de 1 tijolo maciço comum</t>
  </si>
  <si>
    <t>14.10</t>
  </si>
  <si>
    <t>14.11</t>
  </si>
  <si>
    <t>14.30.843</t>
  </si>
  <si>
    <t>Divisória tipo piso/teto em vidro temperado duplo e micro persianas, com coluna estrutural em alumínio extrudado</t>
  </si>
  <si>
    <t>15.03.030</t>
  </si>
  <si>
    <t>Fornecimento e montagem de estrutura em aço ASTM-A36, sem pintura</t>
  </si>
  <si>
    <t>15.03.131</t>
  </si>
  <si>
    <t>Fornecimento e montagem de estrutura em aço ASTM-A572 Grau 50, sem pintura</t>
  </si>
  <si>
    <t>16.10</t>
  </si>
  <si>
    <t>16.12</t>
  </si>
  <si>
    <t>16.13</t>
  </si>
  <si>
    <t>16.13.130</t>
  </si>
  <si>
    <t>Telhamento em chapa de aço com pintura poliéster, tipo sanduíche, espessura de 0,50 mm, com poliestireno expandido</t>
  </si>
  <si>
    <t>16.16</t>
  </si>
  <si>
    <t>16.20</t>
  </si>
  <si>
    <t>16.30</t>
  </si>
  <si>
    <t>16.32</t>
  </si>
  <si>
    <t>16.33</t>
  </si>
  <si>
    <t>Calha, rufo, afins em chapa galvanizada nº 24 - corte 0,50 m</t>
  </si>
  <si>
    <t>16.40</t>
  </si>
  <si>
    <t>17.01.040</t>
  </si>
  <si>
    <t>Lastro de concreto impermeabilizado</t>
  </si>
  <si>
    <t>17.01.060</t>
  </si>
  <si>
    <t>Regularização de piso com nata de cimento e bianco</t>
  </si>
  <si>
    <t>17.02.020</t>
  </si>
  <si>
    <t>Chapisco</t>
  </si>
  <si>
    <t>17.02.140</t>
  </si>
  <si>
    <t>Emboço desempenado com espuma de poliéster</t>
  </si>
  <si>
    <t>17.02.220</t>
  </si>
  <si>
    <t>Reboco</t>
  </si>
  <si>
    <t>17.03.040</t>
  </si>
  <si>
    <t>Cimentado desempenado e alisado (queimado)</t>
  </si>
  <si>
    <t>17.03.330</t>
  </si>
  <si>
    <t>Rodapé em cimentado desempenado e alisado com altura 15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</si>
  <si>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</si>
  <si>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</si>
  <si>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</si>
  <si>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</si>
  <si>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17.40.160</t>
  </si>
  <si>
    <t>Resina epóxi para piso de granilite</t>
  </si>
  <si>
    <t>18.06.400</t>
  </si>
  <si>
    <t>Rejuntamento em placas cerâmicas com cimento branco, juntas acima de 3 até 5 mm</t>
  </si>
  <si>
    <t>18.08.110</t>
  </si>
  <si>
    <t>18.08.120</t>
  </si>
  <si>
    <t>18.11</t>
  </si>
  <si>
    <t>18.12</t>
  </si>
  <si>
    <t>18.13</t>
  </si>
  <si>
    <t>19.01.060</t>
  </si>
  <si>
    <t>21.02.281</t>
  </si>
  <si>
    <t>21.03.151</t>
  </si>
  <si>
    <t>21.07.010</t>
  </si>
  <si>
    <t>Revestimento em laminado melamínico dissipativo</t>
  </si>
  <si>
    <t>21.10.050</t>
  </si>
  <si>
    <t>21.20.410</t>
  </si>
  <si>
    <t>Cantoneira de sobrepor em PVC de 4 x 4 cm</t>
  </si>
  <si>
    <t>22.02.030</t>
  </si>
  <si>
    <t>22.02.100</t>
  </si>
  <si>
    <t>23.04.590</t>
  </si>
  <si>
    <t>Porta em laminado fenólico melamínico com acabamento liso, batente metálico - 70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</si>
  <si>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</si>
  <si>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</si>
  <si>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</si>
  <si>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</si>
  <si>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23.04.620</t>
  </si>
  <si>
    <t>Porta em laminado fenólico melamínico com acabamento liso, batente metálico - 120 x 210 cm</t>
  </si>
  <si>
    <t>23.20.110</t>
  </si>
  <si>
    <t>Visor fixo e requadro de madeira para porta, para receber vidro</t>
  </si>
  <si>
    <t>24.01.270</t>
  </si>
  <si>
    <t>24.03.200</t>
  </si>
  <si>
    <t>24.03.210</t>
  </si>
  <si>
    <t>Tela de proteção em malha ondulada de 1´, fio 10 (BWG), com requadro</t>
  </si>
  <si>
    <t>25.01.020</t>
  </si>
  <si>
    <t>Caixilho em alumínio fixo, sob medida</t>
  </si>
  <si>
    <t>25.01.040</t>
  </si>
  <si>
    <t>Caixilho em alumínio basculante, sob medida</t>
  </si>
  <si>
    <t>25.01.060</t>
  </si>
  <si>
    <t>Caixilho em alumínio maximar, sob medida</t>
  </si>
  <si>
    <t>25.01.100</t>
  </si>
  <si>
    <t>Caixilho em alumínio tipo veneziana, sob medida</t>
  </si>
  <si>
    <t>25.02.060</t>
  </si>
  <si>
    <t>Porta/portinhola em alumínio, sob medida</t>
  </si>
  <si>
    <t>25.02.300</t>
  </si>
  <si>
    <t>Porta de abrir em alumínio com pintura eletrostática, sob medida - cor branca</t>
  </si>
  <si>
    <t>26.01.168</t>
  </si>
  <si>
    <t>Vidro liso laminado incolor de 6 mm</t>
  </si>
  <si>
    <t>26.02.060</t>
  </si>
  <si>
    <t>Vidro temperado incolor de 10 mm</t>
  </si>
  <si>
    <t>26.04.010</t>
  </si>
  <si>
    <t>Espelho em vidro cristal liso, espessura de 4 mm, colocado sobre a parede</t>
  </si>
  <si>
    <t>27.04.050</t>
  </si>
  <si>
    <t>Protetor de parede ou bate-maca em PVC flexível, com amortecimento à impacto, altura de 150 mm</t>
  </si>
  <si>
    <t>28.01.040</t>
  </si>
  <si>
    <t>28.01.050</t>
  </si>
  <si>
    <t>28.01.180</t>
  </si>
  <si>
    <t>Mola aérea hidráulica, para porta com largura até 1,60 m</t>
  </si>
  <si>
    <t>28.20.650</t>
  </si>
  <si>
    <t>Puxador duplo em aço inoxidável, para porta de madeira, alumínio ou vidro, de 350 mm</t>
  </si>
  <si>
    <t>30.01.020</t>
  </si>
  <si>
    <t>Barra de apoio reta, para pessoas com mobilidade reduzida, em tubo de aço inoxidável de 1 1/2´ x 500 mm</t>
  </si>
  <si>
    <t>30.01.040</t>
  </si>
  <si>
    <t>Barra de apoio reta, para pessoas com mobilidade reduzida, em tubo de aço inoxidável de 1 1/2´ x 900 mm</t>
  </si>
  <si>
    <t>30.08.030</t>
  </si>
  <si>
    <t>Assento articulado para banho, em alumínio com pintura epóxi de 700 x 450 mm</t>
  </si>
  <si>
    <t>32.06.030</t>
  </si>
  <si>
    <t>Lã de vidro e/ou lã de rocha com espessura de 2´</t>
  </si>
  <si>
    <t>32.06.231</t>
  </si>
  <si>
    <t>Película de controle solar refletiva na cor prata, para aplicação em vidros</t>
  </si>
  <si>
    <t>32.11.150</t>
  </si>
  <si>
    <t>Proteção para isolamento térmico em alumínio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</si>
  <si>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</si>
  <si>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</si>
  <si>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</si>
  <si>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</si>
  <si>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</si>
  <si>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</si>
  <si>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</si>
  <si>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</si>
  <si>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</si>
  <si>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</si>
  <si>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32.11.320</t>
  </si>
  <si>
    <t>Isolamento térmico em espuma elastomérica, espessura de 19 a 26 mm, para tubulação de 1 1/8´ (cobre) ou 3/4´ (ferro)</t>
  </si>
  <si>
    <t>32.16.040</t>
  </si>
  <si>
    <t>Impermeabilização em membrana de asfalto modificado com elastômeros, na cor preta e reforço em tela poliéster</t>
  </si>
  <si>
    <t>33.02.060</t>
  </si>
  <si>
    <t>Massa corrida a base de PVA</t>
  </si>
  <si>
    <t>33.02.080</t>
  </si>
  <si>
    <t>Massa corrida à base de resina acrílica</t>
  </si>
  <si>
    <t>33.07.140</t>
  </si>
  <si>
    <t>Pintura com esmalte alquídico em estrutura metálica</t>
  </si>
  <si>
    <t>33.10.020</t>
  </si>
  <si>
    <t>Tinta látex em massa, inclusive preparo</t>
  </si>
  <si>
    <t>33.10.050</t>
  </si>
  <si>
    <t>Tinta acrílica em massa, inclusive preparo</t>
  </si>
  <si>
    <t>33.10.060</t>
  </si>
  <si>
    <t>Epóxi em massa, inclusive preparo</t>
  </si>
  <si>
    <t>Cercas e fechamentos</t>
  </si>
  <si>
    <t>34.05.170</t>
  </si>
  <si>
    <t>Barreira de proteção perimetral em aço inoxidável AISI 430, dupla</t>
  </si>
  <si>
    <t>34.05.270</t>
  </si>
  <si>
    <t>Alambrado em tela de aço galvanizado de 2´, montantes metálicos retos</t>
  </si>
  <si>
    <t>34.05.370</t>
  </si>
  <si>
    <t>Fechamento de divisa - mourão com placas pré moldadas</t>
  </si>
  <si>
    <t>35.01.150</t>
  </si>
  <si>
    <t>Trave oficial completa com rede para futebol de salão</t>
  </si>
  <si>
    <t>35.01.160</t>
  </si>
  <si>
    <t>Tabela completa com suporte e rede para basquete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</si>
  <si>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</si>
  <si>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</si>
  <si>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</si>
  <si>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</si>
  <si>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</si>
  <si>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</si>
  <si>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</si>
  <si>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</si>
  <si>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</si>
  <si>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</si>
  <si>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37.04.300</t>
  </si>
  <si>
    <t>Quadro de distribuição universal de sobrepor, para disjuntores 70 DIN / 50 Bolt-on - 225 A - sem componentes</t>
  </si>
  <si>
    <t>37.06.010</t>
  </si>
  <si>
    <t>Painel monobloco autoportante em chapa de aço de 2,0 mm de espessura, com proteção mínima IP 54 - sem componentes</t>
  </si>
  <si>
    <t>37.10.010</t>
  </si>
  <si>
    <t>Barramento de cobre nu</t>
  </si>
  <si>
    <t>37.11.060</t>
  </si>
  <si>
    <t>Base de fusível NH até 125 A, com fusível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</si>
  <si>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</si>
  <si>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</si>
  <si>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</si>
  <si>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</si>
  <si>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</si>
  <si>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</si>
  <si>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</si>
  <si>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</si>
  <si>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</si>
  <si>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</si>
  <si>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37.13.720</t>
  </si>
  <si>
    <t>Disjuntor série universal, em caixa moldada, térmico fixo e magnético ajustável, tripolar 600 V, corrente de 300 A até 400 A</t>
  </si>
  <si>
    <t>37.13.800</t>
  </si>
  <si>
    <t>Mini-disjuntor termomagnético, unipolar 127/220 V, corrente de 10 A até 32 A</t>
  </si>
  <si>
    <t>37.13.840</t>
  </si>
  <si>
    <t>Mini-disjuntor termomagnético, bipolar 220/380 V, corrente de 10 A até 32 A</t>
  </si>
  <si>
    <t>37.13.880</t>
  </si>
  <si>
    <t>Mini-disjuntor termomagnético, tripolar 220/380 V, corrente de 10 A até 32 A</t>
  </si>
  <si>
    <t>37.19.020</t>
  </si>
  <si>
    <t>Transformador de corrente 200-5 A até 600-5 A, janela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</si>
  <si>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</si>
  <si>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</si>
  <si>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</si>
  <si>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</si>
  <si>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</si>
  <si>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</si>
  <si>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37.20.190</t>
  </si>
  <si>
    <t>Inversor de frequência para variação de velocidade em motores, potência de 0,25 a 20 cv</t>
  </si>
  <si>
    <t>37.21.010</t>
  </si>
  <si>
    <t>Capacitor de potência trifásico de 10 kVAr, 220 V/60 Hz, para correção de fator de potência</t>
  </si>
  <si>
    <t>37.22.010</t>
  </si>
  <si>
    <t>Transformador monofásico de comando de 200 VA classe 0,6 kV, a seco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</si>
  <si>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</si>
  <si>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</si>
  <si>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</si>
  <si>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</si>
  <si>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38.01.040</t>
  </si>
  <si>
    <t>Eletroduto de PVC rígido roscável de 3/4´ - com acessórios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</si>
  <si>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</si>
  <si>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</si>
  <si>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</si>
  <si>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</si>
  <si>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</si>
  <si>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</si>
  <si>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</si>
  <si>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38.21.310</t>
  </si>
  <si>
    <t>Eletrocalha lisa galvanizada a fogo, 100 x 100 mm, com acessórios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</si>
  <si>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</si>
  <si>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</si>
  <si>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</si>
  <si>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</si>
  <si>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</si>
  <si>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</si>
  <si>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</si>
  <si>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</si>
  <si>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</si>
  <si>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</si>
  <si>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39.04.070</t>
  </si>
  <si>
    <t>Cabo de cobre nu, têmpera mole, classe 2, de 35 mm²</t>
  </si>
  <si>
    <t>39.04.080</t>
  </si>
  <si>
    <t>Cabo de cobre nu, têmpera mole, classe 2, de 50 mm²</t>
  </si>
  <si>
    <t>39.10.060</t>
  </si>
  <si>
    <t>Terminal de pressão/compressão para cabo de 6 até 10 mm²</t>
  </si>
  <si>
    <t>39.10.130</t>
  </si>
  <si>
    <t>Terminal de pressão/compressão para cabo de 35 mm²</t>
  </si>
  <si>
    <t>39.11.090</t>
  </si>
  <si>
    <t>Fio telefônico tipo FI-60, para ligação de aparelhos telefônicos</t>
  </si>
  <si>
    <t>39.11.110</t>
  </si>
  <si>
    <t>Fio telefônico externo tipo FE-160</t>
  </si>
  <si>
    <t>39.12.510</t>
  </si>
  <si>
    <t>Cabo de cobre flexível blindado de 2 x 1,5 mm², isolamento 600V, isolação em VC/E 105°C - para detecção de incêndio</t>
  </si>
  <si>
    <t>39.12.520</t>
  </si>
  <si>
    <t>Cabo de cobre flexível blindado de 3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</si>
  <si>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</si>
  <si>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</si>
  <si>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39.18.100</t>
  </si>
  <si>
    <t>Cabo coaxial tipo RG 6</t>
  </si>
  <si>
    <t>39.18.120</t>
  </si>
  <si>
    <t>Cabo para rede U/UTP 23 AWG com 4 pares - categoria 6A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</si>
  <si>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</si>
  <si>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</si>
  <si>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</si>
  <si>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</si>
  <si>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</si>
  <si>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</si>
  <si>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</si>
  <si>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</si>
  <si>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</si>
  <si>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</si>
  <si>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</si>
  <si>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</si>
  <si>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</si>
  <si>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</si>
  <si>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39.21.090</t>
  </si>
  <si>
    <t>Cabo de cobre flexível de 50 mm², isolamento 0,6/1kV - isolação HEPR 90°C</t>
  </si>
  <si>
    <t>40.01.090</t>
  </si>
  <si>
    <t>Caixa de ferro estampada octogonal de 3´ x 3´</t>
  </si>
  <si>
    <t>40.04.090</t>
  </si>
  <si>
    <t>Tomada RJ 11 para telefone, sem placa</t>
  </si>
  <si>
    <t>40.04.096</t>
  </si>
  <si>
    <t>Tomada RJ 45 para rede de dados, com placa</t>
  </si>
  <si>
    <t>40.04.450</t>
  </si>
  <si>
    <t>Tomada 2P+T de 10 A - 250 V, completa</t>
  </si>
  <si>
    <t>40.04.460</t>
  </si>
  <si>
    <t>Tomada 2P+T de 20 A - 250 V, completa</t>
  </si>
  <si>
    <t>40.05.020</t>
  </si>
  <si>
    <t>Interruptor com 1 tecla simples e placa</t>
  </si>
  <si>
    <t>40.05.170</t>
  </si>
  <si>
    <t>Interruptor bipolar paralelo, 1 tecla dupla e placa</t>
  </si>
  <si>
    <t>40.07.010</t>
  </si>
  <si>
    <t>Caixa em PVC de 4´ x 2´</t>
  </si>
  <si>
    <t>40.07.020</t>
  </si>
  <si>
    <t>Caixa em PVC de 4´ x 4´</t>
  </si>
  <si>
    <t>40.10.020</t>
  </si>
  <si>
    <t>Contator de potência 9 A - 2na+2nf</t>
  </si>
  <si>
    <t>40.10.040</t>
  </si>
  <si>
    <t>Contator de potência 12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</si>
  <si>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</si>
  <si>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</si>
  <si>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</si>
  <si>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</si>
  <si>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</si>
  <si>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</si>
  <si>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40.11.240</t>
  </si>
  <si>
    <t>40.13.010</t>
  </si>
  <si>
    <t>Chave comutadora para amperímetro</t>
  </si>
  <si>
    <t>40.13.040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</si>
  <si>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</si>
  <si>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</si>
  <si>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</si>
  <si>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</si>
  <si>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40.20.050</t>
  </si>
  <si>
    <t>Sinalizador com lâmpada</t>
  </si>
  <si>
    <t>40.20.100</t>
  </si>
  <si>
    <t>Botoeira de comando liga-desliga, sem sinalização</t>
  </si>
  <si>
    <t>40.20.140</t>
  </si>
  <si>
    <t>Placa de 4´ x 4´</t>
  </si>
  <si>
    <t>40.20.240</t>
  </si>
  <si>
    <t>Plugue com 2P+T de 10A, 250V</t>
  </si>
  <si>
    <t>41.06.100</t>
  </si>
  <si>
    <t>Lâmpada halógena refletora PAR20, base E27 de 50 W - 220 V</t>
  </si>
  <si>
    <t>41.13.200</t>
  </si>
  <si>
    <t>41.20.020</t>
  </si>
  <si>
    <t>Recolocação de aparelhos de iluminação ou projetores fixos em teto, piso ou parede</t>
  </si>
  <si>
    <t>41.31.070</t>
  </si>
  <si>
    <t>41.31.080</t>
  </si>
  <si>
    <t>42.01.040</t>
  </si>
  <si>
    <t>Captor tipo Franklin, h= 300 mm, 4 pontos, 2 descidas, acabamento cromado</t>
  </si>
  <si>
    <t>42.01.098</t>
  </si>
  <si>
    <t>Captor tipo terminal aéreo, h= 600 mm, diâmetro de 3/8´ galvanizado a fogo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</si>
  <si>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</si>
  <si>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</si>
  <si>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</si>
  <si>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</si>
  <si>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</si>
  <si>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</si>
  <si>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42.05.070</t>
  </si>
  <si>
    <t>Sinalizador de obstáculo duplo, com célula fotoelétrica</t>
  </si>
  <si>
    <t>42.05.100</t>
  </si>
  <si>
    <t>Caixa de inspeção suspensa</t>
  </si>
  <si>
    <t>42.05.190</t>
  </si>
  <si>
    <t>Haste de aterramento de 3/4´ x 3,00 m</t>
  </si>
  <si>
    <t>42.05.210</t>
  </si>
  <si>
    <t>Haste de aterramento de 5/8´ x 3,00 m</t>
  </si>
  <si>
    <t>42.05.220</t>
  </si>
  <si>
    <t>Mastro para sinalizador de obstáculo, de 1,50 m x 3/4´</t>
  </si>
  <si>
    <t>42.05.330</t>
  </si>
  <si>
    <t>Caixa de inspeção do terra cilíndrica em PVC rígido, diâmetro de 300 mm - h= 600 mm</t>
  </si>
  <si>
    <t>42.05.340</t>
  </si>
  <si>
    <t>43.05.030</t>
  </si>
  <si>
    <t>43.07.340</t>
  </si>
  <si>
    <t>Ar condicionado a frio, tipo split parede com capacidade de 18.000 BTU/h</t>
  </si>
  <si>
    <t>44.01.310</t>
  </si>
  <si>
    <t>Tanque de louça com coluna de 30 litros</t>
  </si>
  <si>
    <t>44.01.800</t>
  </si>
  <si>
    <t>Bacia sifonada com caixa de descarga acoplada sem tampa - 6 litros</t>
  </si>
  <si>
    <t>44.01.850</t>
  </si>
  <si>
    <t>Cuba de louça de embutir redonda</t>
  </si>
  <si>
    <t>44.02.060</t>
  </si>
  <si>
    <t>Tampo/bancada em granito com espessura de 3 cm</t>
  </si>
  <si>
    <t>44.02.200</t>
  </si>
  <si>
    <t>Tampo/bancada em concreto armado, revestido em aço inoxidável fosco polido</t>
  </si>
  <si>
    <t>44.03.210</t>
  </si>
  <si>
    <t>Ducha cromada simples</t>
  </si>
  <si>
    <t>44.03.450</t>
  </si>
  <si>
    <t>Torneira longa sem rosca para uso geral,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</si>
  <si>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</si>
  <si>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</si>
  <si>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</si>
  <si>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</si>
  <si>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</si>
  <si>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</si>
  <si>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</si>
  <si>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</si>
  <si>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44.06.330</t>
  </si>
  <si>
    <t>Cuba em aço inoxidável simples de 500x400x400mm</t>
  </si>
  <si>
    <t>44.06.360</t>
  </si>
  <si>
    <t>Cuba em aço inoxidável simples de 500x400x200mm</t>
  </si>
  <si>
    <t>44.20.100</t>
  </si>
  <si>
    <t>Engate flexível metálico DN= 1/2´</t>
  </si>
  <si>
    <t>44.20.200</t>
  </si>
  <si>
    <t>Sifão de metal cromado de 1 1/2´ x 2´</t>
  </si>
  <si>
    <t>44.20.220</t>
  </si>
  <si>
    <t>Sifão de metal cromado de 1´ x 1 1/2´</t>
  </si>
  <si>
    <t>44.20.640</t>
  </si>
  <si>
    <t>Válvula de metal cromado de 1 1/2´</t>
  </si>
  <si>
    <t>44.20.650</t>
  </si>
  <si>
    <t>Válvula de metal cromado de 1´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</si>
  <si>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</si>
  <si>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</si>
  <si>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</si>
  <si>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</si>
  <si>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</si>
  <si>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</si>
  <si>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</si>
  <si>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</si>
  <si>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</si>
  <si>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</si>
  <si>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</si>
  <si>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</si>
  <si>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46.02.010</t>
  </si>
  <si>
    <t>Tubo de PVC rígido branco, pontas lisas, soldável, linha esgoto série normal, DN= 40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</si>
  <si>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</si>
  <si>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</si>
  <si>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</si>
  <si>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</si>
  <si>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46.05.040</t>
  </si>
  <si>
    <t>Tubo PVC rígido, tipo Coletor Esgoto, junta elástica, DN= 150 mm, inclusive conexões</t>
  </si>
  <si>
    <t>46.08.010</t>
  </si>
  <si>
    <t>46.08.020</t>
  </si>
  <si>
    <t>46.08.040</t>
  </si>
  <si>
    <t>46.08.080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</si>
  <si>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</si>
  <si>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</si>
  <si>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</si>
  <si>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</si>
  <si>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</si>
  <si>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</si>
  <si>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</si>
  <si>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</si>
  <si>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</si>
  <si>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</si>
  <si>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46.10.070</t>
  </si>
  <si>
    <t>Tubo de cobre classe A, DN= 66mm (2 1/2´),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</si>
  <si>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</si>
  <si>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</si>
  <si>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</si>
  <si>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</si>
  <si>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</si>
  <si>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</si>
  <si>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46.27.060</t>
  </si>
  <si>
    <t>Tubo de cobre flexível, espessura 1/32" - diâmetro 1/4",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</si>
  <si>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</si>
  <si>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</si>
  <si>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</si>
  <si>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</si>
  <si>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47.02.110</t>
  </si>
  <si>
    <t>Registro de pressão em latão fundido cromado com canopla, DN= 3/4´ - linha especial</t>
  </si>
  <si>
    <t>47.04.050</t>
  </si>
  <si>
    <t>Válvula de descarga antivandalismo, DN= 1 1/2´</t>
  </si>
  <si>
    <t>47.05.070</t>
  </si>
  <si>
    <t>Válvula de retenção horizontal em bronze, DN= 3´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</si>
  <si>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</si>
  <si>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</si>
  <si>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</si>
  <si>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</si>
  <si>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</si>
  <si>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</si>
  <si>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</si>
  <si>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</si>
  <si>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</si>
  <si>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Válvula globo em bronze, classe 150 libras para vapor saturado e 300 libras para água, óleo e gás, DN= 2 1/2´</t>
  </si>
  <si>
    <t>49.06.560</t>
  </si>
  <si>
    <t>50.02.020</t>
  </si>
  <si>
    <t>Bico de sprinkler cromado pendente com rompimento da ampola a 68°C</t>
  </si>
  <si>
    <t>50.02.050</t>
  </si>
  <si>
    <t>Alarme hidráulico tipo gongo</t>
  </si>
  <si>
    <t>50.05.021</t>
  </si>
  <si>
    <t>Fonte eletroímã para interligar à central do sistema de detecção e alarme de incêndio</t>
  </si>
  <si>
    <t>50.05.022</t>
  </si>
  <si>
    <t>Destravador magnético (Eletroímã) para porta corta-fogo de 24 Vcc</t>
  </si>
  <si>
    <t>50.05.060</t>
  </si>
  <si>
    <t>Central de iluminação de emergência, completa, para até 6.000 W</t>
  </si>
  <si>
    <t>50.05.080</t>
  </si>
  <si>
    <t>Luminária para unidade centralizada de sobrepor completa com lâmpada fluorescente compacta de 15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</si>
  <si>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</si>
  <si>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</si>
  <si>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</si>
  <si>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</si>
  <si>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50.05.280</t>
  </si>
  <si>
    <t>Sirene tipo corneta de 12 V</t>
  </si>
  <si>
    <t>50.05.310</t>
  </si>
  <si>
    <t>Bloco autônomo de iluminação de emergência com autonomia mínima de 3 horas, equipado com 2 faróis de lâmpadas de 21/55 W</t>
  </si>
  <si>
    <t>50.05.430</t>
  </si>
  <si>
    <t>Detector óptico de fumaça com base endereçável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</si>
  <si>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</si>
  <si>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</si>
  <si>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</si>
  <si>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</si>
  <si>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</si>
  <si>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Módulo isolador, módulo endereçador para áudio visual</t>
  </si>
  <si>
    <t>50.05.490</t>
  </si>
  <si>
    <t>Sinalizador audiovisual endereçável com LED</t>
  </si>
  <si>
    <t>54.01.400</t>
  </si>
  <si>
    <t>Abertura de caixa até 25 cm, inclui escavação, compactação, transporte e preparo do sub-leito</t>
  </si>
  <si>
    <t>55.01.020</t>
  </si>
  <si>
    <t>Limpeza final da obra</t>
  </si>
  <si>
    <t>55.02.050</t>
  </si>
  <si>
    <t>Limpeza e desobstrução de canaletas ou tubulações de águas pluviais</t>
  </si>
  <si>
    <t>55.10.030</t>
  </si>
  <si>
    <t>Locação de duto coletor de entulho</t>
  </si>
  <si>
    <t>61.10.001</t>
  </si>
  <si>
    <t>Resfriadora de líquidos (Chiller), com compressor e condensação à ar, capacidade de 120 TR</t>
  </si>
  <si>
    <t>61.10.300</t>
  </si>
  <si>
    <t>Duto flexível aluminizado, seção circular - Ø 10cm (4")</t>
  </si>
  <si>
    <t>61.10.310</t>
  </si>
  <si>
    <t>Duto flexível aluminizado, seção circular - Ø 15cm (6")</t>
  </si>
  <si>
    <t>61.10.320</t>
  </si>
  <si>
    <t>Duto flexível aluminizado, seção circular - Ø 20cm (8")</t>
  </si>
  <si>
    <t>61.10.400</t>
  </si>
  <si>
    <t>Damper corta fogo (DCF) tipo comporta, com elemento fusível e chave fim de curso.</t>
  </si>
  <si>
    <t>61.10.530</t>
  </si>
  <si>
    <t>Difusor de insuflação de ar tipo direcional, medindo 30 x 30 cm</t>
  </si>
  <si>
    <t>61.14.005</t>
  </si>
  <si>
    <t>Caixa ventiladora com ventilador centrífugo, vazão 4.600 m³/h, pressão 30 mmCA - 220 / 380 V / 60HZ</t>
  </si>
  <si>
    <t>61.14.050</t>
  </si>
  <si>
    <t>Caixa ventiladora com ventilador centrífugo, vazão 8.800 m³/h, pressão 35 mmCA - 220/380 V / 60Hz</t>
  </si>
  <si>
    <t>61.14.070</t>
  </si>
  <si>
    <t>Caixa ventiladora com ventilador centrífugo, vazão 1.710 m³/h, pressão 35 mmCA - 220/380 V / 60Hz</t>
  </si>
  <si>
    <t>61.20.450</t>
  </si>
  <si>
    <t>Duto em chapa de aço galvanizado</t>
  </si>
  <si>
    <t>66.02.500</t>
  </si>
  <si>
    <t>Central de alarme microprocessada, para até 125 zonas</t>
  </si>
  <si>
    <t>98.02.210</t>
  </si>
  <si>
    <t>Banco de madeira com encosto e pés em ferro fundido pintado</t>
  </si>
  <si>
    <t>05.07.040</t>
  </si>
  <si>
    <t>Remoção de entulho separado de obra com caçamba metálica - terra, alvenaria, concreto, argamassa, madeira, papel, plástico ou metal</t>
  </si>
  <si>
    <t>05.07.050</t>
  </si>
  <si>
    <t>05.07.070</t>
  </si>
  <si>
    <t>14.10.111</t>
  </si>
  <si>
    <t>14.10.121</t>
  </si>
  <si>
    <t>18.06.102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</si>
  <si>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</si>
  <si>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</si>
  <si>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</si>
  <si>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</si>
  <si>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</si>
  <si>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</si>
  <si>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</si>
  <si>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40.10.132</t>
  </si>
  <si>
    <t>Contator de potência 65 A - 2na+2nf</t>
  </si>
  <si>
    <t>61.20.092</t>
  </si>
  <si>
    <t>Cortina de ar com duas velocidades, para vão de 1,50 m</t>
  </si>
  <si>
    <t>Alvenaria de bloco de concreto de vedação de 14 x 19 x 39 cm - classe C</t>
  </si>
  <si>
    <t>Alvenaria de bloco de concreto de vedação de 19 x 19 x 39 cm - classe C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</si>
  <si>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</si>
  <si>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</si>
  <si>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</si>
  <si>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</si>
  <si>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</si>
  <si>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</si>
  <si>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</si>
  <si>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</si>
  <si>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</si>
  <si>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</si>
  <si>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</si>
  <si>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</si>
  <si>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</si>
  <si>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</si>
  <si>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1.5</t>
  </si>
  <si>
    <t>1.6</t>
  </si>
  <si>
    <t>2.0</t>
  </si>
  <si>
    <t>Início, apoio e administração da obra</t>
  </si>
  <si>
    <t>2.1</t>
  </si>
  <si>
    <t>2.2</t>
  </si>
  <si>
    <t>2.3</t>
  </si>
  <si>
    <t>3.0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</si>
  <si>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</si>
  <si>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</si>
  <si>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</si>
  <si>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</si>
  <si>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</si>
  <si>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</si>
  <si>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</si>
  <si>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</si>
  <si>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</si>
  <si>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</si>
  <si>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</si>
  <si>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4.0</t>
  </si>
  <si>
    <t>5.0</t>
  </si>
  <si>
    <t>Alvenaria e elemento divisor</t>
  </si>
  <si>
    <t>5.1</t>
  </si>
  <si>
    <t>5.2</t>
  </si>
  <si>
    <t>6.0</t>
  </si>
  <si>
    <t>7.0</t>
  </si>
  <si>
    <t>Revestimentos</t>
  </si>
  <si>
    <t>7.1</t>
  </si>
  <si>
    <t>8.0</t>
  </si>
  <si>
    <t>Forro</t>
  </si>
  <si>
    <t>8.1</t>
  </si>
  <si>
    <t>8.2</t>
  </si>
  <si>
    <t>9.0</t>
  </si>
  <si>
    <t>10.0</t>
  </si>
  <si>
    <t>Impermeabilização, proteção e junta</t>
  </si>
  <si>
    <t>10.1</t>
  </si>
  <si>
    <t>11.0</t>
  </si>
  <si>
    <t>Pintura</t>
  </si>
  <si>
    <t>11.1</t>
  </si>
  <si>
    <t>12.0</t>
  </si>
  <si>
    <t>Instalações Elétricas, Elétricas Especiais</t>
  </si>
  <si>
    <t>12.1</t>
  </si>
  <si>
    <t>13.0</t>
  </si>
  <si>
    <t>14.0</t>
  </si>
  <si>
    <t>Instalações Hidráulicas</t>
  </si>
  <si>
    <t>14.1</t>
  </si>
  <si>
    <t>15.0</t>
  </si>
  <si>
    <t>Limpeza e arremate</t>
  </si>
  <si>
    <t>15.1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</si>
  <si>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</si>
  <si>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</si>
  <si>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</si>
  <si>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</si>
  <si>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</si>
  <si>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</si>
  <si>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</si>
  <si>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</si>
  <si>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</si>
  <si>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</si>
  <si>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</si>
  <si>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Total</t>
  </si>
  <si>
    <t>Projeto ASBUILT/Data book</t>
  </si>
  <si>
    <t>01.17.031</t>
  </si>
  <si>
    <t>01.17.041</t>
  </si>
  <si>
    <t>01.17.051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</si>
  <si>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</si>
  <si>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</si>
  <si>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</si>
  <si>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</si>
  <si>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</si>
  <si>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</si>
  <si>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</si>
  <si>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</si>
  <si>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</si>
  <si>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</si>
  <si>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41.02.580</t>
  </si>
  <si>
    <t>Lâmpada LED 13,5W, com base E-27, 1400 até 1510lm</t>
  </si>
  <si>
    <t>44.03.825</t>
  </si>
  <si>
    <t>Misturador termostato para chuveiro ou ducha, acabamento cromado</t>
  </si>
  <si>
    <t>Tubo galvanizado sem costura schedule 40, DN= 3/4´, inclusive conexões</t>
  </si>
  <si>
    <t>Tubo galvanizado sem costura schedule 40, DN= 1´, inclusive conexões</t>
  </si>
  <si>
    <t>Tubo galvanizado sem costura schedule 40, DN= 1 1/2´, inclusive conexões</t>
  </si>
  <si>
    <t>Tubo galvanizado sem costura schedule 40, DN= 3´, inclusive conexões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</si>
  <si>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</si>
  <si>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</si>
  <si>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</si>
  <si>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</si>
  <si>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</si>
  <si>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</si>
  <si>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</si>
  <si>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</si>
  <si>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</si>
  <si>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</si>
  <si>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</si>
  <si>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</si>
  <si>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</si>
  <si>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</si>
  <si>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</si>
  <si>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</si>
  <si>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</si>
  <si>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</si>
  <si>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</si>
  <si>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</si>
  <si>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</si>
  <si>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</si>
  <si>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</si>
  <si>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</si>
  <si>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</si>
  <si>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</si>
  <si>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</si>
  <si>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</si>
  <si>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</si>
  <si>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38,5x33 cm</t>
  </si>
  <si>
    <t>61.10.584</t>
  </si>
  <si>
    <t>Veneziana com tela, tamanho 78,5x33 cm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</si>
  <si>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</si>
  <si>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</si>
  <si>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</si>
  <si>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</si>
  <si>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</si>
  <si>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</si>
  <si>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</si>
  <si>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</si>
  <si>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</si>
  <si>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</si>
  <si>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</si>
  <si>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</si>
  <si>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</si>
  <si>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</si>
  <si>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</si>
  <si>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</si>
  <si>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61.15.170</t>
  </si>
  <si>
    <t>Transmissor de pressão diferencial, operação de 0 a 750 Pa</t>
  </si>
  <si>
    <t>Controlador lógico programável para 16 entradas/16 saídas</t>
  </si>
  <si>
    <t>Módulo de expansão para 4 canais de saída analógica</t>
  </si>
  <si>
    <t>Módulo de expansão para 8 canais de entrada e saída digitais</t>
  </si>
  <si>
    <t>Com001</t>
  </si>
  <si>
    <t>Enc. Soc.</t>
  </si>
  <si>
    <t>observações internas</t>
  </si>
  <si>
    <t>TOTAL obra</t>
  </si>
  <si>
    <t>BDI obra</t>
  </si>
  <si>
    <t>1.7</t>
  </si>
  <si>
    <t>Com002</t>
  </si>
  <si>
    <t>Com004</t>
  </si>
  <si>
    <t>Com005</t>
  </si>
  <si>
    <t xml:space="preserve">un </t>
  </si>
  <si>
    <t>Prendedor magnético de porta com amortecedor. Ref Fea ferragens 313</t>
  </si>
  <si>
    <t>TOTAL GERAL ACUMULADO</t>
  </si>
  <si>
    <t>Objeto:</t>
  </si>
  <si>
    <t xml:space="preserve">Local:                    </t>
  </si>
  <si>
    <t>TOTAL GERAL</t>
  </si>
  <si>
    <t xml:space="preserve">TOTAL GERAL </t>
  </si>
  <si>
    <t>3.12</t>
  </si>
  <si>
    <t>3.13</t>
  </si>
  <si>
    <t>3.14</t>
  </si>
  <si>
    <t>3.15</t>
  </si>
  <si>
    <t>4.1</t>
  </si>
  <si>
    <t>4.2</t>
  </si>
  <si>
    <t>5.5</t>
  </si>
  <si>
    <t>6.1</t>
  </si>
  <si>
    <t>6.2</t>
  </si>
  <si>
    <t>6.3</t>
  </si>
  <si>
    <t>9.1</t>
  </si>
  <si>
    <t>13.1</t>
  </si>
  <si>
    <t>15.2</t>
  </si>
  <si>
    <t>15.3</t>
  </si>
  <si>
    <t>15.4</t>
  </si>
  <si>
    <t>6.4</t>
  </si>
  <si>
    <t>6.5</t>
  </si>
  <si>
    <t>6.6</t>
  </si>
  <si>
    <t>6.7</t>
  </si>
  <si>
    <t>11.2</t>
  </si>
  <si>
    <t>11.3</t>
  </si>
  <si>
    <t>11.4</t>
  </si>
  <si>
    <t>11.5</t>
  </si>
  <si>
    <t>11.6</t>
  </si>
  <si>
    <t>11.7</t>
  </si>
  <si>
    <t>13.2</t>
  </si>
  <si>
    <t>13.3</t>
  </si>
  <si>
    <t>13.4</t>
  </si>
  <si>
    <t>13.5</t>
  </si>
  <si>
    <t>13.7</t>
  </si>
  <si>
    <t>13.8</t>
  </si>
  <si>
    <t>15.5</t>
  </si>
  <si>
    <t>16.0</t>
  </si>
  <si>
    <t>SPDA - Sistema de proteção contra descarga atmosférica</t>
  </si>
  <si>
    <t>16.1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</si>
  <si>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</si>
  <si>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</si>
  <si>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</si>
  <si>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</si>
  <si>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</si>
  <si>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</si>
  <si>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</si>
  <si>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</si>
  <si>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</si>
  <si>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</si>
  <si>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12.13</t>
  </si>
  <si>
    <t>12.15</t>
  </si>
  <si>
    <t>12.16</t>
  </si>
  <si>
    <t>Gases Medicinais</t>
  </si>
  <si>
    <t>15.6</t>
  </si>
  <si>
    <t>17.0</t>
  </si>
  <si>
    <t>17.1</t>
  </si>
  <si>
    <t>3.16</t>
  </si>
  <si>
    <t>Com009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</si>
  <si>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</si>
  <si>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</si>
  <si>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Armadura em barra de aço CA-50 (A ou B) fyk = 500 MPa</t>
  </si>
  <si>
    <t>Armadura em barra de aço CA-60 (A ou B) fyk = 600 MPa</t>
  </si>
  <si>
    <t>Placa cerâmica esmaltada PEI-5 para área interna, grupo de absorção BIIb, resistência química B, assentado com argamassa colante industrializada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</si>
  <si>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</si>
  <si>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</si>
  <si>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Peitoril e/ou soleira em granito, espessura de 2 cm e largura até 20 cm</t>
  </si>
  <si>
    <t>Revestimento vinílico flexível em manta homogênea, espessura de 2 mm, com impermeabilizante acrílico</t>
  </si>
  <si>
    <t>Revestimento em placas de alumínio composto "ACM", espessura de 4 mm e acabamento em PVDF</t>
  </si>
  <si>
    <t>Rodapé de poliestireno, espessura de 7 cm</t>
  </si>
  <si>
    <t>Forro em painéis de gesso acartonado, espessura de 12,5 mm, fixo</t>
  </si>
  <si>
    <t>Forro em painéis de gesso acartonado, acabamento liso com película em PVC - 625mm x 1250mm, espessura de 9,5mm, removível</t>
  </si>
  <si>
    <t>Caixilho tipo guichê em perfil de chapa dobrada em aço, com subdivisões para vidro laminado 3 mm, sob medida</t>
  </si>
  <si>
    <t>Relé de tempo eletrônico de 3 até 30s - 220V - 50/60Hz</t>
  </si>
  <si>
    <t>Amperímetro de ferro móvel de 96x96mm, para ligação em transformador de corrente, escala fixa de 0A/50A até 0A/2,0kA</t>
  </si>
  <si>
    <t>Luminária blindada oval de sobrepor ou arandela, para lâmpada fluorescentes compacta</t>
  </si>
  <si>
    <t>Grelha com calha e cesto coletor para piso em aço inoxidável, largura de 20 cm</t>
  </si>
  <si>
    <t>61.15.181</t>
  </si>
  <si>
    <t>61.15.191</t>
  </si>
  <si>
    <t>61.15.196</t>
  </si>
  <si>
    <t>Módulo de expansão para 8 canais de entrada analógica</t>
  </si>
  <si>
    <t>61.15.201</t>
  </si>
  <si>
    <t>4.3</t>
  </si>
  <si>
    <t>4.4</t>
  </si>
  <si>
    <t>3.17</t>
  </si>
  <si>
    <t>2.4</t>
  </si>
  <si>
    <t>2.5</t>
  </si>
  <si>
    <t>2.6</t>
  </si>
  <si>
    <t>2.7</t>
  </si>
  <si>
    <t>2.8</t>
  </si>
  <si>
    <t>5.3</t>
  </si>
  <si>
    <t>5.4</t>
  </si>
  <si>
    <t>02.01.021</t>
  </si>
  <si>
    <t>02.01.171</t>
  </si>
  <si>
    <t>02.05.202</t>
  </si>
  <si>
    <t>16.33.052</t>
  </si>
  <si>
    <t>Tela de proteção tipo mosquiteira em aço galvanizado, com requadro em perfis de ferro</t>
  </si>
  <si>
    <t>26.01.348</t>
  </si>
  <si>
    <t>Ferragem completa com maçaneta tipo alavanca, para porta interna com 1 folha</t>
  </si>
  <si>
    <t>30.01.061</t>
  </si>
  <si>
    <t>Barra de apoio lateral para lavatório, para pessoas com mobilidade reduzida, em tubo de aço inoxidável de 1.1/4", comprimento 25 a 30 cm</t>
  </si>
  <si>
    <t>41.11.711</t>
  </si>
  <si>
    <t>Luminária LED retangular para parede/piso de 11.838 até 12.150 lm, eficiência mínima 107 lm/W</t>
  </si>
  <si>
    <t>Luminária LED redonda de embutir com difusor translúcido, 4000 K, fluxo luminoso de 800 a 1000 lm, potência de 9 a 10 W</t>
  </si>
  <si>
    <t>Rua Prudente de Moraes, 257 - Vila Correa - Ferraz de Vasconcelos - SP</t>
  </si>
  <si>
    <t>3.18</t>
  </si>
  <si>
    <t>3.19</t>
  </si>
  <si>
    <t>3.20</t>
  </si>
  <si>
    <t>3.21</t>
  </si>
  <si>
    <t>3.22</t>
  </si>
  <si>
    <t>3.23</t>
  </si>
  <si>
    <t>Adm local, mobilização e desmobilização</t>
  </si>
  <si>
    <t>Régua cabeceira, conforme projeto gases, com chamada de enfermagem. Ref. OxiChama</t>
  </si>
  <si>
    <t>Climatizador de ar tipo SPLITÃO HORIZONTAL - condensador remoto com descarga horizontal - 120.000 BTU/h - Completo conforme Memorial Descritivo e Projeto Básico</t>
  </si>
  <si>
    <t>Com010</t>
  </si>
  <si>
    <t>13.6</t>
  </si>
  <si>
    <t>13.9</t>
  </si>
  <si>
    <t>13.10</t>
  </si>
  <si>
    <t>13.11</t>
  </si>
  <si>
    <t>13.12</t>
  </si>
  <si>
    <t>5.6</t>
  </si>
  <si>
    <t>5.8</t>
  </si>
  <si>
    <t>3.24</t>
  </si>
  <si>
    <t>Atestados, Aprovações Legais, Comissionamento, Certificação e Obtenção do AVCB</t>
  </si>
  <si>
    <t>Faixa em chapa para revestimento e proteção de portas - 40 x 80 cm</t>
  </si>
  <si>
    <t>7.2</t>
  </si>
  <si>
    <t>Com012</t>
  </si>
  <si>
    <t>Porta em laminado fenólico melamínico com acabamento liso, batente metálico - 160 x 210 cm (2 folhas)</t>
  </si>
  <si>
    <t>Com013</t>
  </si>
  <si>
    <t>Bacia em aço inox anti vandalismo</t>
  </si>
  <si>
    <t>15.7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</si>
  <si>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</si>
  <si>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</si>
  <si>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</si>
  <si>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</si>
  <si>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</si>
  <si>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</si>
  <si>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</si>
  <si>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</si>
  <si>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</si>
  <si>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</si>
  <si>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Cot12</t>
  </si>
  <si>
    <t>1.8</t>
  </si>
  <si>
    <t>TCU</t>
  </si>
  <si>
    <t>Administração central</t>
  </si>
  <si>
    <t>AC</t>
  </si>
  <si>
    <t>Riscos</t>
  </si>
  <si>
    <t>R</t>
  </si>
  <si>
    <t>Seguros + Garantia</t>
  </si>
  <si>
    <t>S+G</t>
  </si>
  <si>
    <t>Despesas financeiras</t>
  </si>
  <si>
    <t>DF</t>
  </si>
  <si>
    <t>Lucro/remuneração</t>
  </si>
  <si>
    <t>L</t>
  </si>
  <si>
    <t>Tributos</t>
  </si>
  <si>
    <t>T</t>
  </si>
  <si>
    <t>ISS</t>
  </si>
  <si>
    <t>PIS</t>
  </si>
  <si>
    <t>COFINS</t>
  </si>
  <si>
    <t>Valores para construção de Edifícios</t>
  </si>
  <si>
    <t>1o quartil</t>
  </si>
  <si>
    <t>Médio</t>
  </si>
  <si>
    <t>3o quartil</t>
  </si>
  <si>
    <t>SG</t>
  </si>
  <si>
    <t>ISSqn</t>
  </si>
  <si>
    <t>Guarulhos - Obra de construção civil: 5%</t>
  </si>
  <si>
    <t>BDI Calculado:</t>
  </si>
  <si>
    <t>GRUPO I</t>
  </si>
  <si>
    <t>1.</t>
  </si>
  <si>
    <t>INSS</t>
  </si>
  <si>
    <t>2.</t>
  </si>
  <si>
    <t>SESI</t>
  </si>
  <si>
    <t>3.</t>
  </si>
  <si>
    <t>SENAI</t>
  </si>
  <si>
    <t>4.</t>
  </si>
  <si>
    <t>INCRA</t>
  </si>
  <si>
    <t>5.</t>
  </si>
  <si>
    <t>Salário Educação</t>
  </si>
  <si>
    <t>6.</t>
  </si>
  <si>
    <t>Seguros de Acidentes de Trabalho (alto risco)</t>
  </si>
  <si>
    <t>7.</t>
  </si>
  <si>
    <t>FGTS</t>
  </si>
  <si>
    <t>8.</t>
  </si>
  <si>
    <t>SECONCI</t>
  </si>
  <si>
    <t>9.</t>
  </si>
  <si>
    <t>SEBRAE</t>
  </si>
  <si>
    <t>Subtotal</t>
  </si>
  <si>
    <t>GRUPO II</t>
  </si>
  <si>
    <t>Repouso semanal remunerado</t>
  </si>
  <si>
    <t>Férias, de 30 dias, porém o empregador remunera mais 10 dias</t>
  </si>
  <si>
    <t>Feriados e dias santificados</t>
  </si>
  <si>
    <t>Auxílio enfermidade</t>
  </si>
  <si>
    <t>Acidente de trabalho</t>
  </si>
  <si>
    <t>Encargos paternidade</t>
  </si>
  <si>
    <t>GRUPO III</t>
  </si>
  <si>
    <t>13° Salário</t>
  </si>
  <si>
    <t>Aviso prévio</t>
  </si>
  <si>
    <t>Incidência do FGTS sobre 13° salário</t>
  </si>
  <si>
    <t>Pagamento de 50% para a recisão sem justa causa</t>
  </si>
  <si>
    <t>GRUPO IV</t>
  </si>
  <si>
    <t>Grupo I sobre Grupo II</t>
  </si>
  <si>
    <t>Grupo I sobre Aviso prévio</t>
  </si>
  <si>
    <t>TOTAL DOS GRUPOS</t>
  </si>
  <si>
    <t>3.35</t>
  </si>
  <si>
    <t>Estrutura metálica e telhamento</t>
  </si>
  <si>
    <t>Esquadrias, Portas, Marcenaria, Vidros</t>
  </si>
  <si>
    <t>Vidro multilaminado de alta segurança, proteção balística nível III</t>
  </si>
  <si>
    <t>Ferragem completa com maçaneta tipo alavanca, para porta interna com 2 folhas</t>
  </si>
  <si>
    <t>33.11.050</t>
  </si>
  <si>
    <t>Esmalte à base água em superfície metálica, inclusive preparo</t>
  </si>
  <si>
    <t>Luminária LED quadrada de sobrepor com difusor prismático translúcido, 4000 K, fluxo luminoso de 1363 a 1800 lm, potência de 15 a 19 W</t>
  </si>
  <si>
    <t>Barra condutora chata em cobre de 3/4´ x 3/16´, inclusive acessórios de fixação</t>
  </si>
  <si>
    <t>Exaustor elétrico em plástico, vazão de 150 a 190m³/h</t>
  </si>
  <si>
    <t>44.02.300</t>
  </si>
  <si>
    <t>Superfície sólido mineral para bancadas, saias, frontões e/ou cubas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</si>
  <si>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</si>
  <si>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</si>
  <si>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</si>
  <si>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</si>
  <si>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18.0</t>
  </si>
  <si>
    <t>18.1</t>
  </si>
  <si>
    <t>Com016</t>
  </si>
  <si>
    <t>Paisagismo e cenografia</t>
  </si>
  <si>
    <t>Com017</t>
  </si>
  <si>
    <t>Com018</t>
  </si>
  <si>
    <t>Com020</t>
  </si>
  <si>
    <t>3.36</t>
  </si>
  <si>
    <t>3.37</t>
  </si>
  <si>
    <t>3.38</t>
  </si>
  <si>
    <t>Porta com balcão, em laminado fenólico melamínico com acabamento liso, batente metálico - 90 x 210 cm</t>
  </si>
  <si>
    <t>Com021</t>
  </si>
  <si>
    <t>Porta em laminado fenólico melamínico com acabamento liso, batente metálico - 50 x 210 cm</t>
  </si>
  <si>
    <t>4.5</t>
  </si>
  <si>
    <t>Cenografia conforme memorial e projeto. Resumo: 72 tapetes alfanuméricos em EVA de cerca de 32cm x 32c, 02 árvores cenográficas, 959m2 de adesivo laminados com desenhos diversos a definir, 3 conjunto de mesas com 4 cadeiras infanto-juvenis coloridas, 1 conjunto de mesa com 2 cadeiras infantis coloridas, corredor patamar com saída em psicina de bolinha.</t>
  </si>
  <si>
    <t>14.2</t>
  </si>
  <si>
    <t>14.3</t>
  </si>
  <si>
    <t>14.4</t>
  </si>
  <si>
    <t>14.5</t>
  </si>
  <si>
    <t>14.6</t>
  </si>
  <si>
    <t>14.7</t>
  </si>
  <si>
    <t>Mês 9</t>
  </si>
  <si>
    <t>Mês 10</t>
  </si>
  <si>
    <t>Mês 11</t>
  </si>
  <si>
    <t>Mês 12</t>
  </si>
  <si>
    <t>1.9</t>
  </si>
  <si>
    <t>1.10</t>
  </si>
  <si>
    <t>1.11</t>
  </si>
  <si>
    <t>1.12</t>
  </si>
  <si>
    <t>2.9</t>
  </si>
  <si>
    <t>Retiradas, Demolição, Transporte e Serviço em Solo</t>
  </si>
  <si>
    <t>3.39</t>
  </si>
  <si>
    <t>Expurgo hospitalar em aço inox 70 x 55 - ref. Hidronox</t>
  </si>
  <si>
    <t>Barra de proteção de rodapé em aço inox 2 polegadas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</si>
  <si>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</si>
  <si>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</si>
  <si>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</si>
  <si>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</si>
  <si>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</si>
  <si>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</si>
  <si>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</si>
  <si>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</si>
  <si>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</si>
  <si>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</si>
  <si>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</si>
  <si>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</si>
  <si>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</si>
  <si>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Estruturas de concreto e fundação</t>
  </si>
  <si>
    <t>5.7</t>
  </si>
  <si>
    <t>5.9</t>
  </si>
  <si>
    <t>5.10</t>
  </si>
  <si>
    <t>5.11</t>
  </si>
  <si>
    <t>2.10</t>
  </si>
  <si>
    <t>Cot15</t>
  </si>
  <si>
    <t>3.53</t>
  </si>
  <si>
    <t>3.54</t>
  </si>
  <si>
    <t>3.55</t>
  </si>
  <si>
    <t>Cot16</t>
  </si>
  <si>
    <t>Instalação de autoclaves, secadoras, termodesinfectoras e acessórios por empresas autorizadas pela fabricante.</t>
  </si>
  <si>
    <t>Remoção, desinstalação e transporte de equipamentos (autoclaves, secadores, termodesinfectoras) até local de armazenamento (na própria unidade/complexo hospitalar) por empresas autorizadas pela fabricante.</t>
  </si>
  <si>
    <t>5.12</t>
  </si>
  <si>
    <t>5.13</t>
  </si>
  <si>
    <t>Reforma das áreas de psiquiatria, pediatria, central de material esterilizado, cobertura da área de visitantes, limpeza, reforma do passeio e muro do antigo Arquivo do Hospital Dr. Osíris Florindo Coelho</t>
  </si>
  <si>
    <t>Conforto mecânico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</si>
  <si>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</si>
  <si>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</si>
  <si>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</si>
  <si>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</si>
  <si>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</si>
  <si>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</si>
  <si>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</si>
  <si>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</si>
  <si>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</si>
  <si>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</si>
  <si>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</si>
  <si>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</si>
  <si>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</si>
  <si>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</si>
  <si>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</si>
  <si>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</si>
  <si>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</si>
  <si>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</si>
  <si>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</si>
  <si>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</si>
  <si>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</si>
  <si>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</si>
  <si>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</si>
  <si>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</si>
  <si>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</si>
  <si>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</si>
  <si>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</si>
  <si>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</si>
  <si>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</si>
  <si>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</si>
  <si>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</si>
  <si>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</si>
  <si>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</si>
  <si>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</si>
  <si>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</si>
  <si>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</si>
  <si>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</si>
  <si>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</si>
  <si>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</si>
  <si>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</si>
  <si>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</si>
  <si>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</si>
  <si>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</si>
  <si>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</si>
  <si>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</si>
  <si>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</si>
  <si>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</si>
  <si>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</si>
  <si>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</si>
  <si>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</si>
  <si>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</si>
  <si>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</si>
  <si>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</si>
  <si>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</si>
  <si>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</si>
  <si>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</si>
  <si>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</si>
  <si>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</si>
  <si>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</si>
  <si>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</si>
  <si>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</si>
  <si>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</si>
  <si>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</si>
  <si>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</si>
  <si>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</si>
  <si>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</si>
  <si>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</si>
  <si>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</si>
  <si>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</si>
  <si>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</si>
  <si>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</si>
  <si>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</si>
  <si>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</si>
  <si>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</si>
  <si>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</si>
  <si>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</si>
  <si>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</si>
  <si>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</si>
  <si>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</si>
  <si>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</si>
  <si>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</si>
  <si>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</si>
  <si>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</si>
  <si>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</si>
  <si>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</si>
  <si>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</si>
  <si>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</si>
  <si>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</si>
  <si>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</si>
  <si>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</si>
  <si>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</si>
  <si>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</si>
  <si>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</si>
  <si>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</si>
  <si>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</si>
  <si>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</si>
  <si>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</si>
  <si>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</si>
  <si>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</si>
  <si>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</si>
  <si>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</si>
  <si>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</si>
  <si>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</si>
  <si>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</si>
  <si>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</si>
  <si>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</si>
  <si>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</si>
  <si>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</si>
  <si>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</si>
  <si>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</si>
  <si>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</si>
  <si>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</si>
  <si>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</si>
  <si>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</si>
  <si>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</si>
  <si>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</si>
  <si>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</si>
  <si>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</si>
  <si>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</si>
  <si>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</si>
  <si>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</si>
  <si>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</si>
  <si>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</si>
  <si>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</si>
  <si>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</si>
  <si>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</si>
  <si>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</si>
  <si>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</si>
  <si>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13.13</t>
  </si>
  <si>
    <t>13.14</t>
  </si>
  <si>
    <t>13.15</t>
  </si>
  <si>
    <t>13.16</t>
  </si>
  <si>
    <t>14.8</t>
  </si>
  <si>
    <t>14.9</t>
  </si>
  <si>
    <t>14.12</t>
  </si>
  <si>
    <t>16.2</t>
  </si>
  <si>
    <t>16.3</t>
  </si>
  <si>
    <t>16.4</t>
  </si>
  <si>
    <t>16.5</t>
  </si>
  <si>
    <t>16.6</t>
  </si>
  <si>
    <t>16.7</t>
  </si>
  <si>
    <t>16.8</t>
  </si>
  <si>
    <t>16.9</t>
  </si>
  <si>
    <t>16.11</t>
  </si>
  <si>
    <t>16.14</t>
  </si>
  <si>
    <t>16.15</t>
  </si>
  <si>
    <t>16.17</t>
  </si>
  <si>
    <t>16.18</t>
  </si>
  <si>
    <t>16.19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</si>
  <si>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</si>
  <si>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</si>
  <si>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</si>
  <si>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</si>
  <si>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</si>
  <si>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</si>
  <si>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</si>
  <si>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</si>
  <si>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</si>
  <si>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16.31</t>
  </si>
  <si>
    <t>16.34</t>
  </si>
  <si>
    <t>16.35</t>
  </si>
  <si>
    <t>16.36</t>
  </si>
  <si>
    <t>16.37</t>
  </si>
  <si>
    <t>16.38</t>
  </si>
  <si>
    <t>16.39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</si>
  <si>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</si>
  <si>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</si>
  <si>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</si>
  <si>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</si>
  <si>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</si>
  <si>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</si>
  <si>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</si>
  <si>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</si>
  <si>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</si>
  <si>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</si>
  <si>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</si>
  <si>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</si>
  <si>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</si>
  <si>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</si>
  <si>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</si>
  <si>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</si>
  <si>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</si>
  <si>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</si>
  <si>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</si>
  <si>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</si>
  <si>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</si>
  <si>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</si>
  <si>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</si>
  <si>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</si>
  <si>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</si>
  <si>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</si>
  <si>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</si>
  <si>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</si>
  <si>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</si>
  <si>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</si>
  <si>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</si>
  <si>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</si>
  <si>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</si>
  <si>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</si>
  <si>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</si>
  <si>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</si>
  <si>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18.26</t>
  </si>
  <si>
    <t>18.27</t>
  </si>
  <si>
    <t>18.28</t>
  </si>
  <si>
    <t>18.29</t>
  </si>
  <si>
    <t>18.30</t>
  </si>
  <si>
    <t>18.31</t>
  </si>
  <si>
    <t>18.32</t>
  </si>
  <si>
    <t>18.33</t>
  </si>
  <si>
    <t>18.34</t>
  </si>
  <si>
    <t>18.35</t>
  </si>
  <si>
    <t>18.36</t>
  </si>
  <si>
    <t>18.37</t>
  </si>
  <si>
    <t>18.38</t>
  </si>
  <si>
    <t>18.39</t>
  </si>
  <si>
    <t>18.40</t>
  </si>
  <si>
    <t>18.41</t>
  </si>
  <si>
    <t>18.42</t>
  </si>
  <si>
    <t>18.43</t>
  </si>
  <si>
    <t>18.44</t>
  </si>
  <si>
    <t>18.45</t>
  </si>
  <si>
    <t>18.46</t>
  </si>
  <si>
    <t>18.47</t>
  </si>
  <si>
    <t>18.48</t>
  </si>
  <si>
    <t>18.49</t>
  </si>
  <si>
    <t>18.50</t>
  </si>
  <si>
    <t>18.51</t>
  </si>
  <si>
    <t>18.52</t>
  </si>
  <si>
    <t>18.53</t>
  </si>
  <si>
    <t>18.54</t>
  </si>
  <si>
    <t>18.55</t>
  </si>
  <si>
    <t>18.56</t>
  </si>
  <si>
    <t>18.57</t>
  </si>
  <si>
    <t>18.58</t>
  </si>
  <si>
    <t>18.59</t>
  </si>
  <si>
    <t>18.60</t>
  </si>
  <si>
    <t>19.0</t>
  </si>
  <si>
    <t>19.1</t>
  </si>
  <si>
    <t>19.2</t>
  </si>
  <si>
    <t>Com011</t>
  </si>
  <si>
    <t>Climatizador de ar tipo Self Contained - condensador remoto com descarga horizontal - 120.000 BTU/h - Completo</t>
  </si>
  <si>
    <t>Desmontagem de chiller, transporte até depósito do fundo de solidariedade.</t>
  </si>
  <si>
    <t xml:space="preserve">Fórmula BDI
</t>
  </si>
  <si>
    <t>Modelo - Planilha analítica</t>
  </si>
  <si>
    <t>Modelo - Planilha resumo</t>
  </si>
  <si>
    <t>Modelo - Cronograma Físico - Financeiro</t>
  </si>
  <si>
    <t>Modelo - Composições de Encargos Sociais</t>
  </si>
  <si>
    <t>Modelo - Composição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</si>
</sst>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0.000000"/>
  </numFmts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color indexed="8"/>
      <name val="Calibri"/>
      <family val="2"/>
      <scheme val="minor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indexed="8"/>
      <name val="Verdana"/>
      <family val="2"/>
    </font>
    <font>
      <b/>
      <sz val="9"/>
      <color rgb="FFFF0000"/>
      <name val="Verdana"/>
      <family val="2"/>
    </font>
    <font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 tint="-0.499984740745262"/>
      <name val="Verdana"/>
      <family val="2"/>
    </font>
    <font>
      <sz val="8"/>
      <color theme="1"/>
      <name val="Verdana"/>
      <family val="2"/>
    </font>
    <font>
      <sz val="10"/>
      <color theme="0"/>
      <name val="Verdana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6" fillId="0" borderId="0" applyFont="0" applyFill="0" applyBorder="0" applyAlignment="0" applyProtection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6" fillId="0" borderId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7">
    <xf numFmtId="0" fontId="0" fillId="0" borderId="0" xfId="0"/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44" fontId="3" fillId="0" borderId="0" xfId="2" applyFont="1" applyAlignment="1" applyProtection="1">
      <alignment wrapText="1"/>
      <protection hidden="1"/>
    </xf>
    <xf numFmtId="0" fontId="7" fillId="0" borderId="0" xfId="0" applyFont="1" applyAlignment="1" applyProtection="1">
      <alignment wrapText="1"/>
      <protection hidden="1"/>
    </xf>
    <xf numFmtId="4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horizontal="center" wrapText="1"/>
      <protection hidden="1"/>
    </xf>
    <xf numFmtId="44" fontId="7" fillId="0" borderId="0" xfId="2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0" xfId="0"/>
    <xf numFmtId="0" fontId="10" fillId="0" borderId="0" xfId="0" applyFont="1" applyAlignment="1" applyProtection="1">
      <alignment horizontal="center" wrapText="1"/>
      <protection hidden="1"/>
    </xf>
    <xf numFmtId="0" fontId="0" fillId="0" borderId="0" xfId="0" applyBorder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center" vertical="center" wrapText="1"/>
    </xf>
    <xf numFmtId="4" fontId="14" fillId="0" borderId="0" xfId="2" applyNumberFormat="1" applyFont="1" applyAlignment="1">
      <alignment horizontal="right" vertical="center" wrapText="1"/>
    </xf>
    <xf numFmtId="0" fontId="11" fillId="0" borderId="0" xfId="0" applyFont="1"/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3" fillId="0" borderId="0" xfId="0" applyNumberFormat="1" applyFont="1" applyAlignment="1">
      <alignment horizontal="center" vertical="center" wrapText="1"/>
    </xf>
    <xf numFmtId="4" fontId="13" fillId="0" borderId="0" xfId="2" applyNumberFormat="1" applyFont="1" applyAlignment="1">
      <alignment horizontal="center" vertical="center" wrapText="1"/>
    </xf>
    <xf numFmtId="4" fontId="13" fillId="0" borderId="0" xfId="2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3" xfId="2" applyNumberFormat="1" applyFont="1" applyBorder="1" applyAlignment="1">
      <alignment horizontal="center" vertical="center" wrapText="1"/>
    </xf>
    <xf numFmtId="4" fontId="13" fillId="0" borderId="4" xfId="2" applyNumberFormat="1" applyFont="1" applyBorder="1" applyAlignment="1">
      <alignment horizontal="center" vertical="center" wrapText="1"/>
    </xf>
    <xf numFmtId="164" fontId="13" fillId="4" borderId="5" xfId="4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7" xfId="2" applyNumberFormat="1" applyFont="1" applyBorder="1" applyAlignment="1">
      <alignment horizontal="center" vertical="center" wrapText="1"/>
    </xf>
    <xf numFmtId="4" fontId="14" fillId="0" borderId="27" xfId="2" applyNumberFormat="1" applyFont="1" applyBorder="1" applyAlignment="1">
      <alignment horizontal="right" vertical="center" wrapText="1"/>
    </xf>
    <xf numFmtId="164" fontId="15" fillId="0" borderId="45" xfId="4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164" fontId="13" fillId="6" borderId="1" xfId="4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4" fontId="16" fillId="6" borderId="1" xfId="0" applyNumberFormat="1" applyFont="1" applyFill="1" applyBorder="1" applyAlignment="1">
      <alignment horizontal="center" vertical="center" wrapText="1"/>
    </xf>
    <xf numFmtId="4" fontId="16" fillId="6" borderId="1" xfId="0" applyNumberFormat="1" applyFont="1" applyFill="1" applyBorder="1" applyAlignment="1">
      <alignment horizontal="right" vertical="center" wrapText="1"/>
    </xf>
    <xf numFmtId="10" fontId="13" fillId="7" borderId="9" xfId="3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1" xfId="2" applyNumberFormat="1" applyFont="1" applyBorder="1" applyAlignment="1">
      <alignment horizontal="right" vertical="center" wrapText="1"/>
    </xf>
    <xf numFmtId="10" fontId="13" fillId="0" borderId="9" xfId="3" applyNumberFormat="1" applyFont="1" applyFill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2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/>
    </xf>
    <xf numFmtId="4" fontId="14" fillId="8" borderId="1" xfId="0" applyNumberFormat="1" applyFont="1" applyFill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/>
    </xf>
    <xf numFmtId="4" fontId="14" fillId="8" borderId="1" xfId="2" applyNumberFormat="1" applyFont="1" applyFill="1" applyBorder="1" applyAlignment="1">
      <alignment horizontal="right" vertical="center" wrapText="1"/>
    </xf>
    <xf numFmtId="10" fontId="13" fillId="8" borderId="9" xfId="3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 applyProtection="1">
      <alignment horizontal="center" vertical="center" wrapText="1"/>
    </xf>
    <xf numFmtId="4" fontId="14" fillId="8" borderId="1" xfId="0" applyNumberFormat="1" applyFont="1" applyFill="1" applyBorder="1" applyAlignment="1" applyProtection="1">
      <alignment horizontal="center" vertical="center" wrapText="1"/>
    </xf>
    <xf numFmtId="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8" borderId="1" xfId="0" applyNumberFormat="1" applyFont="1" applyFill="1" applyBorder="1" applyAlignment="1" applyProtection="1">
      <alignment horizontal="center" vertical="center"/>
      <protection locked="0"/>
    </xf>
    <xf numFmtId="4" fontId="14" fillId="8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0" fontId="17" fillId="8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/>
    <xf numFmtId="4" fontId="14" fillId="8" borderId="1" xfId="2" applyNumberFormat="1" applyFont="1" applyFill="1" applyBorder="1" applyAlignment="1">
      <alignment horizontal="right" vertical="center"/>
    </xf>
    <xf numFmtId="0" fontId="14" fillId="8" borderId="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4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center" vertical="center" wrapText="1"/>
    </xf>
    <xf numFmtId="4" fontId="14" fillId="8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Fill="1" applyBorder="1" applyAlignment="1">
      <alignment horizontal="center" vertical="center" wrapText="1"/>
    </xf>
    <xf numFmtId="4" fontId="14" fillId="0" borderId="12" xfId="2" applyNumberFormat="1" applyFont="1" applyBorder="1" applyAlignment="1">
      <alignment horizontal="right" vertical="center" wrapText="1"/>
    </xf>
    <xf numFmtId="10" fontId="13" fillId="0" borderId="10" xfId="3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164" fontId="13" fillId="6" borderId="13" xfId="4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/>
    </xf>
    <xf numFmtId="4" fontId="14" fillId="5" borderId="13" xfId="0" applyNumberFormat="1" applyFont="1" applyFill="1" applyBorder="1" applyAlignment="1" applyProtection="1">
      <alignment horizontal="center" vertical="center" wrapText="1"/>
    </xf>
    <xf numFmtId="4" fontId="14" fillId="6" borderId="13" xfId="0" applyNumberFormat="1" applyFont="1" applyFill="1" applyBorder="1" applyAlignment="1">
      <alignment horizontal="center" vertical="center" wrapText="1"/>
    </xf>
    <xf numFmtId="4" fontId="16" fillId="6" borderId="13" xfId="0" applyNumberFormat="1" applyFont="1" applyFill="1" applyBorder="1" applyAlignment="1">
      <alignment horizontal="right" vertical="center" wrapText="1"/>
    </xf>
    <xf numFmtId="10" fontId="13" fillId="7" borderId="14" xfId="3" applyNumberFormat="1" applyFont="1" applyFill="1" applyBorder="1" applyAlignment="1">
      <alignment horizontal="center" vertical="center" wrapText="1"/>
    </xf>
    <xf numFmtId="4" fontId="14" fillId="0" borderId="1" xfId="1" applyNumberFormat="1" applyFont="1" applyFill="1" applyBorder="1" applyAlignment="1" applyProtection="1">
      <alignment horizontal="center" vertical="center"/>
      <protection locked="0"/>
    </xf>
    <xf numFmtId="3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8" xfId="1" applyNumberFormat="1" applyFont="1" applyFill="1" applyBorder="1" applyAlignment="1">
      <alignment horizontal="center" vertical="center" wrapText="1"/>
    </xf>
    <xf numFmtId="0" fontId="13" fillId="6" borderId="1" xfId="4" applyNumberFormat="1" applyFont="1" applyFill="1" applyBorder="1" applyAlignment="1">
      <alignment horizontal="center" vertical="center" wrapText="1"/>
    </xf>
    <xf numFmtId="4" fontId="13" fillId="6" borderId="1" xfId="4" applyNumberFormat="1" applyFont="1" applyFill="1" applyBorder="1" applyAlignment="1">
      <alignment horizontal="center" vertical="center" wrapText="1"/>
    </xf>
    <xf numFmtId="4" fontId="16" fillId="6" borderId="1" xfId="0" quotePrefix="1" applyNumberFormat="1" applyFont="1" applyFill="1" applyBorder="1" applyAlignment="1">
      <alignment horizontal="right" vertical="center" wrapText="1"/>
    </xf>
    <xf numFmtId="165" fontId="14" fillId="0" borderId="1" xfId="7" applyNumberFormat="1" applyFont="1" applyBorder="1" applyAlignment="1">
      <alignment horizontal="center" vertical="center" wrapText="1"/>
    </xf>
    <xf numFmtId="4" fontId="14" fillId="0" borderId="0" xfId="0" applyNumberFormat="1" applyFont="1" applyFill="1" applyBorder="1" applyAlignment="1">
      <alignment horizontal="center" vertical="center"/>
    </xf>
    <xf numFmtId="165" fontId="14" fillId="0" borderId="1" xfId="7" applyNumberFormat="1" applyFont="1" applyFill="1" applyBorder="1" applyAlignment="1">
      <alignment horizontal="center" vertical="center" wrapText="1"/>
    </xf>
    <xf numFmtId="0" fontId="13" fillId="0" borderId="8" xfId="1" applyNumberFormat="1" applyFont="1" applyFill="1" applyBorder="1" applyAlignment="1">
      <alignment horizontal="center" vertical="center" wrapText="1"/>
    </xf>
    <xf numFmtId="0" fontId="15" fillId="0" borderId="1" xfId="4" applyNumberFormat="1" applyFont="1" applyFill="1" applyBorder="1" applyAlignment="1">
      <alignment horizontal="center" vertical="center" wrapText="1"/>
    </xf>
    <xf numFmtId="4" fontId="15" fillId="0" borderId="1" xfId="5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2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14" fillId="8" borderId="8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right" vertical="center" wrapText="1"/>
    </xf>
    <xf numFmtId="164" fontId="13" fillId="7" borderId="18" xfId="4" applyFont="1" applyFill="1" applyBorder="1" applyAlignment="1">
      <alignment horizontal="right" vertical="center" wrapText="1"/>
    </xf>
    <xf numFmtId="10" fontId="13" fillId="7" borderId="18" xfId="3" applyNumberFormat="1" applyFont="1" applyFill="1" applyBorder="1" applyAlignment="1">
      <alignment horizontal="center" vertical="center" wrapText="1"/>
    </xf>
    <xf numFmtId="164" fontId="13" fillId="0" borderId="17" xfId="4" applyFont="1" applyBorder="1" applyAlignment="1">
      <alignment horizontal="left" vertical="center" wrapText="1"/>
    </xf>
    <xf numFmtId="10" fontId="13" fillId="0" borderId="4" xfId="3" applyNumberFormat="1" applyFont="1" applyFill="1" applyBorder="1" applyAlignment="1">
      <alignment horizontal="left" vertical="center" wrapText="1"/>
    </xf>
    <xf numFmtId="4" fontId="13" fillId="0" borderId="18" xfId="3" applyNumberFormat="1" applyFont="1" applyBorder="1" applyAlignment="1">
      <alignment horizontal="right" vertical="center" wrapText="1"/>
    </xf>
    <xf numFmtId="10" fontId="13" fillId="0" borderId="18" xfId="3" applyNumberFormat="1" applyFont="1" applyBorder="1" applyAlignment="1">
      <alignment vertical="center" wrapText="1"/>
    </xf>
    <xf numFmtId="0" fontId="13" fillId="8" borderId="36" xfId="1" applyNumberFormat="1" applyFont="1" applyFill="1" applyBorder="1" applyAlignment="1">
      <alignment horizontal="center" vertical="center" wrapText="1"/>
    </xf>
    <xf numFmtId="0" fontId="15" fillId="8" borderId="0" xfId="4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4" fontId="15" fillId="8" borderId="0" xfId="4" applyNumberFormat="1" applyFont="1" applyFill="1" applyBorder="1" applyAlignment="1">
      <alignment horizontal="center" vertical="center" wrapText="1"/>
    </xf>
    <xf numFmtId="4" fontId="14" fillId="8" borderId="0" xfId="2" applyNumberFormat="1" applyFont="1" applyFill="1" applyBorder="1" applyAlignment="1">
      <alignment horizontal="right" vertical="center" wrapText="1"/>
    </xf>
    <xf numFmtId="164" fontId="15" fillId="8" borderId="37" xfId="4" applyFont="1" applyFill="1" applyBorder="1" applyAlignment="1">
      <alignment vertical="center" wrapText="1"/>
    </xf>
    <xf numFmtId="164" fontId="13" fillId="4" borderId="18" xfId="4" applyFont="1" applyFill="1" applyBorder="1" applyAlignment="1">
      <alignment horizontal="right" vertical="center" wrapText="1"/>
    </xf>
    <xf numFmtId="164" fontId="13" fillId="4" borderId="18" xfId="4" applyFont="1" applyFill="1" applyBorder="1" applyAlignment="1">
      <alignment vertical="center" wrapText="1"/>
    </xf>
    <xf numFmtId="14" fontId="14" fillId="0" borderId="0" xfId="0" applyNumberFormat="1" applyFont="1" applyAlignment="1">
      <alignment horizontal="left" vertical="center" wrapText="1"/>
    </xf>
    <xf numFmtId="164" fontId="15" fillId="0" borderId="0" xfId="4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3" fillId="0" borderId="0" xfId="0" applyFont="1" applyAlignment="1" applyProtection="1">
      <alignment horizontal="center" vertical="center"/>
      <protection hidden="1"/>
    </xf>
    <xf numFmtId="165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44" fontId="15" fillId="0" borderId="0" xfId="2" applyFont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4" fontId="15" fillId="0" borderId="0" xfId="2" applyFont="1" applyAlignment="1" applyProtection="1">
      <alignment horizontal="center"/>
      <protection hidden="1"/>
    </xf>
    <xf numFmtId="0" fontId="14" fillId="0" borderId="0" xfId="0" applyFont="1" applyAlignme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44" fontId="14" fillId="0" borderId="0" xfId="2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44" fontId="14" fillId="0" borderId="0" xfId="2" applyFont="1" applyAlignment="1" applyProtection="1">
      <alignment horizontal="center" vertical="center"/>
      <protection hidden="1"/>
    </xf>
    <xf numFmtId="4" fontId="13" fillId="0" borderId="0" xfId="0" applyNumberFormat="1" applyFont="1" applyFill="1" applyBorder="1" applyAlignment="1" applyProtection="1">
      <alignment horizontal="left" vertical="center"/>
      <protection hidden="1"/>
    </xf>
    <xf numFmtId="49" fontId="13" fillId="0" borderId="0" xfId="0" applyNumberFormat="1" applyFont="1" applyFill="1" applyBorder="1" applyAlignment="1" applyProtection="1">
      <alignment horizontal="center" vertical="center"/>
      <protection hidden="1"/>
    </xf>
    <xf numFmtId="44" fontId="13" fillId="0" borderId="0" xfId="2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Protection="1">
      <protection hidden="1"/>
    </xf>
    <xf numFmtId="0" fontId="11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0" borderId="16" xfId="0" applyFont="1" applyBorder="1" applyAlignment="1" applyProtection="1">
      <alignment horizontal="center"/>
      <protection hidden="1"/>
    </xf>
    <xf numFmtId="0" fontId="13" fillId="0" borderId="18" xfId="0" applyFont="1" applyBorder="1" applyAlignment="1" applyProtection="1">
      <alignment horizontal="center"/>
      <protection hidden="1"/>
    </xf>
    <xf numFmtId="44" fontId="13" fillId="0" borderId="4" xfId="2" applyFont="1" applyBorder="1" applyAlignment="1" applyProtection="1">
      <alignment horizont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164" fontId="13" fillId="0" borderId="20" xfId="0" applyNumberFormat="1" applyFont="1" applyBorder="1" applyAlignment="1" applyProtection="1">
      <alignment horizontal="center" vertical="center"/>
      <protection hidden="1"/>
    </xf>
    <xf numFmtId="44" fontId="13" fillId="0" borderId="20" xfId="2" applyFont="1" applyBorder="1" applyAlignment="1" applyProtection="1">
      <alignment horizontal="center" vertical="center"/>
      <protection hidden="1"/>
    </xf>
    <xf numFmtId="44" fontId="13" fillId="10" borderId="19" xfId="2" applyFont="1" applyFill="1" applyBorder="1" applyAlignment="1" applyProtection="1">
      <alignment horizontal="center"/>
      <protection hidden="1"/>
    </xf>
    <xf numFmtId="0" fontId="11" fillId="0" borderId="0" xfId="0" applyFont="1" applyFill="1"/>
    <xf numFmtId="44" fontId="13" fillId="10" borderId="23" xfId="2" applyFont="1" applyFill="1" applyBorder="1" applyAlignment="1" applyProtection="1">
      <alignment horizontal="center"/>
      <protection hidden="1"/>
    </xf>
    <xf numFmtId="44" fontId="13" fillId="2" borderId="18" xfId="2" applyFont="1" applyFill="1" applyBorder="1" applyAlignment="1" applyProtection="1">
      <alignment horizontal="center"/>
      <protection hidden="1"/>
    </xf>
    <xf numFmtId="14" fontId="11" fillId="0" borderId="0" xfId="0" applyNumberFormat="1" applyFont="1" applyAlignment="1">
      <alignment horizontal="left"/>
    </xf>
    <xf numFmtId="0" fontId="16" fillId="0" borderId="0" xfId="0" applyFont="1"/>
    <xf numFmtId="10" fontId="0" fillId="0" borderId="0" xfId="3" applyNumberFormat="1" applyFont="1"/>
    <xf numFmtId="44" fontId="11" fillId="0" borderId="0" xfId="2" applyFont="1"/>
    <xf numFmtId="0" fontId="16" fillId="0" borderId="0" xfId="0" applyFont="1" applyBorder="1"/>
    <xf numFmtId="44" fontId="16" fillId="0" borderId="0" xfId="2" applyFont="1" applyBorder="1"/>
    <xf numFmtId="44" fontId="11" fillId="0" borderId="0" xfId="2" applyFont="1" applyBorder="1"/>
    <xf numFmtId="14" fontId="11" fillId="0" borderId="0" xfId="0" applyNumberFormat="1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10" fillId="0" borderId="0" xfId="0" applyFont="1" applyFill="1" applyAlignment="1">
      <alignment horizontal="center"/>
    </xf>
    <xf numFmtId="10" fontId="10" fillId="0" borderId="0" xfId="3" applyNumberFormat="1" applyFont="1" applyFill="1"/>
    <xf numFmtId="0" fontId="18" fillId="0" borderId="0" xfId="0" applyFont="1" applyFill="1"/>
    <xf numFmtId="0" fontId="10" fillId="0" borderId="0" xfId="0" applyFont="1"/>
    <xf numFmtId="44" fontId="19" fillId="0" borderId="0" xfId="2" applyFont="1" applyAlignment="1">
      <alignment horizontal="center"/>
    </xf>
    <xf numFmtId="10" fontId="19" fillId="0" borderId="0" xfId="3" applyNumberFormat="1" applyFont="1"/>
    <xf numFmtId="44" fontId="20" fillId="0" borderId="0" xfId="2" applyFont="1"/>
    <xf numFmtId="0" fontId="21" fillId="0" borderId="0" xfId="0" applyFont="1" applyAlignment="1">
      <alignment horizontal="right"/>
    </xf>
    <xf numFmtId="44" fontId="21" fillId="0" borderId="0" xfId="2" applyFont="1"/>
    <xf numFmtId="10" fontId="21" fillId="0" borderId="0" xfId="3" applyNumberFormat="1" applyFont="1"/>
    <xf numFmtId="10" fontId="11" fillId="0" borderId="0" xfId="3" applyNumberFormat="1" applyFont="1"/>
    <xf numFmtId="10" fontId="20" fillId="0" borderId="0" xfId="3" applyNumberFormat="1" applyFont="1"/>
    <xf numFmtId="0" fontId="16" fillId="0" borderId="0" xfId="0" applyFont="1" applyBorder="1" applyAlignment="1">
      <alignment horizontal="right"/>
    </xf>
    <xf numFmtId="0" fontId="23" fillId="0" borderId="0" xfId="0" applyFont="1"/>
    <xf numFmtId="10" fontId="23" fillId="0" borderId="0" xfId="0" applyNumberFormat="1" applyFont="1"/>
    <xf numFmtId="10" fontId="18" fillId="0" borderId="0" xfId="0" applyNumberFormat="1" applyFont="1"/>
    <xf numFmtId="0" fontId="18" fillId="3" borderId="32" xfId="0" applyFont="1" applyFill="1" applyBorder="1"/>
    <xf numFmtId="0" fontId="10" fillId="3" borderId="34" xfId="0" applyFont="1" applyFill="1" applyBorder="1"/>
    <xf numFmtId="0" fontId="18" fillId="3" borderId="34" xfId="0" applyFont="1" applyFill="1" applyBorder="1"/>
    <xf numFmtId="0" fontId="18" fillId="3" borderId="45" xfId="0" applyFont="1" applyFill="1" applyBorder="1"/>
    <xf numFmtId="0" fontId="20" fillId="0" borderId="44" xfId="0" applyFont="1" applyBorder="1" applyAlignment="1">
      <alignment horizontal="center"/>
    </xf>
    <xf numFmtId="0" fontId="20" fillId="0" borderId="42" xfId="0" applyFont="1" applyBorder="1" applyAlignment="1">
      <alignment wrapText="1"/>
    </xf>
    <xf numFmtId="10" fontId="20" fillId="0" borderId="42" xfId="3" applyNumberFormat="1" applyFont="1" applyBorder="1"/>
    <xf numFmtId="166" fontId="20" fillId="0" borderId="49" xfId="0" applyNumberFormat="1" applyFont="1" applyBorder="1"/>
    <xf numFmtId="0" fontId="18" fillId="0" borderId="44" xfId="0" applyFont="1" applyBorder="1" applyAlignment="1">
      <alignment horizontal="center"/>
    </xf>
    <xf numFmtId="0" fontId="18" fillId="0" borderId="42" xfId="0" applyFont="1" applyBorder="1" applyAlignment="1">
      <alignment wrapText="1"/>
    </xf>
    <xf numFmtId="10" fontId="18" fillId="0" borderId="42" xfId="3" applyNumberFormat="1" applyFont="1" applyBorder="1"/>
    <xf numFmtId="166" fontId="18" fillId="0" borderId="49" xfId="0" applyNumberFormat="1" applyFont="1" applyBorder="1"/>
    <xf numFmtId="0" fontId="18" fillId="0" borderId="50" xfId="0" applyFont="1" applyBorder="1" applyAlignment="1">
      <alignment horizontal="center"/>
    </xf>
    <xf numFmtId="0" fontId="18" fillId="0" borderId="51" xfId="0" applyFont="1" applyBorder="1" applyAlignment="1">
      <alignment wrapText="1"/>
    </xf>
    <xf numFmtId="10" fontId="18" fillId="0" borderId="51" xfId="3" applyNumberFormat="1" applyFont="1" applyBorder="1"/>
    <xf numFmtId="166" fontId="18" fillId="0" borderId="52" xfId="0" applyNumberFormat="1" applyFont="1" applyBorder="1"/>
    <xf numFmtId="0" fontId="18" fillId="0" borderId="47" xfId="0" applyFont="1" applyBorder="1" applyAlignment="1">
      <alignment horizontal="center"/>
    </xf>
    <xf numFmtId="0" fontId="18" fillId="0" borderId="46" xfId="0" applyFont="1" applyBorder="1" applyAlignment="1">
      <alignment wrapText="1"/>
    </xf>
    <xf numFmtId="10" fontId="18" fillId="0" borderId="46" xfId="3" applyNumberFormat="1" applyFont="1" applyBorder="1"/>
    <xf numFmtId="166" fontId="18" fillId="0" borderId="40" xfId="0" applyNumberFormat="1" applyFont="1" applyBorder="1"/>
    <xf numFmtId="0" fontId="18" fillId="3" borderId="32" xfId="0" applyFont="1" applyFill="1" applyBorder="1" applyAlignment="1">
      <alignment horizontal="center"/>
    </xf>
    <xf numFmtId="0" fontId="18" fillId="0" borderId="47" xfId="0" applyFont="1" applyBorder="1"/>
    <xf numFmtId="0" fontId="18" fillId="0" borderId="0" xfId="0" applyFont="1" applyBorder="1"/>
    <xf numFmtId="0" fontId="18" fillId="0" borderId="16" xfId="0" applyFont="1" applyBorder="1"/>
    <xf numFmtId="0" fontId="10" fillId="0" borderId="17" xfId="0" applyFont="1" applyBorder="1"/>
    <xf numFmtId="10" fontId="10" fillId="0" borderId="17" xfId="0" applyNumberFormat="1" applyFont="1" applyBorder="1"/>
    <xf numFmtId="0" fontId="18" fillId="0" borderId="4" xfId="0" applyFont="1" applyBorder="1"/>
    <xf numFmtId="14" fontId="0" fillId="0" borderId="0" xfId="0" applyNumberFormat="1" applyBorder="1" applyAlignment="1">
      <alignment horizontal="left"/>
    </xf>
    <xf numFmtId="0" fontId="24" fillId="0" borderId="32" xfId="0" applyFont="1" applyBorder="1" applyAlignment="1" applyProtection="1">
      <alignment horizontal="center" wrapText="1"/>
      <protection hidden="1"/>
    </xf>
    <xf numFmtId="0" fontId="24" fillId="0" borderId="19" xfId="0" applyFont="1" applyBorder="1" applyAlignment="1" applyProtection="1">
      <alignment horizontal="center" wrapText="1"/>
      <protection hidden="1"/>
    </xf>
    <xf numFmtId="44" fontId="24" fillId="10" borderId="28" xfId="2" applyFont="1" applyFill="1" applyBorder="1" applyAlignment="1" applyProtection="1">
      <alignment wrapText="1"/>
      <protection hidden="1"/>
    </xf>
    <xf numFmtId="44" fontId="24" fillId="10" borderId="31" xfId="2" applyFont="1" applyFill="1" applyBorder="1" applyAlignment="1" applyProtection="1">
      <alignment wrapText="1"/>
      <protection hidden="1"/>
    </xf>
    <xf numFmtId="164" fontId="25" fillId="10" borderId="25" xfId="0" applyNumberFormat="1" applyFont="1" applyFill="1" applyBorder="1" applyAlignment="1" applyProtection="1">
      <alignment wrapText="1"/>
      <protection hidden="1"/>
    </xf>
    <xf numFmtId="44" fontId="24" fillId="2" borderId="26" xfId="2" applyFont="1" applyFill="1" applyBorder="1" applyAlignment="1" applyProtection="1">
      <alignment wrapText="1"/>
      <protection hidden="1"/>
    </xf>
    <xf numFmtId="164" fontId="24" fillId="2" borderId="40" xfId="0" applyNumberFormat="1" applyFont="1" applyFill="1" applyBorder="1" applyAlignment="1" applyProtection="1">
      <alignment wrapText="1"/>
      <protection hidden="1"/>
    </xf>
    <xf numFmtId="0" fontId="26" fillId="0" borderId="41" xfId="0" applyFont="1" applyBorder="1" applyAlignment="1" applyProtection="1">
      <alignment horizontal="center" wrapText="1"/>
      <protection hidden="1"/>
    </xf>
    <xf numFmtId="9" fontId="26" fillId="11" borderId="27" xfId="0" applyNumberFormat="1" applyFont="1" applyFill="1" applyBorder="1" applyAlignment="1" applyProtection="1">
      <alignment horizontal="center" wrapText="1"/>
      <protection hidden="1"/>
    </xf>
    <xf numFmtId="164" fontId="26" fillId="0" borderId="1" xfId="0" applyNumberFormat="1" applyFont="1" applyBorder="1" applyAlignment="1" applyProtection="1">
      <alignment horizontal="center" wrapText="1"/>
      <protection hidden="1"/>
    </xf>
    <xf numFmtId="9" fontId="26" fillId="12" borderId="1" xfId="0" applyNumberFormat="1" applyFont="1" applyFill="1" applyBorder="1" applyAlignment="1" applyProtection="1">
      <alignment horizontal="center" wrapText="1"/>
      <protection hidden="1"/>
    </xf>
    <xf numFmtId="9" fontId="26" fillId="11" borderId="1" xfId="0" applyNumberFormat="1" applyFont="1" applyFill="1" applyBorder="1" applyAlignment="1" applyProtection="1">
      <alignment horizontal="center" wrapText="1"/>
      <protection hidden="1"/>
    </xf>
    <xf numFmtId="9" fontId="26" fillId="0" borderId="1" xfId="0" applyNumberFormat="1" applyFont="1" applyFill="1" applyBorder="1" applyAlignment="1" applyProtection="1">
      <alignment horizontal="center" wrapText="1"/>
      <protection hidden="1"/>
    </xf>
    <xf numFmtId="0" fontId="26" fillId="0" borderId="1" xfId="0" applyFont="1" applyBorder="1" applyAlignment="1" applyProtection="1">
      <alignment horizontal="center" wrapText="1"/>
      <protection hidden="1"/>
    </xf>
    <xf numFmtId="0" fontId="26" fillId="0" borderId="0" xfId="0" applyFont="1"/>
    <xf numFmtId="9" fontId="26" fillId="11" borderId="12" xfId="0" applyNumberFormat="1" applyFont="1" applyFill="1" applyBorder="1" applyAlignment="1" applyProtection="1">
      <alignment horizontal="center" wrapText="1"/>
      <protection hidden="1"/>
    </xf>
    <xf numFmtId="0" fontId="26" fillId="0" borderId="1" xfId="0" applyFont="1" applyBorder="1"/>
    <xf numFmtId="164" fontId="26" fillId="10" borderId="24" xfId="0" applyNumberFormat="1" applyFont="1" applyFill="1" applyBorder="1" applyAlignment="1" applyProtection="1">
      <alignment horizontal="center" wrapText="1"/>
      <protection hidden="1"/>
    </xf>
    <xf numFmtId="0" fontId="27" fillId="0" borderId="18" xfId="0" applyFont="1" applyBorder="1" applyAlignment="1" applyProtection="1">
      <alignment horizontal="center" vertical="center" wrapText="1"/>
      <protection hidden="1"/>
    </xf>
    <xf numFmtId="9" fontId="26" fillId="0" borderId="20" xfId="0" applyNumberFormat="1" applyFont="1" applyBorder="1" applyAlignment="1" applyProtection="1">
      <alignment horizontal="right" wrapText="1"/>
      <protection hidden="1"/>
    </xf>
    <xf numFmtId="44" fontId="28" fillId="0" borderId="21" xfId="2" applyFont="1" applyBorder="1" applyAlignment="1" applyProtection="1">
      <alignment horizontal="right" wrapText="1"/>
      <protection hidden="1"/>
    </xf>
    <xf numFmtId="9" fontId="26" fillId="0" borderId="21" xfId="0" applyNumberFormat="1" applyFont="1" applyBorder="1" applyAlignment="1" applyProtection="1">
      <alignment horizontal="right" wrapText="1"/>
      <protection hidden="1"/>
    </xf>
    <xf numFmtId="164" fontId="27" fillId="10" borderId="18" xfId="0" applyNumberFormat="1" applyFont="1" applyFill="1" applyBorder="1" applyAlignment="1" applyProtection="1">
      <alignment horizontal="center" wrapText="1"/>
      <protection hidden="1"/>
    </xf>
    <xf numFmtId="43" fontId="24" fillId="10" borderId="18" xfId="1" applyFont="1" applyFill="1" applyBorder="1" applyAlignment="1" applyProtection="1">
      <alignment wrapText="1"/>
      <protection hidden="1"/>
    </xf>
    <xf numFmtId="43" fontId="24" fillId="2" borderId="18" xfId="1" applyFont="1" applyFill="1" applyBorder="1" applyAlignment="1" applyProtection="1">
      <alignment wrapText="1"/>
      <protection hidden="1"/>
    </xf>
    <xf numFmtId="14" fontId="26" fillId="0" borderId="0" xfId="0" applyNumberFormat="1" applyFont="1"/>
    <xf numFmtId="0" fontId="26" fillId="0" borderId="48" xfId="0" applyFont="1" applyBorder="1" applyAlignment="1" applyProtection="1">
      <alignment horizontal="center" wrapText="1"/>
      <protection hidden="1"/>
    </xf>
    <xf numFmtId="9" fontId="26" fillId="11" borderId="39" xfId="0" applyNumberFormat="1" applyFont="1" applyFill="1" applyBorder="1" applyAlignment="1" applyProtection="1">
      <alignment horizontal="center" wrapText="1"/>
      <protection hidden="1"/>
    </xf>
    <xf numFmtId="164" fontId="26" fillId="0" borderId="43" xfId="0" applyNumberFormat="1" applyFont="1" applyBorder="1" applyAlignment="1" applyProtection="1">
      <alignment horizontal="center" wrapText="1"/>
      <protection hidden="1"/>
    </xf>
    <xf numFmtId="9" fontId="26" fillId="12" borderId="43" xfId="0" applyNumberFormat="1" applyFont="1" applyFill="1" applyBorder="1" applyAlignment="1" applyProtection="1">
      <alignment horizontal="center" wrapText="1"/>
      <protection hidden="1"/>
    </xf>
    <xf numFmtId="9" fontId="26" fillId="11" borderId="43" xfId="0" applyNumberFormat="1" applyFont="1" applyFill="1" applyBorder="1" applyAlignment="1" applyProtection="1">
      <alignment horizontal="center" wrapText="1"/>
      <protection hidden="1"/>
    </xf>
    <xf numFmtId="0" fontId="26" fillId="0" borderId="43" xfId="0" applyFont="1" applyBorder="1" applyAlignment="1" applyProtection="1">
      <alignment horizontal="center" wrapText="1"/>
      <protection hidden="1"/>
    </xf>
    <xf numFmtId="44" fontId="24" fillId="0" borderId="19" xfId="2" applyFont="1" applyBorder="1" applyAlignment="1" applyProtection="1">
      <alignment horizontal="center" wrapText="1"/>
      <protection hidden="1"/>
    </xf>
    <xf numFmtId="0" fontId="11" fillId="0" borderId="1" xfId="6" applyFont="1" applyBorder="1" applyAlignment="1">
      <alignment horizontal="center" vertical="center"/>
    </xf>
    <xf numFmtId="0" fontId="11" fillId="9" borderId="1" xfId="6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/>
    </xf>
    <xf numFmtId="0" fontId="11" fillId="9" borderId="1" xfId="6" applyFont="1" applyFill="1" applyBorder="1" applyAlignment="1">
      <alignment horizontal="center" vertical="top" wrapText="1"/>
    </xf>
    <xf numFmtId="9" fontId="26" fillId="8" borderId="12" xfId="0" applyNumberFormat="1" applyFont="1" applyFill="1" applyBorder="1" applyAlignment="1" applyProtection="1">
      <alignment horizontal="center" wrapText="1"/>
      <protection hidden="1"/>
    </xf>
    <xf numFmtId="14" fontId="0" fillId="0" borderId="0" xfId="0" applyNumberFormat="1"/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11" fillId="9" borderId="1" xfId="6" applyNumberFormat="1" applyFont="1" applyFill="1" applyBorder="1" applyAlignment="1">
      <alignment horizontal="center" vertical="top" wrapText="1"/>
    </xf>
    <xf numFmtId="0" fontId="13" fillId="0" borderId="32" xfId="0" applyFont="1" applyBorder="1" applyAlignment="1" applyProtection="1">
      <alignment horizontal="center" vertical="center"/>
      <protection hidden="1"/>
    </xf>
    <xf numFmtId="164" fontId="26" fillId="0" borderId="7" xfId="0" applyNumberFormat="1" applyFont="1" applyBorder="1" applyAlignment="1" applyProtection="1">
      <alignment horizontal="center" wrapText="1"/>
      <protection hidden="1"/>
    </xf>
    <xf numFmtId="164" fontId="26" fillId="0" borderId="8" xfId="0" applyNumberFormat="1" applyFont="1" applyBorder="1" applyAlignment="1" applyProtection="1">
      <alignment horizontal="center" wrapText="1"/>
      <protection hidden="1"/>
    </xf>
    <xf numFmtId="164" fontId="26" fillId="0" borderId="6" xfId="0" applyNumberFormat="1" applyFont="1" applyBorder="1" applyAlignment="1" applyProtection="1">
      <alignment horizontal="center" wrapText="1"/>
      <protection hidden="1"/>
    </xf>
    <xf numFmtId="164" fontId="26" fillId="0" borderId="35" xfId="0" applyNumberFormat="1" applyFont="1" applyBorder="1" applyAlignment="1" applyProtection="1">
      <alignment horizontal="center" wrapText="1"/>
      <protection hidden="1"/>
    </xf>
    <xf numFmtId="0" fontId="14" fillId="0" borderId="0" xfId="0" applyFont="1" applyFill="1" applyAlignment="1">
      <alignment vertical="center" wrapText="1"/>
    </xf>
    <xf numFmtId="164" fontId="13" fillId="7" borderId="16" xfId="4" applyFont="1" applyFill="1" applyBorder="1" applyAlignment="1">
      <alignment horizontal="left" vertical="center" wrapText="1"/>
    </xf>
    <xf numFmtId="164" fontId="13" fillId="7" borderId="17" xfId="4" applyFont="1" applyFill="1" applyBorder="1" applyAlignment="1">
      <alignment horizontal="left" vertical="center" wrapText="1"/>
    </xf>
    <xf numFmtId="164" fontId="13" fillId="7" borderId="4" xfId="4" applyFont="1" applyFill="1" applyBorder="1" applyAlignment="1">
      <alignment horizontal="left" vertical="center" wrapText="1"/>
    </xf>
    <xf numFmtId="164" fontId="13" fillId="0" borderId="16" xfId="4" applyFont="1" applyBorder="1" applyAlignment="1">
      <alignment horizontal="left" vertical="center" wrapText="1"/>
    </xf>
    <xf numFmtId="164" fontId="13" fillId="0" borderId="17" xfId="4" applyFont="1" applyBorder="1" applyAlignment="1">
      <alignment horizontal="left" vertical="center" wrapText="1"/>
    </xf>
    <xf numFmtId="164" fontId="13" fillId="4" borderId="16" xfId="4" applyFont="1" applyFill="1" applyBorder="1" applyAlignment="1">
      <alignment horizontal="left" vertical="center" wrapText="1"/>
    </xf>
    <xf numFmtId="164" fontId="13" fillId="4" borderId="17" xfId="4" applyFont="1" applyFill="1" applyBorder="1" applyAlignment="1">
      <alignment horizontal="left" vertical="center" wrapText="1"/>
    </xf>
    <xf numFmtId="164" fontId="13" fillId="4" borderId="4" xfId="4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2" borderId="2" xfId="0" applyFont="1" applyFill="1" applyBorder="1" applyAlignment="1" applyProtection="1">
      <protection hidden="1"/>
    </xf>
    <xf numFmtId="0" fontId="13" fillId="2" borderId="38" xfId="0" applyFont="1" applyFill="1" applyBorder="1" applyAlignment="1" applyProtection="1"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13" fillId="0" borderId="0" xfId="0" applyNumberFormat="1" applyFont="1" applyAlignment="1" applyProtection="1">
      <alignment horizontal="left" vertical="center"/>
      <protection hidden="1"/>
    </xf>
    <xf numFmtId="0" fontId="11" fillId="0" borderId="0" xfId="0" applyNumberFormat="1" applyFont="1" applyFill="1" applyBorder="1" applyAlignment="1" applyProtection="1">
      <alignment horizontal="left"/>
      <protection hidden="1"/>
    </xf>
    <xf numFmtId="0" fontId="13" fillId="10" borderId="24" xfId="0" applyFont="1" applyFill="1" applyBorder="1" applyAlignment="1" applyProtection="1">
      <protection hidden="1"/>
    </xf>
    <xf numFmtId="0" fontId="13" fillId="10" borderId="5" xfId="0" applyFont="1" applyFill="1" applyBorder="1" applyAlignment="1" applyProtection="1">
      <protection hidden="1"/>
    </xf>
    <xf numFmtId="0" fontId="13" fillId="10" borderId="25" xfId="0" applyFont="1" applyFill="1" applyBorder="1" applyAlignment="1" applyProtection="1">
      <protection hidden="1"/>
    </xf>
    <xf numFmtId="0" fontId="13" fillId="10" borderId="26" xfId="0" applyFont="1" applyFill="1" applyBorder="1" applyAlignment="1" applyProtection="1">
      <protection hidden="1"/>
    </xf>
    <xf numFmtId="164" fontId="13" fillId="0" borderId="0" xfId="0" applyNumberFormat="1" applyFont="1" applyAlignment="1" applyProtection="1">
      <alignment horizontal="left" vertical="center" wrapText="1"/>
      <protection hidden="1"/>
    </xf>
    <xf numFmtId="0" fontId="24" fillId="0" borderId="29" xfId="0" applyFont="1" applyBorder="1" applyAlignment="1" applyProtection="1">
      <alignment horizontal="center" vertical="center" wrapText="1"/>
      <protection hidden="1"/>
    </xf>
    <xf numFmtId="0" fontId="26" fillId="0" borderId="30" xfId="0" applyFont="1" applyBorder="1" applyAlignment="1" applyProtection="1">
      <alignment horizontal="center" vertical="center" wrapText="1"/>
      <protection hidden="1"/>
    </xf>
    <xf numFmtId="164" fontId="24" fillId="0" borderId="22" xfId="0" applyNumberFormat="1" applyFont="1" applyBorder="1" applyAlignment="1" applyProtection="1">
      <alignment horizontal="center" vertical="center" wrapText="1"/>
      <protection hidden="1"/>
    </xf>
    <xf numFmtId="164" fontId="24" fillId="0" borderId="20" xfId="0" applyNumberFormat="1" applyFont="1" applyBorder="1" applyAlignment="1" applyProtection="1">
      <alignment horizontal="center" vertical="center" wrapText="1"/>
      <protection hidden="1"/>
    </xf>
    <xf numFmtId="44" fontId="24" fillId="0" borderId="22" xfId="2" applyFont="1" applyBorder="1" applyAlignment="1" applyProtection="1">
      <alignment vertical="center" wrapText="1"/>
      <protection hidden="1"/>
    </xf>
    <xf numFmtId="44" fontId="24" fillId="0" borderId="20" xfId="2" applyFont="1" applyBorder="1" applyAlignment="1" applyProtection="1">
      <alignment vertical="center" wrapText="1"/>
      <protection hidden="1"/>
    </xf>
    <xf numFmtId="0" fontId="24" fillId="0" borderId="22" xfId="0" applyFont="1" applyBorder="1" applyAlignment="1" applyProtection="1">
      <alignment horizontal="center" vertical="center" wrapText="1"/>
      <protection hidden="1"/>
    </xf>
    <xf numFmtId="0" fontId="24" fillId="0" borderId="20" xfId="0" applyFont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24" fillId="0" borderId="53" xfId="0" applyFont="1" applyBorder="1" applyAlignment="1" applyProtection="1">
      <alignment horizontal="center" vertical="center" wrapText="1"/>
      <protection hidden="1"/>
    </xf>
    <xf numFmtId="0" fontId="24" fillId="2" borderId="15" xfId="0" applyFont="1" applyFill="1" applyBorder="1" applyAlignment="1" applyProtection="1">
      <alignment wrapText="1"/>
      <protection hidden="1"/>
    </xf>
    <xf numFmtId="0" fontId="24" fillId="2" borderId="33" xfId="0" applyFont="1" applyFill="1" applyBorder="1" applyAlignment="1" applyProtection="1">
      <alignment wrapText="1"/>
      <protection hidden="1"/>
    </xf>
    <xf numFmtId="0" fontId="24" fillId="10" borderId="32" xfId="0" applyFont="1" applyFill="1" applyBorder="1" applyAlignment="1" applyProtection="1">
      <alignment wrapText="1"/>
      <protection hidden="1"/>
    </xf>
    <xf numFmtId="0" fontId="24" fillId="10" borderId="39" xfId="0" applyFont="1" applyFill="1" applyBorder="1" applyAlignment="1" applyProtection="1">
      <alignment wrapText="1"/>
      <protection hidden="1"/>
    </xf>
    <xf numFmtId="0" fontId="24" fillId="10" borderId="15" xfId="0" applyFont="1" applyFill="1" applyBorder="1" applyAlignment="1" applyProtection="1">
      <alignment wrapText="1"/>
      <protection hidden="1"/>
    </xf>
    <xf numFmtId="0" fontId="24" fillId="10" borderId="33" xfId="0" applyFont="1" applyFill="1" applyBorder="1" applyAlignment="1" applyProtection="1">
      <alignment wrapText="1"/>
      <protection hidden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11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</cellXfs>
  <cellStyles count="11">
    <cellStyle name="Moeda" xfId="2" builtinId="4"/>
    <cellStyle name="Moeda 2" xfId="9"/>
    <cellStyle name="Normal" xfId="0" builtinId="0"/>
    <cellStyle name="Normal 2" xfId="6"/>
    <cellStyle name="Normal 3" xfId="8"/>
    <cellStyle name="Normal 4" xfId="7"/>
    <cellStyle name="Porcentagem" xfId="3" builtinId="5"/>
    <cellStyle name="Porcentagem 2" xfId="10"/>
    <cellStyle name="Vírgula" xfId="1" builtinId="3"/>
    <cellStyle name="Vírgula 2" xfId="4"/>
    <cellStyle name="Vírgula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15</xdr:row>
      <xdr:rowOff>381000</xdr:rowOff>
    </xdr:from>
    <xdr:to>
      <xdr:col>3</xdr:col>
      <xdr:colOff>459014</xdr:colOff>
      <xdr:row>16</xdr:row>
      <xdr:rowOff>140804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2695575"/>
          <a:ext cx="3059339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7"/>
  <sheetViews>
    <sheetView view="pageBreakPreview" topLeftCell="A4" zoomScaleNormal="100" zoomScaleSheetLayoutView="100" workbookViewId="0">
      <selection activeCell="C9" sqref="C9"/>
    </sheetView>
  </sheetViews>
  <sheetFormatPr defaultRowHeight="11.25" x14ac:dyDescent="0.15"/>
  <cols>
    <col min="1" max="1" width="12.140625" style="149" customWidth="1"/>
    <col min="2" max="2" width="10.5703125" style="150" hidden="1" customWidth="1"/>
    <col min="3" max="3" width="65.7109375" style="151" customWidth="1"/>
    <col min="4" max="4" width="6.7109375" style="149" customWidth="1"/>
    <col min="5" max="5" width="9.140625" style="149" customWidth="1"/>
    <col min="6" max="6" width="12.85546875" style="152" customWidth="1"/>
    <col min="7" max="7" width="15.7109375" style="153" customWidth="1"/>
    <col min="8" max="8" width="10.140625" style="24" customWidth="1"/>
    <col min="9" max="16384" width="9.140625" style="24"/>
  </cols>
  <sheetData>
    <row r="1" spans="1:8" hidden="1" x14ac:dyDescent="0.15">
      <c r="A1" s="17"/>
      <c r="B1" s="18"/>
      <c r="C1" s="19"/>
      <c r="D1" s="20"/>
      <c r="E1" s="21"/>
      <c r="F1" s="22"/>
      <c r="G1" s="23"/>
      <c r="H1" s="19"/>
    </row>
    <row r="2" spans="1:8" hidden="1" x14ac:dyDescent="0.15">
      <c r="A2" s="17"/>
      <c r="B2" s="18"/>
      <c r="C2" s="25"/>
      <c r="D2" s="17"/>
      <c r="E2" s="17"/>
      <c r="F2" s="26"/>
      <c r="G2" s="27"/>
      <c r="H2" s="19"/>
    </row>
    <row r="3" spans="1:8" hidden="1" x14ac:dyDescent="0.15">
      <c r="A3" s="17"/>
      <c r="B3" s="20"/>
      <c r="C3" s="19"/>
      <c r="D3" s="20"/>
      <c r="E3" s="20"/>
      <c r="F3" s="21"/>
      <c r="G3" s="28"/>
      <c r="H3" s="19"/>
    </row>
    <row r="4" spans="1:8" ht="12.75" x14ac:dyDescent="0.15">
      <c r="A4" s="17"/>
      <c r="B4" s="20"/>
      <c r="C4" s="16" t="s">
        <v>1361</v>
      </c>
      <c r="D4" s="20"/>
      <c r="E4" s="20"/>
      <c r="F4" s="21"/>
      <c r="G4" s="28"/>
      <c r="H4" s="19"/>
    </row>
    <row r="5" spans="1:8" ht="7.5" customHeight="1" x14ac:dyDescent="0.15">
      <c r="A5" s="17"/>
      <c r="B5" s="18"/>
      <c r="C5" s="19"/>
      <c r="D5" s="20"/>
      <c r="E5" s="21"/>
      <c r="F5" s="22"/>
      <c r="G5" s="23"/>
      <c r="H5" s="19"/>
    </row>
    <row r="6" spans="1:8" ht="24.75" customHeight="1" x14ac:dyDescent="0.15">
      <c r="A6" s="295" t="s">
        <v>836</v>
      </c>
      <c r="B6" s="295"/>
      <c r="C6" s="296" t="s">
        <v>1116</v>
      </c>
      <c r="D6" s="296"/>
      <c r="E6" s="296"/>
      <c r="F6" s="296"/>
      <c r="G6" s="296"/>
      <c r="H6" s="19"/>
    </row>
    <row r="7" spans="1:8" x14ac:dyDescent="0.15">
      <c r="A7" s="295" t="s">
        <v>837</v>
      </c>
      <c r="B7" s="295"/>
      <c r="C7" s="296" t="s">
        <v>939</v>
      </c>
      <c r="D7" s="296"/>
      <c r="E7" s="296"/>
      <c r="F7" s="296"/>
      <c r="G7" s="296"/>
      <c r="H7" s="19"/>
    </row>
    <row r="8" spans="1:8" x14ac:dyDescent="0.15">
      <c r="A8" s="17"/>
      <c r="B8" s="29"/>
      <c r="C8" s="25"/>
      <c r="D8" s="17"/>
      <c r="E8" s="26"/>
      <c r="F8" s="30"/>
      <c r="G8" s="31"/>
      <c r="H8" s="19"/>
    </row>
    <row r="9" spans="1:8" x14ac:dyDescent="0.15">
      <c r="A9" s="286"/>
      <c r="B9" s="286"/>
      <c r="C9" s="286"/>
      <c r="D9" s="286"/>
      <c r="E9" s="286"/>
      <c r="F9" s="286"/>
      <c r="G9" s="286"/>
      <c r="H9" s="19"/>
    </row>
    <row r="10" spans="1:8" ht="11.25" customHeight="1" thickBot="1" x14ac:dyDescent="0.2">
      <c r="A10" s="17"/>
      <c r="B10" s="18"/>
      <c r="C10" s="19"/>
      <c r="D10" s="20"/>
      <c r="E10" s="21"/>
      <c r="F10" s="22"/>
      <c r="G10" s="23"/>
      <c r="H10" s="19"/>
    </row>
    <row r="11" spans="1:8" ht="23.25" thickBot="1" x14ac:dyDescent="0.2">
      <c r="A11" s="32" t="s">
        <v>674</v>
      </c>
      <c r="B11" s="33" t="s">
        <v>675</v>
      </c>
      <c r="C11" s="34" t="s">
        <v>676</v>
      </c>
      <c r="D11" s="34" t="s">
        <v>677</v>
      </c>
      <c r="E11" s="35" t="s">
        <v>678</v>
      </c>
      <c r="F11" s="36" t="s">
        <v>679</v>
      </c>
      <c r="G11" s="37" t="s">
        <v>680</v>
      </c>
      <c r="H11" s="38" t="s">
        <v>681</v>
      </c>
    </row>
    <row r="12" spans="1:8" x14ac:dyDescent="0.15">
      <c r="A12" s="39"/>
      <c r="B12" s="40"/>
      <c r="C12" s="41"/>
      <c r="D12" s="42"/>
      <c r="E12" s="43"/>
      <c r="F12" s="44"/>
      <c r="G12" s="45"/>
      <c r="H12" s="46"/>
    </row>
    <row r="13" spans="1:8" x14ac:dyDescent="0.15">
      <c r="A13" s="47" t="s">
        <v>682</v>
      </c>
      <c r="B13" s="48"/>
      <c r="C13" s="49" t="s">
        <v>683</v>
      </c>
      <c r="D13" s="50"/>
      <c r="E13" s="51"/>
      <c r="F13" s="52"/>
      <c r="G13" s="53">
        <f>SUM(G14:G26)</f>
        <v>0</v>
      </c>
      <c r="H13" s="54" t="e">
        <f>G13/$G$463</f>
        <v>#DIV/0!</v>
      </c>
    </row>
    <row r="14" spans="1:8" x14ac:dyDescent="0.15">
      <c r="A14" s="55" t="s">
        <v>684</v>
      </c>
      <c r="B14" s="56" t="s">
        <v>754</v>
      </c>
      <c r="C14" s="57" t="s">
        <v>3</v>
      </c>
      <c r="D14" s="58" t="s">
        <v>0</v>
      </c>
      <c r="E14" s="59">
        <v>7</v>
      </c>
      <c r="F14" s="60"/>
      <c r="G14" s="61">
        <f t="shared" ref="G14:G25" si="0">ROUND(E14*F14,2)</f>
        <v>0</v>
      </c>
      <c r="H14" s="62"/>
    </row>
    <row r="15" spans="1:8" x14ac:dyDescent="0.15">
      <c r="A15" s="55" t="s">
        <v>685</v>
      </c>
      <c r="B15" s="56" t="s">
        <v>756</v>
      </c>
      <c r="C15" s="57" t="s">
        <v>5</v>
      </c>
      <c r="D15" s="58" t="s">
        <v>0</v>
      </c>
      <c r="E15" s="59">
        <v>7</v>
      </c>
      <c r="F15" s="60"/>
      <c r="G15" s="61">
        <f t="shared" ref="G15:G17" si="1">ROUND(E15*F15,2)</f>
        <v>0</v>
      </c>
      <c r="H15" s="62"/>
    </row>
    <row r="16" spans="1:8" x14ac:dyDescent="0.15">
      <c r="A16" s="55" t="s">
        <v>686</v>
      </c>
      <c r="B16" s="56" t="s">
        <v>759</v>
      </c>
      <c r="C16" s="57" t="s">
        <v>760</v>
      </c>
      <c r="D16" s="58" t="s">
        <v>0</v>
      </c>
      <c r="E16" s="59">
        <v>4</v>
      </c>
      <c r="F16" s="60"/>
      <c r="G16" s="61">
        <f t="shared" si="1"/>
        <v>0</v>
      </c>
      <c r="H16" s="62"/>
    </row>
    <row r="17" spans="1:8" x14ac:dyDescent="0.15">
      <c r="A17" s="55" t="s">
        <v>687</v>
      </c>
      <c r="B17" s="56" t="s">
        <v>751</v>
      </c>
      <c r="C17" s="57" t="s">
        <v>7</v>
      </c>
      <c r="D17" s="58" t="s">
        <v>0</v>
      </c>
      <c r="E17" s="59">
        <v>15</v>
      </c>
      <c r="F17" s="60"/>
      <c r="G17" s="61">
        <f t="shared" si="1"/>
        <v>0</v>
      </c>
      <c r="H17" s="62"/>
    </row>
    <row r="18" spans="1:8" x14ac:dyDescent="0.15">
      <c r="A18" s="55" t="s">
        <v>688</v>
      </c>
      <c r="B18" s="56" t="s">
        <v>750</v>
      </c>
      <c r="C18" s="57" t="s">
        <v>6</v>
      </c>
      <c r="D18" s="58" t="s">
        <v>0</v>
      </c>
      <c r="E18" s="59">
        <v>65</v>
      </c>
      <c r="F18" s="60"/>
      <c r="G18" s="61">
        <f t="shared" ref="G18" si="2">ROUND(E18*F18,2)</f>
        <v>0</v>
      </c>
      <c r="H18" s="62"/>
    </row>
    <row r="19" spans="1:8" x14ac:dyDescent="0.15">
      <c r="A19" s="55" t="s">
        <v>689</v>
      </c>
      <c r="B19" s="56" t="s">
        <v>752</v>
      </c>
      <c r="C19" s="57" t="s">
        <v>1</v>
      </c>
      <c r="D19" s="58" t="s">
        <v>0</v>
      </c>
      <c r="E19" s="59">
        <v>18</v>
      </c>
      <c r="F19" s="60"/>
      <c r="G19" s="61">
        <f t="shared" si="0"/>
        <v>0</v>
      </c>
      <c r="H19" s="62"/>
    </row>
    <row r="20" spans="1:8" x14ac:dyDescent="0.15">
      <c r="A20" s="55" t="s">
        <v>829</v>
      </c>
      <c r="B20" s="56" t="s">
        <v>753</v>
      </c>
      <c r="C20" s="57" t="s">
        <v>2</v>
      </c>
      <c r="D20" s="58" t="s">
        <v>0</v>
      </c>
      <c r="E20" s="59">
        <v>18</v>
      </c>
      <c r="F20" s="60"/>
      <c r="G20" s="61">
        <f t="shared" si="0"/>
        <v>0</v>
      </c>
      <c r="H20" s="62"/>
    </row>
    <row r="21" spans="1:8" x14ac:dyDescent="0.15">
      <c r="A21" s="55" t="s">
        <v>977</v>
      </c>
      <c r="B21" s="56" t="s">
        <v>755</v>
      </c>
      <c r="C21" s="57" t="s">
        <v>4</v>
      </c>
      <c r="D21" s="58" t="s">
        <v>0</v>
      </c>
      <c r="E21" s="59">
        <v>25</v>
      </c>
      <c r="F21" s="60"/>
      <c r="G21" s="61">
        <f t="shared" si="0"/>
        <v>0</v>
      </c>
      <c r="H21" s="62"/>
    </row>
    <row r="22" spans="1:8" x14ac:dyDescent="0.15">
      <c r="A22" s="55" t="s">
        <v>1079</v>
      </c>
      <c r="B22" s="271" t="s">
        <v>757</v>
      </c>
      <c r="C22" s="57" t="s">
        <v>758</v>
      </c>
      <c r="D22" s="58" t="s">
        <v>0</v>
      </c>
      <c r="E22" s="59">
        <v>25</v>
      </c>
      <c r="F22" s="60"/>
      <c r="G22" s="61">
        <f t="shared" ref="G22" si="3">ROUND(E22*F22,2)</f>
        <v>0</v>
      </c>
      <c r="H22" s="62"/>
    </row>
    <row r="23" spans="1:8" x14ac:dyDescent="0.15">
      <c r="A23" s="55" t="s">
        <v>1080</v>
      </c>
      <c r="B23" s="271" t="s">
        <v>761</v>
      </c>
      <c r="C23" s="57" t="s">
        <v>762</v>
      </c>
      <c r="D23" s="58" t="s">
        <v>0</v>
      </c>
      <c r="E23" s="59">
        <v>20</v>
      </c>
      <c r="F23" s="60"/>
      <c r="G23" s="61">
        <f t="shared" ref="G23" si="4">ROUND(E23*F23,2)</f>
        <v>0</v>
      </c>
      <c r="H23" s="62"/>
    </row>
    <row r="24" spans="1:8" x14ac:dyDescent="0.15">
      <c r="A24" s="55" t="s">
        <v>1081</v>
      </c>
      <c r="B24" s="63" t="s">
        <v>824</v>
      </c>
      <c r="C24" s="57" t="s">
        <v>749</v>
      </c>
      <c r="D24" s="64" t="s">
        <v>11</v>
      </c>
      <c r="E24" s="59">
        <v>1</v>
      </c>
      <c r="F24" s="65"/>
      <c r="G24" s="61">
        <f t="shared" ref="G24" si="5">ROUND(E24*F24,2)</f>
        <v>0</v>
      </c>
      <c r="H24" s="62"/>
    </row>
    <row r="25" spans="1:8" ht="22.5" x14ac:dyDescent="0.15">
      <c r="A25" s="55" t="s">
        <v>1082</v>
      </c>
      <c r="B25" s="63" t="s">
        <v>830</v>
      </c>
      <c r="C25" s="57" t="s">
        <v>958</v>
      </c>
      <c r="D25" s="64" t="s">
        <v>11</v>
      </c>
      <c r="E25" s="59">
        <v>1</v>
      </c>
      <c r="F25" s="65"/>
      <c r="G25" s="61">
        <f t="shared" si="0"/>
        <v>0</v>
      </c>
      <c r="H25" s="62"/>
    </row>
    <row r="26" spans="1:8" x14ac:dyDescent="0.15">
      <c r="A26" s="55"/>
      <c r="B26" s="56"/>
      <c r="C26" s="57"/>
      <c r="D26" s="64"/>
      <c r="E26" s="59"/>
      <c r="F26" s="65"/>
      <c r="G26" s="61"/>
      <c r="H26" s="62"/>
    </row>
    <row r="27" spans="1:8" x14ac:dyDescent="0.15">
      <c r="A27" s="47" t="s">
        <v>690</v>
      </c>
      <c r="B27" s="48"/>
      <c r="C27" s="49" t="s">
        <v>691</v>
      </c>
      <c r="D27" s="66"/>
      <c r="E27" s="51"/>
      <c r="F27" s="67"/>
      <c r="G27" s="53">
        <f>SUM(G28:G38)</f>
        <v>0</v>
      </c>
      <c r="H27" s="54" t="e">
        <f>G27/$G$463</f>
        <v>#DIV/0!</v>
      </c>
    </row>
    <row r="28" spans="1:8" x14ac:dyDescent="0.15">
      <c r="A28" s="55" t="s">
        <v>692</v>
      </c>
      <c r="B28" s="68" t="s">
        <v>18</v>
      </c>
      <c r="C28" s="57" t="s">
        <v>19</v>
      </c>
      <c r="D28" s="58" t="s">
        <v>8</v>
      </c>
      <c r="E28" s="59">
        <v>108.4</v>
      </c>
      <c r="F28" s="60"/>
      <c r="G28" s="61">
        <f t="shared" ref="G28" si="6">ROUND(E28*F28,2)</f>
        <v>0</v>
      </c>
      <c r="H28" s="62"/>
    </row>
    <row r="29" spans="1:8" x14ac:dyDescent="0.15">
      <c r="A29" s="55" t="s">
        <v>693</v>
      </c>
      <c r="B29" s="68" t="s">
        <v>20</v>
      </c>
      <c r="C29" s="57" t="s">
        <v>21</v>
      </c>
      <c r="D29" s="58" t="s">
        <v>8</v>
      </c>
      <c r="E29" s="59">
        <v>132</v>
      </c>
      <c r="F29" s="60"/>
      <c r="G29" s="61">
        <f t="shared" ref="G29" si="7">ROUND(E29*F29,2)</f>
        <v>0</v>
      </c>
      <c r="H29" s="62"/>
    </row>
    <row r="30" spans="1:8" x14ac:dyDescent="0.15">
      <c r="A30" s="55" t="s">
        <v>694</v>
      </c>
      <c r="B30" s="68" t="s">
        <v>26</v>
      </c>
      <c r="C30" s="57" t="s">
        <v>27</v>
      </c>
      <c r="D30" s="58" t="s">
        <v>8</v>
      </c>
      <c r="E30" s="59">
        <v>24</v>
      </c>
      <c r="F30" s="60"/>
      <c r="G30" s="61">
        <f t="shared" ref="G30:G37" si="8">ROUND(E30*F30,2)</f>
        <v>0</v>
      </c>
      <c r="H30" s="62"/>
    </row>
    <row r="31" spans="1:8" x14ac:dyDescent="0.15">
      <c r="A31" s="55" t="s">
        <v>920</v>
      </c>
      <c r="B31" s="69" t="s">
        <v>927</v>
      </c>
      <c r="C31" s="57" t="s">
        <v>12</v>
      </c>
      <c r="D31" s="58" t="s">
        <v>8</v>
      </c>
      <c r="E31" s="65">
        <v>176</v>
      </c>
      <c r="F31" s="60"/>
      <c r="G31" s="70">
        <f t="shared" si="8"/>
        <v>0</v>
      </c>
      <c r="H31" s="62"/>
    </row>
    <row r="32" spans="1:8" x14ac:dyDescent="0.15">
      <c r="A32" s="55" t="s">
        <v>921</v>
      </c>
      <c r="B32" s="69" t="s">
        <v>928</v>
      </c>
      <c r="C32" s="57" t="s">
        <v>13</v>
      </c>
      <c r="D32" s="58" t="s">
        <v>8</v>
      </c>
      <c r="E32" s="65">
        <v>48</v>
      </c>
      <c r="F32" s="60"/>
      <c r="G32" s="70">
        <f t="shared" si="8"/>
        <v>0</v>
      </c>
      <c r="H32" s="62"/>
    </row>
    <row r="33" spans="1:8" x14ac:dyDescent="0.15">
      <c r="A33" s="55" t="s">
        <v>922</v>
      </c>
      <c r="B33" s="69" t="s">
        <v>14</v>
      </c>
      <c r="C33" s="57" t="s">
        <v>15</v>
      </c>
      <c r="D33" s="58" t="s">
        <v>8</v>
      </c>
      <c r="E33" s="65">
        <v>224</v>
      </c>
      <c r="F33" s="60"/>
      <c r="G33" s="70">
        <f t="shared" ref="G33" si="9">ROUND(E33*F33,2)</f>
        <v>0</v>
      </c>
      <c r="H33" s="62"/>
    </row>
    <row r="34" spans="1:8" x14ac:dyDescent="0.15">
      <c r="A34" s="55" t="s">
        <v>923</v>
      </c>
      <c r="B34" s="69" t="s">
        <v>16</v>
      </c>
      <c r="C34" s="57" t="s">
        <v>17</v>
      </c>
      <c r="D34" s="58" t="s">
        <v>8</v>
      </c>
      <c r="E34" s="65">
        <v>24</v>
      </c>
      <c r="F34" s="60"/>
      <c r="G34" s="70">
        <f t="shared" ref="G34" si="10">ROUND(E34*F34,2)</f>
        <v>0</v>
      </c>
      <c r="H34" s="62"/>
    </row>
    <row r="35" spans="1:8" x14ac:dyDescent="0.15">
      <c r="A35" s="55" t="s">
        <v>924</v>
      </c>
      <c r="B35" s="68" t="s">
        <v>929</v>
      </c>
      <c r="C35" s="57" t="s">
        <v>25</v>
      </c>
      <c r="D35" s="58" t="s">
        <v>24</v>
      </c>
      <c r="E35" s="65">
        <v>636</v>
      </c>
      <c r="F35" s="60"/>
      <c r="G35" s="61">
        <f t="shared" si="8"/>
        <v>0</v>
      </c>
      <c r="H35" s="62"/>
    </row>
    <row r="36" spans="1:8" ht="22.5" x14ac:dyDescent="0.15">
      <c r="A36" s="55" t="s">
        <v>1083</v>
      </c>
      <c r="B36" s="71" t="s">
        <v>22</v>
      </c>
      <c r="C36" s="57" t="s">
        <v>23</v>
      </c>
      <c r="D36" s="58" t="s">
        <v>9</v>
      </c>
      <c r="E36" s="59">
        <v>80</v>
      </c>
      <c r="F36" s="60"/>
      <c r="G36" s="61">
        <f t="shared" si="8"/>
        <v>0</v>
      </c>
      <c r="H36" s="62"/>
    </row>
    <row r="37" spans="1:8" x14ac:dyDescent="0.15">
      <c r="A37" s="55" t="s">
        <v>1106</v>
      </c>
      <c r="B37" s="63" t="s">
        <v>978</v>
      </c>
      <c r="C37" s="57" t="s">
        <v>946</v>
      </c>
      <c r="D37" s="58" t="s">
        <v>11</v>
      </c>
      <c r="E37" s="59">
        <v>1</v>
      </c>
      <c r="F37" s="60"/>
      <c r="G37" s="61">
        <f t="shared" si="8"/>
        <v>0</v>
      </c>
      <c r="H37" s="62"/>
    </row>
    <row r="38" spans="1:8" x14ac:dyDescent="0.15">
      <c r="A38" s="72"/>
      <c r="B38" s="73"/>
      <c r="C38" s="74"/>
      <c r="D38" s="75"/>
      <c r="E38" s="76"/>
      <c r="F38" s="77"/>
      <c r="G38" s="78"/>
      <c r="H38" s="79"/>
    </row>
    <row r="39" spans="1:8" x14ac:dyDescent="0.15">
      <c r="A39" s="47" t="s">
        <v>695</v>
      </c>
      <c r="B39" s="48"/>
      <c r="C39" s="49" t="s">
        <v>1084</v>
      </c>
      <c r="D39" s="66"/>
      <c r="E39" s="51"/>
      <c r="F39" s="67"/>
      <c r="G39" s="53">
        <f>SUM(G40:G95)</f>
        <v>0</v>
      </c>
      <c r="H39" s="54" t="e">
        <f>G39/$G$463</f>
        <v>#DIV/0!</v>
      </c>
    </row>
    <row r="40" spans="1:8" x14ac:dyDescent="0.15">
      <c r="A40" s="55" t="s">
        <v>696</v>
      </c>
      <c r="B40" s="68" t="s">
        <v>28</v>
      </c>
      <c r="C40" s="57" t="s">
        <v>29</v>
      </c>
      <c r="D40" s="58" t="s">
        <v>10</v>
      </c>
      <c r="E40" s="80">
        <v>6.7200000000000006</v>
      </c>
      <c r="F40" s="60"/>
      <c r="G40" s="61">
        <f t="shared" ref="G40:G60" si="11">ROUND(E40*F40,2)</f>
        <v>0</v>
      </c>
      <c r="H40" s="62"/>
    </row>
    <row r="41" spans="1:8" ht="22.5" x14ac:dyDescent="0.15">
      <c r="A41" s="55" t="s">
        <v>697</v>
      </c>
      <c r="B41" s="68" t="s">
        <v>30</v>
      </c>
      <c r="C41" s="57" t="s">
        <v>31</v>
      </c>
      <c r="D41" s="58" t="s">
        <v>8</v>
      </c>
      <c r="E41" s="80">
        <v>1112.98</v>
      </c>
      <c r="F41" s="60"/>
      <c r="G41" s="61">
        <f t="shared" si="11"/>
        <v>0</v>
      </c>
      <c r="H41" s="62"/>
    </row>
    <row r="42" spans="1:8" ht="22.5" x14ac:dyDescent="0.15">
      <c r="A42" s="55" t="s">
        <v>698</v>
      </c>
      <c r="B42" s="68" t="s">
        <v>32</v>
      </c>
      <c r="C42" s="57" t="s">
        <v>33</v>
      </c>
      <c r="D42" s="58" t="s">
        <v>10</v>
      </c>
      <c r="E42" s="80">
        <v>116.80199999999999</v>
      </c>
      <c r="F42" s="60"/>
      <c r="G42" s="61">
        <f t="shared" si="11"/>
        <v>0</v>
      </c>
      <c r="H42" s="62"/>
    </row>
    <row r="43" spans="1:8" x14ac:dyDescent="0.15">
      <c r="A43" s="55" t="s">
        <v>699</v>
      </c>
      <c r="B43" s="68" t="s">
        <v>34</v>
      </c>
      <c r="C43" s="57" t="s">
        <v>35</v>
      </c>
      <c r="D43" s="58" t="s">
        <v>8</v>
      </c>
      <c r="E43" s="83">
        <v>100</v>
      </c>
      <c r="F43" s="60"/>
      <c r="G43" s="61">
        <f t="shared" si="11"/>
        <v>0</v>
      </c>
      <c r="H43" s="62"/>
    </row>
    <row r="44" spans="1:8" x14ac:dyDescent="0.15">
      <c r="A44" s="55" t="s">
        <v>700</v>
      </c>
      <c r="B44" s="68" t="s">
        <v>36</v>
      </c>
      <c r="C44" s="57" t="s">
        <v>37</v>
      </c>
      <c r="D44" s="58" t="s">
        <v>8</v>
      </c>
      <c r="E44" s="83">
        <v>100</v>
      </c>
      <c r="F44" s="60"/>
      <c r="G44" s="61">
        <f t="shared" si="11"/>
        <v>0</v>
      </c>
      <c r="H44" s="62"/>
    </row>
    <row r="45" spans="1:8" ht="22.5" x14ac:dyDescent="0.15">
      <c r="A45" s="55" t="s">
        <v>701</v>
      </c>
      <c r="B45" s="68" t="s">
        <v>38</v>
      </c>
      <c r="C45" s="57" t="s">
        <v>39</v>
      </c>
      <c r="D45" s="58" t="s">
        <v>8</v>
      </c>
      <c r="E45" s="81">
        <v>1190.48</v>
      </c>
      <c r="F45" s="60"/>
      <c r="G45" s="61">
        <f t="shared" si="11"/>
        <v>0</v>
      </c>
      <c r="H45" s="62"/>
    </row>
    <row r="46" spans="1:8" ht="22.5" x14ac:dyDescent="0.15">
      <c r="A46" s="55" t="s">
        <v>702</v>
      </c>
      <c r="B46" s="68" t="s">
        <v>40</v>
      </c>
      <c r="C46" s="57" t="s">
        <v>41</v>
      </c>
      <c r="D46" s="58" t="s">
        <v>8</v>
      </c>
      <c r="E46" s="83">
        <v>12</v>
      </c>
      <c r="F46" s="60"/>
      <c r="G46" s="61">
        <f t="shared" si="11"/>
        <v>0</v>
      </c>
      <c r="H46" s="62"/>
    </row>
    <row r="47" spans="1:8" x14ac:dyDescent="0.15">
      <c r="A47" s="55" t="s">
        <v>703</v>
      </c>
      <c r="B47" s="68" t="s">
        <v>42</v>
      </c>
      <c r="C47" s="57" t="s">
        <v>43</v>
      </c>
      <c r="D47" s="58" t="s">
        <v>8</v>
      </c>
      <c r="E47" s="82">
        <v>3134.2300000000005</v>
      </c>
      <c r="F47" s="60"/>
      <c r="G47" s="61">
        <f t="shared" si="11"/>
        <v>0</v>
      </c>
      <c r="H47" s="62"/>
    </row>
    <row r="48" spans="1:8" x14ac:dyDescent="0.15">
      <c r="A48" s="55" t="s">
        <v>704</v>
      </c>
      <c r="B48" s="68" t="s">
        <v>44</v>
      </c>
      <c r="C48" s="57" t="s">
        <v>45</v>
      </c>
      <c r="D48" s="58" t="s">
        <v>8</v>
      </c>
      <c r="E48" s="83">
        <v>255.36</v>
      </c>
      <c r="F48" s="60"/>
      <c r="G48" s="61">
        <f t="shared" si="11"/>
        <v>0</v>
      </c>
      <c r="H48" s="62"/>
    </row>
    <row r="49" spans="1:8" ht="22.5" x14ac:dyDescent="0.15">
      <c r="A49" s="55" t="s">
        <v>705</v>
      </c>
      <c r="B49" s="68" t="s">
        <v>46</v>
      </c>
      <c r="C49" s="57" t="s">
        <v>47</v>
      </c>
      <c r="D49" s="58" t="s">
        <v>9</v>
      </c>
      <c r="E49" s="83">
        <v>35</v>
      </c>
      <c r="F49" s="60"/>
      <c r="G49" s="61">
        <f t="shared" si="11"/>
        <v>0</v>
      </c>
      <c r="H49" s="62"/>
    </row>
    <row r="50" spans="1:8" x14ac:dyDescent="0.15">
      <c r="A50" s="55" t="s">
        <v>706</v>
      </c>
      <c r="B50" s="68" t="s">
        <v>48</v>
      </c>
      <c r="C50" s="57" t="s">
        <v>49</v>
      </c>
      <c r="D50" s="58" t="s">
        <v>9</v>
      </c>
      <c r="E50" s="83">
        <v>50</v>
      </c>
      <c r="F50" s="60"/>
      <c r="G50" s="61">
        <f t="shared" si="11"/>
        <v>0</v>
      </c>
      <c r="H50" s="62"/>
    </row>
    <row r="51" spans="1:8" x14ac:dyDescent="0.15">
      <c r="A51" s="55" t="s">
        <v>840</v>
      </c>
      <c r="B51" s="68" t="s">
        <v>50</v>
      </c>
      <c r="C51" s="57" t="s">
        <v>51</v>
      </c>
      <c r="D51" s="58" t="s">
        <v>9</v>
      </c>
      <c r="E51" s="83">
        <v>100</v>
      </c>
      <c r="F51" s="60"/>
      <c r="G51" s="61">
        <f t="shared" si="11"/>
        <v>0</v>
      </c>
      <c r="H51" s="62"/>
    </row>
    <row r="52" spans="1:8" x14ac:dyDescent="0.15">
      <c r="A52" s="55" t="s">
        <v>841</v>
      </c>
      <c r="B52" s="68" t="s">
        <v>52</v>
      </c>
      <c r="C52" s="57" t="s">
        <v>53</v>
      </c>
      <c r="D52" s="58" t="s">
        <v>8</v>
      </c>
      <c r="E52" s="83">
        <v>368.09</v>
      </c>
      <c r="F52" s="60"/>
      <c r="G52" s="61">
        <f t="shared" si="11"/>
        <v>0</v>
      </c>
      <c r="H52" s="62"/>
    </row>
    <row r="53" spans="1:8" x14ac:dyDescent="0.15">
      <c r="A53" s="55" t="s">
        <v>842</v>
      </c>
      <c r="B53" s="68" t="s">
        <v>54</v>
      </c>
      <c r="C53" s="57" t="s">
        <v>55</v>
      </c>
      <c r="D53" s="58" t="s">
        <v>56</v>
      </c>
      <c r="E53" s="83">
        <v>4210.7999999999993</v>
      </c>
      <c r="F53" s="60"/>
      <c r="G53" s="61">
        <f t="shared" si="11"/>
        <v>0</v>
      </c>
      <c r="H53" s="62"/>
    </row>
    <row r="54" spans="1:8" x14ac:dyDescent="0.15">
      <c r="A54" s="55" t="s">
        <v>843</v>
      </c>
      <c r="B54" s="68" t="s">
        <v>57</v>
      </c>
      <c r="C54" s="57" t="s">
        <v>58</v>
      </c>
      <c r="D54" s="58" t="s">
        <v>8</v>
      </c>
      <c r="E54" s="83">
        <v>476.96999999999997</v>
      </c>
      <c r="F54" s="60"/>
      <c r="G54" s="61">
        <f t="shared" si="11"/>
        <v>0</v>
      </c>
      <c r="H54" s="62"/>
    </row>
    <row r="55" spans="1:8" ht="22.5" x14ac:dyDescent="0.15">
      <c r="A55" s="55" t="s">
        <v>892</v>
      </c>
      <c r="B55" s="68" t="s">
        <v>59</v>
      </c>
      <c r="C55" s="57" t="s">
        <v>60</v>
      </c>
      <c r="D55" s="58" t="s">
        <v>9</v>
      </c>
      <c r="E55" s="83">
        <v>217.9</v>
      </c>
      <c r="F55" s="60"/>
      <c r="G55" s="61">
        <f t="shared" si="11"/>
        <v>0</v>
      </c>
      <c r="H55" s="62"/>
    </row>
    <row r="56" spans="1:8" x14ac:dyDescent="0.15">
      <c r="A56" s="55" t="s">
        <v>919</v>
      </c>
      <c r="B56" s="68" t="s">
        <v>61</v>
      </c>
      <c r="C56" s="57" t="s">
        <v>62</v>
      </c>
      <c r="D56" s="58" t="s">
        <v>8</v>
      </c>
      <c r="E56" s="82">
        <v>137.88</v>
      </c>
      <c r="F56" s="60"/>
      <c r="G56" s="61">
        <f t="shared" si="11"/>
        <v>0</v>
      </c>
      <c r="H56" s="62"/>
    </row>
    <row r="57" spans="1:8" x14ac:dyDescent="0.15">
      <c r="A57" s="55" t="s">
        <v>940</v>
      </c>
      <c r="B57" s="68" t="s">
        <v>63</v>
      </c>
      <c r="C57" s="57" t="s">
        <v>64</v>
      </c>
      <c r="D57" s="58" t="s">
        <v>8</v>
      </c>
      <c r="E57" s="83">
        <v>120</v>
      </c>
      <c r="F57" s="60"/>
      <c r="G57" s="61">
        <f t="shared" si="11"/>
        <v>0</v>
      </c>
      <c r="H57" s="62"/>
    </row>
    <row r="58" spans="1:8" ht="22.5" x14ac:dyDescent="0.15">
      <c r="A58" s="55" t="s">
        <v>941</v>
      </c>
      <c r="B58" s="68" t="s">
        <v>65</v>
      </c>
      <c r="C58" s="57" t="s">
        <v>66</v>
      </c>
      <c r="D58" s="58" t="s">
        <v>0</v>
      </c>
      <c r="E58" s="83">
        <v>20</v>
      </c>
      <c r="F58" s="60"/>
      <c r="G58" s="61">
        <f t="shared" si="11"/>
        <v>0</v>
      </c>
      <c r="H58" s="62"/>
    </row>
    <row r="59" spans="1:8" x14ac:dyDescent="0.15">
      <c r="A59" s="55" t="s">
        <v>942</v>
      </c>
      <c r="B59" s="68" t="s">
        <v>67</v>
      </c>
      <c r="C59" s="57" t="s">
        <v>68</v>
      </c>
      <c r="D59" s="58" t="s">
        <v>0</v>
      </c>
      <c r="E59" s="83">
        <v>12</v>
      </c>
      <c r="F59" s="60"/>
      <c r="G59" s="61">
        <f t="shared" si="11"/>
        <v>0</v>
      </c>
      <c r="H59" s="62"/>
    </row>
    <row r="60" spans="1:8" x14ac:dyDescent="0.15">
      <c r="A60" s="55" t="s">
        <v>943</v>
      </c>
      <c r="B60" s="68" t="s">
        <v>69</v>
      </c>
      <c r="C60" s="57" t="s">
        <v>70</v>
      </c>
      <c r="D60" s="58" t="s">
        <v>8</v>
      </c>
      <c r="E60" s="83">
        <v>10.5</v>
      </c>
      <c r="F60" s="60"/>
      <c r="G60" s="61">
        <f t="shared" si="11"/>
        <v>0</v>
      </c>
      <c r="H60" s="62"/>
    </row>
    <row r="61" spans="1:8" x14ac:dyDescent="0.15">
      <c r="A61" s="55" t="s">
        <v>944</v>
      </c>
      <c r="B61" s="68" t="s">
        <v>71</v>
      </c>
      <c r="C61" s="57" t="s">
        <v>72</v>
      </c>
      <c r="D61" s="58" t="s">
        <v>0</v>
      </c>
      <c r="E61" s="83">
        <v>30</v>
      </c>
      <c r="F61" s="60"/>
      <c r="G61" s="61">
        <f t="shared" ref="G61:G64" si="12">ROUND(E61*F61,2)</f>
        <v>0</v>
      </c>
      <c r="H61" s="62"/>
    </row>
    <row r="62" spans="1:8" x14ac:dyDescent="0.15">
      <c r="A62" s="55" t="s">
        <v>945</v>
      </c>
      <c r="B62" s="68" t="s">
        <v>73</v>
      </c>
      <c r="C62" s="57" t="s">
        <v>74</v>
      </c>
      <c r="D62" s="58" t="s">
        <v>0</v>
      </c>
      <c r="E62" s="83">
        <v>30</v>
      </c>
      <c r="F62" s="60"/>
      <c r="G62" s="61">
        <f t="shared" si="12"/>
        <v>0</v>
      </c>
      <c r="H62" s="62"/>
    </row>
    <row r="63" spans="1:8" x14ac:dyDescent="0.15">
      <c r="A63" s="55" t="s">
        <v>957</v>
      </c>
      <c r="B63" s="68" t="s">
        <v>75</v>
      </c>
      <c r="C63" s="57" t="s">
        <v>76</v>
      </c>
      <c r="D63" s="58" t="s">
        <v>0</v>
      </c>
      <c r="E63" s="83">
        <v>30</v>
      </c>
      <c r="F63" s="60"/>
      <c r="G63" s="61">
        <f t="shared" si="12"/>
        <v>0</v>
      </c>
      <c r="H63" s="62"/>
    </row>
    <row r="64" spans="1:8" x14ac:dyDescent="0.15">
      <c r="A64" s="55" t="s">
        <v>966</v>
      </c>
      <c r="B64" s="68" t="s">
        <v>77</v>
      </c>
      <c r="C64" s="57" t="s">
        <v>78</v>
      </c>
      <c r="D64" s="58" t="s">
        <v>0</v>
      </c>
      <c r="E64" s="83">
        <v>3</v>
      </c>
      <c r="F64" s="60"/>
      <c r="G64" s="61">
        <f t="shared" si="12"/>
        <v>0</v>
      </c>
      <c r="H64" s="62"/>
    </row>
    <row r="65" spans="1:8" x14ac:dyDescent="0.15">
      <c r="A65" s="55" t="s">
        <v>967</v>
      </c>
      <c r="B65" s="68" t="s">
        <v>79</v>
      </c>
      <c r="C65" s="57" t="s">
        <v>80</v>
      </c>
      <c r="D65" s="58" t="s">
        <v>8</v>
      </c>
      <c r="E65" s="83">
        <v>120</v>
      </c>
      <c r="F65" s="60"/>
      <c r="G65" s="61">
        <f t="shared" ref="G65" si="13">ROUND(E65*F65,2)</f>
        <v>0</v>
      </c>
      <c r="H65" s="62"/>
    </row>
    <row r="66" spans="1:8" ht="22.5" x14ac:dyDescent="0.15">
      <c r="A66" s="55" t="s">
        <v>968</v>
      </c>
      <c r="B66" s="68" t="s">
        <v>81</v>
      </c>
      <c r="C66" s="57" t="s">
        <v>82</v>
      </c>
      <c r="D66" s="58" t="s">
        <v>0</v>
      </c>
      <c r="E66" s="82">
        <v>97</v>
      </c>
      <c r="F66" s="60"/>
      <c r="G66" s="61">
        <f>ROUND(E66*F66,2)</f>
        <v>0</v>
      </c>
      <c r="H66" s="62"/>
    </row>
    <row r="67" spans="1:8" x14ac:dyDescent="0.15">
      <c r="A67" s="55" t="s">
        <v>969</v>
      </c>
      <c r="B67" s="68" t="s">
        <v>83</v>
      </c>
      <c r="C67" s="57" t="s">
        <v>84</v>
      </c>
      <c r="D67" s="58" t="s">
        <v>9</v>
      </c>
      <c r="E67" s="82">
        <v>1.2</v>
      </c>
      <c r="F67" s="60"/>
      <c r="G67" s="61">
        <f t="shared" ref="G67:G69" si="14">ROUND(E67*F67,2)</f>
        <v>0</v>
      </c>
      <c r="H67" s="62"/>
    </row>
    <row r="68" spans="1:8" x14ac:dyDescent="0.15">
      <c r="A68" s="55" t="s">
        <v>970</v>
      </c>
      <c r="B68" s="68" t="s">
        <v>85</v>
      </c>
      <c r="C68" s="57" t="s">
        <v>86</v>
      </c>
      <c r="D68" s="58" t="s">
        <v>0</v>
      </c>
      <c r="E68" s="82">
        <v>20</v>
      </c>
      <c r="F68" s="60"/>
      <c r="G68" s="61">
        <f t="shared" si="14"/>
        <v>0</v>
      </c>
      <c r="H68" s="62"/>
    </row>
    <row r="69" spans="1:8" x14ac:dyDescent="0.15">
      <c r="A69" s="55" t="s">
        <v>971</v>
      </c>
      <c r="B69" s="68" t="s">
        <v>87</v>
      </c>
      <c r="C69" s="57" t="s">
        <v>88</v>
      </c>
      <c r="D69" s="58" t="s">
        <v>0</v>
      </c>
      <c r="E69" s="82">
        <v>60</v>
      </c>
      <c r="F69" s="60"/>
      <c r="G69" s="61">
        <f t="shared" si="14"/>
        <v>0</v>
      </c>
      <c r="H69" s="62"/>
    </row>
    <row r="70" spans="1:8" x14ac:dyDescent="0.15">
      <c r="A70" s="55" t="s">
        <v>972</v>
      </c>
      <c r="B70" s="68" t="s">
        <v>89</v>
      </c>
      <c r="C70" s="57" t="s">
        <v>90</v>
      </c>
      <c r="D70" s="58" t="s">
        <v>0</v>
      </c>
      <c r="E70" s="82">
        <v>80</v>
      </c>
      <c r="F70" s="60"/>
      <c r="G70" s="61">
        <f t="shared" ref="G70:G89" si="15">ROUND(E70*F70,2)</f>
        <v>0</v>
      </c>
      <c r="H70" s="62"/>
    </row>
    <row r="71" spans="1:8" x14ac:dyDescent="0.15">
      <c r="A71" s="55" t="s">
        <v>973</v>
      </c>
      <c r="B71" s="68" t="s">
        <v>91</v>
      </c>
      <c r="C71" s="57" t="s">
        <v>92</v>
      </c>
      <c r="D71" s="58" t="s">
        <v>9</v>
      </c>
      <c r="E71" s="82">
        <v>80</v>
      </c>
      <c r="F71" s="60"/>
      <c r="G71" s="61">
        <f t="shared" si="15"/>
        <v>0</v>
      </c>
      <c r="H71" s="62"/>
    </row>
    <row r="72" spans="1:8" x14ac:dyDescent="0.15">
      <c r="A72" s="55" t="s">
        <v>974</v>
      </c>
      <c r="B72" s="68" t="s">
        <v>93</v>
      </c>
      <c r="C72" s="57" t="s">
        <v>94</v>
      </c>
      <c r="D72" s="58" t="s">
        <v>9</v>
      </c>
      <c r="E72" s="82">
        <v>120</v>
      </c>
      <c r="F72" s="60"/>
      <c r="G72" s="61">
        <f t="shared" si="15"/>
        <v>0</v>
      </c>
      <c r="H72" s="62"/>
    </row>
    <row r="73" spans="1:8" x14ac:dyDescent="0.15">
      <c r="A73" s="55" t="s">
        <v>975</v>
      </c>
      <c r="B73" s="68" t="s">
        <v>95</v>
      </c>
      <c r="C73" s="57" t="s">
        <v>96</v>
      </c>
      <c r="D73" s="58" t="s">
        <v>9</v>
      </c>
      <c r="E73" s="82">
        <v>90</v>
      </c>
      <c r="F73" s="60"/>
      <c r="G73" s="61">
        <f t="shared" si="15"/>
        <v>0</v>
      </c>
      <c r="H73" s="62"/>
    </row>
    <row r="74" spans="1:8" x14ac:dyDescent="0.15">
      <c r="A74" s="55" t="s">
        <v>1038</v>
      </c>
      <c r="B74" s="68" t="s">
        <v>97</v>
      </c>
      <c r="C74" s="57" t="s">
        <v>98</v>
      </c>
      <c r="D74" s="58" t="s">
        <v>9</v>
      </c>
      <c r="E74" s="82">
        <v>100</v>
      </c>
      <c r="F74" s="60"/>
      <c r="G74" s="61">
        <f t="shared" si="15"/>
        <v>0</v>
      </c>
      <c r="H74" s="62"/>
    </row>
    <row r="75" spans="1:8" x14ac:dyDescent="0.15">
      <c r="A75" s="55" t="s">
        <v>1061</v>
      </c>
      <c r="B75" s="68" t="s">
        <v>99</v>
      </c>
      <c r="C75" s="57" t="s">
        <v>100</v>
      </c>
      <c r="D75" s="58" t="s">
        <v>0</v>
      </c>
      <c r="E75" s="82">
        <v>60</v>
      </c>
      <c r="F75" s="60"/>
      <c r="G75" s="61">
        <f t="shared" si="15"/>
        <v>0</v>
      </c>
      <c r="H75" s="62"/>
    </row>
    <row r="76" spans="1:8" x14ac:dyDescent="0.15">
      <c r="A76" s="55" t="s">
        <v>1062</v>
      </c>
      <c r="B76" s="68" t="s">
        <v>101</v>
      </c>
      <c r="C76" s="57" t="s">
        <v>102</v>
      </c>
      <c r="D76" s="58" t="s">
        <v>8</v>
      </c>
      <c r="E76" s="82">
        <v>18</v>
      </c>
      <c r="F76" s="60"/>
      <c r="G76" s="61">
        <f t="shared" si="15"/>
        <v>0</v>
      </c>
      <c r="H76" s="62"/>
    </row>
    <row r="77" spans="1:8" x14ac:dyDescent="0.15">
      <c r="A77" s="55" t="s">
        <v>1063</v>
      </c>
      <c r="B77" s="68" t="s">
        <v>103</v>
      </c>
      <c r="C77" s="57" t="s">
        <v>104</v>
      </c>
      <c r="D77" s="58" t="s">
        <v>0</v>
      </c>
      <c r="E77" s="82">
        <v>110</v>
      </c>
      <c r="F77" s="60"/>
      <c r="G77" s="61">
        <f t="shared" si="15"/>
        <v>0</v>
      </c>
      <c r="H77" s="62"/>
    </row>
    <row r="78" spans="1:8" ht="22.5" x14ac:dyDescent="0.15">
      <c r="A78" s="55" t="s">
        <v>1085</v>
      </c>
      <c r="B78" s="68" t="s">
        <v>105</v>
      </c>
      <c r="C78" s="57" t="s">
        <v>106</v>
      </c>
      <c r="D78" s="58" t="s">
        <v>0</v>
      </c>
      <c r="E78" s="82">
        <v>40</v>
      </c>
      <c r="F78" s="60"/>
      <c r="G78" s="61">
        <f t="shared" si="15"/>
        <v>0</v>
      </c>
      <c r="H78" s="62"/>
    </row>
    <row r="79" spans="1:8" x14ac:dyDescent="0.15">
      <c r="A79" s="55" t="s">
        <v>1088</v>
      </c>
      <c r="B79" s="68" t="s">
        <v>107</v>
      </c>
      <c r="C79" s="57" t="s">
        <v>108</v>
      </c>
      <c r="D79" s="58" t="s">
        <v>0</v>
      </c>
      <c r="E79" s="82">
        <v>150</v>
      </c>
      <c r="F79" s="60"/>
      <c r="G79" s="61">
        <f t="shared" si="15"/>
        <v>0</v>
      </c>
      <c r="H79" s="62"/>
    </row>
    <row r="80" spans="1:8" x14ac:dyDescent="0.15">
      <c r="A80" s="55" t="s">
        <v>1089</v>
      </c>
      <c r="B80" s="68" t="s">
        <v>109</v>
      </c>
      <c r="C80" s="57" t="s">
        <v>110</v>
      </c>
      <c r="D80" s="58" t="s">
        <v>0</v>
      </c>
      <c r="E80" s="82">
        <v>150</v>
      </c>
      <c r="F80" s="60"/>
      <c r="G80" s="61">
        <f t="shared" si="15"/>
        <v>0</v>
      </c>
      <c r="H80" s="62"/>
    </row>
    <row r="81" spans="1:8" x14ac:dyDescent="0.15">
      <c r="A81" s="55" t="s">
        <v>1090</v>
      </c>
      <c r="B81" s="68" t="s">
        <v>111</v>
      </c>
      <c r="C81" s="57" t="s">
        <v>112</v>
      </c>
      <c r="D81" s="58" t="s">
        <v>9</v>
      </c>
      <c r="E81" s="82">
        <v>120</v>
      </c>
      <c r="F81" s="60"/>
      <c r="G81" s="61">
        <f t="shared" si="15"/>
        <v>0</v>
      </c>
      <c r="H81" s="62"/>
    </row>
    <row r="82" spans="1:8" x14ac:dyDescent="0.15">
      <c r="A82" s="55" t="s">
        <v>1091</v>
      </c>
      <c r="B82" s="68" t="s">
        <v>113</v>
      </c>
      <c r="C82" s="57" t="s">
        <v>114</v>
      </c>
      <c r="D82" s="58" t="s">
        <v>9</v>
      </c>
      <c r="E82" s="82">
        <v>15</v>
      </c>
      <c r="F82" s="60"/>
      <c r="G82" s="61">
        <f t="shared" si="15"/>
        <v>0</v>
      </c>
      <c r="H82" s="62"/>
    </row>
    <row r="83" spans="1:8" ht="22.5" x14ac:dyDescent="0.15">
      <c r="A83" s="55" t="s">
        <v>1092</v>
      </c>
      <c r="B83" s="68" t="s">
        <v>115</v>
      </c>
      <c r="C83" s="57" t="s">
        <v>116</v>
      </c>
      <c r="D83" s="58" t="s">
        <v>9</v>
      </c>
      <c r="E83" s="83">
        <v>250</v>
      </c>
      <c r="F83" s="60"/>
      <c r="G83" s="61">
        <f t="shared" si="15"/>
        <v>0</v>
      </c>
      <c r="H83" s="62"/>
    </row>
    <row r="84" spans="1:8" x14ac:dyDescent="0.15">
      <c r="A84" s="55" t="s">
        <v>1093</v>
      </c>
      <c r="B84" s="68" t="s">
        <v>117</v>
      </c>
      <c r="C84" s="57" t="s">
        <v>118</v>
      </c>
      <c r="D84" s="58" t="s">
        <v>0</v>
      </c>
      <c r="E84" s="83">
        <v>4</v>
      </c>
      <c r="F84" s="60"/>
      <c r="G84" s="61">
        <f t="shared" si="15"/>
        <v>0</v>
      </c>
      <c r="H84" s="62"/>
    </row>
    <row r="85" spans="1:8" ht="22.5" x14ac:dyDescent="0.15">
      <c r="A85" s="55" t="s">
        <v>1094</v>
      </c>
      <c r="B85" s="68" t="s">
        <v>654</v>
      </c>
      <c r="C85" s="57" t="s">
        <v>655</v>
      </c>
      <c r="D85" s="58" t="s">
        <v>10</v>
      </c>
      <c r="E85" s="82">
        <v>242.94400000000002</v>
      </c>
      <c r="F85" s="60"/>
      <c r="G85" s="61">
        <f t="shared" si="15"/>
        <v>0</v>
      </c>
      <c r="H85" s="62"/>
    </row>
    <row r="86" spans="1:8" ht="33.75" x14ac:dyDescent="0.15">
      <c r="A86" s="55" t="s">
        <v>1095</v>
      </c>
      <c r="B86" s="68" t="s">
        <v>656</v>
      </c>
      <c r="C86" s="57" t="s">
        <v>894</v>
      </c>
      <c r="D86" s="58" t="s">
        <v>10</v>
      </c>
      <c r="E86" s="83">
        <v>98.18</v>
      </c>
      <c r="F86" s="60"/>
      <c r="G86" s="61">
        <f t="shared" si="15"/>
        <v>0</v>
      </c>
      <c r="H86" s="62"/>
    </row>
    <row r="87" spans="1:8" ht="22.5" x14ac:dyDescent="0.15">
      <c r="A87" s="55" t="s">
        <v>1096</v>
      </c>
      <c r="B87" s="272" t="s">
        <v>657</v>
      </c>
      <c r="C87" s="57" t="s">
        <v>895</v>
      </c>
      <c r="D87" s="58" t="s">
        <v>10</v>
      </c>
      <c r="E87" s="83">
        <v>194</v>
      </c>
      <c r="F87" s="60"/>
      <c r="G87" s="61">
        <f t="shared" si="15"/>
        <v>0</v>
      </c>
      <c r="H87" s="62"/>
    </row>
    <row r="88" spans="1:8" x14ac:dyDescent="0.15">
      <c r="A88" s="55" t="s">
        <v>1097</v>
      </c>
      <c r="B88" s="68" t="s">
        <v>628</v>
      </c>
      <c r="C88" s="57" t="s">
        <v>629</v>
      </c>
      <c r="D88" s="58" t="s">
        <v>24</v>
      </c>
      <c r="E88" s="83">
        <v>192</v>
      </c>
      <c r="F88" s="60"/>
      <c r="G88" s="61">
        <f t="shared" si="15"/>
        <v>0</v>
      </c>
      <c r="H88" s="62"/>
    </row>
    <row r="89" spans="1:8" ht="45" x14ac:dyDescent="0.15">
      <c r="A89" s="55" t="s">
        <v>1098</v>
      </c>
      <c r="B89" s="91" t="s">
        <v>1107</v>
      </c>
      <c r="C89" s="57" t="s">
        <v>1113</v>
      </c>
      <c r="D89" s="58" t="s">
        <v>11</v>
      </c>
      <c r="E89" s="83">
        <v>1</v>
      </c>
      <c r="F89" s="60"/>
      <c r="G89" s="61">
        <f t="shared" si="15"/>
        <v>0</v>
      </c>
      <c r="H89" s="62"/>
    </row>
    <row r="90" spans="1:8" ht="22.5" x14ac:dyDescent="0.15">
      <c r="A90" s="55" t="s">
        <v>1099</v>
      </c>
      <c r="B90" s="272" t="s">
        <v>622</v>
      </c>
      <c r="C90" s="57" t="s">
        <v>623</v>
      </c>
      <c r="D90" s="58" t="s">
        <v>8</v>
      </c>
      <c r="E90" s="83">
        <v>101.45</v>
      </c>
      <c r="F90" s="60"/>
      <c r="G90" s="61">
        <f>ROUND(E90*F90,2)</f>
        <v>0</v>
      </c>
      <c r="H90" s="62"/>
    </row>
    <row r="91" spans="1:8" x14ac:dyDescent="0.15">
      <c r="A91" s="55" t="s">
        <v>1100</v>
      </c>
      <c r="B91" s="272" t="s">
        <v>125</v>
      </c>
      <c r="C91" s="57" t="s">
        <v>126</v>
      </c>
      <c r="D91" s="58" t="s">
        <v>10</v>
      </c>
      <c r="E91" s="83">
        <v>9.1304999999999996</v>
      </c>
      <c r="F91" s="60"/>
      <c r="G91" s="61">
        <f>ROUND(E91*F91,2)</f>
        <v>0</v>
      </c>
      <c r="H91" s="62"/>
    </row>
    <row r="92" spans="1:8" x14ac:dyDescent="0.15">
      <c r="A92" s="55" t="s">
        <v>1108</v>
      </c>
      <c r="B92" s="272" t="s">
        <v>119</v>
      </c>
      <c r="C92" s="57" t="s">
        <v>120</v>
      </c>
      <c r="D92" s="58" t="s">
        <v>10</v>
      </c>
      <c r="E92" s="83">
        <v>76</v>
      </c>
      <c r="F92" s="60"/>
      <c r="G92" s="61">
        <f t="shared" ref="G92:G93" si="16">ROUND(E92*F92,2)</f>
        <v>0</v>
      </c>
      <c r="H92" s="62"/>
    </row>
    <row r="93" spans="1:8" x14ac:dyDescent="0.15">
      <c r="A93" s="55" t="s">
        <v>1109</v>
      </c>
      <c r="B93" s="272" t="s">
        <v>121</v>
      </c>
      <c r="C93" s="57" t="s">
        <v>122</v>
      </c>
      <c r="D93" s="58" t="s">
        <v>10</v>
      </c>
      <c r="E93" s="83">
        <v>45</v>
      </c>
      <c r="F93" s="60"/>
      <c r="G93" s="61">
        <f t="shared" si="16"/>
        <v>0</v>
      </c>
      <c r="H93" s="62"/>
    </row>
    <row r="94" spans="1:8" x14ac:dyDescent="0.15">
      <c r="A94" s="55" t="s">
        <v>1110</v>
      </c>
      <c r="B94" s="272" t="s">
        <v>123</v>
      </c>
      <c r="C94" s="57" t="s">
        <v>124</v>
      </c>
      <c r="D94" s="58" t="s">
        <v>10</v>
      </c>
      <c r="E94" s="83">
        <v>40.300000000000004</v>
      </c>
      <c r="F94" s="60"/>
      <c r="G94" s="61">
        <f t="shared" ref="G94" si="17">ROUND(E94*F94,2)</f>
        <v>0</v>
      </c>
      <c r="H94" s="62"/>
    </row>
    <row r="95" spans="1:8" x14ac:dyDescent="0.15">
      <c r="A95" s="55"/>
      <c r="B95" s="68"/>
      <c r="C95" s="84"/>
      <c r="D95" s="64"/>
      <c r="E95" s="83"/>
      <c r="F95" s="65"/>
      <c r="G95" s="61"/>
      <c r="H95" s="62"/>
    </row>
    <row r="96" spans="1:8" x14ac:dyDescent="0.15">
      <c r="A96" s="47" t="s">
        <v>707</v>
      </c>
      <c r="B96" s="48"/>
      <c r="C96" s="49" t="s">
        <v>709</v>
      </c>
      <c r="D96" s="66"/>
      <c r="E96" s="51"/>
      <c r="F96" s="67"/>
      <c r="G96" s="53">
        <f>SUM(G97:G102)</f>
        <v>0</v>
      </c>
      <c r="H96" s="54" t="e">
        <f>G96/$G$463</f>
        <v>#DIV/0!</v>
      </c>
    </row>
    <row r="97" spans="1:8" ht="22.5" x14ac:dyDescent="0.15">
      <c r="A97" s="85" t="s">
        <v>844</v>
      </c>
      <c r="B97" s="86" t="s">
        <v>658</v>
      </c>
      <c r="C97" s="57" t="s">
        <v>672</v>
      </c>
      <c r="D97" s="58" t="s">
        <v>8</v>
      </c>
      <c r="E97" s="82">
        <v>659.41</v>
      </c>
      <c r="F97" s="60"/>
      <c r="G97" s="61">
        <f>ROUND(E97*F97,2)</f>
        <v>0</v>
      </c>
      <c r="H97" s="62"/>
    </row>
    <row r="98" spans="1:8" ht="22.5" x14ac:dyDescent="0.15">
      <c r="A98" s="85" t="s">
        <v>845</v>
      </c>
      <c r="B98" s="86" t="s">
        <v>659</v>
      </c>
      <c r="C98" s="57" t="s">
        <v>673</v>
      </c>
      <c r="D98" s="58" t="s">
        <v>8</v>
      </c>
      <c r="E98" s="82">
        <v>150</v>
      </c>
      <c r="F98" s="60"/>
      <c r="G98" s="61">
        <f>ROUND(E98*F98,2)</f>
        <v>0</v>
      </c>
      <c r="H98" s="62"/>
    </row>
    <row r="99" spans="1:8" x14ac:dyDescent="0.15">
      <c r="A99" s="85" t="s">
        <v>917</v>
      </c>
      <c r="B99" s="86" t="s">
        <v>153</v>
      </c>
      <c r="C99" s="57" t="s">
        <v>154</v>
      </c>
      <c r="D99" s="58" t="s">
        <v>8</v>
      </c>
      <c r="E99" s="82">
        <v>95</v>
      </c>
      <c r="F99" s="60"/>
      <c r="G99" s="61">
        <f>ROUND(E99*F99,2)</f>
        <v>0</v>
      </c>
      <c r="H99" s="62"/>
    </row>
    <row r="100" spans="1:8" ht="22.5" x14ac:dyDescent="0.15">
      <c r="A100" s="85" t="s">
        <v>918</v>
      </c>
      <c r="B100" s="87" t="s">
        <v>157</v>
      </c>
      <c r="C100" s="57" t="s">
        <v>158</v>
      </c>
      <c r="D100" s="58" t="s">
        <v>8</v>
      </c>
      <c r="E100" s="82">
        <v>121.49000000000001</v>
      </c>
      <c r="F100" s="60"/>
      <c r="G100" s="70">
        <f>ROUND(E100*F100,2)</f>
        <v>0</v>
      </c>
      <c r="H100" s="62"/>
    </row>
    <row r="101" spans="1:8" ht="22.5" x14ac:dyDescent="0.15">
      <c r="A101" s="85" t="s">
        <v>1067</v>
      </c>
      <c r="B101" s="87" t="s">
        <v>157</v>
      </c>
      <c r="C101" s="57" t="s">
        <v>158</v>
      </c>
      <c r="D101" s="58" t="s">
        <v>8</v>
      </c>
      <c r="E101" s="82">
        <v>6.8200000000000012</v>
      </c>
      <c r="F101" s="60"/>
      <c r="G101" s="70">
        <f>ROUND(E101*F101,2)</f>
        <v>0</v>
      </c>
      <c r="H101" s="62"/>
    </row>
    <row r="102" spans="1:8" x14ac:dyDescent="0.15">
      <c r="A102" s="85"/>
      <c r="B102" s="86"/>
      <c r="C102" s="57"/>
      <c r="D102" s="58"/>
      <c r="E102" s="82"/>
      <c r="F102" s="60"/>
      <c r="G102" s="61"/>
      <c r="H102" s="62"/>
    </row>
    <row r="103" spans="1:8" x14ac:dyDescent="0.15">
      <c r="A103" s="47" t="s">
        <v>708</v>
      </c>
      <c r="B103" s="48"/>
      <c r="C103" s="49" t="s">
        <v>1101</v>
      </c>
      <c r="D103" s="66"/>
      <c r="E103" s="51"/>
      <c r="F103" s="67"/>
      <c r="G103" s="53">
        <f>SUM(G104:G117)</f>
        <v>0</v>
      </c>
      <c r="H103" s="54" t="e">
        <f>G103/$G$463</f>
        <v>#DIV/0!</v>
      </c>
    </row>
    <row r="104" spans="1:8" x14ac:dyDescent="0.15">
      <c r="A104" s="85" t="s">
        <v>710</v>
      </c>
      <c r="B104" s="88" t="s">
        <v>145</v>
      </c>
      <c r="C104" s="57" t="s">
        <v>146</v>
      </c>
      <c r="D104" s="58" t="s">
        <v>10</v>
      </c>
      <c r="E104" s="82">
        <v>5.07</v>
      </c>
      <c r="F104" s="60"/>
      <c r="G104" s="61">
        <f t="shared" ref="G104:G110" si="18">ROUND(E104*F104,2)</f>
        <v>0</v>
      </c>
      <c r="H104" s="62"/>
    </row>
    <row r="105" spans="1:8" x14ac:dyDescent="0.15">
      <c r="A105" s="85" t="s">
        <v>711</v>
      </c>
      <c r="B105" s="88" t="s">
        <v>147</v>
      </c>
      <c r="C105" s="57" t="s">
        <v>148</v>
      </c>
      <c r="D105" s="58" t="s">
        <v>8</v>
      </c>
      <c r="E105" s="82">
        <v>101.45</v>
      </c>
      <c r="F105" s="60"/>
      <c r="G105" s="61">
        <f t="shared" si="18"/>
        <v>0</v>
      </c>
      <c r="H105" s="62"/>
    </row>
    <row r="106" spans="1:8" x14ac:dyDescent="0.15">
      <c r="A106" s="85" t="s">
        <v>925</v>
      </c>
      <c r="B106" s="88" t="s">
        <v>137</v>
      </c>
      <c r="C106" s="57" t="s">
        <v>138</v>
      </c>
      <c r="D106" s="58" t="s">
        <v>10</v>
      </c>
      <c r="E106" s="82">
        <v>6.09</v>
      </c>
      <c r="F106" s="60"/>
      <c r="G106" s="61">
        <f t="shared" si="18"/>
        <v>0</v>
      </c>
      <c r="H106" s="62"/>
    </row>
    <row r="107" spans="1:8" x14ac:dyDescent="0.15">
      <c r="A107" s="85" t="s">
        <v>926</v>
      </c>
      <c r="B107" s="88" t="s">
        <v>139</v>
      </c>
      <c r="C107" s="57" t="s">
        <v>140</v>
      </c>
      <c r="D107" s="58" t="s">
        <v>10</v>
      </c>
      <c r="E107" s="82">
        <v>46.54</v>
      </c>
      <c r="F107" s="60"/>
      <c r="G107" s="61">
        <f t="shared" si="18"/>
        <v>0</v>
      </c>
      <c r="H107" s="62"/>
    </row>
    <row r="108" spans="1:8" ht="22.5" x14ac:dyDescent="0.15">
      <c r="A108" s="85" t="s">
        <v>846</v>
      </c>
      <c r="B108" s="88" t="s">
        <v>141</v>
      </c>
      <c r="C108" s="57" t="s">
        <v>142</v>
      </c>
      <c r="D108" s="58" t="s">
        <v>10</v>
      </c>
      <c r="E108" s="82">
        <v>6.09</v>
      </c>
      <c r="F108" s="60"/>
      <c r="G108" s="70">
        <f t="shared" si="18"/>
        <v>0</v>
      </c>
      <c r="H108" s="62"/>
    </row>
    <row r="109" spans="1:8" ht="22.5" x14ac:dyDescent="0.15">
      <c r="A109" s="85" t="s">
        <v>955</v>
      </c>
      <c r="B109" s="88" t="s">
        <v>143</v>
      </c>
      <c r="C109" s="57" t="s">
        <v>144</v>
      </c>
      <c r="D109" s="58" t="s">
        <v>10</v>
      </c>
      <c r="E109" s="82">
        <v>46.54</v>
      </c>
      <c r="F109" s="60"/>
      <c r="G109" s="70">
        <f t="shared" ref="G109" si="19">ROUND(E109*F109,2)</f>
        <v>0</v>
      </c>
      <c r="H109" s="62"/>
    </row>
    <row r="110" spans="1:8" x14ac:dyDescent="0.15">
      <c r="A110" s="85" t="s">
        <v>1102</v>
      </c>
      <c r="B110" s="88" t="s">
        <v>133</v>
      </c>
      <c r="C110" s="57" t="s">
        <v>896</v>
      </c>
      <c r="D110" s="58" t="s">
        <v>56</v>
      </c>
      <c r="E110" s="82">
        <v>4654</v>
      </c>
      <c r="F110" s="60"/>
      <c r="G110" s="70">
        <f t="shared" si="18"/>
        <v>0</v>
      </c>
      <c r="H110" s="62"/>
    </row>
    <row r="111" spans="1:8" x14ac:dyDescent="0.15">
      <c r="A111" s="85" t="s">
        <v>956</v>
      </c>
      <c r="B111" s="88" t="s">
        <v>134</v>
      </c>
      <c r="C111" s="57" t="s">
        <v>897</v>
      </c>
      <c r="D111" s="58" t="s">
        <v>56</v>
      </c>
      <c r="E111" s="82">
        <v>465.40000000000003</v>
      </c>
      <c r="F111" s="60"/>
      <c r="G111" s="70">
        <f t="shared" ref="G111:G116" si="20">ROUND(E111*F111,2)</f>
        <v>0</v>
      </c>
      <c r="H111" s="62"/>
    </row>
    <row r="112" spans="1:8" x14ac:dyDescent="0.15">
      <c r="A112" s="85" t="s">
        <v>1103</v>
      </c>
      <c r="B112" s="88" t="s">
        <v>127</v>
      </c>
      <c r="C112" s="57" t="s">
        <v>128</v>
      </c>
      <c r="D112" s="58" t="s">
        <v>10</v>
      </c>
      <c r="E112" s="82">
        <v>36</v>
      </c>
      <c r="F112" s="60"/>
      <c r="G112" s="70">
        <f t="shared" si="20"/>
        <v>0</v>
      </c>
      <c r="H112" s="62"/>
    </row>
    <row r="113" spans="1:8" ht="22.5" x14ac:dyDescent="0.15">
      <c r="A113" s="85" t="s">
        <v>1104</v>
      </c>
      <c r="B113" s="87" t="s">
        <v>129</v>
      </c>
      <c r="C113" s="57" t="s">
        <v>130</v>
      </c>
      <c r="D113" s="58" t="s">
        <v>8</v>
      </c>
      <c r="E113" s="82">
        <v>163.84</v>
      </c>
      <c r="F113" s="60"/>
      <c r="G113" s="70">
        <f t="shared" si="20"/>
        <v>0</v>
      </c>
      <c r="H113" s="62"/>
    </row>
    <row r="114" spans="1:8" x14ac:dyDescent="0.15">
      <c r="A114" s="85" t="s">
        <v>1105</v>
      </c>
      <c r="B114" s="87" t="s">
        <v>135</v>
      </c>
      <c r="C114" s="57" t="s">
        <v>136</v>
      </c>
      <c r="D114" s="58" t="s">
        <v>56</v>
      </c>
      <c r="E114" s="82">
        <v>507.25</v>
      </c>
      <c r="F114" s="60"/>
      <c r="G114" s="70">
        <f t="shared" si="20"/>
        <v>0</v>
      </c>
      <c r="H114" s="62"/>
    </row>
    <row r="115" spans="1:8" x14ac:dyDescent="0.15">
      <c r="A115" s="85" t="s">
        <v>1114</v>
      </c>
      <c r="B115" s="87" t="s">
        <v>149</v>
      </c>
      <c r="C115" s="57" t="s">
        <v>150</v>
      </c>
      <c r="D115" s="58" t="s">
        <v>9</v>
      </c>
      <c r="E115" s="82">
        <v>66</v>
      </c>
      <c r="F115" s="60"/>
      <c r="G115" s="70">
        <f t="shared" si="20"/>
        <v>0</v>
      </c>
      <c r="H115" s="62"/>
    </row>
    <row r="116" spans="1:8" x14ac:dyDescent="0.15">
      <c r="A116" s="85" t="s">
        <v>1115</v>
      </c>
      <c r="B116" s="87" t="s">
        <v>131</v>
      </c>
      <c r="C116" s="57" t="s">
        <v>132</v>
      </c>
      <c r="D116" s="58" t="s">
        <v>8</v>
      </c>
      <c r="E116" s="82">
        <v>359.28000000000003</v>
      </c>
      <c r="F116" s="60"/>
      <c r="G116" s="70">
        <f t="shared" si="20"/>
        <v>0</v>
      </c>
      <c r="H116" s="62"/>
    </row>
    <row r="117" spans="1:8" x14ac:dyDescent="0.15">
      <c r="A117" s="85"/>
      <c r="B117" s="86"/>
      <c r="C117" s="57"/>
      <c r="D117" s="58"/>
      <c r="E117" s="82"/>
      <c r="F117" s="60"/>
      <c r="G117" s="61"/>
      <c r="H117" s="62"/>
    </row>
    <row r="118" spans="1:8" x14ac:dyDescent="0.15">
      <c r="A118" s="47" t="s">
        <v>712</v>
      </c>
      <c r="B118" s="48"/>
      <c r="C118" s="49" t="s">
        <v>1039</v>
      </c>
      <c r="D118" s="66"/>
      <c r="E118" s="51"/>
      <c r="F118" s="67"/>
      <c r="G118" s="53">
        <f>SUM(G119:G126)</f>
        <v>0</v>
      </c>
      <c r="H118" s="54" t="e">
        <f>G118/$G$463</f>
        <v>#DIV/0!</v>
      </c>
    </row>
    <row r="119" spans="1:8" ht="22.5" x14ac:dyDescent="0.15">
      <c r="A119" s="85" t="s">
        <v>847</v>
      </c>
      <c r="B119" s="86" t="s">
        <v>159</v>
      </c>
      <c r="C119" s="57" t="s">
        <v>160</v>
      </c>
      <c r="D119" s="58" t="s">
        <v>56</v>
      </c>
      <c r="E119" s="82">
        <v>5256.7999999999993</v>
      </c>
      <c r="F119" s="60"/>
      <c r="G119" s="61">
        <f>ROUND(E119*F119,2)</f>
        <v>0</v>
      </c>
      <c r="H119" s="62"/>
    </row>
    <row r="120" spans="1:8" ht="22.5" x14ac:dyDescent="0.15">
      <c r="A120" s="85" t="s">
        <v>848</v>
      </c>
      <c r="B120" s="86" t="s">
        <v>161</v>
      </c>
      <c r="C120" s="57" t="s">
        <v>162</v>
      </c>
      <c r="D120" s="58" t="s">
        <v>56</v>
      </c>
      <c r="E120" s="82">
        <v>1884.5</v>
      </c>
      <c r="F120" s="60"/>
      <c r="G120" s="61">
        <f t="shared" ref="G120" si="21">ROUND(E120*F120,2)</f>
        <v>0</v>
      </c>
      <c r="H120" s="62"/>
    </row>
    <row r="121" spans="1:8" ht="22.5" x14ac:dyDescent="0.15">
      <c r="A121" s="85" t="s">
        <v>849</v>
      </c>
      <c r="B121" s="86" t="s">
        <v>293</v>
      </c>
      <c r="C121" s="57" t="s">
        <v>294</v>
      </c>
      <c r="D121" s="58" t="s">
        <v>8</v>
      </c>
      <c r="E121" s="82">
        <v>115</v>
      </c>
      <c r="F121" s="60"/>
      <c r="G121" s="61">
        <f t="shared" ref="G121:G122" si="22">ROUND(E121*F121,2)</f>
        <v>0</v>
      </c>
      <c r="H121" s="62"/>
    </row>
    <row r="122" spans="1:8" ht="22.5" x14ac:dyDescent="0.15">
      <c r="A122" s="85" t="s">
        <v>855</v>
      </c>
      <c r="B122" s="86" t="s">
        <v>204</v>
      </c>
      <c r="C122" s="57" t="s">
        <v>903</v>
      </c>
      <c r="D122" s="58" t="s">
        <v>8</v>
      </c>
      <c r="E122" s="82">
        <v>22</v>
      </c>
      <c r="F122" s="60"/>
      <c r="G122" s="61">
        <f t="shared" si="22"/>
        <v>0</v>
      </c>
      <c r="H122" s="62"/>
    </row>
    <row r="123" spans="1:8" ht="22.5" x14ac:dyDescent="0.15">
      <c r="A123" s="85" t="s">
        <v>856</v>
      </c>
      <c r="B123" s="86" t="s">
        <v>166</v>
      </c>
      <c r="C123" s="57" t="s">
        <v>167</v>
      </c>
      <c r="D123" s="58" t="s">
        <v>8</v>
      </c>
      <c r="E123" s="82">
        <v>108.88</v>
      </c>
      <c r="F123" s="60"/>
      <c r="G123" s="61">
        <f t="shared" ref="G123" si="23">ROUND(E123*F123,2)</f>
        <v>0</v>
      </c>
      <c r="H123" s="62"/>
    </row>
    <row r="124" spans="1:8" x14ac:dyDescent="0.15">
      <c r="A124" s="85" t="s">
        <v>857</v>
      </c>
      <c r="B124" s="86" t="s">
        <v>232</v>
      </c>
      <c r="C124" s="57" t="s">
        <v>233</v>
      </c>
      <c r="D124" s="58" t="s">
        <v>8</v>
      </c>
      <c r="E124" s="82">
        <v>7.89</v>
      </c>
      <c r="F124" s="60"/>
      <c r="G124" s="61">
        <f t="shared" ref="G124" si="24">ROUND(E124*F124,2)</f>
        <v>0</v>
      </c>
      <c r="H124" s="62"/>
    </row>
    <row r="125" spans="1:8" x14ac:dyDescent="0.15">
      <c r="A125" s="85" t="s">
        <v>858</v>
      </c>
      <c r="B125" s="86" t="s">
        <v>930</v>
      </c>
      <c r="C125" s="57" t="s">
        <v>173</v>
      </c>
      <c r="D125" s="58" t="s">
        <v>9</v>
      </c>
      <c r="E125" s="82">
        <v>61.14</v>
      </c>
      <c r="F125" s="60"/>
      <c r="G125" s="61">
        <f t="shared" ref="G125" si="25">ROUND(E125*F125,2)</f>
        <v>0</v>
      </c>
      <c r="H125" s="62"/>
    </row>
    <row r="126" spans="1:8" x14ac:dyDescent="0.15">
      <c r="A126" s="86"/>
      <c r="B126" s="86"/>
      <c r="C126" s="57"/>
      <c r="D126" s="58"/>
      <c r="E126" s="82"/>
      <c r="F126" s="60"/>
      <c r="G126" s="61"/>
      <c r="H126" s="62"/>
    </row>
    <row r="127" spans="1:8" x14ac:dyDescent="0.15">
      <c r="A127" s="47" t="s">
        <v>713</v>
      </c>
      <c r="B127" s="48"/>
      <c r="C127" s="49" t="s">
        <v>714</v>
      </c>
      <c r="D127" s="66"/>
      <c r="E127" s="51"/>
      <c r="F127" s="67"/>
      <c r="G127" s="53">
        <f>SUM(G128:G147)</f>
        <v>0</v>
      </c>
      <c r="H127" s="54" t="e">
        <f>G127/$G$463</f>
        <v>#DIV/0!</v>
      </c>
    </row>
    <row r="128" spans="1:8" x14ac:dyDescent="0.15">
      <c r="A128" s="85" t="s">
        <v>715</v>
      </c>
      <c r="B128" s="88" t="s">
        <v>175</v>
      </c>
      <c r="C128" s="57" t="s">
        <v>176</v>
      </c>
      <c r="D128" s="58" t="s">
        <v>10</v>
      </c>
      <c r="E128" s="82">
        <v>26.920999999999999</v>
      </c>
      <c r="F128" s="60"/>
      <c r="G128" s="61">
        <f>ROUND(E128*F128,2)</f>
        <v>0</v>
      </c>
      <c r="H128" s="62"/>
    </row>
    <row r="129" spans="1:8" x14ac:dyDescent="0.15">
      <c r="A129" s="85" t="s">
        <v>960</v>
      </c>
      <c r="B129" s="88" t="s">
        <v>177</v>
      </c>
      <c r="C129" s="57" t="s">
        <v>178</v>
      </c>
      <c r="D129" s="58" t="s">
        <v>8</v>
      </c>
      <c r="E129" s="82">
        <v>538.41999999999996</v>
      </c>
      <c r="F129" s="60"/>
      <c r="G129" s="61">
        <f>ROUND(E129*F129,2)</f>
        <v>0</v>
      </c>
      <c r="H129" s="62"/>
    </row>
    <row r="130" spans="1:8" x14ac:dyDescent="0.15">
      <c r="A130" s="85" t="s">
        <v>1118</v>
      </c>
      <c r="B130" s="88" t="s">
        <v>185</v>
      </c>
      <c r="C130" s="57" t="s">
        <v>186</v>
      </c>
      <c r="D130" s="58" t="s">
        <v>8</v>
      </c>
      <c r="E130" s="83">
        <v>402.5</v>
      </c>
      <c r="F130" s="60"/>
      <c r="G130" s="61">
        <f t="shared" ref="G130" si="26">ROUND(E130*F130,2)</f>
        <v>0</v>
      </c>
      <c r="H130" s="62"/>
    </row>
    <row r="131" spans="1:8" x14ac:dyDescent="0.15">
      <c r="A131" s="85" t="s">
        <v>1119</v>
      </c>
      <c r="B131" s="88" t="s">
        <v>179</v>
      </c>
      <c r="C131" s="57" t="s">
        <v>180</v>
      </c>
      <c r="D131" s="58" t="s">
        <v>8</v>
      </c>
      <c r="E131" s="83">
        <v>1250.0900000000001</v>
      </c>
      <c r="F131" s="60"/>
      <c r="G131" s="61">
        <f t="shared" ref="G131:G143" si="27">ROUND(E131*F131,2)</f>
        <v>0</v>
      </c>
      <c r="H131" s="62"/>
    </row>
    <row r="132" spans="1:8" x14ac:dyDescent="0.15">
      <c r="A132" s="85" t="s">
        <v>1120</v>
      </c>
      <c r="B132" s="88" t="s">
        <v>181</v>
      </c>
      <c r="C132" s="57" t="s">
        <v>182</v>
      </c>
      <c r="D132" s="58" t="s">
        <v>8</v>
      </c>
      <c r="E132" s="83">
        <v>1250.0900000000001</v>
      </c>
      <c r="F132" s="60"/>
      <c r="G132" s="61">
        <f t="shared" si="27"/>
        <v>0</v>
      </c>
      <c r="H132" s="62"/>
    </row>
    <row r="133" spans="1:8" x14ac:dyDescent="0.15">
      <c r="A133" s="85" t="s">
        <v>1121</v>
      </c>
      <c r="B133" s="88" t="s">
        <v>183</v>
      </c>
      <c r="C133" s="57" t="s">
        <v>184</v>
      </c>
      <c r="D133" s="58" t="s">
        <v>8</v>
      </c>
      <c r="E133" s="83">
        <v>841.71</v>
      </c>
      <c r="F133" s="60"/>
      <c r="G133" s="61">
        <f t="shared" si="27"/>
        <v>0</v>
      </c>
      <c r="H133" s="62"/>
    </row>
    <row r="134" spans="1:8" ht="22.5" x14ac:dyDescent="0.15">
      <c r="A134" s="85" t="s">
        <v>1122</v>
      </c>
      <c r="B134" s="88" t="s">
        <v>202</v>
      </c>
      <c r="C134" s="57" t="s">
        <v>901</v>
      </c>
      <c r="D134" s="58" t="s">
        <v>9</v>
      </c>
      <c r="E134" s="82">
        <v>167.74999999999997</v>
      </c>
      <c r="F134" s="60"/>
      <c r="G134" s="61">
        <f t="shared" si="27"/>
        <v>0</v>
      </c>
      <c r="H134" s="62"/>
    </row>
    <row r="135" spans="1:8" ht="22.5" x14ac:dyDescent="0.15">
      <c r="A135" s="85" t="s">
        <v>1123</v>
      </c>
      <c r="B135" s="88" t="s">
        <v>189</v>
      </c>
      <c r="C135" s="57" t="s">
        <v>190</v>
      </c>
      <c r="D135" s="58" t="s">
        <v>9</v>
      </c>
      <c r="E135" s="83">
        <v>176.57000000000002</v>
      </c>
      <c r="F135" s="60"/>
      <c r="G135" s="61">
        <f t="shared" ref="G135" si="28">ROUND(E135*F135,2)</f>
        <v>0</v>
      </c>
      <c r="H135" s="62"/>
    </row>
    <row r="136" spans="1:8" x14ac:dyDescent="0.15">
      <c r="A136" s="85" t="s">
        <v>1124</v>
      </c>
      <c r="B136" s="88" t="s">
        <v>191</v>
      </c>
      <c r="C136" s="57" t="s">
        <v>192</v>
      </c>
      <c r="D136" s="58" t="s">
        <v>8</v>
      </c>
      <c r="E136" s="83">
        <v>433.85</v>
      </c>
      <c r="F136" s="60"/>
      <c r="G136" s="61">
        <f t="shared" si="27"/>
        <v>0</v>
      </c>
      <c r="H136" s="62"/>
    </row>
    <row r="137" spans="1:8" x14ac:dyDescent="0.15">
      <c r="A137" s="85" t="s">
        <v>1125</v>
      </c>
      <c r="B137" s="88" t="s">
        <v>193</v>
      </c>
      <c r="C137" s="57" t="s">
        <v>194</v>
      </c>
      <c r="D137" s="58" t="s">
        <v>8</v>
      </c>
      <c r="E137" s="83">
        <v>433.85</v>
      </c>
      <c r="F137" s="60"/>
      <c r="G137" s="61">
        <f t="shared" si="27"/>
        <v>0</v>
      </c>
      <c r="H137" s="62"/>
    </row>
    <row r="138" spans="1:8" x14ac:dyDescent="0.15">
      <c r="A138" s="85" t="s">
        <v>1126</v>
      </c>
      <c r="B138" s="88" t="s">
        <v>207</v>
      </c>
      <c r="C138" s="57" t="s">
        <v>904</v>
      </c>
      <c r="D138" s="58" t="s">
        <v>9</v>
      </c>
      <c r="E138" s="83">
        <v>697.71</v>
      </c>
      <c r="F138" s="60"/>
      <c r="G138" s="61">
        <f t="shared" ref="G138" si="29">ROUND(E138*F138,2)</f>
        <v>0</v>
      </c>
      <c r="H138" s="62"/>
    </row>
    <row r="139" spans="1:8" x14ac:dyDescent="0.15">
      <c r="A139" s="85" t="s">
        <v>1127</v>
      </c>
      <c r="B139" s="88" t="s">
        <v>185</v>
      </c>
      <c r="C139" s="57" t="s">
        <v>186</v>
      </c>
      <c r="D139" s="58" t="s">
        <v>8</v>
      </c>
      <c r="E139" s="83">
        <v>130</v>
      </c>
      <c r="F139" s="60"/>
      <c r="G139" s="61">
        <f t="shared" ref="G139" si="30">ROUND(E139*F139,2)</f>
        <v>0</v>
      </c>
      <c r="H139" s="62"/>
    </row>
    <row r="140" spans="1:8" x14ac:dyDescent="0.15">
      <c r="A140" s="85" t="s">
        <v>1128</v>
      </c>
      <c r="B140" s="69" t="s">
        <v>187</v>
      </c>
      <c r="C140" s="57" t="s">
        <v>188</v>
      </c>
      <c r="D140" s="58" t="s">
        <v>9</v>
      </c>
      <c r="E140" s="82">
        <v>121.46000000000001</v>
      </c>
      <c r="F140" s="60"/>
      <c r="G140" s="70">
        <f t="shared" si="27"/>
        <v>0</v>
      </c>
      <c r="H140" s="62"/>
    </row>
    <row r="141" spans="1:8" ht="33.75" x14ac:dyDescent="0.15">
      <c r="A141" s="85" t="s">
        <v>1129</v>
      </c>
      <c r="B141" s="86" t="s">
        <v>660</v>
      </c>
      <c r="C141" s="57" t="s">
        <v>898</v>
      </c>
      <c r="D141" s="58" t="s">
        <v>8</v>
      </c>
      <c r="E141" s="83">
        <v>878.5</v>
      </c>
      <c r="F141" s="60"/>
      <c r="G141" s="61">
        <f t="shared" si="27"/>
        <v>0</v>
      </c>
      <c r="H141" s="62"/>
    </row>
    <row r="142" spans="1:8" ht="22.5" x14ac:dyDescent="0.15">
      <c r="A142" s="85" t="s">
        <v>1130</v>
      </c>
      <c r="B142" s="89" t="s">
        <v>195</v>
      </c>
      <c r="C142" s="57" t="s">
        <v>196</v>
      </c>
      <c r="D142" s="58" t="s">
        <v>8</v>
      </c>
      <c r="E142" s="90">
        <v>878.5</v>
      </c>
      <c r="F142" s="60"/>
      <c r="G142" s="78">
        <f>ROUND(E142*F142,2)</f>
        <v>0</v>
      </c>
      <c r="H142" s="62"/>
    </row>
    <row r="143" spans="1:8" ht="33.75" x14ac:dyDescent="0.15">
      <c r="A143" s="85" t="s">
        <v>1131</v>
      </c>
      <c r="B143" s="86" t="s">
        <v>197</v>
      </c>
      <c r="C143" s="57" t="s">
        <v>899</v>
      </c>
      <c r="D143" s="58" t="s">
        <v>8</v>
      </c>
      <c r="E143" s="83">
        <v>155.43</v>
      </c>
      <c r="F143" s="60"/>
      <c r="G143" s="61">
        <f t="shared" si="27"/>
        <v>0</v>
      </c>
      <c r="H143" s="62"/>
    </row>
    <row r="144" spans="1:8" ht="33.75" x14ac:dyDescent="0.15">
      <c r="A144" s="85" t="s">
        <v>1132</v>
      </c>
      <c r="B144" s="86" t="s">
        <v>198</v>
      </c>
      <c r="C144" s="57" t="s">
        <v>900</v>
      </c>
      <c r="D144" s="58" t="s">
        <v>9</v>
      </c>
      <c r="E144" s="83">
        <v>148.97</v>
      </c>
      <c r="F144" s="60"/>
      <c r="G144" s="61">
        <f t="shared" ref="G144" si="31">ROUND(E144*F144,2)</f>
        <v>0</v>
      </c>
      <c r="H144" s="62"/>
    </row>
    <row r="145" spans="1:8" x14ac:dyDescent="0.15">
      <c r="A145" s="85" t="s">
        <v>1133</v>
      </c>
      <c r="B145" s="86" t="s">
        <v>205</v>
      </c>
      <c r="C145" s="57" t="s">
        <v>206</v>
      </c>
      <c r="D145" s="58" t="s">
        <v>8</v>
      </c>
      <c r="E145" s="83">
        <v>485</v>
      </c>
      <c r="F145" s="60"/>
      <c r="G145" s="61">
        <f t="shared" ref="G145" si="32">ROUND(E145*F145,2)</f>
        <v>0</v>
      </c>
      <c r="H145" s="62"/>
    </row>
    <row r="146" spans="1:8" ht="22.5" x14ac:dyDescent="0.15">
      <c r="A146" s="85" t="s">
        <v>1134</v>
      </c>
      <c r="B146" s="86" t="s">
        <v>203</v>
      </c>
      <c r="C146" s="57" t="s">
        <v>902</v>
      </c>
      <c r="D146" s="58" t="s">
        <v>8</v>
      </c>
      <c r="E146" s="83">
        <v>467.41</v>
      </c>
      <c r="F146" s="60"/>
      <c r="G146" s="61">
        <f t="shared" ref="G146" si="33">ROUND(E146*F146,2)</f>
        <v>0</v>
      </c>
      <c r="H146" s="62"/>
    </row>
    <row r="147" spans="1:8" x14ac:dyDescent="0.15">
      <c r="A147" s="72"/>
      <c r="B147" s="88"/>
      <c r="C147" s="57"/>
      <c r="D147" s="64"/>
      <c r="E147" s="83"/>
      <c r="F147" s="65"/>
      <c r="G147" s="61"/>
      <c r="H147" s="62"/>
    </row>
    <row r="148" spans="1:8" x14ac:dyDescent="0.15">
      <c r="A148" s="47" t="s">
        <v>716</v>
      </c>
      <c r="B148" s="48"/>
      <c r="C148" s="49" t="s">
        <v>717</v>
      </c>
      <c r="D148" s="66"/>
      <c r="E148" s="51"/>
      <c r="F148" s="67"/>
      <c r="G148" s="53">
        <f>SUM(G149:G151)</f>
        <v>0</v>
      </c>
      <c r="H148" s="54" t="e">
        <f>G148/$G$463</f>
        <v>#DIV/0!</v>
      </c>
    </row>
    <row r="149" spans="1:8" x14ac:dyDescent="0.15">
      <c r="A149" s="72" t="s">
        <v>718</v>
      </c>
      <c r="B149" s="88" t="s">
        <v>210</v>
      </c>
      <c r="C149" s="57" t="s">
        <v>905</v>
      </c>
      <c r="D149" s="58" t="s">
        <v>8</v>
      </c>
      <c r="E149" s="92">
        <v>1071.96</v>
      </c>
      <c r="F149" s="60"/>
      <c r="G149" s="61">
        <f>ROUND(E149*F149,2)</f>
        <v>0</v>
      </c>
      <c r="H149" s="62"/>
    </row>
    <row r="150" spans="1:8" ht="22.5" x14ac:dyDescent="0.15">
      <c r="A150" s="72" t="s">
        <v>719</v>
      </c>
      <c r="B150" s="88" t="s">
        <v>211</v>
      </c>
      <c r="C150" s="57" t="s">
        <v>906</v>
      </c>
      <c r="D150" s="58" t="s">
        <v>8</v>
      </c>
      <c r="E150" s="92">
        <v>143.09</v>
      </c>
      <c r="F150" s="60"/>
      <c r="G150" s="61">
        <f>ROUND(E150*F150,2)</f>
        <v>0</v>
      </c>
      <c r="H150" s="62"/>
    </row>
    <row r="151" spans="1:8" x14ac:dyDescent="0.15">
      <c r="A151" s="72"/>
      <c r="B151" s="88"/>
      <c r="C151" s="57"/>
      <c r="D151" s="64"/>
      <c r="E151" s="83"/>
      <c r="F151" s="65"/>
      <c r="G151" s="61"/>
      <c r="H151" s="62"/>
    </row>
    <row r="152" spans="1:8" x14ac:dyDescent="0.15">
      <c r="A152" s="47" t="s">
        <v>720</v>
      </c>
      <c r="B152" s="48"/>
      <c r="C152" s="49" t="s">
        <v>1040</v>
      </c>
      <c r="D152" s="66"/>
      <c r="E152" s="51"/>
      <c r="F152" s="67"/>
      <c r="G152" s="53">
        <f>SUM(G153:G182)</f>
        <v>0</v>
      </c>
      <c r="H152" s="54" t="e">
        <f>G152/$G$463</f>
        <v>#DIV/0!</v>
      </c>
    </row>
    <row r="153" spans="1:8" x14ac:dyDescent="0.15">
      <c r="A153" s="72" t="s">
        <v>850</v>
      </c>
      <c r="B153" s="88" t="s">
        <v>230</v>
      </c>
      <c r="C153" s="57" t="s">
        <v>231</v>
      </c>
      <c r="D153" s="58" t="s">
        <v>8</v>
      </c>
      <c r="E153" s="92">
        <v>36.22</v>
      </c>
      <c r="F153" s="60"/>
      <c r="G153" s="61">
        <f t="shared" ref="G153:G157" si="34">ROUND(E153*F153,2)</f>
        <v>0</v>
      </c>
      <c r="H153" s="62"/>
    </row>
    <row r="154" spans="1:8" x14ac:dyDescent="0.15">
      <c r="A154" s="72" t="s">
        <v>1135</v>
      </c>
      <c r="B154" s="88" t="s">
        <v>228</v>
      </c>
      <c r="C154" s="57" t="s">
        <v>229</v>
      </c>
      <c r="D154" s="58" t="s">
        <v>8</v>
      </c>
      <c r="E154" s="92">
        <v>0.16</v>
      </c>
      <c r="F154" s="60"/>
      <c r="G154" s="61">
        <f t="shared" ref="G154" si="35">ROUND(E154*F154,2)</f>
        <v>0</v>
      </c>
      <c r="H154" s="62"/>
    </row>
    <row r="155" spans="1:8" x14ac:dyDescent="0.15">
      <c r="A155" s="72" t="s">
        <v>1136</v>
      </c>
      <c r="B155" s="88" t="s">
        <v>226</v>
      </c>
      <c r="C155" s="57" t="s">
        <v>227</v>
      </c>
      <c r="D155" s="58" t="s">
        <v>8</v>
      </c>
      <c r="E155" s="92">
        <v>111.13</v>
      </c>
      <c r="F155" s="60"/>
      <c r="G155" s="61">
        <f t="shared" ref="G155" si="36">ROUND(E155*F155,2)</f>
        <v>0</v>
      </c>
      <c r="H155" s="62"/>
    </row>
    <row r="156" spans="1:8" x14ac:dyDescent="0.15">
      <c r="A156" s="72" t="s">
        <v>1137</v>
      </c>
      <c r="B156" s="272" t="s">
        <v>932</v>
      </c>
      <c r="C156" s="57" t="s">
        <v>1041</v>
      </c>
      <c r="D156" s="58" t="s">
        <v>8</v>
      </c>
      <c r="E156" s="92">
        <v>159.97</v>
      </c>
      <c r="F156" s="60"/>
      <c r="G156" s="61">
        <f t="shared" si="34"/>
        <v>0</v>
      </c>
      <c r="H156" s="62"/>
    </row>
    <row r="157" spans="1:8" ht="22.5" x14ac:dyDescent="0.15">
      <c r="A157" s="72" t="s">
        <v>1138</v>
      </c>
      <c r="B157" s="88" t="s">
        <v>223</v>
      </c>
      <c r="C157" s="57" t="s">
        <v>931</v>
      </c>
      <c r="D157" s="58" t="s">
        <v>8</v>
      </c>
      <c r="E157" s="81">
        <v>36.299999999999997</v>
      </c>
      <c r="F157" s="60"/>
      <c r="G157" s="61">
        <f t="shared" si="34"/>
        <v>0</v>
      </c>
      <c r="H157" s="62"/>
    </row>
    <row r="158" spans="1:8" ht="22.5" x14ac:dyDescent="0.15">
      <c r="A158" s="72" t="s">
        <v>1139</v>
      </c>
      <c r="B158" s="88" t="s">
        <v>224</v>
      </c>
      <c r="C158" s="57" t="s">
        <v>225</v>
      </c>
      <c r="D158" s="58" t="s">
        <v>8</v>
      </c>
      <c r="E158" s="81">
        <v>70.64</v>
      </c>
      <c r="F158" s="60"/>
      <c r="G158" s="61">
        <f t="shared" ref="G158" si="37">ROUND(E158*F158,2)</f>
        <v>0</v>
      </c>
      <c r="H158" s="62"/>
    </row>
    <row r="159" spans="1:8" x14ac:dyDescent="0.15">
      <c r="A159" s="72" t="s">
        <v>1140</v>
      </c>
      <c r="B159" s="88" t="s">
        <v>240</v>
      </c>
      <c r="C159" s="57" t="s">
        <v>241</v>
      </c>
      <c r="D159" s="58" t="s">
        <v>8</v>
      </c>
      <c r="E159" s="81">
        <v>24</v>
      </c>
      <c r="F159" s="60"/>
      <c r="G159" s="61">
        <f t="shared" ref="G159:G166" si="38">ROUND(E159*F159,2)</f>
        <v>0</v>
      </c>
      <c r="H159" s="62"/>
    </row>
    <row r="160" spans="1:8" x14ac:dyDescent="0.15">
      <c r="A160" s="72" t="s">
        <v>1141</v>
      </c>
      <c r="B160" s="88" t="s">
        <v>220</v>
      </c>
      <c r="C160" s="57" t="s">
        <v>221</v>
      </c>
      <c r="D160" s="58" t="s">
        <v>8</v>
      </c>
      <c r="E160" s="81">
        <v>1.25</v>
      </c>
      <c r="F160" s="60"/>
      <c r="G160" s="61">
        <f t="shared" si="38"/>
        <v>0</v>
      </c>
      <c r="H160" s="62"/>
    </row>
    <row r="161" spans="1:8" ht="22.5" x14ac:dyDescent="0.15">
      <c r="A161" s="72" t="s">
        <v>1142</v>
      </c>
      <c r="B161" s="88" t="s">
        <v>212</v>
      </c>
      <c r="C161" s="57" t="s">
        <v>213</v>
      </c>
      <c r="D161" s="58" t="s">
        <v>0</v>
      </c>
      <c r="E161" s="92">
        <v>2</v>
      </c>
      <c r="F161" s="60"/>
      <c r="G161" s="61">
        <f t="shared" ref="G161" si="39">ROUND(E161*F161,2)</f>
        <v>0</v>
      </c>
      <c r="H161" s="62"/>
    </row>
    <row r="162" spans="1:8" ht="22.5" x14ac:dyDescent="0.15">
      <c r="A162" s="72" t="s">
        <v>1143</v>
      </c>
      <c r="B162" s="88" t="s">
        <v>214</v>
      </c>
      <c r="C162" s="57" t="s">
        <v>215</v>
      </c>
      <c r="D162" s="58" t="s">
        <v>0</v>
      </c>
      <c r="E162" s="92">
        <v>14</v>
      </c>
      <c r="F162" s="60"/>
      <c r="G162" s="61">
        <f t="shared" si="38"/>
        <v>0</v>
      </c>
      <c r="H162" s="62"/>
    </row>
    <row r="163" spans="1:8" ht="22.5" x14ac:dyDescent="0.15">
      <c r="A163" s="72" t="s">
        <v>1144</v>
      </c>
      <c r="B163" s="88" t="s">
        <v>216</v>
      </c>
      <c r="C163" s="57" t="s">
        <v>217</v>
      </c>
      <c r="D163" s="58" t="s">
        <v>0</v>
      </c>
      <c r="E163" s="92">
        <v>27</v>
      </c>
      <c r="F163" s="60"/>
      <c r="G163" s="61">
        <f t="shared" si="38"/>
        <v>0</v>
      </c>
      <c r="H163" s="62"/>
    </row>
    <row r="164" spans="1:8" ht="22.5" x14ac:dyDescent="0.15">
      <c r="A164" s="72" t="s">
        <v>1145</v>
      </c>
      <c r="B164" s="88" t="s">
        <v>218</v>
      </c>
      <c r="C164" s="57" t="s">
        <v>219</v>
      </c>
      <c r="D164" s="58" t="s">
        <v>0</v>
      </c>
      <c r="E164" s="92">
        <v>14</v>
      </c>
      <c r="F164" s="60"/>
      <c r="G164" s="61">
        <f t="shared" si="38"/>
        <v>0</v>
      </c>
      <c r="H164" s="62"/>
    </row>
    <row r="165" spans="1:8" ht="22.5" x14ac:dyDescent="0.15">
      <c r="A165" s="72" t="s">
        <v>1146</v>
      </c>
      <c r="B165" s="93" t="s">
        <v>961</v>
      </c>
      <c r="C165" s="57" t="s">
        <v>962</v>
      </c>
      <c r="D165" s="58" t="s">
        <v>0</v>
      </c>
      <c r="E165" s="92">
        <v>2</v>
      </c>
      <c r="F165" s="60"/>
      <c r="G165" s="61">
        <f t="shared" si="38"/>
        <v>0</v>
      </c>
      <c r="H165" s="62"/>
    </row>
    <row r="166" spans="1:8" ht="22.5" x14ac:dyDescent="0.15">
      <c r="A166" s="72" t="s">
        <v>1147</v>
      </c>
      <c r="B166" s="93" t="s">
        <v>1060</v>
      </c>
      <c r="C166" s="57" t="s">
        <v>1064</v>
      </c>
      <c r="D166" s="58" t="s">
        <v>0</v>
      </c>
      <c r="E166" s="92">
        <v>4</v>
      </c>
      <c r="F166" s="60"/>
      <c r="G166" s="70">
        <f t="shared" si="38"/>
        <v>0</v>
      </c>
      <c r="H166" s="62"/>
    </row>
    <row r="167" spans="1:8" ht="22.5" x14ac:dyDescent="0.15">
      <c r="A167" s="72" t="s">
        <v>1148</v>
      </c>
      <c r="B167" s="93" t="s">
        <v>1065</v>
      </c>
      <c r="C167" s="57" t="s">
        <v>1066</v>
      </c>
      <c r="D167" s="58" t="s">
        <v>0</v>
      </c>
      <c r="E167" s="92">
        <v>3</v>
      </c>
      <c r="F167" s="60"/>
      <c r="G167" s="70">
        <f t="shared" ref="G167:G168" si="40">ROUND(E167*F167,2)</f>
        <v>0</v>
      </c>
      <c r="H167" s="62"/>
    </row>
    <row r="168" spans="1:8" ht="22.5" x14ac:dyDescent="0.15">
      <c r="A168" s="72" t="s">
        <v>1149</v>
      </c>
      <c r="B168" s="88" t="s">
        <v>222</v>
      </c>
      <c r="C168" s="57" t="s">
        <v>907</v>
      </c>
      <c r="D168" s="58" t="s">
        <v>8</v>
      </c>
      <c r="E168" s="92">
        <v>0.98</v>
      </c>
      <c r="F168" s="60"/>
      <c r="G168" s="61">
        <f t="shared" si="40"/>
        <v>0</v>
      </c>
      <c r="H168" s="62"/>
    </row>
    <row r="169" spans="1:8" x14ac:dyDescent="0.15">
      <c r="A169" s="72" t="s">
        <v>1150</v>
      </c>
      <c r="B169" s="88" t="s">
        <v>238</v>
      </c>
      <c r="C169" s="57" t="s">
        <v>239</v>
      </c>
      <c r="D169" s="58" t="s">
        <v>8</v>
      </c>
      <c r="E169" s="92">
        <v>0.98</v>
      </c>
      <c r="F169" s="60"/>
      <c r="G169" s="61">
        <f t="shared" ref="G169" si="41">ROUND(E169*F169,2)</f>
        <v>0</v>
      </c>
      <c r="H169" s="62"/>
    </row>
    <row r="170" spans="1:8" x14ac:dyDescent="0.15">
      <c r="A170" s="72" t="s">
        <v>1151</v>
      </c>
      <c r="B170" s="88" t="s">
        <v>234</v>
      </c>
      <c r="C170" s="57" t="s">
        <v>235</v>
      </c>
      <c r="D170" s="58" t="s">
        <v>8</v>
      </c>
      <c r="E170" s="92">
        <v>3</v>
      </c>
      <c r="F170" s="60"/>
      <c r="G170" s="61">
        <f t="shared" ref="G170:G171" si="42">ROUND(E170*F170,2)</f>
        <v>0</v>
      </c>
      <c r="H170" s="62"/>
    </row>
    <row r="171" spans="1:8" ht="22.5" x14ac:dyDescent="0.15">
      <c r="A171" s="72" t="s">
        <v>1152</v>
      </c>
      <c r="B171" s="88" t="s">
        <v>236</v>
      </c>
      <c r="C171" s="57" t="s">
        <v>237</v>
      </c>
      <c r="D171" s="58" t="s">
        <v>8</v>
      </c>
      <c r="E171" s="81">
        <v>11.22</v>
      </c>
      <c r="F171" s="60"/>
      <c r="G171" s="61">
        <f t="shared" si="42"/>
        <v>0</v>
      </c>
      <c r="H171" s="62"/>
    </row>
    <row r="172" spans="1:8" ht="22.5" x14ac:dyDescent="0.15">
      <c r="A172" s="72" t="s">
        <v>1153</v>
      </c>
      <c r="B172" s="88" t="s">
        <v>242</v>
      </c>
      <c r="C172" s="57" t="s">
        <v>243</v>
      </c>
      <c r="D172" s="58" t="s">
        <v>8</v>
      </c>
      <c r="E172" s="81">
        <v>2.8</v>
      </c>
      <c r="F172" s="60"/>
      <c r="G172" s="61">
        <f t="shared" ref="G172:G177" si="43">ROUND(E172*F172,2)</f>
        <v>0</v>
      </c>
      <c r="H172" s="62"/>
    </row>
    <row r="173" spans="1:8" ht="22.5" x14ac:dyDescent="0.15">
      <c r="A173" s="72" t="s">
        <v>1154</v>
      </c>
      <c r="B173" s="88" t="s">
        <v>244</v>
      </c>
      <c r="C173" s="57" t="s">
        <v>245</v>
      </c>
      <c r="D173" s="58" t="s">
        <v>9</v>
      </c>
      <c r="E173" s="81">
        <v>290.69</v>
      </c>
      <c r="F173" s="60"/>
      <c r="G173" s="61">
        <f t="shared" si="43"/>
        <v>0</v>
      </c>
      <c r="H173" s="62"/>
    </row>
    <row r="174" spans="1:8" x14ac:dyDescent="0.15">
      <c r="A174" s="72" t="s">
        <v>1155</v>
      </c>
      <c r="B174" s="69" t="s">
        <v>248</v>
      </c>
      <c r="C174" s="57" t="s">
        <v>249</v>
      </c>
      <c r="D174" s="58" t="s">
        <v>0</v>
      </c>
      <c r="E174" s="92">
        <v>61</v>
      </c>
      <c r="F174" s="60"/>
      <c r="G174" s="70">
        <f t="shared" si="43"/>
        <v>0</v>
      </c>
      <c r="H174" s="62"/>
    </row>
    <row r="175" spans="1:8" ht="22.5" x14ac:dyDescent="0.15">
      <c r="A175" s="72" t="s">
        <v>1156</v>
      </c>
      <c r="B175" s="88" t="s">
        <v>246</v>
      </c>
      <c r="C175" s="57" t="s">
        <v>933</v>
      </c>
      <c r="D175" s="58" t="s">
        <v>11</v>
      </c>
      <c r="E175" s="81">
        <v>57</v>
      </c>
      <c r="F175" s="60"/>
      <c r="G175" s="61">
        <f t="shared" si="43"/>
        <v>0</v>
      </c>
      <c r="H175" s="62"/>
    </row>
    <row r="176" spans="1:8" ht="22.5" x14ac:dyDescent="0.15">
      <c r="A176" s="72" t="s">
        <v>1157</v>
      </c>
      <c r="B176" s="88" t="s">
        <v>247</v>
      </c>
      <c r="C176" s="57" t="s">
        <v>1042</v>
      </c>
      <c r="D176" s="58" t="s">
        <v>11</v>
      </c>
      <c r="E176" s="81">
        <v>2</v>
      </c>
      <c r="F176" s="60"/>
      <c r="G176" s="61">
        <f t="shared" ref="G176" si="44">ROUND(E176*F176,2)</f>
        <v>0</v>
      </c>
      <c r="H176" s="62"/>
    </row>
    <row r="177" spans="1:8" ht="22.5" x14ac:dyDescent="0.15">
      <c r="A177" s="72" t="s">
        <v>1158</v>
      </c>
      <c r="B177" s="88" t="s">
        <v>250</v>
      </c>
      <c r="C177" s="57" t="s">
        <v>251</v>
      </c>
      <c r="D177" s="58" t="s">
        <v>0</v>
      </c>
      <c r="E177" s="81">
        <v>2</v>
      </c>
      <c r="F177" s="60"/>
      <c r="G177" s="61">
        <f t="shared" si="43"/>
        <v>0</v>
      </c>
      <c r="H177" s="62"/>
    </row>
    <row r="178" spans="1:8" s="94" customFormat="1" x14ac:dyDescent="0.15">
      <c r="A178" s="72" t="s">
        <v>1159</v>
      </c>
      <c r="B178" s="73" t="s">
        <v>208</v>
      </c>
      <c r="C178" s="57" t="s">
        <v>209</v>
      </c>
      <c r="D178" s="58" t="s">
        <v>0</v>
      </c>
      <c r="E178" s="92">
        <v>70</v>
      </c>
      <c r="F178" s="60"/>
      <c r="G178" s="61">
        <f t="shared" ref="G178" si="45">ROUND(E178*F178,2)</f>
        <v>0</v>
      </c>
      <c r="H178" s="62"/>
    </row>
    <row r="179" spans="1:8" s="94" customFormat="1" x14ac:dyDescent="0.15">
      <c r="A179" s="72" t="s">
        <v>1160</v>
      </c>
      <c r="B179" s="93" t="s">
        <v>831</v>
      </c>
      <c r="C179" s="57" t="s">
        <v>959</v>
      </c>
      <c r="D179" s="75" t="s">
        <v>0</v>
      </c>
      <c r="E179" s="90">
        <v>11</v>
      </c>
      <c r="F179" s="76"/>
      <c r="G179" s="95">
        <f t="shared" ref="G179:G181" si="46">ROUND(E179*F179,2)</f>
        <v>0</v>
      </c>
      <c r="H179" s="62"/>
    </row>
    <row r="180" spans="1:8" s="94" customFormat="1" ht="22.5" x14ac:dyDescent="0.15">
      <c r="A180" s="72" t="s">
        <v>1161</v>
      </c>
      <c r="B180" s="93" t="s">
        <v>832</v>
      </c>
      <c r="C180" s="57" t="s">
        <v>834</v>
      </c>
      <c r="D180" s="75" t="s">
        <v>11</v>
      </c>
      <c r="E180" s="90">
        <v>11</v>
      </c>
      <c r="F180" s="76"/>
      <c r="G180" s="95">
        <f t="shared" si="46"/>
        <v>0</v>
      </c>
      <c r="H180" s="62"/>
    </row>
    <row r="181" spans="1:8" s="94" customFormat="1" x14ac:dyDescent="0.15">
      <c r="A181" s="72" t="s">
        <v>1162</v>
      </c>
      <c r="B181" s="93" t="s">
        <v>1059</v>
      </c>
      <c r="C181" s="57" t="s">
        <v>1087</v>
      </c>
      <c r="D181" s="58" t="s">
        <v>9</v>
      </c>
      <c r="E181" s="81">
        <v>20.95</v>
      </c>
      <c r="F181" s="60"/>
      <c r="G181" s="61">
        <f t="shared" si="46"/>
        <v>0</v>
      </c>
      <c r="H181" s="62"/>
    </row>
    <row r="182" spans="1:8" x14ac:dyDescent="0.15">
      <c r="A182" s="72"/>
      <c r="B182" s="271"/>
      <c r="C182" s="74"/>
      <c r="D182" s="96"/>
      <c r="E182" s="81"/>
      <c r="F182" s="76"/>
      <c r="G182" s="78"/>
      <c r="H182" s="79"/>
    </row>
    <row r="183" spans="1:8" x14ac:dyDescent="0.15">
      <c r="A183" s="47" t="s">
        <v>721</v>
      </c>
      <c r="B183" s="48"/>
      <c r="C183" s="49" t="s">
        <v>722</v>
      </c>
      <c r="D183" s="66"/>
      <c r="E183" s="51"/>
      <c r="F183" s="67"/>
      <c r="G183" s="53">
        <f>SUM(G184:G185)</f>
        <v>0</v>
      </c>
      <c r="H183" s="54" t="e">
        <f>G183/$G$463</f>
        <v>#DIV/0!</v>
      </c>
    </row>
    <row r="184" spans="1:8" ht="22.5" x14ac:dyDescent="0.15">
      <c r="A184" s="72" t="s">
        <v>723</v>
      </c>
      <c r="B184" s="88" t="s">
        <v>276</v>
      </c>
      <c r="C184" s="57" t="s">
        <v>277</v>
      </c>
      <c r="D184" s="58" t="s">
        <v>8</v>
      </c>
      <c r="E184" s="81">
        <v>538.41999999999996</v>
      </c>
      <c r="F184" s="60"/>
      <c r="G184" s="61">
        <f>ROUND(E184*F184,2)</f>
        <v>0</v>
      </c>
      <c r="H184" s="62"/>
    </row>
    <row r="185" spans="1:8" x14ac:dyDescent="0.15">
      <c r="A185" s="97"/>
      <c r="B185" s="98"/>
      <c r="C185" s="99"/>
      <c r="D185" s="100"/>
      <c r="E185" s="101"/>
      <c r="F185" s="102"/>
      <c r="G185" s="103"/>
      <c r="H185" s="104"/>
    </row>
    <row r="186" spans="1:8" x14ac:dyDescent="0.15">
      <c r="A186" s="47" t="s">
        <v>724</v>
      </c>
      <c r="B186" s="48"/>
      <c r="C186" s="49" t="s">
        <v>725</v>
      </c>
      <c r="D186" s="66"/>
      <c r="E186" s="51"/>
      <c r="F186" s="67"/>
      <c r="G186" s="53">
        <f>SUM(G187:G194)</f>
        <v>0</v>
      </c>
      <c r="H186" s="54" t="e">
        <f>G186/$G$463</f>
        <v>#DIV/0!</v>
      </c>
    </row>
    <row r="187" spans="1:8" x14ac:dyDescent="0.15">
      <c r="A187" s="72" t="s">
        <v>726</v>
      </c>
      <c r="B187" s="88" t="s">
        <v>286</v>
      </c>
      <c r="C187" s="57" t="s">
        <v>287</v>
      </c>
      <c r="D187" s="58" t="s">
        <v>8</v>
      </c>
      <c r="E187" s="81">
        <v>3134.2300000000005</v>
      </c>
      <c r="F187" s="60"/>
      <c r="G187" s="61">
        <f t="shared" ref="G187:G192" si="47">ROUND(E187*F187,2)</f>
        <v>0</v>
      </c>
      <c r="H187" s="62"/>
    </row>
    <row r="188" spans="1:8" x14ac:dyDescent="0.15">
      <c r="A188" s="72" t="s">
        <v>859</v>
      </c>
      <c r="B188" s="88" t="s">
        <v>280</v>
      </c>
      <c r="C188" s="57" t="s">
        <v>281</v>
      </c>
      <c r="D188" s="58" t="s">
        <v>8</v>
      </c>
      <c r="E188" s="81">
        <v>3134.2300000000005</v>
      </c>
      <c r="F188" s="60"/>
      <c r="G188" s="61">
        <f t="shared" si="47"/>
        <v>0</v>
      </c>
      <c r="H188" s="62"/>
    </row>
    <row r="189" spans="1:8" x14ac:dyDescent="0.15">
      <c r="A189" s="72" t="s">
        <v>860</v>
      </c>
      <c r="B189" s="88" t="s">
        <v>284</v>
      </c>
      <c r="C189" s="57" t="s">
        <v>285</v>
      </c>
      <c r="D189" s="58" t="s">
        <v>8</v>
      </c>
      <c r="E189" s="81">
        <v>261.01</v>
      </c>
      <c r="F189" s="60"/>
      <c r="G189" s="61">
        <f t="shared" ref="G189:G190" si="48">ROUND(E189*F189,2)</f>
        <v>0</v>
      </c>
      <c r="H189" s="62"/>
    </row>
    <row r="190" spans="1:8" x14ac:dyDescent="0.15">
      <c r="A190" s="72" t="s">
        <v>861</v>
      </c>
      <c r="B190" s="88" t="s">
        <v>278</v>
      </c>
      <c r="C190" s="57" t="s">
        <v>279</v>
      </c>
      <c r="D190" s="58" t="s">
        <v>8</v>
      </c>
      <c r="E190" s="81">
        <v>261.01</v>
      </c>
      <c r="F190" s="60"/>
      <c r="G190" s="61">
        <f t="shared" si="48"/>
        <v>0</v>
      </c>
      <c r="H190" s="62"/>
    </row>
    <row r="191" spans="1:8" x14ac:dyDescent="0.15">
      <c r="A191" s="72" t="s">
        <v>862</v>
      </c>
      <c r="B191" s="88" t="s">
        <v>1043</v>
      </c>
      <c r="C191" s="57" t="s">
        <v>1044</v>
      </c>
      <c r="D191" s="58" t="s">
        <v>8</v>
      </c>
      <c r="E191" s="92">
        <v>147.51</v>
      </c>
      <c r="F191" s="60"/>
      <c r="G191" s="61">
        <f t="shared" si="47"/>
        <v>0</v>
      </c>
      <c r="H191" s="62"/>
    </row>
    <row r="192" spans="1:8" x14ac:dyDescent="0.15">
      <c r="A192" s="72" t="s">
        <v>863</v>
      </c>
      <c r="B192" s="88" t="s">
        <v>288</v>
      </c>
      <c r="C192" s="57" t="s">
        <v>289</v>
      </c>
      <c r="D192" s="58" t="s">
        <v>8</v>
      </c>
      <c r="E192" s="81">
        <v>638.1</v>
      </c>
      <c r="F192" s="60"/>
      <c r="G192" s="61">
        <f t="shared" si="47"/>
        <v>0</v>
      </c>
      <c r="H192" s="62"/>
    </row>
    <row r="193" spans="1:8" x14ac:dyDescent="0.15">
      <c r="A193" s="72" t="s">
        <v>864</v>
      </c>
      <c r="B193" s="88" t="s">
        <v>282</v>
      </c>
      <c r="C193" s="57" t="s">
        <v>283</v>
      </c>
      <c r="D193" s="58" t="s">
        <v>56</v>
      </c>
      <c r="E193" s="92">
        <v>7141.2999999999993</v>
      </c>
      <c r="F193" s="60"/>
      <c r="G193" s="61">
        <f t="shared" ref="G193" si="49">ROUND(E193*F193,2)</f>
        <v>0</v>
      </c>
      <c r="H193" s="62"/>
    </row>
    <row r="194" spans="1:8" x14ac:dyDescent="0.15">
      <c r="A194" s="72"/>
      <c r="B194" s="88"/>
      <c r="C194" s="57"/>
      <c r="D194" s="64"/>
      <c r="E194" s="81"/>
      <c r="F194" s="65"/>
      <c r="G194" s="61"/>
      <c r="H194" s="62"/>
    </row>
    <row r="195" spans="1:8" x14ac:dyDescent="0.15">
      <c r="A195" s="105" t="s">
        <v>727</v>
      </c>
      <c r="B195" s="106"/>
      <c r="C195" s="107" t="s">
        <v>728</v>
      </c>
      <c r="D195" s="108"/>
      <c r="E195" s="109"/>
      <c r="F195" s="110"/>
      <c r="G195" s="111">
        <f>SUM(G196:G295)</f>
        <v>0</v>
      </c>
      <c r="H195" s="112" t="e">
        <f>G195/$G$463</f>
        <v>#DIV/0!</v>
      </c>
    </row>
    <row r="196" spans="1:8" ht="22.5" x14ac:dyDescent="0.15">
      <c r="A196" s="72" t="s">
        <v>729</v>
      </c>
      <c r="B196" s="88" t="s">
        <v>307</v>
      </c>
      <c r="C196" s="57" t="s">
        <v>308</v>
      </c>
      <c r="D196" s="58" t="s">
        <v>0</v>
      </c>
      <c r="E196" s="81">
        <v>9</v>
      </c>
      <c r="F196" s="60"/>
      <c r="G196" s="61">
        <f t="shared" ref="G196:G230" si="50">ROUND(E196*F196,2)</f>
        <v>0</v>
      </c>
      <c r="H196" s="62"/>
    </row>
    <row r="197" spans="1:8" ht="22.5" x14ac:dyDescent="0.15">
      <c r="A197" s="72" t="s">
        <v>875</v>
      </c>
      <c r="B197" s="88" t="s">
        <v>309</v>
      </c>
      <c r="C197" s="57" t="s">
        <v>310</v>
      </c>
      <c r="D197" s="58" t="s">
        <v>0</v>
      </c>
      <c r="E197" s="81">
        <v>9</v>
      </c>
      <c r="F197" s="60"/>
      <c r="G197" s="61">
        <f t="shared" si="50"/>
        <v>0</v>
      </c>
      <c r="H197" s="62"/>
    </row>
    <row r="198" spans="1:8" ht="22.5" x14ac:dyDescent="0.15">
      <c r="A198" s="72" t="s">
        <v>876</v>
      </c>
      <c r="B198" s="273" t="s">
        <v>311</v>
      </c>
      <c r="C198" s="57" t="s">
        <v>312</v>
      </c>
      <c r="D198" s="58" t="s">
        <v>0</v>
      </c>
      <c r="E198" s="81">
        <v>4</v>
      </c>
      <c r="F198" s="60"/>
      <c r="G198" s="70">
        <f t="shared" si="50"/>
        <v>0</v>
      </c>
      <c r="H198" s="62"/>
    </row>
    <row r="199" spans="1:8" x14ac:dyDescent="0.15">
      <c r="A199" s="72" t="s">
        <v>877</v>
      </c>
      <c r="B199" s="273" t="s">
        <v>315</v>
      </c>
      <c r="C199" s="57" t="s">
        <v>316</v>
      </c>
      <c r="D199" s="58" t="s">
        <v>56</v>
      </c>
      <c r="E199" s="81">
        <v>32.200000000000003</v>
      </c>
      <c r="F199" s="60"/>
      <c r="G199" s="70">
        <f t="shared" si="50"/>
        <v>0</v>
      </c>
      <c r="H199" s="62"/>
    </row>
    <row r="200" spans="1:8" x14ac:dyDescent="0.15">
      <c r="A200" s="72" t="s">
        <v>878</v>
      </c>
      <c r="B200" s="273" t="s">
        <v>317</v>
      </c>
      <c r="C200" s="57" t="s">
        <v>318</v>
      </c>
      <c r="D200" s="58" t="s">
        <v>0</v>
      </c>
      <c r="E200" s="81">
        <v>6</v>
      </c>
      <c r="F200" s="60"/>
      <c r="G200" s="70">
        <f t="shared" si="50"/>
        <v>0</v>
      </c>
      <c r="H200" s="62"/>
    </row>
    <row r="201" spans="1:8" ht="22.5" x14ac:dyDescent="0.15">
      <c r="A201" s="72" t="s">
        <v>879</v>
      </c>
      <c r="B201" s="88" t="s">
        <v>319</v>
      </c>
      <c r="C201" s="57" t="s">
        <v>320</v>
      </c>
      <c r="D201" s="58" t="s">
        <v>0</v>
      </c>
      <c r="E201" s="81">
        <v>60</v>
      </c>
      <c r="F201" s="60"/>
      <c r="G201" s="61">
        <f t="shared" si="50"/>
        <v>0</v>
      </c>
      <c r="H201" s="62"/>
    </row>
    <row r="202" spans="1:8" ht="22.5" x14ac:dyDescent="0.15">
      <c r="A202" s="72" t="s">
        <v>880</v>
      </c>
      <c r="B202" s="88" t="s">
        <v>321</v>
      </c>
      <c r="C202" s="57" t="s">
        <v>322</v>
      </c>
      <c r="D202" s="58" t="s">
        <v>0</v>
      </c>
      <c r="E202" s="81">
        <v>40</v>
      </c>
      <c r="F202" s="60"/>
      <c r="G202" s="61">
        <f t="shared" si="50"/>
        <v>0</v>
      </c>
      <c r="H202" s="62"/>
    </row>
    <row r="203" spans="1:8" ht="22.5" x14ac:dyDescent="0.15">
      <c r="A203" s="72" t="s">
        <v>881</v>
      </c>
      <c r="B203" s="88" t="s">
        <v>323</v>
      </c>
      <c r="C203" s="57" t="s">
        <v>324</v>
      </c>
      <c r="D203" s="58" t="s">
        <v>0</v>
      </c>
      <c r="E203" s="81">
        <v>20</v>
      </c>
      <c r="F203" s="60"/>
      <c r="G203" s="61">
        <f t="shared" si="50"/>
        <v>0</v>
      </c>
      <c r="H203" s="62"/>
    </row>
    <row r="204" spans="1:8" ht="22.5" x14ac:dyDescent="0.15">
      <c r="A204" s="72" t="s">
        <v>882</v>
      </c>
      <c r="B204" s="273" t="s">
        <v>325</v>
      </c>
      <c r="C204" s="57" t="s">
        <v>326</v>
      </c>
      <c r="D204" s="58" t="s">
        <v>0</v>
      </c>
      <c r="E204" s="113">
        <v>7</v>
      </c>
      <c r="F204" s="60"/>
      <c r="G204" s="70">
        <f t="shared" si="50"/>
        <v>0</v>
      </c>
      <c r="H204" s="62"/>
    </row>
    <row r="205" spans="1:8" ht="22.5" x14ac:dyDescent="0.15">
      <c r="A205" s="72" t="s">
        <v>883</v>
      </c>
      <c r="B205" s="274" t="s">
        <v>327</v>
      </c>
      <c r="C205" s="57" t="s">
        <v>328</v>
      </c>
      <c r="D205" s="58" t="s">
        <v>0</v>
      </c>
      <c r="E205" s="113">
        <v>12</v>
      </c>
      <c r="F205" s="60"/>
      <c r="G205" s="70">
        <f t="shared" si="50"/>
        <v>0</v>
      </c>
      <c r="H205" s="62"/>
    </row>
    <row r="206" spans="1:8" ht="22.5" x14ac:dyDescent="0.15">
      <c r="A206" s="72" t="s">
        <v>884</v>
      </c>
      <c r="B206" s="273" t="s">
        <v>329</v>
      </c>
      <c r="C206" s="57" t="s">
        <v>330</v>
      </c>
      <c r="D206" s="58" t="s">
        <v>0</v>
      </c>
      <c r="E206" s="113">
        <v>3</v>
      </c>
      <c r="F206" s="60"/>
      <c r="G206" s="70">
        <f t="shared" si="50"/>
        <v>0</v>
      </c>
      <c r="H206" s="62"/>
    </row>
    <row r="207" spans="1:8" ht="22.5" x14ac:dyDescent="0.15">
      <c r="A207" s="72" t="s">
        <v>151</v>
      </c>
      <c r="B207" s="273" t="s">
        <v>331</v>
      </c>
      <c r="C207" s="57" t="s">
        <v>332</v>
      </c>
      <c r="D207" s="58" t="s">
        <v>0</v>
      </c>
      <c r="E207" s="113">
        <v>7</v>
      </c>
      <c r="F207" s="60"/>
      <c r="G207" s="70">
        <f t="shared" si="50"/>
        <v>0</v>
      </c>
      <c r="H207" s="62"/>
    </row>
    <row r="208" spans="1:8" ht="22.5" x14ac:dyDescent="0.15">
      <c r="A208" s="72" t="s">
        <v>885</v>
      </c>
      <c r="B208" s="274" t="s">
        <v>333</v>
      </c>
      <c r="C208" s="57" t="s">
        <v>334</v>
      </c>
      <c r="D208" s="58" t="s">
        <v>0</v>
      </c>
      <c r="E208" s="113">
        <v>26</v>
      </c>
      <c r="F208" s="60"/>
      <c r="G208" s="70">
        <f t="shared" si="50"/>
        <v>0</v>
      </c>
      <c r="H208" s="62"/>
    </row>
    <row r="209" spans="1:8" ht="22.5" x14ac:dyDescent="0.15">
      <c r="A209" s="72" t="s">
        <v>152</v>
      </c>
      <c r="B209" s="274" t="s">
        <v>335</v>
      </c>
      <c r="C209" s="57" t="s">
        <v>336</v>
      </c>
      <c r="D209" s="58" t="s">
        <v>0</v>
      </c>
      <c r="E209" s="113">
        <v>4</v>
      </c>
      <c r="F209" s="60"/>
      <c r="G209" s="70">
        <f t="shared" ref="G209" si="51">ROUND(E209*F209,2)</f>
        <v>0</v>
      </c>
      <c r="H209" s="62"/>
    </row>
    <row r="210" spans="1:8" ht="18.75" customHeight="1" x14ac:dyDescent="0.15">
      <c r="A210" s="72" t="s">
        <v>886</v>
      </c>
      <c r="B210" s="273" t="s">
        <v>337</v>
      </c>
      <c r="C210" s="57" t="s">
        <v>338</v>
      </c>
      <c r="D210" s="58" t="s">
        <v>0</v>
      </c>
      <c r="E210" s="113">
        <v>9</v>
      </c>
      <c r="F210" s="60"/>
      <c r="G210" s="70">
        <f t="shared" si="50"/>
        <v>0</v>
      </c>
      <c r="H210" s="62"/>
    </row>
    <row r="211" spans="1:8" ht="16.5" customHeight="1" x14ac:dyDescent="0.15">
      <c r="A211" s="72" t="s">
        <v>887</v>
      </c>
      <c r="B211" s="273" t="s">
        <v>339</v>
      </c>
      <c r="C211" s="57" t="s">
        <v>340</v>
      </c>
      <c r="D211" s="58" t="s">
        <v>0</v>
      </c>
      <c r="E211" s="113">
        <v>51</v>
      </c>
      <c r="F211" s="60"/>
      <c r="G211" s="70">
        <f t="shared" si="50"/>
        <v>0</v>
      </c>
      <c r="H211" s="62"/>
    </row>
    <row r="212" spans="1:8" ht="15" customHeight="1" x14ac:dyDescent="0.15">
      <c r="A212" s="72" t="s">
        <v>1163</v>
      </c>
      <c r="B212" s="273" t="s">
        <v>341</v>
      </c>
      <c r="C212" s="57" t="s">
        <v>342</v>
      </c>
      <c r="D212" s="58" t="s">
        <v>0</v>
      </c>
      <c r="E212" s="113">
        <v>7</v>
      </c>
      <c r="F212" s="60"/>
      <c r="G212" s="70">
        <f t="shared" si="50"/>
        <v>0</v>
      </c>
      <c r="H212" s="62"/>
    </row>
    <row r="213" spans="1:8" ht="16.5" customHeight="1" x14ac:dyDescent="0.15">
      <c r="A213" s="72" t="s">
        <v>1164</v>
      </c>
      <c r="B213" s="274" t="s">
        <v>343</v>
      </c>
      <c r="C213" s="57" t="s">
        <v>344</v>
      </c>
      <c r="D213" s="58" t="s">
        <v>0</v>
      </c>
      <c r="E213" s="113">
        <v>9</v>
      </c>
      <c r="F213" s="60"/>
      <c r="G213" s="70">
        <f t="shared" si="50"/>
        <v>0</v>
      </c>
      <c r="H213" s="62"/>
    </row>
    <row r="214" spans="1:8" ht="22.5" x14ac:dyDescent="0.15">
      <c r="A214" s="72" t="s">
        <v>1165</v>
      </c>
      <c r="B214" s="274" t="s">
        <v>345</v>
      </c>
      <c r="C214" s="57" t="s">
        <v>346</v>
      </c>
      <c r="D214" s="58" t="s">
        <v>0</v>
      </c>
      <c r="E214" s="113">
        <v>1</v>
      </c>
      <c r="F214" s="60"/>
      <c r="G214" s="70">
        <f t="shared" ref="G214" si="52">ROUND(E214*F214,2)</f>
        <v>0</v>
      </c>
      <c r="H214" s="62"/>
    </row>
    <row r="215" spans="1:8" ht="22.5" x14ac:dyDescent="0.15">
      <c r="A215" s="72" t="s">
        <v>1166</v>
      </c>
      <c r="B215" s="273" t="s">
        <v>347</v>
      </c>
      <c r="C215" s="57" t="s">
        <v>348</v>
      </c>
      <c r="D215" s="58" t="s">
        <v>0</v>
      </c>
      <c r="E215" s="113">
        <v>8</v>
      </c>
      <c r="F215" s="60"/>
      <c r="G215" s="70">
        <f t="shared" si="50"/>
        <v>0</v>
      </c>
      <c r="H215" s="62"/>
    </row>
    <row r="216" spans="1:8" ht="22.5" x14ac:dyDescent="0.15">
      <c r="A216" s="72" t="s">
        <v>1167</v>
      </c>
      <c r="B216" s="273" t="s">
        <v>349</v>
      </c>
      <c r="C216" s="57" t="s">
        <v>350</v>
      </c>
      <c r="D216" s="58" t="s">
        <v>0</v>
      </c>
      <c r="E216" s="113">
        <v>4</v>
      </c>
      <c r="F216" s="60"/>
      <c r="G216" s="70">
        <f t="shared" si="50"/>
        <v>0</v>
      </c>
      <c r="H216" s="62"/>
    </row>
    <row r="217" spans="1:8" ht="22.5" x14ac:dyDescent="0.15">
      <c r="A217" s="72" t="s">
        <v>1168</v>
      </c>
      <c r="B217" s="274" t="s">
        <v>351</v>
      </c>
      <c r="C217" s="57" t="s">
        <v>352</v>
      </c>
      <c r="D217" s="58" t="s">
        <v>0</v>
      </c>
      <c r="E217" s="113">
        <v>18</v>
      </c>
      <c r="F217" s="60"/>
      <c r="G217" s="70">
        <f t="shared" si="50"/>
        <v>0</v>
      </c>
      <c r="H217" s="62"/>
    </row>
    <row r="218" spans="1:8" ht="22.5" x14ac:dyDescent="0.15">
      <c r="A218" s="72" t="s">
        <v>1169</v>
      </c>
      <c r="B218" s="274" t="s">
        <v>353</v>
      </c>
      <c r="C218" s="57" t="s">
        <v>354</v>
      </c>
      <c r="D218" s="58" t="s">
        <v>0</v>
      </c>
      <c r="E218" s="113">
        <v>9</v>
      </c>
      <c r="F218" s="60"/>
      <c r="G218" s="70">
        <f t="shared" si="50"/>
        <v>0</v>
      </c>
      <c r="H218" s="62"/>
    </row>
    <row r="219" spans="1:8" ht="17.25" customHeight="1" x14ac:dyDescent="0.15">
      <c r="A219" s="72" t="s">
        <v>1170</v>
      </c>
      <c r="B219" s="274" t="s">
        <v>355</v>
      </c>
      <c r="C219" s="57" t="s">
        <v>356</v>
      </c>
      <c r="D219" s="58" t="s">
        <v>9</v>
      </c>
      <c r="E219" s="113">
        <v>120</v>
      </c>
      <c r="F219" s="60"/>
      <c r="G219" s="70">
        <f t="shared" ref="G219" si="53">ROUND(E219*F219,2)</f>
        <v>0</v>
      </c>
      <c r="H219" s="62"/>
    </row>
    <row r="220" spans="1:8" ht="15" customHeight="1" x14ac:dyDescent="0.15">
      <c r="A220" s="72" t="s">
        <v>1171</v>
      </c>
      <c r="B220" s="88" t="s">
        <v>357</v>
      </c>
      <c r="C220" s="57" t="s">
        <v>661</v>
      </c>
      <c r="D220" s="58" t="s">
        <v>9</v>
      </c>
      <c r="E220" s="81">
        <v>795</v>
      </c>
      <c r="F220" s="60"/>
      <c r="G220" s="61">
        <f t="shared" si="50"/>
        <v>0</v>
      </c>
      <c r="H220" s="62"/>
    </row>
    <row r="221" spans="1:8" ht="15" customHeight="1" x14ac:dyDescent="0.15">
      <c r="A221" s="72" t="s">
        <v>1172</v>
      </c>
      <c r="B221" s="273" t="s">
        <v>358</v>
      </c>
      <c r="C221" s="57" t="s">
        <v>662</v>
      </c>
      <c r="D221" s="58" t="s">
        <v>9</v>
      </c>
      <c r="E221" s="113">
        <v>405</v>
      </c>
      <c r="F221" s="60"/>
      <c r="G221" s="70">
        <f t="shared" si="50"/>
        <v>0</v>
      </c>
      <c r="H221" s="62"/>
    </row>
    <row r="222" spans="1:8" ht="16.5" customHeight="1" x14ac:dyDescent="0.15">
      <c r="A222" s="72" t="s">
        <v>1173</v>
      </c>
      <c r="B222" s="273" t="s">
        <v>359</v>
      </c>
      <c r="C222" s="57" t="s">
        <v>663</v>
      </c>
      <c r="D222" s="58" t="s">
        <v>9</v>
      </c>
      <c r="E222" s="113">
        <v>195</v>
      </c>
      <c r="F222" s="60"/>
      <c r="G222" s="70">
        <f t="shared" si="50"/>
        <v>0</v>
      </c>
      <c r="H222" s="62"/>
    </row>
    <row r="223" spans="1:8" ht="16.5" customHeight="1" x14ac:dyDescent="0.15">
      <c r="A223" s="72" t="s">
        <v>1174</v>
      </c>
      <c r="B223" s="273" t="s">
        <v>360</v>
      </c>
      <c r="C223" s="57" t="s">
        <v>664</v>
      </c>
      <c r="D223" s="58" t="s">
        <v>9</v>
      </c>
      <c r="E223" s="113">
        <v>185</v>
      </c>
      <c r="F223" s="60"/>
      <c r="G223" s="70">
        <f t="shared" si="50"/>
        <v>0</v>
      </c>
      <c r="H223" s="62"/>
    </row>
    <row r="224" spans="1:8" ht="15.75" customHeight="1" x14ac:dyDescent="0.15">
      <c r="A224" s="72" t="s">
        <v>1175</v>
      </c>
      <c r="B224" s="273" t="s">
        <v>361</v>
      </c>
      <c r="C224" s="57" t="s">
        <v>665</v>
      </c>
      <c r="D224" s="58" t="s">
        <v>9</v>
      </c>
      <c r="E224" s="113">
        <v>105</v>
      </c>
      <c r="F224" s="60"/>
      <c r="G224" s="70">
        <f t="shared" si="50"/>
        <v>0</v>
      </c>
      <c r="H224" s="62"/>
    </row>
    <row r="225" spans="1:8" ht="16.5" customHeight="1" x14ac:dyDescent="0.15">
      <c r="A225" s="72" t="s">
        <v>1176</v>
      </c>
      <c r="B225" s="273" t="s">
        <v>362</v>
      </c>
      <c r="C225" s="57" t="s">
        <v>666</v>
      </c>
      <c r="D225" s="58" t="s">
        <v>9</v>
      </c>
      <c r="E225" s="113">
        <v>20</v>
      </c>
      <c r="F225" s="60"/>
      <c r="G225" s="70">
        <f t="shared" si="50"/>
        <v>0</v>
      </c>
      <c r="H225" s="62"/>
    </row>
    <row r="226" spans="1:8" ht="16.5" customHeight="1" x14ac:dyDescent="0.15">
      <c r="A226" s="72" t="s">
        <v>1177</v>
      </c>
      <c r="B226" s="273" t="s">
        <v>363</v>
      </c>
      <c r="C226" s="57" t="s">
        <v>667</v>
      </c>
      <c r="D226" s="58" t="s">
        <v>9</v>
      </c>
      <c r="E226" s="113">
        <v>20</v>
      </c>
      <c r="F226" s="60"/>
      <c r="G226" s="70">
        <f t="shared" si="50"/>
        <v>0</v>
      </c>
      <c r="H226" s="62"/>
    </row>
    <row r="227" spans="1:8" ht="16.5" customHeight="1" x14ac:dyDescent="0.15">
      <c r="A227" s="72" t="s">
        <v>1178</v>
      </c>
      <c r="B227" s="88" t="s">
        <v>364</v>
      </c>
      <c r="C227" s="57" t="s">
        <v>365</v>
      </c>
      <c r="D227" s="58" t="s">
        <v>9</v>
      </c>
      <c r="E227" s="81">
        <v>300</v>
      </c>
      <c r="F227" s="60"/>
      <c r="G227" s="61">
        <f t="shared" si="50"/>
        <v>0</v>
      </c>
      <c r="H227" s="62"/>
    </row>
    <row r="228" spans="1:8" ht="15" customHeight="1" x14ac:dyDescent="0.15">
      <c r="A228" s="72" t="s">
        <v>1179</v>
      </c>
      <c r="B228" s="88" t="s">
        <v>366</v>
      </c>
      <c r="C228" s="57" t="s">
        <v>367</v>
      </c>
      <c r="D228" s="58" t="s">
        <v>9</v>
      </c>
      <c r="E228" s="81">
        <v>60</v>
      </c>
      <c r="F228" s="60"/>
      <c r="G228" s="61">
        <f t="shared" ref="G228:G229" si="54">ROUND(E228*F228,2)</f>
        <v>0</v>
      </c>
      <c r="H228" s="62"/>
    </row>
    <row r="229" spans="1:8" ht="18" customHeight="1" x14ac:dyDescent="0.15">
      <c r="A229" s="72" t="s">
        <v>1180</v>
      </c>
      <c r="B229" s="88" t="s">
        <v>368</v>
      </c>
      <c r="C229" s="57" t="s">
        <v>369</v>
      </c>
      <c r="D229" s="58" t="s">
        <v>9</v>
      </c>
      <c r="E229" s="81">
        <v>90</v>
      </c>
      <c r="F229" s="60"/>
      <c r="G229" s="61">
        <f t="shared" si="54"/>
        <v>0</v>
      </c>
      <c r="H229" s="62"/>
    </row>
    <row r="230" spans="1:8" ht="16.5" customHeight="1" x14ac:dyDescent="0.15">
      <c r="A230" s="72" t="s">
        <v>1181</v>
      </c>
      <c r="B230" s="88" t="s">
        <v>370</v>
      </c>
      <c r="C230" s="57" t="s">
        <v>371</v>
      </c>
      <c r="D230" s="58" t="s">
        <v>9</v>
      </c>
      <c r="E230" s="81">
        <v>5612</v>
      </c>
      <c r="F230" s="60"/>
      <c r="G230" s="61">
        <f t="shared" si="50"/>
        <v>0</v>
      </c>
      <c r="H230" s="62"/>
    </row>
    <row r="231" spans="1:8" ht="15" customHeight="1" x14ac:dyDescent="0.15">
      <c r="A231" s="72" t="s">
        <v>1182</v>
      </c>
      <c r="B231" s="88" t="s">
        <v>372</v>
      </c>
      <c r="C231" s="57" t="s">
        <v>373</v>
      </c>
      <c r="D231" s="58" t="s">
        <v>9</v>
      </c>
      <c r="E231" s="81">
        <v>9600</v>
      </c>
      <c r="F231" s="60"/>
      <c r="G231" s="61">
        <f t="shared" ref="G231:G270" si="55">ROUND(E231*F231,2)</f>
        <v>0</v>
      </c>
      <c r="H231" s="62"/>
    </row>
    <row r="232" spans="1:8" ht="16.5" customHeight="1" x14ac:dyDescent="0.15">
      <c r="A232" s="72" t="s">
        <v>1183</v>
      </c>
      <c r="B232" s="88" t="s">
        <v>374</v>
      </c>
      <c r="C232" s="57" t="s">
        <v>375</v>
      </c>
      <c r="D232" s="58" t="s">
        <v>9</v>
      </c>
      <c r="E232" s="81">
        <v>5000</v>
      </c>
      <c r="F232" s="60"/>
      <c r="G232" s="61">
        <f t="shared" si="55"/>
        <v>0</v>
      </c>
      <c r="H232" s="62"/>
    </row>
    <row r="233" spans="1:8" ht="15.75" customHeight="1" x14ac:dyDescent="0.15">
      <c r="A233" s="72" t="s">
        <v>1184</v>
      </c>
      <c r="B233" s="88" t="s">
        <v>376</v>
      </c>
      <c r="C233" s="57" t="s">
        <v>377</v>
      </c>
      <c r="D233" s="58" t="s">
        <v>9</v>
      </c>
      <c r="E233" s="81">
        <v>200</v>
      </c>
      <c r="F233" s="60"/>
      <c r="G233" s="61">
        <f t="shared" si="55"/>
        <v>0</v>
      </c>
      <c r="H233" s="62"/>
    </row>
    <row r="234" spans="1:8" ht="15.75" customHeight="1" x14ac:dyDescent="0.15">
      <c r="A234" s="72" t="s">
        <v>1185</v>
      </c>
      <c r="B234" s="88" t="s">
        <v>378</v>
      </c>
      <c r="C234" s="57" t="s">
        <v>379</v>
      </c>
      <c r="D234" s="58" t="s">
        <v>9</v>
      </c>
      <c r="E234" s="81">
        <v>200</v>
      </c>
      <c r="F234" s="60"/>
      <c r="G234" s="61">
        <f t="shared" si="55"/>
        <v>0</v>
      </c>
      <c r="H234" s="62"/>
    </row>
    <row r="235" spans="1:8" ht="18" customHeight="1" x14ac:dyDescent="0.15">
      <c r="A235" s="72" t="s">
        <v>1186</v>
      </c>
      <c r="B235" s="274" t="s">
        <v>380</v>
      </c>
      <c r="C235" s="57" t="s">
        <v>381</v>
      </c>
      <c r="D235" s="58" t="s">
        <v>0</v>
      </c>
      <c r="E235" s="113">
        <v>36</v>
      </c>
      <c r="F235" s="60"/>
      <c r="G235" s="70">
        <f t="shared" si="55"/>
        <v>0</v>
      </c>
      <c r="H235" s="62"/>
    </row>
    <row r="236" spans="1:8" ht="18" customHeight="1" x14ac:dyDescent="0.15">
      <c r="A236" s="72" t="s">
        <v>1187</v>
      </c>
      <c r="B236" s="88" t="s">
        <v>384</v>
      </c>
      <c r="C236" s="57" t="s">
        <v>385</v>
      </c>
      <c r="D236" s="58" t="s">
        <v>9</v>
      </c>
      <c r="E236" s="81">
        <v>30</v>
      </c>
      <c r="F236" s="60"/>
      <c r="G236" s="61">
        <f t="shared" ref="G236" si="56">ROUND(E236*F236,2)</f>
        <v>0</v>
      </c>
      <c r="H236" s="62"/>
    </row>
    <row r="237" spans="1:8" ht="17.25" customHeight="1" x14ac:dyDescent="0.15">
      <c r="A237" s="72" t="s">
        <v>1188</v>
      </c>
      <c r="B237" s="88" t="s">
        <v>386</v>
      </c>
      <c r="C237" s="57" t="s">
        <v>387</v>
      </c>
      <c r="D237" s="58" t="s">
        <v>9</v>
      </c>
      <c r="E237" s="81">
        <v>120</v>
      </c>
      <c r="F237" s="60"/>
      <c r="G237" s="61">
        <f t="shared" si="55"/>
        <v>0</v>
      </c>
      <c r="H237" s="62"/>
    </row>
    <row r="238" spans="1:8" ht="22.5" x14ac:dyDescent="0.15">
      <c r="A238" s="72" t="s">
        <v>1189</v>
      </c>
      <c r="B238" s="88" t="s">
        <v>390</v>
      </c>
      <c r="C238" s="57" t="s">
        <v>391</v>
      </c>
      <c r="D238" s="58" t="s">
        <v>9</v>
      </c>
      <c r="E238" s="81">
        <v>75</v>
      </c>
      <c r="F238" s="60"/>
      <c r="G238" s="61">
        <f t="shared" ref="G238:G239" si="57">ROUND(E238*F238,2)</f>
        <v>0</v>
      </c>
      <c r="H238" s="62"/>
    </row>
    <row r="239" spans="1:8" ht="14.25" customHeight="1" x14ac:dyDescent="0.15">
      <c r="A239" s="72" t="s">
        <v>1190</v>
      </c>
      <c r="B239" s="88" t="s">
        <v>394</v>
      </c>
      <c r="C239" s="57" t="s">
        <v>395</v>
      </c>
      <c r="D239" s="58" t="s">
        <v>9</v>
      </c>
      <c r="E239" s="81">
        <v>60</v>
      </c>
      <c r="F239" s="60"/>
      <c r="G239" s="61">
        <f t="shared" si="57"/>
        <v>0</v>
      </c>
      <c r="H239" s="62"/>
    </row>
    <row r="240" spans="1:8" x14ac:dyDescent="0.15">
      <c r="A240" s="72" t="s">
        <v>1191</v>
      </c>
      <c r="B240" s="88" t="s">
        <v>396</v>
      </c>
      <c r="C240" s="57" t="s">
        <v>397</v>
      </c>
      <c r="D240" s="58" t="s">
        <v>9</v>
      </c>
      <c r="E240" s="81">
        <v>120</v>
      </c>
      <c r="F240" s="60"/>
      <c r="G240" s="61">
        <f t="shared" si="55"/>
        <v>0</v>
      </c>
      <c r="H240" s="62"/>
    </row>
    <row r="241" spans="1:8" ht="22.5" x14ac:dyDescent="0.15">
      <c r="A241" s="72" t="s">
        <v>1192</v>
      </c>
      <c r="B241" s="273" t="s">
        <v>398</v>
      </c>
      <c r="C241" s="57" t="s">
        <v>399</v>
      </c>
      <c r="D241" s="58" t="s">
        <v>9</v>
      </c>
      <c r="E241" s="113">
        <v>660</v>
      </c>
      <c r="F241" s="60"/>
      <c r="G241" s="70">
        <f t="shared" si="55"/>
        <v>0</v>
      </c>
      <c r="H241" s="62"/>
    </row>
    <row r="242" spans="1:8" ht="22.5" x14ac:dyDescent="0.15">
      <c r="A242" s="72" t="s">
        <v>1193</v>
      </c>
      <c r="B242" s="273" t="s">
        <v>400</v>
      </c>
      <c r="C242" s="57" t="s">
        <v>401</v>
      </c>
      <c r="D242" s="58" t="s">
        <v>9</v>
      </c>
      <c r="E242" s="113">
        <v>840</v>
      </c>
      <c r="F242" s="60"/>
      <c r="G242" s="70">
        <f t="shared" si="55"/>
        <v>0</v>
      </c>
      <c r="H242" s="62"/>
    </row>
    <row r="243" spans="1:8" ht="22.5" x14ac:dyDescent="0.15">
      <c r="A243" s="72" t="s">
        <v>1194</v>
      </c>
      <c r="B243" s="273" t="s">
        <v>402</v>
      </c>
      <c r="C243" s="57" t="s">
        <v>403</v>
      </c>
      <c r="D243" s="58" t="s">
        <v>9</v>
      </c>
      <c r="E243" s="113">
        <v>990</v>
      </c>
      <c r="F243" s="60"/>
      <c r="G243" s="70">
        <f t="shared" si="55"/>
        <v>0</v>
      </c>
      <c r="H243" s="62"/>
    </row>
    <row r="244" spans="1:8" ht="22.5" x14ac:dyDescent="0.15">
      <c r="A244" s="72" t="s">
        <v>1195</v>
      </c>
      <c r="B244" s="273" t="s">
        <v>404</v>
      </c>
      <c r="C244" s="57" t="s">
        <v>405</v>
      </c>
      <c r="D244" s="58" t="s">
        <v>9</v>
      </c>
      <c r="E244" s="113">
        <v>375</v>
      </c>
      <c r="F244" s="60"/>
      <c r="G244" s="70">
        <f t="shared" si="55"/>
        <v>0</v>
      </c>
      <c r="H244" s="62"/>
    </row>
    <row r="245" spans="1:8" ht="22.5" x14ac:dyDescent="0.15">
      <c r="A245" s="72" t="s">
        <v>1196</v>
      </c>
      <c r="B245" s="273" t="s">
        <v>406</v>
      </c>
      <c r="C245" s="57" t="s">
        <v>407</v>
      </c>
      <c r="D245" s="58" t="s">
        <v>9</v>
      </c>
      <c r="E245" s="113">
        <v>300</v>
      </c>
      <c r="F245" s="60"/>
      <c r="G245" s="70">
        <f t="shared" si="55"/>
        <v>0</v>
      </c>
      <c r="H245" s="62"/>
    </row>
    <row r="246" spans="1:8" ht="22.5" x14ac:dyDescent="0.15">
      <c r="A246" s="72" t="s">
        <v>1197</v>
      </c>
      <c r="B246" s="88" t="s">
        <v>408</v>
      </c>
      <c r="C246" s="57" t="s">
        <v>409</v>
      </c>
      <c r="D246" s="58" t="s">
        <v>9</v>
      </c>
      <c r="E246" s="81">
        <v>900</v>
      </c>
      <c r="F246" s="60"/>
      <c r="G246" s="61">
        <f t="shared" si="55"/>
        <v>0</v>
      </c>
      <c r="H246" s="62"/>
    </row>
    <row r="247" spans="1:8" ht="22.5" x14ac:dyDescent="0.15">
      <c r="A247" s="72" t="s">
        <v>1198</v>
      </c>
      <c r="B247" s="88" t="s">
        <v>410</v>
      </c>
      <c r="C247" s="57" t="s">
        <v>411</v>
      </c>
      <c r="D247" s="58" t="s">
        <v>9</v>
      </c>
      <c r="E247" s="81">
        <v>850</v>
      </c>
      <c r="F247" s="60"/>
      <c r="G247" s="61">
        <f t="shared" si="55"/>
        <v>0</v>
      </c>
      <c r="H247" s="62"/>
    </row>
    <row r="248" spans="1:8" ht="22.5" x14ac:dyDescent="0.15">
      <c r="A248" s="72" t="s">
        <v>1199</v>
      </c>
      <c r="B248" s="88" t="s">
        <v>412</v>
      </c>
      <c r="C248" s="57" t="s">
        <v>413</v>
      </c>
      <c r="D248" s="58" t="s">
        <v>9</v>
      </c>
      <c r="E248" s="81">
        <v>400</v>
      </c>
      <c r="F248" s="60"/>
      <c r="G248" s="61">
        <f t="shared" si="55"/>
        <v>0</v>
      </c>
      <c r="H248" s="62"/>
    </row>
    <row r="249" spans="1:8" ht="18" customHeight="1" x14ac:dyDescent="0.15">
      <c r="A249" s="72" t="s">
        <v>1200</v>
      </c>
      <c r="B249" s="88" t="s">
        <v>414</v>
      </c>
      <c r="C249" s="57" t="s">
        <v>415</v>
      </c>
      <c r="D249" s="58" t="s">
        <v>0</v>
      </c>
      <c r="E249" s="81">
        <v>10</v>
      </c>
      <c r="F249" s="60"/>
      <c r="G249" s="61">
        <f t="shared" ref="G249" si="58">ROUND(E249*F249,2)</f>
        <v>0</v>
      </c>
      <c r="H249" s="62"/>
    </row>
    <row r="250" spans="1:8" ht="15" customHeight="1" x14ac:dyDescent="0.15">
      <c r="A250" s="72" t="s">
        <v>1201</v>
      </c>
      <c r="B250" s="88" t="s">
        <v>416</v>
      </c>
      <c r="C250" s="57" t="s">
        <v>417</v>
      </c>
      <c r="D250" s="58" t="s">
        <v>0</v>
      </c>
      <c r="E250" s="81">
        <v>15</v>
      </c>
      <c r="F250" s="60"/>
      <c r="G250" s="61">
        <f t="shared" si="55"/>
        <v>0</v>
      </c>
      <c r="H250" s="62"/>
    </row>
    <row r="251" spans="1:8" ht="16.5" customHeight="1" x14ac:dyDescent="0.15">
      <c r="A251" s="72" t="s">
        <v>1202</v>
      </c>
      <c r="B251" s="88" t="s">
        <v>418</v>
      </c>
      <c r="C251" s="57" t="s">
        <v>419</v>
      </c>
      <c r="D251" s="58" t="s">
        <v>0</v>
      </c>
      <c r="E251" s="81">
        <v>20</v>
      </c>
      <c r="F251" s="60"/>
      <c r="G251" s="61">
        <f t="shared" si="55"/>
        <v>0</v>
      </c>
      <c r="H251" s="62"/>
    </row>
    <row r="252" spans="1:8" ht="16.5" customHeight="1" x14ac:dyDescent="0.15">
      <c r="A252" s="72" t="s">
        <v>1203</v>
      </c>
      <c r="B252" s="88" t="s">
        <v>420</v>
      </c>
      <c r="C252" s="57" t="s">
        <v>421</v>
      </c>
      <c r="D252" s="58" t="s">
        <v>11</v>
      </c>
      <c r="E252" s="81">
        <v>80</v>
      </c>
      <c r="F252" s="60"/>
      <c r="G252" s="61">
        <f t="shared" ref="G252" si="59">ROUND(E252*F252,2)</f>
        <v>0</v>
      </c>
      <c r="H252" s="62"/>
    </row>
    <row r="253" spans="1:8" ht="15.75" customHeight="1" x14ac:dyDescent="0.15">
      <c r="A253" s="72" t="s">
        <v>1204</v>
      </c>
      <c r="B253" s="88" t="s">
        <v>422</v>
      </c>
      <c r="C253" s="57" t="s">
        <v>423</v>
      </c>
      <c r="D253" s="58" t="s">
        <v>11</v>
      </c>
      <c r="E253" s="81">
        <v>30</v>
      </c>
      <c r="F253" s="60"/>
      <c r="G253" s="61">
        <f t="shared" si="55"/>
        <v>0</v>
      </c>
      <c r="H253" s="62"/>
    </row>
    <row r="254" spans="1:8" ht="16.5" customHeight="1" x14ac:dyDescent="0.15">
      <c r="A254" s="72" t="s">
        <v>1205</v>
      </c>
      <c r="B254" s="88" t="s">
        <v>424</v>
      </c>
      <c r="C254" s="57" t="s">
        <v>425</v>
      </c>
      <c r="D254" s="58" t="s">
        <v>11</v>
      </c>
      <c r="E254" s="81">
        <v>30</v>
      </c>
      <c r="F254" s="60"/>
      <c r="G254" s="61">
        <f t="shared" si="55"/>
        <v>0</v>
      </c>
      <c r="H254" s="62"/>
    </row>
    <row r="255" spans="1:8" ht="16.5" customHeight="1" x14ac:dyDescent="0.15">
      <c r="A255" s="72" t="s">
        <v>1206</v>
      </c>
      <c r="B255" s="88" t="s">
        <v>426</v>
      </c>
      <c r="C255" s="57" t="s">
        <v>427</v>
      </c>
      <c r="D255" s="58" t="s">
        <v>11</v>
      </c>
      <c r="E255" s="81">
        <v>50</v>
      </c>
      <c r="F255" s="60"/>
      <c r="G255" s="61">
        <f t="shared" ref="G255" si="60">ROUND(E255*F255,2)</f>
        <v>0</v>
      </c>
      <c r="H255" s="62"/>
    </row>
    <row r="256" spans="1:8" ht="15" customHeight="1" x14ac:dyDescent="0.15">
      <c r="A256" s="72" t="s">
        <v>1207</v>
      </c>
      <c r="B256" s="88" t="s">
        <v>428</v>
      </c>
      <c r="C256" s="57" t="s">
        <v>429</v>
      </c>
      <c r="D256" s="58" t="s">
        <v>0</v>
      </c>
      <c r="E256" s="81">
        <v>80</v>
      </c>
      <c r="F256" s="60"/>
      <c r="G256" s="61">
        <f t="shared" ref="G256:G257" si="61">ROUND(E256*F256,2)</f>
        <v>0</v>
      </c>
      <c r="H256" s="62"/>
    </row>
    <row r="257" spans="1:8" ht="17.25" customHeight="1" x14ac:dyDescent="0.15">
      <c r="A257" s="72" t="s">
        <v>1208</v>
      </c>
      <c r="B257" s="88" t="s">
        <v>430</v>
      </c>
      <c r="C257" s="57" t="s">
        <v>431</v>
      </c>
      <c r="D257" s="58" t="s">
        <v>0</v>
      </c>
      <c r="E257" s="81">
        <v>30</v>
      </c>
      <c r="F257" s="60"/>
      <c r="G257" s="61">
        <f t="shared" si="61"/>
        <v>0</v>
      </c>
      <c r="H257" s="62"/>
    </row>
    <row r="258" spans="1:8" ht="15.75" customHeight="1" x14ac:dyDescent="0.15">
      <c r="A258" s="72" t="s">
        <v>1209</v>
      </c>
      <c r="B258" s="273" t="s">
        <v>432</v>
      </c>
      <c r="C258" s="57" t="s">
        <v>433</v>
      </c>
      <c r="D258" s="58" t="s">
        <v>0</v>
      </c>
      <c r="E258" s="113">
        <v>4</v>
      </c>
      <c r="F258" s="60"/>
      <c r="G258" s="70">
        <f t="shared" si="55"/>
        <v>0</v>
      </c>
      <c r="H258" s="62"/>
    </row>
    <row r="259" spans="1:8" ht="16.5" customHeight="1" x14ac:dyDescent="0.15">
      <c r="A259" s="72" t="s">
        <v>1210</v>
      </c>
      <c r="B259" s="273" t="s">
        <v>434</v>
      </c>
      <c r="C259" s="57" t="s">
        <v>435</v>
      </c>
      <c r="D259" s="58" t="s">
        <v>0</v>
      </c>
      <c r="E259" s="113">
        <v>8</v>
      </c>
      <c r="F259" s="60"/>
      <c r="G259" s="70">
        <f t="shared" si="55"/>
        <v>0</v>
      </c>
      <c r="H259" s="62"/>
    </row>
    <row r="260" spans="1:8" ht="14.25" customHeight="1" x14ac:dyDescent="0.15">
      <c r="A260" s="72" t="s">
        <v>1211</v>
      </c>
      <c r="B260" s="273" t="s">
        <v>668</v>
      </c>
      <c r="C260" s="57" t="s">
        <v>669</v>
      </c>
      <c r="D260" s="58" t="s">
        <v>0</v>
      </c>
      <c r="E260" s="113">
        <v>3</v>
      </c>
      <c r="F260" s="60"/>
      <c r="G260" s="70">
        <f t="shared" si="55"/>
        <v>0</v>
      </c>
      <c r="H260" s="62"/>
    </row>
    <row r="261" spans="1:8" ht="16.5" customHeight="1" x14ac:dyDescent="0.15">
      <c r="A261" s="72" t="s">
        <v>1212</v>
      </c>
      <c r="B261" s="273" t="s">
        <v>436</v>
      </c>
      <c r="C261" s="57" t="s">
        <v>437</v>
      </c>
      <c r="D261" s="58" t="s">
        <v>0</v>
      </c>
      <c r="E261" s="113">
        <v>10</v>
      </c>
      <c r="F261" s="60"/>
      <c r="G261" s="70">
        <f t="shared" si="55"/>
        <v>0</v>
      </c>
      <c r="H261" s="62"/>
    </row>
    <row r="262" spans="1:8" ht="15.75" customHeight="1" x14ac:dyDescent="0.15">
      <c r="A262" s="72" t="s">
        <v>1213</v>
      </c>
      <c r="B262" s="273" t="s">
        <v>438</v>
      </c>
      <c r="C262" s="57" t="s">
        <v>439</v>
      </c>
      <c r="D262" s="58" t="s">
        <v>0</v>
      </c>
      <c r="E262" s="113">
        <v>6</v>
      </c>
      <c r="F262" s="60"/>
      <c r="G262" s="70">
        <f t="shared" si="55"/>
        <v>0</v>
      </c>
      <c r="H262" s="62"/>
    </row>
    <row r="263" spans="1:8" ht="16.5" customHeight="1" x14ac:dyDescent="0.15">
      <c r="A263" s="72" t="s">
        <v>1214</v>
      </c>
      <c r="B263" s="273" t="s">
        <v>440</v>
      </c>
      <c r="C263" s="57" t="s">
        <v>441</v>
      </c>
      <c r="D263" s="58" t="s">
        <v>0</v>
      </c>
      <c r="E263" s="113">
        <v>7</v>
      </c>
      <c r="F263" s="60"/>
      <c r="G263" s="70">
        <f t="shared" si="55"/>
        <v>0</v>
      </c>
      <c r="H263" s="62"/>
    </row>
    <row r="264" spans="1:8" ht="17.25" customHeight="1" x14ac:dyDescent="0.15">
      <c r="A264" s="72" t="s">
        <v>1215</v>
      </c>
      <c r="B264" s="273" t="s">
        <v>442</v>
      </c>
      <c r="C264" s="57" t="s">
        <v>908</v>
      </c>
      <c r="D264" s="58" t="s">
        <v>0</v>
      </c>
      <c r="E264" s="113">
        <v>9</v>
      </c>
      <c r="F264" s="60"/>
      <c r="G264" s="70">
        <f t="shared" si="55"/>
        <v>0</v>
      </c>
      <c r="H264" s="62"/>
    </row>
    <row r="265" spans="1:8" ht="15" customHeight="1" x14ac:dyDescent="0.15">
      <c r="A265" s="72" t="s">
        <v>1216</v>
      </c>
      <c r="B265" s="273" t="s">
        <v>443</v>
      </c>
      <c r="C265" s="57" t="s">
        <v>444</v>
      </c>
      <c r="D265" s="58" t="s">
        <v>0</v>
      </c>
      <c r="E265" s="113">
        <v>6</v>
      </c>
      <c r="F265" s="60"/>
      <c r="G265" s="70">
        <f t="shared" si="55"/>
        <v>0</v>
      </c>
      <c r="H265" s="62"/>
    </row>
    <row r="266" spans="1:8" ht="22.5" x14ac:dyDescent="0.15">
      <c r="A266" s="72" t="s">
        <v>1217</v>
      </c>
      <c r="B266" s="273" t="s">
        <v>445</v>
      </c>
      <c r="C266" s="57" t="s">
        <v>909</v>
      </c>
      <c r="D266" s="58" t="s">
        <v>0</v>
      </c>
      <c r="E266" s="113">
        <v>3</v>
      </c>
      <c r="F266" s="60"/>
      <c r="G266" s="70">
        <f t="shared" si="55"/>
        <v>0</v>
      </c>
      <c r="H266" s="62"/>
    </row>
    <row r="267" spans="1:8" ht="15.75" customHeight="1" x14ac:dyDescent="0.15">
      <c r="A267" s="72" t="s">
        <v>1218</v>
      </c>
      <c r="B267" s="273" t="s">
        <v>446</v>
      </c>
      <c r="C267" s="57" t="s">
        <v>447</v>
      </c>
      <c r="D267" s="58" t="s">
        <v>0</v>
      </c>
      <c r="E267" s="113">
        <v>6</v>
      </c>
      <c r="F267" s="60"/>
      <c r="G267" s="70">
        <f t="shared" si="55"/>
        <v>0</v>
      </c>
      <c r="H267" s="62"/>
    </row>
    <row r="268" spans="1:8" ht="22.5" x14ac:dyDescent="0.15">
      <c r="A268" s="72" t="s">
        <v>1219</v>
      </c>
      <c r="B268" s="273" t="s">
        <v>448</v>
      </c>
      <c r="C268" s="57" t="s">
        <v>449</v>
      </c>
      <c r="D268" s="58" t="s">
        <v>0</v>
      </c>
      <c r="E268" s="113">
        <v>3</v>
      </c>
      <c r="F268" s="60"/>
      <c r="G268" s="70">
        <f t="shared" si="55"/>
        <v>0</v>
      </c>
      <c r="H268" s="62"/>
    </row>
    <row r="269" spans="1:8" ht="17.25" customHeight="1" x14ac:dyDescent="0.15">
      <c r="A269" s="72" t="s">
        <v>1220</v>
      </c>
      <c r="B269" s="273" t="s">
        <v>450</v>
      </c>
      <c r="C269" s="57" t="s">
        <v>451</v>
      </c>
      <c r="D269" s="58" t="s">
        <v>0</v>
      </c>
      <c r="E269" s="113">
        <v>13</v>
      </c>
      <c r="F269" s="60"/>
      <c r="G269" s="70">
        <f t="shared" si="55"/>
        <v>0</v>
      </c>
      <c r="H269" s="62"/>
    </row>
    <row r="270" spans="1:8" ht="16.5" customHeight="1" x14ac:dyDescent="0.15">
      <c r="A270" s="72" t="s">
        <v>1221</v>
      </c>
      <c r="B270" s="273" t="s">
        <v>452</v>
      </c>
      <c r="C270" s="57" t="s">
        <v>453</v>
      </c>
      <c r="D270" s="58" t="s">
        <v>0</v>
      </c>
      <c r="E270" s="113">
        <v>13</v>
      </c>
      <c r="F270" s="60"/>
      <c r="G270" s="70">
        <f t="shared" si="55"/>
        <v>0</v>
      </c>
      <c r="H270" s="62"/>
    </row>
    <row r="271" spans="1:8" ht="15.75" customHeight="1" x14ac:dyDescent="0.15">
      <c r="A271" s="72" t="s">
        <v>1222</v>
      </c>
      <c r="B271" s="273" t="s">
        <v>454</v>
      </c>
      <c r="C271" s="57" t="s">
        <v>455</v>
      </c>
      <c r="D271" s="58" t="s">
        <v>0</v>
      </c>
      <c r="E271" s="113">
        <v>30</v>
      </c>
      <c r="F271" s="60"/>
      <c r="G271" s="70">
        <f t="shared" ref="G271" si="62">ROUND(E271*F271,2)</f>
        <v>0</v>
      </c>
      <c r="H271" s="62"/>
    </row>
    <row r="272" spans="1:8" ht="17.25" customHeight="1" x14ac:dyDescent="0.15">
      <c r="A272" s="72" t="s">
        <v>1223</v>
      </c>
      <c r="B272" s="273" t="s">
        <v>456</v>
      </c>
      <c r="C272" s="57" t="s">
        <v>457</v>
      </c>
      <c r="D272" s="58" t="s">
        <v>0</v>
      </c>
      <c r="E272" s="113">
        <v>420</v>
      </c>
      <c r="F272" s="60"/>
      <c r="G272" s="70">
        <f t="shared" ref="G272" si="63">ROUND(E272*F272,2)</f>
        <v>0</v>
      </c>
      <c r="H272" s="62"/>
    </row>
    <row r="273" spans="1:8" x14ac:dyDescent="0.15">
      <c r="A273" s="72" t="s">
        <v>1224</v>
      </c>
      <c r="B273" s="88" t="s">
        <v>763</v>
      </c>
      <c r="C273" s="57" t="s">
        <v>764</v>
      </c>
      <c r="D273" s="58" t="s">
        <v>0</v>
      </c>
      <c r="E273" s="81">
        <v>40</v>
      </c>
      <c r="F273" s="60"/>
      <c r="G273" s="61">
        <f t="shared" ref="G273:G278" si="64">ROUND(E273*F273,2)</f>
        <v>0</v>
      </c>
      <c r="H273" s="62"/>
    </row>
    <row r="274" spans="1:8" ht="22.5" x14ac:dyDescent="0.15">
      <c r="A274" s="72" t="s">
        <v>1225</v>
      </c>
      <c r="B274" s="88" t="s">
        <v>936</v>
      </c>
      <c r="C274" s="57" t="s">
        <v>937</v>
      </c>
      <c r="D274" s="58" t="s">
        <v>0</v>
      </c>
      <c r="E274" s="81">
        <v>40</v>
      </c>
      <c r="F274" s="60"/>
      <c r="G274" s="61">
        <f t="shared" si="64"/>
        <v>0</v>
      </c>
      <c r="H274" s="62"/>
    </row>
    <row r="275" spans="1:8" ht="22.5" x14ac:dyDescent="0.15">
      <c r="A275" s="72" t="s">
        <v>1226</v>
      </c>
      <c r="B275" s="88" t="s">
        <v>460</v>
      </c>
      <c r="C275" s="57" t="s">
        <v>910</v>
      </c>
      <c r="D275" s="58" t="s">
        <v>0</v>
      </c>
      <c r="E275" s="81">
        <v>40</v>
      </c>
      <c r="F275" s="60"/>
      <c r="G275" s="61">
        <f t="shared" si="64"/>
        <v>0</v>
      </c>
      <c r="H275" s="62"/>
    </row>
    <row r="276" spans="1:8" ht="22.5" x14ac:dyDescent="0.15">
      <c r="A276" s="72" t="s">
        <v>1227</v>
      </c>
      <c r="B276" s="88" t="s">
        <v>461</v>
      </c>
      <c r="C276" s="57" t="s">
        <v>462</v>
      </c>
      <c r="D276" s="58" t="s">
        <v>0</v>
      </c>
      <c r="E276" s="81">
        <v>50</v>
      </c>
      <c r="F276" s="60"/>
      <c r="G276" s="61">
        <f t="shared" ref="G276" si="65">ROUND(E276*F276,2)</f>
        <v>0</v>
      </c>
      <c r="H276" s="62"/>
    </row>
    <row r="277" spans="1:8" ht="33.75" x14ac:dyDescent="0.15">
      <c r="A277" s="72" t="s">
        <v>1228</v>
      </c>
      <c r="B277" s="88" t="s">
        <v>463</v>
      </c>
      <c r="C277" s="57" t="s">
        <v>1045</v>
      </c>
      <c r="D277" s="58" t="s">
        <v>0</v>
      </c>
      <c r="E277" s="81">
        <v>182</v>
      </c>
      <c r="F277" s="60"/>
      <c r="G277" s="61">
        <f t="shared" si="64"/>
        <v>0</v>
      </c>
      <c r="H277" s="62"/>
    </row>
    <row r="278" spans="1:8" ht="22.5" x14ac:dyDescent="0.15">
      <c r="A278" s="72" t="s">
        <v>1229</v>
      </c>
      <c r="B278" s="88" t="s">
        <v>464</v>
      </c>
      <c r="C278" s="57" t="s">
        <v>938</v>
      </c>
      <c r="D278" s="58" t="s">
        <v>0</v>
      </c>
      <c r="E278" s="81">
        <v>167</v>
      </c>
      <c r="F278" s="60"/>
      <c r="G278" s="61">
        <f t="shared" si="64"/>
        <v>0</v>
      </c>
      <c r="H278" s="62"/>
    </row>
    <row r="279" spans="1:8" x14ac:dyDescent="0.15">
      <c r="A279" s="72" t="s">
        <v>1230</v>
      </c>
      <c r="B279" s="88" t="s">
        <v>600</v>
      </c>
      <c r="C279" s="57" t="s">
        <v>601</v>
      </c>
      <c r="D279" s="58" t="s">
        <v>0</v>
      </c>
      <c r="E279" s="81">
        <v>2</v>
      </c>
      <c r="F279" s="60"/>
      <c r="G279" s="61">
        <f t="shared" ref="G279" si="66">ROUND(E279*F279,2)</f>
        <v>0</v>
      </c>
      <c r="H279" s="62"/>
    </row>
    <row r="280" spans="1:8" ht="22.5" x14ac:dyDescent="0.15">
      <c r="A280" s="72" t="s">
        <v>1231</v>
      </c>
      <c r="B280" s="88" t="s">
        <v>602</v>
      </c>
      <c r="C280" s="57" t="s">
        <v>603</v>
      </c>
      <c r="D280" s="58" t="s">
        <v>0</v>
      </c>
      <c r="E280" s="81">
        <v>32</v>
      </c>
      <c r="F280" s="60"/>
      <c r="G280" s="61">
        <f t="shared" ref="G280" si="67">ROUND(E280*F280,2)</f>
        <v>0</v>
      </c>
      <c r="H280" s="62"/>
    </row>
    <row r="281" spans="1:8" ht="22.5" x14ac:dyDescent="0.15">
      <c r="A281" s="72" t="s">
        <v>1232</v>
      </c>
      <c r="B281" s="88" t="s">
        <v>388</v>
      </c>
      <c r="C281" s="57" t="s">
        <v>389</v>
      </c>
      <c r="D281" s="58" t="s">
        <v>9</v>
      </c>
      <c r="E281" s="81">
        <v>9000</v>
      </c>
      <c r="F281" s="60"/>
      <c r="G281" s="61">
        <f t="shared" ref="G281:G288" si="68">ROUND(E281*F281,2)</f>
        <v>0</v>
      </c>
      <c r="H281" s="62"/>
    </row>
    <row r="282" spans="1:8" ht="22.5" x14ac:dyDescent="0.15">
      <c r="A282" s="72" t="s">
        <v>1233</v>
      </c>
      <c r="B282" s="88" t="s">
        <v>392</v>
      </c>
      <c r="C282" s="57" t="s">
        <v>393</v>
      </c>
      <c r="D282" s="58" t="s">
        <v>9</v>
      </c>
      <c r="E282" s="81">
        <v>4000</v>
      </c>
      <c r="F282" s="60"/>
      <c r="G282" s="61">
        <f t="shared" si="68"/>
        <v>0</v>
      </c>
      <c r="H282" s="62"/>
    </row>
    <row r="283" spans="1:8" ht="22.5" x14ac:dyDescent="0.15">
      <c r="A283" s="72" t="s">
        <v>1234</v>
      </c>
      <c r="B283" s="114" t="s">
        <v>596</v>
      </c>
      <c r="C283" s="57" t="s">
        <v>597</v>
      </c>
      <c r="D283" s="58" t="s">
        <v>0</v>
      </c>
      <c r="E283" s="81">
        <v>50</v>
      </c>
      <c r="F283" s="60"/>
      <c r="G283" s="61">
        <f t="shared" si="68"/>
        <v>0</v>
      </c>
      <c r="H283" s="62"/>
    </row>
    <row r="284" spans="1:8" ht="18" customHeight="1" x14ac:dyDescent="0.15">
      <c r="A284" s="72" t="s">
        <v>1235</v>
      </c>
      <c r="B284" s="88" t="s">
        <v>598</v>
      </c>
      <c r="C284" s="57" t="s">
        <v>599</v>
      </c>
      <c r="D284" s="58" t="s">
        <v>0</v>
      </c>
      <c r="E284" s="81">
        <v>50</v>
      </c>
      <c r="F284" s="60"/>
      <c r="G284" s="61">
        <f t="shared" si="68"/>
        <v>0</v>
      </c>
      <c r="H284" s="62"/>
    </row>
    <row r="285" spans="1:8" ht="14.25" customHeight="1" x14ac:dyDescent="0.15">
      <c r="A285" s="72" t="s">
        <v>1236</v>
      </c>
      <c r="B285" s="88" t="s">
        <v>604</v>
      </c>
      <c r="C285" s="57" t="s">
        <v>605</v>
      </c>
      <c r="D285" s="58" t="s">
        <v>0</v>
      </c>
      <c r="E285" s="81">
        <v>78</v>
      </c>
      <c r="F285" s="60"/>
      <c r="G285" s="61">
        <f t="shared" si="68"/>
        <v>0</v>
      </c>
      <c r="H285" s="62"/>
    </row>
    <row r="286" spans="1:8" ht="16.5" customHeight="1" x14ac:dyDescent="0.15">
      <c r="A286" s="72" t="s">
        <v>1237</v>
      </c>
      <c r="B286" s="88" t="s">
        <v>606</v>
      </c>
      <c r="C286" s="57" t="s">
        <v>607</v>
      </c>
      <c r="D286" s="58" t="s">
        <v>0</v>
      </c>
      <c r="E286" s="81">
        <v>46</v>
      </c>
      <c r="F286" s="60"/>
      <c r="G286" s="61">
        <f t="shared" si="68"/>
        <v>0</v>
      </c>
      <c r="H286" s="62"/>
    </row>
    <row r="287" spans="1:8" x14ac:dyDescent="0.15">
      <c r="A287" s="72" t="s">
        <v>1238</v>
      </c>
      <c r="B287" s="88" t="s">
        <v>608</v>
      </c>
      <c r="C287" s="57" t="s">
        <v>609</v>
      </c>
      <c r="D287" s="58" t="s">
        <v>0</v>
      </c>
      <c r="E287" s="81">
        <v>97</v>
      </c>
      <c r="F287" s="60"/>
      <c r="G287" s="61">
        <f t="shared" si="68"/>
        <v>0</v>
      </c>
      <c r="H287" s="62"/>
    </row>
    <row r="288" spans="1:8" ht="22.5" x14ac:dyDescent="0.15">
      <c r="A288" s="72" t="s">
        <v>1239</v>
      </c>
      <c r="B288" s="88" t="s">
        <v>610</v>
      </c>
      <c r="C288" s="57" t="s">
        <v>611</v>
      </c>
      <c r="D288" s="58" t="s">
        <v>0</v>
      </c>
      <c r="E288" s="81">
        <v>20</v>
      </c>
      <c r="F288" s="60"/>
      <c r="G288" s="61">
        <f t="shared" si="68"/>
        <v>0</v>
      </c>
      <c r="H288" s="62"/>
    </row>
    <row r="289" spans="1:8" ht="16.5" customHeight="1" x14ac:dyDescent="0.15">
      <c r="A289" s="72" t="s">
        <v>1240</v>
      </c>
      <c r="B289" s="88" t="s">
        <v>612</v>
      </c>
      <c r="C289" s="57" t="s">
        <v>613</v>
      </c>
      <c r="D289" s="58" t="s">
        <v>0</v>
      </c>
      <c r="E289" s="81">
        <v>823</v>
      </c>
      <c r="F289" s="60"/>
      <c r="G289" s="61">
        <f t="shared" ref="G289:G293" si="69">ROUND(E289*F289,2)</f>
        <v>0</v>
      </c>
      <c r="H289" s="62"/>
    </row>
    <row r="290" spans="1:8" ht="14.25" customHeight="1" x14ac:dyDescent="0.15">
      <c r="A290" s="72" t="s">
        <v>1241</v>
      </c>
      <c r="B290" s="88" t="s">
        <v>614</v>
      </c>
      <c r="C290" s="57" t="s">
        <v>615</v>
      </c>
      <c r="D290" s="58" t="s">
        <v>0</v>
      </c>
      <c r="E290" s="81">
        <v>6</v>
      </c>
      <c r="F290" s="60"/>
      <c r="G290" s="61">
        <f t="shared" si="69"/>
        <v>0</v>
      </c>
      <c r="H290" s="62"/>
    </row>
    <row r="291" spans="1:8" ht="17.25" customHeight="1" x14ac:dyDescent="0.15">
      <c r="A291" s="72" t="s">
        <v>1242</v>
      </c>
      <c r="B291" s="88" t="s">
        <v>616</v>
      </c>
      <c r="C291" s="57" t="s">
        <v>617</v>
      </c>
      <c r="D291" s="58" t="s">
        <v>0</v>
      </c>
      <c r="E291" s="81">
        <v>78</v>
      </c>
      <c r="F291" s="60"/>
      <c r="G291" s="61">
        <f t="shared" si="69"/>
        <v>0</v>
      </c>
      <c r="H291" s="62"/>
    </row>
    <row r="292" spans="1:8" ht="18" customHeight="1" x14ac:dyDescent="0.15">
      <c r="A292" s="72" t="s">
        <v>1243</v>
      </c>
      <c r="B292" s="88" t="s">
        <v>618</v>
      </c>
      <c r="C292" s="57" t="s">
        <v>619</v>
      </c>
      <c r="D292" s="58" t="s">
        <v>0</v>
      </c>
      <c r="E292" s="81">
        <v>12</v>
      </c>
      <c r="F292" s="60"/>
      <c r="G292" s="61">
        <f t="shared" si="69"/>
        <v>0</v>
      </c>
      <c r="H292" s="62"/>
    </row>
    <row r="293" spans="1:8" ht="17.25" customHeight="1" x14ac:dyDescent="0.15">
      <c r="A293" s="72" t="s">
        <v>1244</v>
      </c>
      <c r="B293" s="88" t="s">
        <v>620</v>
      </c>
      <c r="C293" s="57" t="s">
        <v>621</v>
      </c>
      <c r="D293" s="58" t="s">
        <v>0</v>
      </c>
      <c r="E293" s="81">
        <v>98</v>
      </c>
      <c r="F293" s="60"/>
      <c r="G293" s="61">
        <f t="shared" si="69"/>
        <v>0</v>
      </c>
      <c r="H293" s="62"/>
    </row>
    <row r="294" spans="1:8" ht="17.25" customHeight="1" x14ac:dyDescent="0.15">
      <c r="A294" s="72" t="s">
        <v>1245</v>
      </c>
      <c r="B294" s="88" t="s">
        <v>650</v>
      </c>
      <c r="C294" s="57" t="s">
        <v>651</v>
      </c>
      <c r="D294" s="58" t="s">
        <v>0</v>
      </c>
      <c r="E294" s="81">
        <v>5</v>
      </c>
      <c r="F294" s="60"/>
      <c r="G294" s="61">
        <f t="shared" ref="G294" si="70">ROUND(E294*F294,2)</f>
        <v>0</v>
      </c>
      <c r="H294" s="62"/>
    </row>
    <row r="295" spans="1:8" x14ac:dyDescent="0.15">
      <c r="A295" s="72"/>
      <c r="B295" s="88"/>
      <c r="C295" s="57"/>
      <c r="D295" s="58"/>
      <c r="E295" s="81"/>
      <c r="F295" s="60"/>
      <c r="G295" s="61"/>
      <c r="H295" s="62"/>
    </row>
    <row r="296" spans="1:8" x14ac:dyDescent="0.15">
      <c r="A296" s="115" t="s">
        <v>730</v>
      </c>
      <c r="B296" s="116"/>
      <c r="C296" s="49" t="s">
        <v>873</v>
      </c>
      <c r="D296" s="66"/>
      <c r="E296" s="117"/>
      <c r="F296" s="67"/>
      <c r="G296" s="118">
        <f>SUM(G297:G313)</f>
        <v>0</v>
      </c>
      <c r="H296" s="54" t="e">
        <f>G296/$G$463</f>
        <v>#DIV/0!</v>
      </c>
    </row>
    <row r="297" spans="1:8" ht="22.5" x14ac:dyDescent="0.15">
      <c r="A297" s="72" t="s">
        <v>851</v>
      </c>
      <c r="B297" s="119" t="s">
        <v>487</v>
      </c>
      <c r="C297" s="57" t="s">
        <v>1046</v>
      </c>
      <c r="D297" s="58" t="s">
        <v>9</v>
      </c>
      <c r="E297" s="81">
        <v>60</v>
      </c>
      <c r="F297" s="60"/>
      <c r="G297" s="61">
        <f t="shared" ref="G297" si="71">ROUND(E297*F297,2)</f>
        <v>0</v>
      </c>
      <c r="H297" s="62"/>
    </row>
    <row r="298" spans="1:8" ht="22.5" x14ac:dyDescent="0.15">
      <c r="A298" s="72" t="s">
        <v>865</v>
      </c>
      <c r="B298" s="119" t="s">
        <v>467</v>
      </c>
      <c r="C298" s="57" t="s">
        <v>468</v>
      </c>
      <c r="D298" s="58" t="s">
        <v>0</v>
      </c>
      <c r="E298" s="81">
        <v>20</v>
      </c>
      <c r="F298" s="60"/>
      <c r="G298" s="61">
        <f t="shared" ref="G298:G299" si="72">ROUND(E298*F298,2)</f>
        <v>0</v>
      </c>
      <c r="H298" s="62"/>
    </row>
    <row r="299" spans="1:8" x14ac:dyDescent="0.15">
      <c r="A299" s="72" t="s">
        <v>866</v>
      </c>
      <c r="B299" s="119" t="s">
        <v>481</v>
      </c>
      <c r="C299" s="57" t="s">
        <v>482</v>
      </c>
      <c r="D299" s="58" t="s">
        <v>0</v>
      </c>
      <c r="E299" s="81">
        <v>20</v>
      </c>
      <c r="F299" s="60"/>
      <c r="G299" s="61">
        <f t="shared" si="72"/>
        <v>0</v>
      </c>
      <c r="H299" s="62"/>
    </row>
    <row r="300" spans="1:8" x14ac:dyDescent="0.15">
      <c r="A300" s="72" t="s">
        <v>867</v>
      </c>
      <c r="B300" s="119" t="s">
        <v>382</v>
      </c>
      <c r="C300" s="57" t="s">
        <v>383</v>
      </c>
      <c r="D300" s="58" t="s">
        <v>0</v>
      </c>
      <c r="E300" s="81">
        <v>20</v>
      </c>
      <c r="F300" s="60"/>
      <c r="G300" s="61">
        <f t="shared" ref="G300:G310" si="73">ROUND(E300*F300,2)</f>
        <v>0</v>
      </c>
      <c r="H300" s="62"/>
    </row>
    <row r="301" spans="1:8" x14ac:dyDescent="0.15">
      <c r="A301" s="72" t="s">
        <v>868</v>
      </c>
      <c r="B301" s="119" t="s">
        <v>469</v>
      </c>
      <c r="C301" s="57" t="s">
        <v>470</v>
      </c>
      <c r="D301" s="58" t="s">
        <v>0</v>
      </c>
      <c r="E301" s="81">
        <v>2</v>
      </c>
      <c r="F301" s="60"/>
      <c r="G301" s="61">
        <f t="shared" si="73"/>
        <v>0</v>
      </c>
      <c r="H301" s="62"/>
    </row>
    <row r="302" spans="1:8" x14ac:dyDescent="0.15">
      <c r="A302" s="72" t="s">
        <v>950</v>
      </c>
      <c r="B302" s="119" t="s">
        <v>471</v>
      </c>
      <c r="C302" s="57" t="s">
        <v>472</v>
      </c>
      <c r="D302" s="58" t="s">
        <v>0</v>
      </c>
      <c r="E302" s="81">
        <v>20</v>
      </c>
      <c r="F302" s="60"/>
      <c r="G302" s="61">
        <f t="shared" si="73"/>
        <v>0</v>
      </c>
      <c r="H302" s="62"/>
    </row>
    <row r="303" spans="1:8" x14ac:dyDescent="0.15">
      <c r="A303" s="72" t="s">
        <v>869</v>
      </c>
      <c r="B303" s="119" t="s">
        <v>475</v>
      </c>
      <c r="C303" s="57" t="s">
        <v>476</v>
      </c>
      <c r="D303" s="58" t="s">
        <v>0</v>
      </c>
      <c r="E303" s="81">
        <v>2</v>
      </c>
      <c r="F303" s="60"/>
      <c r="G303" s="61">
        <f t="shared" si="73"/>
        <v>0</v>
      </c>
      <c r="H303" s="62"/>
    </row>
    <row r="304" spans="1:8" x14ac:dyDescent="0.15">
      <c r="A304" s="72" t="s">
        <v>870</v>
      </c>
      <c r="B304" s="119" t="s">
        <v>477</v>
      </c>
      <c r="C304" s="57" t="s">
        <v>478</v>
      </c>
      <c r="D304" s="58" t="s">
        <v>0</v>
      </c>
      <c r="E304" s="81">
        <v>2</v>
      </c>
      <c r="F304" s="60"/>
      <c r="G304" s="61">
        <f t="shared" si="73"/>
        <v>0</v>
      </c>
      <c r="H304" s="62"/>
    </row>
    <row r="305" spans="1:8" ht="11.25" customHeight="1" x14ac:dyDescent="0.15">
      <c r="A305" s="72" t="s">
        <v>951</v>
      </c>
      <c r="B305" s="119" t="s">
        <v>485</v>
      </c>
      <c r="C305" s="57" t="s">
        <v>486</v>
      </c>
      <c r="D305" s="58" t="s">
        <v>0</v>
      </c>
      <c r="E305" s="81">
        <v>2</v>
      </c>
      <c r="F305" s="60"/>
      <c r="G305" s="61">
        <f t="shared" si="73"/>
        <v>0</v>
      </c>
      <c r="H305" s="62"/>
    </row>
    <row r="306" spans="1:8" ht="11.25" customHeight="1" x14ac:dyDescent="0.15">
      <c r="A306" s="72" t="s">
        <v>952</v>
      </c>
      <c r="B306" s="119" t="s">
        <v>378</v>
      </c>
      <c r="C306" s="57" t="s">
        <v>379</v>
      </c>
      <c r="D306" s="58" t="s">
        <v>9</v>
      </c>
      <c r="E306" s="81">
        <v>100</v>
      </c>
      <c r="F306" s="60"/>
      <c r="G306" s="61">
        <f t="shared" si="73"/>
        <v>0</v>
      </c>
      <c r="H306" s="62"/>
    </row>
    <row r="307" spans="1:8" ht="11.25" customHeight="1" x14ac:dyDescent="0.15">
      <c r="A307" s="72" t="s">
        <v>953</v>
      </c>
      <c r="B307" s="119" t="s">
        <v>382</v>
      </c>
      <c r="C307" s="57" t="s">
        <v>383</v>
      </c>
      <c r="D307" s="58" t="s">
        <v>0</v>
      </c>
      <c r="E307" s="81">
        <v>20</v>
      </c>
      <c r="F307" s="60"/>
      <c r="G307" s="61">
        <f t="shared" si="73"/>
        <v>0</v>
      </c>
      <c r="H307" s="62"/>
    </row>
    <row r="308" spans="1:8" ht="11.25" customHeight="1" x14ac:dyDescent="0.15">
      <c r="A308" s="72" t="s">
        <v>954</v>
      </c>
      <c r="B308" s="119" t="s">
        <v>458</v>
      </c>
      <c r="C308" s="57" t="s">
        <v>459</v>
      </c>
      <c r="D308" s="58" t="s">
        <v>0</v>
      </c>
      <c r="E308" s="81">
        <v>20</v>
      </c>
      <c r="F308" s="60"/>
      <c r="G308" s="61">
        <f t="shared" si="73"/>
        <v>0</v>
      </c>
      <c r="H308" s="62"/>
    </row>
    <row r="309" spans="1:8" ht="22.5" x14ac:dyDescent="0.15">
      <c r="A309" s="72" t="s">
        <v>1246</v>
      </c>
      <c r="B309" s="119" t="s">
        <v>465</v>
      </c>
      <c r="C309" s="57" t="s">
        <v>466</v>
      </c>
      <c r="D309" s="58" t="s">
        <v>0</v>
      </c>
      <c r="E309" s="81">
        <v>2</v>
      </c>
      <c r="F309" s="60"/>
      <c r="G309" s="61">
        <f t="shared" si="73"/>
        <v>0</v>
      </c>
      <c r="H309" s="62"/>
    </row>
    <row r="310" spans="1:8" ht="11.25" customHeight="1" x14ac:dyDescent="0.15">
      <c r="A310" s="72" t="s">
        <v>1247</v>
      </c>
      <c r="B310" s="119" t="s">
        <v>473</v>
      </c>
      <c r="C310" s="57" t="s">
        <v>474</v>
      </c>
      <c r="D310" s="58" t="s">
        <v>9</v>
      </c>
      <c r="E310" s="81">
        <v>2</v>
      </c>
      <c r="F310" s="60"/>
      <c r="G310" s="61">
        <f t="shared" si="73"/>
        <v>0</v>
      </c>
      <c r="H310" s="62"/>
    </row>
    <row r="311" spans="1:8" ht="11.25" customHeight="1" x14ac:dyDescent="0.15">
      <c r="A311" s="72" t="s">
        <v>1248</v>
      </c>
      <c r="B311" s="119" t="s">
        <v>483</v>
      </c>
      <c r="C311" s="57" t="s">
        <v>484</v>
      </c>
      <c r="D311" s="58" t="s">
        <v>0</v>
      </c>
      <c r="E311" s="81">
        <v>2</v>
      </c>
      <c r="F311" s="60"/>
      <c r="G311" s="61">
        <f t="shared" ref="G311:G312" si="74">ROUND(E311*F311,2)</f>
        <v>0</v>
      </c>
      <c r="H311" s="62"/>
    </row>
    <row r="312" spans="1:8" ht="11.25" customHeight="1" x14ac:dyDescent="0.15">
      <c r="A312" s="72" t="s">
        <v>1249</v>
      </c>
      <c r="B312" s="119" t="s">
        <v>479</v>
      </c>
      <c r="C312" s="57" t="s">
        <v>480</v>
      </c>
      <c r="D312" s="58" t="s">
        <v>0</v>
      </c>
      <c r="E312" s="81">
        <v>2</v>
      </c>
      <c r="F312" s="60"/>
      <c r="G312" s="61">
        <f t="shared" si="74"/>
        <v>0</v>
      </c>
      <c r="H312" s="62"/>
    </row>
    <row r="313" spans="1:8" x14ac:dyDescent="0.15">
      <c r="A313" s="72"/>
      <c r="B313" s="119"/>
      <c r="C313" s="57"/>
      <c r="D313" s="58"/>
      <c r="E313" s="81"/>
      <c r="F313" s="120"/>
      <c r="G313" s="61"/>
      <c r="H313" s="62"/>
    </row>
    <row r="314" spans="1:8" x14ac:dyDescent="0.15">
      <c r="A314" s="115" t="s">
        <v>731</v>
      </c>
      <c r="B314" s="116"/>
      <c r="C314" s="49" t="s">
        <v>888</v>
      </c>
      <c r="D314" s="66"/>
      <c r="E314" s="117"/>
      <c r="F314" s="67"/>
      <c r="G314" s="53">
        <f>SUM(G315:G327)</f>
        <v>0</v>
      </c>
      <c r="H314" s="54" t="e">
        <f>G314/$G$463</f>
        <v>#DIV/0!</v>
      </c>
    </row>
    <row r="315" spans="1:8" x14ac:dyDescent="0.15">
      <c r="A315" s="72" t="s">
        <v>733</v>
      </c>
      <c r="B315" s="121" t="s">
        <v>551</v>
      </c>
      <c r="C315" s="57" t="s">
        <v>552</v>
      </c>
      <c r="D315" s="58" t="s">
        <v>9</v>
      </c>
      <c r="E315" s="82">
        <v>360</v>
      </c>
      <c r="F315" s="60"/>
      <c r="G315" s="70">
        <f t="shared" ref="G315" si="75">ROUND(E315*F315,2)</f>
        <v>0</v>
      </c>
      <c r="H315" s="62"/>
    </row>
    <row r="316" spans="1:8" x14ac:dyDescent="0.15">
      <c r="A316" s="72" t="s">
        <v>1069</v>
      </c>
      <c r="B316" s="121" t="s">
        <v>553</v>
      </c>
      <c r="C316" s="57" t="s">
        <v>554</v>
      </c>
      <c r="D316" s="58" t="s">
        <v>9</v>
      </c>
      <c r="E316" s="82">
        <v>180</v>
      </c>
      <c r="F316" s="60"/>
      <c r="G316" s="70">
        <f t="shared" ref="G316:G320" si="76">ROUND(E316*F316,2)</f>
        <v>0</v>
      </c>
      <c r="H316" s="62"/>
    </row>
    <row r="317" spans="1:8" x14ac:dyDescent="0.15">
      <c r="A317" s="72" t="s">
        <v>1070</v>
      </c>
      <c r="B317" s="121" t="s">
        <v>555</v>
      </c>
      <c r="C317" s="57" t="s">
        <v>556</v>
      </c>
      <c r="D317" s="58" t="s">
        <v>9</v>
      </c>
      <c r="E317" s="82">
        <v>180</v>
      </c>
      <c r="F317" s="60"/>
      <c r="G317" s="70">
        <f t="shared" si="76"/>
        <v>0</v>
      </c>
      <c r="H317" s="62"/>
    </row>
    <row r="318" spans="1:8" x14ac:dyDescent="0.15">
      <c r="A318" s="72" t="s">
        <v>1071</v>
      </c>
      <c r="B318" s="121" t="s">
        <v>557</v>
      </c>
      <c r="C318" s="57" t="s">
        <v>558</v>
      </c>
      <c r="D318" s="58" t="s">
        <v>9</v>
      </c>
      <c r="E318" s="82">
        <v>180</v>
      </c>
      <c r="F318" s="60"/>
      <c r="G318" s="70">
        <f t="shared" si="76"/>
        <v>0</v>
      </c>
      <c r="H318" s="62"/>
    </row>
    <row r="319" spans="1:8" x14ac:dyDescent="0.15">
      <c r="A319" s="72" t="s">
        <v>1072</v>
      </c>
      <c r="B319" s="121" t="s">
        <v>559</v>
      </c>
      <c r="C319" s="57" t="s">
        <v>560</v>
      </c>
      <c r="D319" s="58" t="s">
        <v>9</v>
      </c>
      <c r="E319" s="82">
        <v>150</v>
      </c>
      <c r="F319" s="60"/>
      <c r="G319" s="70">
        <f t="shared" si="76"/>
        <v>0</v>
      </c>
      <c r="H319" s="62"/>
    </row>
    <row r="320" spans="1:8" x14ac:dyDescent="0.15">
      <c r="A320" s="72" t="s">
        <v>1073</v>
      </c>
      <c r="B320" s="121" t="s">
        <v>561</v>
      </c>
      <c r="C320" s="57" t="s">
        <v>562</v>
      </c>
      <c r="D320" s="58" t="s">
        <v>9</v>
      </c>
      <c r="E320" s="82">
        <v>90</v>
      </c>
      <c r="F320" s="60"/>
      <c r="G320" s="70">
        <f t="shared" si="76"/>
        <v>0</v>
      </c>
      <c r="H320" s="62"/>
    </row>
    <row r="321" spans="1:8" ht="22.5" x14ac:dyDescent="0.15">
      <c r="A321" s="72" t="s">
        <v>1074</v>
      </c>
      <c r="B321" s="272" t="s">
        <v>581</v>
      </c>
      <c r="C321" s="57" t="s">
        <v>582</v>
      </c>
      <c r="D321" s="58" t="s">
        <v>0</v>
      </c>
      <c r="E321" s="82">
        <v>60</v>
      </c>
      <c r="F321" s="60"/>
      <c r="G321" s="70">
        <f t="shared" ref="G321:G326" si="77">ROUND(E321*F321,2)</f>
        <v>0</v>
      </c>
      <c r="H321" s="62"/>
    </row>
    <row r="322" spans="1:8" ht="22.5" x14ac:dyDescent="0.15">
      <c r="A322" s="72" t="s">
        <v>1250</v>
      </c>
      <c r="B322" s="272" t="s">
        <v>583</v>
      </c>
      <c r="C322" s="57" t="s">
        <v>584</v>
      </c>
      <c r="D322" s="58" t="s">
        <v>0</v>
      </c>
      <c r="E322" s="82">
        <v>60</v>
      </c>
      <c r="F322" s="60"/>
      <c r="G322" s="70">
        <f t="shared" si="77"/>
        <v>0</v>
      </c>
      <c r="H322" s="62"/>
    </row>
    <row r="323" spans="1:8" ht="22.5" x14ac:dyDescent="0.15">
      <c r="A323" s="72" t="s">
        <v>1251</v>
      </c>
      <c r="B323" s="272" t="s">
        <v>585</v>
      </c>
      <c r="C323" s="57" t="s">
        <v>586</v>
      </c>
      <c r="D323" s="58" t="s">
        <v>0</v>
      </c>
      <c r="E323" s="82">
        <v>60</v>
      </c>
      <c r="F323" s="60"/>
      <c r="G323" s="70">
        <f t="shared" si="77"/>
        <v>0</v>
      </c>
      <c r="H323" s="62"/>
    </row>
    <row r="324" spans="1:8" ht="22.5" x14ac:dyDescent="0.15">
      <c r="A324" s="72" t="s">
        <v>155</v>
      </c>
      <c r="B324" s="272" t="s">
        <v>587</v>
      </c>
      <c r="C324" s="57" t="s">
        <v>588</v>
      </c>
      <c r="D324" s="58" t="s">
        <v>0</v>
      </c>
      <c r="E324" s="82">
        <v>60</v>
      </c>
      <c r="F324" s="60"/>
      <c r="G324" s="70">
        <f t="shared" si="77"/>
        <v>0</v>
      </c>
      <c r="H324" s="62"/>
    </row>
    <row r="325" spans="1:8" ht="22.5" x14ac:dyDescent="0.15">
      <c r="A325" s="72" t="s">
        <v>156</v>
      </c>
      <c r="B325" s="272" t="s">
        <v>589</v>
      </c>
      <c r="C325" s="57" t="s">
        <v>590</v>
      </c>
      <c r="D325" s="58" t="s">
        <v>0</v>
      </c>
      <c r="E325" s="82">
        <v>56</v>
      </c>
      <c r="F325" s="60"/>
      <c r="G325" s="70">
        <f t="shared" si="77"/>
        <v>0</v>
      </c>
      <c r="H325" s="62"/>
    </row>
    <row r="326" spans="1:8" ht="22.5" x14ac:dyDescent="0.15">
      <c r="A326" s="72" t="s">
        <v>1252</v>
      </c>
      <c r="B326" s="91" t="s">
        <v>893</v>
      </c>
      <c r="C326" s="57" t="s">
        <v>947</v>
      </c>
      <c r="D326" s="58" t="s">
        <v>833</v>
      </c>
      <c r="E326" s="81">
        <v>31</v>
      </c>
      <c r="F326" s="60"/>
      <c r="G326" s="61">
        <f t="shared" si="77"/>
        <v>0</v>
      </c>
      <c r="H326" s="62"/>
    </row>
    <row r="327" spans="1:8" x14ac:dyDescent="0.15">
      <c r="A327" s="72"/>
      <c r="B327" s="119"/>
      <c r="C327" s="57"/>
      <c r="D327" s="58"/>
      <c r="E327" s="81"/>
      <c r="F327" s="81"/>
      <c r="G327" s="61"/>
      <c r="H327" s="62"/>
    </row>
    <row r="328" spans="1:8" x14ac:dyDescent="0.15">
      <c r="A328" s="115" t="s">
        <v>734</v>
      </c>
      <c r="B328" s="116"/>
      <c r="C328" s="49" t="s">
        <v>1057</v>
      </c>
      <c r="D328" s="66"/>
      <c r="E328" s="117"/>
      <c r="F328" s="67"/>
      <c r="G328" s="53">
        <f>SUM(G329:G336)</f>
        <v>0</v>
      </c>
      <c r="H328" s="54" t="e">
        <f>G328/$G$463</f>
        <v>#DIV/0!</v>
      </c>
    </row>
    <row r="329" spans="1:8" x14ac:dyDescent="0.15">
      <c r="A329" s="72" t="s">
        <v>736</v>
      </c>
      <c r="B329" s="88" t="s">
        <v>652</v>
      </c>
      <c r="C329" s="57" t="s">
        <v>653</v>
      </c>
      <c r="D329" s="58" t="s">
        <v>0</v>
      </c>
      <c r="E329" s="83">
        <v>9</v>
      </c>
      <c r="F329" s="60"/>
      <c r="G329" s="61">
        <f t="shared" ref="G329" si="78">ROUND(E329*F329,2)</f>
        <v>0</v>
      </c>
      <c r="H329" s="62"/>
    </row>
    <row r="330" spans="1:8" x14ac:dyDescent="0.15">
      <c r="A330" s="72" t="s">
        <v>852</v>
      </c>
      <c r="B330" s="88" t="s">
        <v>301</v>
      </c>
      <c r="C330" s="57" t="s">
        <v>302</v>
      </c>
      <c r="D330" s="58" t="s">
        <v>11</v>
      </c>
      <c r="E330" s="83">
        <v>1</v>
      </c>
      <c r="F330" s="60"/>
      <c r="G330" s="61">
        <f t="shared" ref="G330:G332" si="79">ROUND(E330*F330,2)</f>
        <v>0</v>
      </c>
      <c r="H330" s="62"/>
    </row>
    <row r="331" spans="1:8" x14ac:dyDescent="0.15">
      <c r="A331" s="72" t="s">
        <v>853</v>
      </c>
      <c r="B331" s="88" t="s">
        <v>303</v>
      </c>
      <c r="C331" s="57" t="s">
        <v>304</v>
      </c>
      <c r="D331" s="58" t="s">
        <v>11</v>
      </c>
      <c r="E331" s="83">
        <v>1</v>
      </c>
      <c r="F331" s="60"/>
      <c r="G331" s="61">
        <f t="shared" si="79"/>
        <v>0</v>
      </c>
      <c r="H331" s="62"/>
    </row>
    <row r="332" spans="1:8" x14ac:dyDescent="0.15">
      <c r="A332" s="72" t="s">
        <v>854</v>
      </c>
      <c r="B332" s="88" t="s">
        <v>305</v>
      </c>
      <c r="C332" s="57" t="s">
        <v>306</v>
      </c>
      <c r="D332" s="58" t="s">
        <v>11</v>
      </c>
      <c r="E332" s="83">
        <v>1</v>
      </c>
      <c r="F332" s="60"/>
      <c r="G332" s="61">
        <f t="shared" si="79"/>
        <v>0</v>
      </c>
      <c r="H332" s="62"/>
    </row>
    <row r="333" spans="1:8" x14ac:dyDescent="0.15">
      <c r="A333" s="72" t="s">
        <v>871</v>
      </c>
      <c r="B333" s="88" t="s">
        <v>297</v>
      </c>
      <c r="C333" s="57" t="s">
        <v>298</v>
      </c>
      <c r="D333" s="58" t="s">
        <v>11</v>
      </c>
      <c r="E333" s="83">
        <v>2</v>
      </c>
      <c r="F333" s="60"/>
      <c r="G333" s="61">
        <f t="shared" ref="G333" si="80">ROUND(E333*F333,2)</f>
        <v>0</v>
      </c>
      <c r="H333" s="62"/>
    </row>
    <row r="334" spans="1:8" x14ac:dyDescent="0.15">
      <c r="A334" s="72" t="s">
        <v>889</v>
      </c>
      <c r="B334" s="88" t="s">
        <v>299</v>
      </c>
      <c r="C334" s="57" t="s">
        <v>300</v>
      </c>
      <c r="D334" s="58" t="s">
        <v>0</v>
      </c>
      <c r="E334" s="83">
        <v>2</v>
      </c>
      <c r="F334" s="60"/>
      <c r="G334" s="61">
        <f t="shared" ref="G334:G335" si="81">ROUND(E334*F334,2)</f>
        <v>0</v>
      </c>
      <c r="H334" s="62"/>
    </row>
    <row r="335" spans="1:8" ht="67.5" x14ac:dyDescent="0.15">
      <c r="A335" s="72" t="s">
        <v>965</v>
      </c>
      <c r="B335" s="91" t="s">
        <v>976</v>
      </c>
      <c r="C335" s="57" t="s">
        <v>1068</v>
      </c>
      <c r="D335" s="58" t="s">
        <v>11</v>
      </c>
      <c r="E335" s="83">
        <v>1</v>
      </c>
      <c r="F335" s="60"/>
      <c r="G335" s="61">
        <f t="shared" si="81"/>
        <v>0</v>
      </c>
      <c r="H335" s="62"/>
    </row>
    <row r="336" spans="1:8" x14ac:dyDescent="0.15">
      <c r="A336" s="122"/>
      <c r="B336" s="123"/>
      <c r="C336" s="57"/>
      <c r="D336" s="64"/>
      <c r="E336" s="124"/>
      <c r="F336" s="65"/>
      <c r="G336" s="61"/>
      <c r="H336" s="62"/>
    </row>
    <row r="337" spans="1:8" x14ac:dyDescent="0.15">
      <c r="A337" s="47" t="s">
        <v>872</v>
      </c>
      <c r="B337" s="48"/>
      <c r="C337" s="49" t="s">
        <v>732</v>
      </c>
      <c r="D337" s="66"/>
      <c r="E337" s="51"/>
      <c r="F337" s="67"/>
      <c r="G337" s="53">
        <f>SUM(G338:G393)</f>
        <v>0</v>
      </c>
      <c r="H337" s="54" t="e">
        <f>G337/$G$463</f>
        <v>#DIV/0!</v>
      </c>
    </row>
    <row r="338" spans="1:8" ht="22.5" x14ac:dyDescent="0.15">
      <c r="A338" s="72" t="s">
        <v>874</v>
      </c>
      <c r="B338" s="119" t="s">
        <v>527</v>
      </c>
      <c r="C338" s="57" t="s">
        <v>528</v>
      </c>
      <c r="D338" s="58" t="s">
        <v>9</v>
      </c>
      <c r="E338" s="81">
        <v>300</v>
      </c>
      <c r="F338" s="60"/>
      <c r="G338" s="61">
        <f t="shared" ref="G338:G368" si="82">ROUND(E338*F338,2)</f>
        <v>0</v>
      </c>
      <c r="H338" s="62"/>
    </row>
    <row r="339" spans="1:8" ht="22.5" x14ac:dyDescent="0.15">
      <c r="A339" s="72" t="s">
        <v>1253</v>
      </c>
      <c r="B339" s="119" t="s">
        <v>529</v>
      </c>
      <c r="C339" s="57" t="s">
        <v>530</v>
      </c>
      <c r="D339" s="58" t="s">
        <v>9</v>
      </c>
      <c r="E339" s="81">
        <v>200</v>
      </c>
      <c r="F339" s="60"/>
      <c r="G339" s="61">
        <f t="shared" si="82"/>
        <v>0</v>
      </c>
      <c r="H339" s="62"/>
    </row>
    <row r="340" spans="1:8" ht="22.5" x14ac:dyDescent="0.15">
      <c r="A340" s="72" t="s">
        <v>1254</v>
      </c>
      <c r="B340" s="119" t="s">
        <v>531</v>
      </c>
      <c r="C340" s="57" t="s">
        <v>532</v>
      </c>
      <c r="D340" s="58" t="s">
        <v>9</v>
      </c>
      <c r="E340" s="81">
        <v>20</v>
      </c>
      <c r="F340" s="60"/>
      <c r="G340" s="61">
        <f t="shared" si="82"/>
        <v>0</v>
      </c>
      <c r="H340" s="62"/>
    </row>
    <row r="341" spans="1:8" ht="22.5" x14ac:dyDescent="0.15">
      <c r="A341" s="72" t="s">
        <v>1255</v>
      </c>
      <c r="B341" s="119" t="s">
        <v>533</v>
      </c>
      <c r="C341" s="57" t="s">
        <v>534</v>
      </c>
      <c r="D341" s="58" t="s">
        <v>9</v>
      </c>
      <c r="E341" s="81">
        <v>150</v>
      </c>
      <c r="F341" s="60"/>
      <c r="G341" s="61">
        <f t="shared" ref="G341:G343" si="83">ROUND(E341*F341,2)</f>
        <v>0</v>
      </c>
      <c r="H341" s="62"/>
    </row>
    <row r="342" spans="1:8" ht="22.5" x14ac:dyDescent="0.15">
      <c r="A342" s="72" t="s">
        <v>1256</v>
      </c>
      <c r="B342" s="119" t="s">
        <v>535</v>
      </c>
      <c r="C342" s="57" t="s">
        <v>536</v>
      </c>
      <c r="D342" s="58" t="s">
        <v>9</v>
      </c>
      <c r="E342" s="81">
        <v>100</v>
      </c>
      <c r="F342" s="60"/>
      <c r="G342" s="61">
        <f t="shared" si="83"/>
        <v>0</v>
      </c>
      <c r="H342" s="62"/>
    </row>
    <row r="343" spans="1:8" ht="22.5" x14ac:dyDescent="0.15">
      <c r="A343" s="72" t="s">
        <v>1257</v>
      </c>
      <c r="B343" s="119" t="s">
        <v>537</v>
      </c>
      <c r="C343" s="57" t="s">
        <v>538</v>
      </c>
      <c r="D343" s="58" t="s">
        <v>9</v>
      </c>
      <c r="E343" s="81">
        <v>100</v>
      </c>
      <c r="F343" s="60"/>
      <c r="G343" s="61">
        <f t="shared" si="83"/>
        <v>0</v>
      </c>
      <c r="H343" s="62"/>
    </row>
    <row r="344" spans="1:8" ht="22.5" x14ac:dyDescent="0.15">
      <c r="A344" s="72" t="s">
        <v>1258</v>
      </c>
      <c r="B344" s="119" t="s">
        <v>539</v>
      </c>
      <c r="C344" s="57" t="s">
        <v>540</v>
      </c>
      <c r="D344" s="58" t="s">
        <v>9</v>
      </c>
      <c r="E344" s="81">
        <v>30</v>
      </c>
      <c r="F344" s="60"/>
      <c r="G344" s="61">
        <f t="shared" ref="G344:G345" si="84">ROUND(E344*F344,2)</f>
        <v>0</v>
      </c>
      <c r="H344" s="62"/>
    </row>
    <row r="345" spans="1:8" ht="22.5" x14ac:dyDescent="0.15">
      <c r="A345" s="72" t="s">
        <v>1259</v>
      </c>
      <c r="B345" s="119" t="s">
        <v>541</v>
      </c>
      <c r="C345" s="57" t="s">
        <v>542</v>
      </c>
      <c r="D345" s="58" t="s">
        <v>9</v>
      </c>
      <c r="E345" s="81">
        <v>20</v>
      </c>
      <c r="F345" s="60"/>
      <c r="G345" s="61">
        <f t="shared" si="84"/>
        <v>0</v>
      </c>
      <c r="H345" s="62"/>
    </row>
    <row r="346" spans="1:8" ht="22.5" x14ac:dyDescent="0.15">
      <c r="A346" s="72" t="s">
        <v>1260</v>
      </c>
      <c r="B346" s="119" t="s">
        <v>543</v>
      </c>
      <c r="C346" s="57" t="s">
        <v>544</v>
      </c>
      <c r="D346" s="58" t="s">
        <v>9</v>
      </c>
      <c r="E346" s="81">
        <v>60</v>
      </c>
      <c r="F346" s="60"/>
      <c r="G346" s="61">
        <f t="shared" ref="G346" si="85">ROUND(E346*F346,2)</f>
        <v>0</v>
      </c>
      <c r="H346" s="62"/>
    </row>
    <row r="347" spans="1:8" x14ac:dyDescent="0.15">
      <c r="A347" s="72" t="s">
        <v>163</v>
      </c>
      <c r="B347" s="119" t="s">
        <v>501</v>
      </c>
      <c r="C347" s="57" t="s">
        <v>502</v>
      </c>
      <c r="D347" s="58" t="s">
        <v>0</v>
      </c>
      <c r="E347" s="81">
        <v>11</v>
      </c>
      <c r="F347" s="60"/>
      <c r="G347" s="61">
        <f t="shared" ref="G347:G348" si="86">ROUND(E347*F347,2)</f>
        <v>0</v>
      </c>
      <c r="H347" s="62"/>
    </row>
    <row r="348" spans="1:8" x14ac:dyDescent="0.15">
      <c r="A348" s="72" t="s">
        <v>1261</v>
      </c>
      <c r="B348" s="119" t="s">
        <v>765</v>
      </c>
      <c r="C348" s="57" t="s">
        <v>766</v>
      </c>
      <c r="D348" s="58" t="s">
        <v>0</v>
      </c>
      <c r="E348" s="81">
        <v>11</v>
      </c>
      <c r="F348" s="60"/>
      <c r="G348" s="61">
        <f t="shared" si="86"/>
        <v>0</v>
      </c>
      <c r="H348" s="62"/>
    </row>
    <row r="349" spans="1:8" x14ac:dyDescent="0.15">
      <c r="A349" s="72" t="s">
        <v>164</v>
      </c>
      <c r="B349" s="119" t="s">
        <v>488</v>
      </c>
      <c r="C349" s="57" t="s">
        <v>1047</v>
      </c>
      <c r="D349" s="58" t="s">
        <v>0</v>
      </c>
      <c r="E349" s="81">
        <v>17</v>
      </c>
      <c r="F349" s="60"/>
      <c r="G349" s="61">
        <f t="shared" si="82"/>
        <v>0</v>
      </c>
      <c r="H349" s="62"/>
    </row>
    <row r="350" spans="1:8" x14ac:dyDescent="0.15">
      <c r="A350" s="72" t="s">
        <v>165</v>
      </c>
      <c r="B350" s="119" t="s">
        <v>491</v>
      </c>
      <c r="C350" s="57" t="s">
        <v>492</v>
      </c>
      <c r="D350" s="58" t="s">
        <v>0</v>
      </c>
      <c r="E350" s="81">
        <v>2</v>
      </c>
      <c r="F350" s="60"/>
      <c r="G350" s="61">
        <f t="shared" si="82"/>
        <v>0</v>
      </c>
      <c r="H350" s="62"/>
    </row>
    <row r="351" spans="1:8" x14ac:dyDescent="0.15">
      <c r="A351" s="72" t="s">
        <v>1262</v>
      </c>
      <c r="B351" s="119" t="s">
        <v>493</v>
      </c>
      <c r="C351" s="57" t="s">
        <v>494</v>
      </c>
      <c r="D351" s="58" t="s">
        <v>11</v>
      </c>
      <c r="E351" s="81">
        <v>14</v>
      </c>
      <c r="F351" s="60"/>
      <c r="G351" s="61">
        <f>ROUND(E351*F351,2)</f>
        <v>0</v>
      </c>
      <c r="H351" s="62"/>
    </row>
    <row r="352" spans="1:8" ht="22.5" x14ac:dyDescent="0.15">
      <c r="A352" s="72" t="s">
        <v>1263</v>
      </c>
      <c r="B352" s="119" t="s">
        <v>256</v>
      </c>
      <c r="C352" s="57" t="s">
        <v>257</v>
      </c>
      <c r="D352" s="58" t="s">
        <v>0</v>
      </c>
      <c r="E352" s="81">
        <v>13</v>
      </c>
      <c r="F352" s="60"/>
      <c r="G352" s="61">
        <f>ROUND(E352*F352,2)</f>
        <v>0</v>
      </c>
      <c r="H352" s="62"/>
    </row>
    <row r="353" spans="1:8" x14ac:dyDescent="0.15">
      <c r="A353" s="72" t="s">
        <v>168</v>
      </c>
      <c r="B353" s="119" t="s">
        <v>509</v>
      </c>
      <c r="C353" s="57" t="s">
        <v>510</v>
      </c>
      <c r="D353" s="58" t="s">
        <v>0</v>
      </c>
      <c r="E353" s="81">
        <v>7</v>
      </c>
      <c r="F353" s="60"/>
      <c r="G353" s="61">
        <f t="shared" si="82"/>
        <v>0</v>
      </c>
      <c r="H353" s="62"/>
    </row>
    <row r="354" spans="1:8" ht="22.5" x14ac:dyDescent="0.15">
      <c r="A354" s="72" t="s">
        <v>1264</v>
      </c>
      <c r="B354" s="119" t="s">
        <v>511</v>
      </c>
      <c r="C354" s="57" t="s">
        <v>512</v>
      </c>
      <c r="D354" s="58" t="s">
        <v>0</v>
      </c>
      <c r="E354" s="81">
        <v>10</v>
      </c>
      <c r="F354" s="60"/>
      <c r="G354" s="61">
        <f t="shared" si="82"/>
        <v>0</v>
      </c>
      <c r="H354" s="62"/>
    </row>
    <row r="355" spans="1:8" ht="22.5" x14ac:dyDescent="0.15">
      <c r="A355" s="72" t="s">
        <v>1265</v>
      </c>
      <c r="B355" s="119" t="s">
        <v>505</v>
      </c>
      <c r="C355" s="57" t="s">
        <v>506</v>
      </c>
      <c r="D355" s="58" t="s">
        <v>0</v>
      </c>
      <c r="E355" s="81">
        <v>30</v>
      </c>
      <c r="F355" s="60"/>
      <c r="G355" s="61">
        <f t="shared" si="82"/>
        <v>0</v>
      </c>
      <c r="H355" s="62"/>
    </row>
    <row r="356" spans="1:8" ht="22.5" x14ac:dyDescent="0.15">
      <c r="A356" s="72" t="s">
        <v>1266</v>
      </c>
      <c r="B356" s="119" t="s">
        <v>507</v>
      </c>
      <c r="C356" s="57" t="s">
        <v>508</v>
      </c>
      <c r="D356" s="58" t="s">
        <v>0</v>
      </c>
      <c r="E356" s="81">
        <v>6</v>
      </c>
      <c r="F356" s="60"/>
      <c r="G356" s="61">
        <f t="shared" ref="G356" si="87">ROUND(E356*F356,2)</f>
        <v>0</v>
      </c>
      <c r="H356" s="62"/>
    </row>
    <row r="357" spans="1:8" ht="18.75" customHeight="1" x14ac:dyDescent="0.15">
      <c r="A357" s="72" t="s">
        <v>169</v>
      </c>
      <c r="B357" s="119" t="s">
        <v>503</v>
      </c>
      <c r="C357" s="57" t="s">
        <v>504</v>
      </c>
      <c r="D357" s="58" t="s">
        <v>0</v>
      </c>
      <c r="E357" s="81">
        <v>7</v>
      </c>
      <c r="F357" s="60"/>
      <c r="G357" s="61">
        <f t="shared" si="82"/>
        <v>0</v>
      </c>
      <c r="H357" s="62"/>
    </row>
    <row r="358" spans="1:8" ht="16.5" customHeight="1" x14ac:dyDescent="0.15">
      <c r="A358" s="72" t="s">
        <v>1267</v>
      </c>
      <c r="B358" s="119" t="s">
        <v>515</v>
      </c>
      <c r="C358" s="57" t="s">
        <v>516</v>
      </c>
      <c r="D358" s="58" t="s">
        <v>0</v>
      </c>
      <c r="E358" s="81">
        <v>6</v>
      </c>
      <c r="F358" s="60"/>
      <c r="G358" s="61">
        <f t="shared" si="82"/>
        <v>0</v>
      </c>
      <c r="H358" s="62"/>
    </row>
    <row r="359" spans="1:8" ht="17.25" customHeight="1" x14ac:dyDescent="0.15">
      <c r="A359" s="72" t="s">
        <v>1268</v>
      </c>
      <c r="B359" s="119" t="s">
        <v>513</v>
      </c>
      <c r="C359" s="57" t="s">
        <v>514</v>
      </c>
      <c r="D359" s="58" t="s">
        <v>0</v>
      </c>
      <c r="E359" s="81">
        <v>6</v>
      </c>
      <c r="F359" s="60"/>
      <c r="G359" s="61">
        <f t="shared" ref="G359" si="88">ROUND(E359*F359,2)</f>
        <v>0</v>
      </c>
      <c r="H359" s="62"/>
    </row>
    <row r="360" spans="1:8" ht="16.5" customHeight="1" x14ac:dyDescent="0.15">
      <c r="A360" s="72" t="s">
        <v>1269</v>
      </c>
      <c r="B360" s="119" t="s">
        <v>495</v>
      </c>
      <c r="C360" s="57" t="s">
        <v>496</v>
      </c>
      <c r="D360" s="58" t="s">
        <v>0</v>
      </c>
      <c r="E360" s="81">
        <v>8</v>
      </c>
      <c r="F360" s="60"/>
      <c r="G360" s="61">
        <f t="shared" ref="G360" si="89">ROUND(E360*F360,2)</f>
        <v>0</v>
      </c>
      <c r="H360" s="62"/>
    </row>
    <row r="361" spans="1:8" ht="16.5" customHeight="1" x14ac:dyDescent="0.15">
      <c r="A361" s="72" t="s">
        <v>1270</v>
      </c>
      <c r="B361" s="119" t="s">
        <v>517</v>
      </c>
      <c r="C361" s="57" t="s">
        <v>518</v>
      </c>
      <c r="D361" s="58" t="s">
        <v>0</v>
      </c>
      <c r="E361" s="81">
        <v>37</v>
      </c>
      <c r="F361" s="60"/>
      <c r="G361" s="61">
        <f t="shared" ref="G361" si="90">ROUND(E361*F361,2)</f>
        <v>0</v>
      </c>
      <c r="H361" s="62"/>
    </row>
    <row r="362" spans="1:8" ht="15.75" customHeight="1" x14ac:dyDescent="0.15">
      <c r="A362" s="72" t="s">
        <v>1271</v>
      </c>
      <c r="B362" s="119" t="s">
        <v>519</v>
      </c>
      <c r="C362" s="57" t="s">
        <v>520</v>
      </c>
      <c r="D362" s="58" t="s">
        <v>0</v>
      </c>
      <c r="E362" s="81">
        <v>12</v>
      </c>
      <c r="F362" s="60"/>
      <c r="G362" s="61">
        <f t="shared" si="82"/>
        <v>0</v>
      </c>
      <c r="H362" s="62"/>
    </row>
    <row r="363" spans="1:8" ht="16.5" customHeight="1" x14ac:dyDescent="0.15">
      <c r="A363" s="72" t="s">
        <v>1272</v>
      </c>
      <c r="B363" s="119" t="s">
        <v>521</v>
      </c>
      <c r="C363" s="57" t="s">
        <v>522</v>
      </c>
      <c r="D363" s="58" t="s">
        <v>0</v>
      </c>
      <c r="E363" s="81">
        <v>36</v>
      </c>
      <c r="F363" s="60"/>
      <c r="G363" s="61">
        <f t="shared" ref="G363" si="91">ROUND(E363*F363,2)</f>
        <v>0</v>
      </c>
      <c r="H363" s="62"/>
    </row>
    <row r="364" spans="1:8" ht="15.75" customHeight="1" x14ac:dyDescent="0.15">
      <c r="A364" s="72" t="s">
        <v>1273</v>
      </c>
      <c r="B364" s="119" t="s">
        <v>523</v>
      </c>
      <c r="C364" s="57" t="s">
        <v>524</v>
      </c>
      <c r="D364" s="58" t="s">
        <v>0</v>
      </c>
      <c r="E364" s="81">
        <v>12</v>
      </c>
      <c r="F364" s="60"/>
      <c r="G364" s="61">
        <f>ROUND(E364*F364,2)</f>
        <v>0</v>
      </c>
      <c r="H364" s="62"/>
    </row>
    <row r="365" spans="1:8" ht="17.25" customHeight="1" x14ac:dyDescent="0.15">
      <c r="A365" s="72" t="s">
        <v>1274</v>
      </c>
      <c r="B365" s="119" t="s">
        <v>525</v>
      </c>
      <c r="C365" s="57" t="s">
        <v>526</v>
      </c>
      <c r="D365" s="58" t="s">
        <v>0</v>
      </c>
      <c r="E365" s="81">
        <v>36</v>
      </c>
      <c r="F365" s="60"/>
      <c r="G365" s="61">
        <f>ROUND(E365*F365,2)</f>
        <v>0</v>
      </c>
      <c r="H365" s="62"/>
    </row>
    <row r="366" spans="1:8" ht="22.5" x14ac:dyDescent="0.15">
      <c r="A366" s="72" t="s">
        <v>1275</v>
      </c>
      <c r="B366" s="119" t="s">
        <v>545</v>
      </c>
      <c r="C366" s="57" t="s">
        <v>546</v>
      </c>
      <c r="D366" s="58" t="s">
        <v>9</v>
      </c>
      <c r="E366" s="81">
        <v>100</v>
      </c>
      <c r="F366" s="60"/>
      <c r="G366" s="61">
        <f t="shared" si="82"/>
        <v>0</v>
      </c>
      <c r="H366" s="62"/>
    </row>
    <row r="367" spans="1:8" ht="22.5" x14ac:dyDescent="0.15">
      <c r="A367" s="72" t="s">
        <v>170</v>
      </c>
      <c r="B367" s="119" t="s">
        <v>575</v>
      </c>
      <c r="C367" s="57" t="s">
        <v>576</v>
      </c>
      <c r="D367" s="58" t="s">
        <v>0</v>
      </c>
      <c r="E367" s="81">
        <v>2</v>
      </c>
      <c r="F367" s="60"/>
      <c r="G367" s="61">
        <f t="shared" si="82"/>
        <v>0</v>
      </c>
      <c r="H367" s="62"/>
    </row>
    <row r="368" spans="1:8" ht="17.25" customHeight="1" x14ac:dyDescent="0.15">
      <c r="A368" s="72" t="s">
        <v>1276</v>
      </c>
      <c r="B368" s="119" t="s">
        <v>577</v>
      </c>
      <c r="C368" s="57" t="s">
        <v>578</v>
      </c>
      <c r="D368" s="58" t="s">
        <v>0</v>
      </c>
      <c r="E368" s="81">
        <v>7</v>
      </c>
      <c r="F368" s="60"/>
      <c r="G368" s="61">
        <f t="shared" si="82"/>
        <v>0</v>
      </c>
      <c r="H368" s="62"/>
    </row>
    <row r="369" spans="1:8" ht="22.5" x14ac:dyDescent="0.15">
      <c r="A369" s="72" t="s">
        <v>171</v>
      </c>
      <c r="B369" s="119" t="s">
        <v>252</v>
      </c>
      <c r="C369" s="57" t="s">
        <v>253</v>
      </c>
      <c r="D369" s="58" t="s">
        <v>0</v>
      </c>
      <c r="E369" s="81">
        <v>28</v>
      </c>
      <c r="F369" s="60"/>
      <c r="G369" s="61">
        <f t="shared" ref="G369:G378" si="92">ROUND(E369*F369,2)</f>
        <v>0</v>
      </c>
      <c r="H369" s="62"/>
    </row>
    <row r="370" spans="1:8" ht="22.5" x14ac:dyDescent="0.15">
      <c r="A370" s="72" t="s">
        <v>172</v>
      </c>
      <c r="B370" s="119" t="s">
        <v>254</v>
      </c>
      <c r="C370" s="57" t="s">
        <v>255</v>
      </c>
      <c r="D370" s="58" t="s">
        <v>0</v>
      </c>
      <c r="E370" s="81">
        <v>52</v>
      </c>
      <c r="F370" s="60"/>
      <c r="G370" s="61">
        <f t="shared" si="92"/>
        <v>0</v>
      </c>
      <c r="H370" s="62"/>
    </row>
    <row r="371" spans="1:8" ht="33.75" x14ac:dyDescent="0.15">
      <c r="A371" s="72" t="s">
        <v>1277</v>
      </c>
      <c r="B371" s="119" t="s">
        <v>934</v>
      </c>
      <c r="C371" s="57" t="s">
        <v>935</v>
      </c>
      <c r="D371" s="58" t="s">
        <v>0</v>
      </c>
      <c r="E371" s="81">
        <v>8</v>
      </c>
      <c r="F371" s="60"/>
      <c r="G371" s="61">
        <f t="shared" si="92"/>
        <v>0</v>
      </c>
      <c r="H371" s="62"/>
    </row>
    <row r="372" spans="1:8" ht="22.5" x14ac:dyDescent="0.15">
      <c r="A372" s="72" t="s">
        <v>1278</v>
      </c>
      <c r="B372" s="119" t="s">
        <v>256</v>
      </c>
      <c r="C372" s="57" t="s">
        <v>257</v>
      </c>
      <c r="D372" s="58" t="s">
        <v>0</v>
      </c>
      <c r="E372" s="81">
        <v>10</v>
      </c>
      <c r="F372" s="60"/>
      <c r="G372" s="61">
        <f t="shared" si="92"/>
        <v>0</v>
      </c>
      <c r="H372" s="62"/>
    </row>
    <row r="373" spans="1:8" ht="22.5" x14ac:dyDescent="0.15">
      <c r="A373" s="72" t="s">
        <v>1279</v>
      </c>
      <c r="B373" s="119" t="s">
        <v>591</v>
      </c>
      <c r="C373" s="57" t="s">
        <v>911</v>
      </c>
      <c r="D373" s="58" t="s">
        <v>9</v>
      </c>
      <c r="E373" s="81">
        <v>5.5</v>
      </c>
      <c r="F373" s="60"/>
      <c r="G373" s="61">
        <f t="shared" si="92"/>
        <v>0</v>
      </c>
      <c r="H373" s="62"/>
    </row>
    <row r="374" spans="1:8" ht="22.5" x14ac:dyDescent="0.15">
      <c r="A374" s="72" t="s">
        <v>1280</v>
      </c>
      <c r="B374" s="119" t="s">
        <v>507</v>
      </c>
      <c r="C374" s="57" t="s">
        <v>508</v>
      </c>
      <c r="D374" s="58" t="s">
        <v>0</v>
      </c>
      <c r="E374" s="81">
        <v>2</v>
      </c>
      <c r="F374" s="60"/>
      <c r="G374" s="61">
        <f t="shared" si="92"/>
        <v>0</v>
      </c>
      <c r="H374" s="62"/>
    </row>
    <row r="375" spans="1:8" ht="17.25" customHeight="1" x14ac:dyDescent="0.15">
      <c r="A375" s="72" t="s">
        <v>1281</v>
      </c>
      <c r="B375" s="119" t="s">
        <v>497</v>
      </c>
      <c r="C375" s="57" t="s">
        <v>498</v>
      </c>
      <c r="D375" s="58" t="s">
        <v>8</v>
      </c>
      <c r="E375" s="81">
        <v>7.6400000000000006</v>
      </c>
      <c r="F375" s="60"/>
      <c r="G375" s="61">
        <f>ROUND(E375*F375,2)</f>
        <v>0</v>
      </c>
      <c r="H375" s="62"/>
    </row>
    <row r="376" spans="1:8" ht="22.5" x14ac:dyDescent="0.15">
      <c r="A376" s="72" t="s">
        <v>1282</v>
      </c>
      <c r="B376" s="119" t="s">
        <v>499</v>
      </c>
      <c r="C376" s="57" t="s">
        <v>500</v>
      </c>
      <c r="D376" s="58" t="s">
        <v>8</v>
      </c>
      <c r="E376" s="81">
        <v>13.09</v>
      </c>
      <c r="F376" s="60"/>
      <c r="G376" s="61">
        <f t="shared" ref="G376" si="93">ROUND(E376*F376,2)</f>
        <v>0</v>
      </c>
      <c r="H376" s="62"/>
    </row>
    <row r="377" spans="1:8" ht="17.25" customHeight="1" x14ac:dyDescent="0.15">
      <c r="A377" s="72" t="s">
        <v>174</v>
      </c>
      <c r="B377" s="119" t="s">
        <v>1048</v>
      </c>
      <c r="C377" s="57" t="s">
        <v>1049</v>
      </c>
      <c r="D377" s="58" t="s">
        <v>8</v>
      </c>
      <c r="E377" s="81">
        <v>58.14</v>
      </c>
      <c r="F377" s="60"/>
      <c r="G377" s="61">
        <f t="shared" ref="G377" si="94">ROUND(E377*F377,2)</f>
        <v>0</v>
      </c>
      <c r="H377" s="62"/>
    </row>
    <row r="378" spans="1:8" ht="18" customHeight="1" x14ac:dyDescent="0.15">
      <c r="A378" s="72" t="s">
        <v>1283</v>
      </c>
      <c r="B378" s="91" t="s">
        <v>963</v>
      </c>
      <c r="C378" s="57" t="s">
        <v>964</v>
      </c>
      <c r="D378" s="58" t="s">
        <v>0</v>
      </c>
      <c r="E378" s="81">
        <v>5</v>
      </c>
      <c r="F378" s="60"/>
      <c r="G378" s="61">
        <f t="shared" si="92"/>
        <v>0</v>
      </c>
      <c r="H378" s="62"/>
    </row>
    <row r="379" spans="1:8" ht="17.25" customHeight="1" x14ac:dyDescent="0.15">
      <c r="A379" s="72" t="s">
        <v>1284</v>
      </c>
      <c r="B379" s="119" t="s">
        <v>579</v>
      </c>
      <c r="C379" s="57" t="s">
        <v>580</v>
      </c>
      <c r="D379" s="58" t="s">
        <v>0</v>
      </c>
      <c r="E379" s="81">
        <v>6</v>
      </c>
      <c r="F379" s="60"/>
      <c r="G379" s="61">
        <f t="shared" ref="G379" si="95">ROUND(E379*F379,2)</f>
        <v>0</v>
      </c>
      <c r="H379" s="62"/>
    </row>
    <row r="380" spans="1:8" ht="18" customHeight="1" x14ac:dyDescent="0.15">
      <c r="A380" s="72" t="s">
        <v>1285</v>
      </c>
      <c r="B380" s="119" t="s">
        <v>550</v>
      </c>
      <c r="C380" s="57" t="s">
        <v>770</v>
      </c>
      <c r="D380" s="58" t="s">
        <v>9</v>
      </c>
      <c r="E380" s="81">
        <v>250</v>
      </c>
      <c r="F380" s="60"/>
      <c r="G380" s="61">
        <f t="shared" ref="G380:G383" si="96">ROUND(E380*F380,2)</f>
        <v>0</v>
      </c>
      <c r="H380" s="62"/>
    </row>
    <row r="381" spans="1:8" ht="22.5" x14ac:dyDescent="0.15">
      <c r="A381" s="72" t="s">
        <v>1286</v>
      </c>
      <c r="B381" s="271" t="s">
        <v>549</v>
      </c>
      <c r="C381" s="57" t="s">
        <v>769</v>
      </c>
      <c r="D381" s="58" t="s">
        <v>9</v>
      </c>
      <c r="E381" s="83">
        <v>200</v>
      </c>
      <c r="F381" s="60"/>
      <c r="G381" s="61">
        <f t="shared" ref="G381" si="97">ROUND(E381*F381,2)</f>
        <v>0</v>
      </c>
      <c r="H381" s="62"/>
    </row>
    <row r="382" spans="1:8" ht="17.25" customHeight="1" x14ac:dyDescent="0.15">
      <c r="A382" s="72" t="s">
        <v>1287</v>
      </c>
      <c r="B382" s="271" t="s">
        <v>548</v>
      </c>
      <c r="C382" s="57" t="s">
        <v>768</v>
      </c>
      <c r="D382" s="58" t="s">
        <v>9</v>
      </c>
      <c r="E382" s="83">
        <v>200</v>
      </c>
      <c r="F382" s="60"/>
      <c r="G382" s="61">
        <f t="shared" si="96"/>
        <v>0</v>
      </c>
      <c r="H382" s="62"/>
    </row>
    <row r="383" spans="1:8" ht="22.5" x14ac:dyDescent="0.15">
      <c r="A383" s="72" t="s">
        <v>1288</v>
      </c>
      <c r="B383" s="271" t="s">
        <v>547</v>
      </c>
      <c r="C383" s="57" t="s">
        <v>767</v>
      </c>
      <c r="D383" s="58" t="s">
        <v>9</v>
      </c>
      <c r="E383" s="83">
        <v>220</v>
      </c>
      <c r="F383" s="60"/>
      <c r="G383" s="61">
        <f t="shared" si="96"/>
        <v>0</v>
      </c>
      <c r="H383" s="62"/>
    </row>
    <row r="384" spans="1:8" ht="17.25" customHeight="1" x14ac:dyDescent="0.15">
      <c r="A384" s="72" t="s">
        <v>1289</v>
      </c>
      <c r="B384" s="271" t="s">
        <v>592</v>
      </c>
      <c r="C384" s="57" t="s">
        <v>593</v>
      </c>
      <c r="D384" s="58" t="s">
        <v>0</v>
      </c>
      <c r="E384" s="83">
        <v>300</v>
      </c>
      <c r="F384" s="60"/>
      <c r="G384" s="61">
        <f t="shared" ref="G384" si="98">ROUND(E384*F384,2)</f>
        <v>0</v>
      </c>
      <c r="H384" s="62"/>
    </row>
    <row r="385" spans="1:8" ht="16.5" customHeight="1" x14ac:dyDescent="0.15">
      <c r="A385" s="72" t="s">
        <v>1290</v>
      </c>
      <c r="B385" s="271" t="s">
        <v>594</v>
      </c>
      <c r="C385" s="57" t="s">
        <v>595</v>
      </c>
      <c r="D385" s="58" t="s">
        <v>0</v>
      </c>
      <c r="E385" s="83">
        <v>4</v>
      </c>
      <c r="F385" s="60"/>
      <c r="G385" s="61">
        <f t="shared" ref="G385:G386" si="99">ROUND(E385*F385,2)</f>
        <v>0</v>
      </c>
      <c r="H385" s="62"/>
    </row>
    <row r="386" spans="1:8" ht="16.5" customHeight="1" x14ac:dyDescent="0.15">
      <c r="A386" s="72" t="s">
        <v>1291</v>
      </c>
      <c r="B386" s="87" t="s">
        <v>626</v>
      </c>
      <c r="C386" s="57" t="s">
        <v>627</v>
      </c>
      <c r="D386" s="58" t="s">
        <v>9</v>
      </c>
      <c r="E386" s="82">
        <v>100</v>
      </c>
      <c r="F386" s="60"/>
      <c r="G386" s="70">
        <f t="shared" si="99"/>
        <v>0</v>
      </c>
      <c r="H386" s="62"/>
    </row>
    <row r="387" spans="1:8" ht="15.75" customHeight="1" x14ac:dyDescent="0.15">
      <c r="A387" s="72" t="s">
        <v>1292</v>
      </c>
      <c r="B387" s="275" t="s">
        <v>563</v>
      </c>
      <c r="C387" s="57" t="s">
        <v>564</v>
      </c>
      <c r="D387" s="58" t="s">
        <v>9</v>
      </c>
      <c r="E387" s="82">
        <v>150</v>
      </c>
      <c r="F387" s="60"/>
      <c r="G387" s="70">
        <f t="shared" ref="G387" si="100">ROUND(E387*F387,2)</f>
        <v>0</v>
      </c>
      <c r="H387" s="62"/>
    </row>
    <row r="388" spans="1:8" ht="16.5" customHeight="1" x14ac:dyDescent="0.15">
      <c r="A388" s="72" t="s">
        <v>1293</v>
      </c>
      <c r="B388" s="275" t="s">
        <v>565</v>
      </c>
      <c r="C388" s="57" t="s">
        <v>566</v>
      </c>
      <c r="D388" s="58" t="s">
        <v>9</v>
      </c>
      <c r="E388" s="82">
        <v>200</v>
      </c>
      <c r="F388" s="60"/>
      <c r="G388" s="70">
        <f t="shared" ref="G388" si="101">ROUND(E388*F388,2)</f>
        <v>0</v>
      </c>
      <c r="H388" s="62"/>
    </row>
    <row r="389" spans="1:8" ht="16.5" customHeight="1" x14ac:dyDescent="0.15">
      <c r="A389" s="72" t="s">
        <v>1294</v>
      </c>
      <c r="B389" s="280" t="s">
        <v>567</v>
      </c>
      <c r="C389" s="57" t="s">
        <v>568</v>
      </c>
      <c r="D389" s="58" t="s">
        <v>9</v>
      </c>
      <c r="E389" s="82">
        <v>150</v>
      </c>
      <c r="F389" s="60"/>
      <c r="G389" s="70">
        <f t="shared" ref="G389" si="102">ROUND(E389*F389,2)</f>
        <v>0</v>
      </c>
      <c r="H389" s="62"/>
    </row>
    <row r="390" spans="1:8" ht="22.5" x14ac:dyDescent="0.15">
      <c r="A390" s="72" t="s">
        <v>1295</v>
      </c>
      <c r="B390" s="275" t="s">
        <v>264</v>
      </c>
      <c r="C390" s="57" t="s">
        <v>265</v>
      </c>
      <c r="D390" s="58" t="s">
        <v>9</v>
      </c>
      <c r="E390" s="82">
        <v>150</v>
      </c>
      <c r="F390" s="60"/>
      <c r="G390" s="70">
        <f t="shared" ref="G390:G392" si="103">ROUND(E390*F390,2)</f>
        <v>0</v>
      </c>
      <c r="H390" s="62"/>
    </row>
    <row r="391" spans="1:8" ht="22.5" x14ac:dyDescent="0.15">
      <c r="A391" s="72" t="s">
        <v>1296</v>
      </c>
      <c r="B391" s="275" t="s">
        <v>266</v>
      </c>
      <c r="C391" s="57" t="s">
        <v>267</v>
      </c>
      <c r="D391" s="58" t="s">
        <v>9</v>
      </c>
      <c r="E391" s="82">
        <v>200</v>
      </c>
      <c r="F391" s="60"/>
      <c r="G391" s="70">
        <f t="shared" si="103"/>
        <v>0</v>
      </c>
      <c r="H391" s="62"/>
    </row>
    <row r="392" spans="1:8" ht="17.25" customHeight="1" x14ac:dyDescent="0.15">
      <c r="A392" s="72" t="s">
        <v>1297</v>
      </c>
      <c r="B392" s="91" t="s">
        <v>1058</v>
      </c>
      <c r="C392" s="57" t="s">
        <v>1086</v>
      </c>
      <c r="D392" s="58" t="s">
        <v>0</v>
      </c>
      <c r="E392" s="81">
        <v>1</v>
      </c>
      <c r="F392" s="60"/>
      <c r="G392" s="61">
        <f t="shared" si="103"/>
        <v>0</v>
      </c>
      <c r="H392" s="62"/>
    </row>
    <row r="393" spans="1:8" x14ac:dyDescent="0.15">
      <c r="A393" s="72"/>
      <c r="B393" s="88"/>
      <c r="C393" s="57"/>
      <c r="D393" s="64"/>
      <c r="E393" s="81"/>
      <c r="F393" s="65"/>
      <c r="G393" s="61"/>
      <c r="H393" s="62"/>
    </row>
    <row r="394" spans="1:8" x14ac:dyDescent="0.15">
      <c r="A394" s="47" t="s">
        <v>890</v>
      </c>
      <c r="B394" s="48"/>
      <c r="C394" s="49" t="s">
        <v>735</v>
      </c>
      <c r="D394" s="66"/>
      <c r="E394" s="51"/>
      <c r="F394" s="67"/>
      <c r="G394" s="53">
        <f>SUM(G395:G396)</f>
        <v>0</v>
      </c>
      <c r="H394" s="54" t="e">
        <f>G394/$G$463</f>
        <v>#DIV/0!</v>
      </c>
    </row>
    <row r="395" spans="1:8" x14ac:dyDescent="0.15">
      <c r="A395" s="72" t="s">
        <v>891</v>
      </c>
      <c r="B395" s="88" t="s">
        <v>624</v>
      </c>
      <c r="C395" s="57" t="s">
        <v>625</v>
      </c>
      <c r="D395" s="58" t="s">
        <v>8</v>
      </c>
      <c r="E395" s="92">
        <v>2324.3000000000002</v>
      </c>
      <c r="F395" s="60"/>
      <c r="G395" s="61">
        <f>ROUND(E395*F395,2)</f>
        <v>0</v>
      </c>
      <c r="H395" s="62"/>
    </row>
    <row r="396" spans="1:8" x14ac:dyDescent="0.15">
      <c r="A396" s="55"/>
      <c r="B396" s="56"/>
      <c r="C396" s="125"/>
      <c r="D396" s="126"/>
      <c r="E396" s="59"/>
      <c r="F396" s="127"/>
      <c r="G396" s="61"/>
      <c r="H396" s="62"/>
    </row>
    <row r="397" spans="1:8" x14ac:dyDescent="0.15">
      <c r="A397" s="115" t="s">
        <v>1054</v>
      </c>
      <c r="B397" s="116"/>
      <c r="C397" s="49" t="s">
        <v>1117</v>
      </c>
      <c r="D397" s="66"/>
      <c r="E397" s="117"/>
      <c r="F397" s="67"/>
      <c r="G397" s="53">
        <f>SUM(G398:G458)</f>
        <v>0</v>
      </c>
      <c r="H397" s="54" t="e">
        <f>G397/$G$463</f>
        <v>#DIV/0!</v>
      </c>
    </row>
    <row r="398" spans="1:8" ht="22.5" x14ac:dyDescent="0.15">
      <c r="A398" s="85" t="s">
        <v>1055</v>
      </c>
      <c r="B398" s="86" t="s">
        <v>260</v>
      </c>
      <c r="C398" s="57" t="s">
        <v>261</v>
      </c>
      <c r="D398" s="58" t="s">
        <v>8</v>
      </c>
      <c r="E398" s="82">
        <v>171.51</v>
      </c>
      <c r="F398" s="60"/>
      <c r="G398" s="61">
        <f t="shared" ref="G398:G400" si="104">ROUND(E398*F398,2)</f>
        <v>0</v>
      </c>
      <c r="H398" s="62"/>
    </row>
    <row r="399" spans="1:8" ht="33.75" x14ac:dyDescent="0.15">
      <c r="A399" s="85" t="s">
        <v>1298</v>
      </c>
      <c r="B399" s="91" t="s">
        <v>949</v>
      </c>
      <c r="C399" s="57" t="s">
        <v>948</v>
      </c>
      <c r="D399" s="58" t="s">
        <v>11</v>
      </c>
      <c r="E399" s="81">
        <v>2</v>
      </c>
      <c r="F399" s="60"/>
      <c r="G399" s="61">
        <f t="shared" si="104"/>
        <v>0</v>
      </c>
      <c r="H399" s="62"/>
    </row>
    <row r="400" spans="1:8" ht="22.5" x14ac:dyDescent="0.15">
      <c r="A400" s="85" t="s">
        <v>1299</v>
      </c>
      <c r="B400" s="91" t="s">
        <v>1357</v>
      </c>
      <c r="C400" s="57" t="s">
        <v>1358</v>
      </c>
      <c r="D400" s="58" t="s">
        <v>833</v>
      </c>
      <c r="E400" s="81">
        <v>2</v>
      </c>
      <c r="F400" s="60"/>
      <c r="G400" s="61">
        <f t="shared" si="104"/>
        <v>0</v>
      </c>
      <c r="H400" s="62"/>
    </row>
    <row r="401" spans="1:8" ht="22.5" x14ac:dyDescent="0.15">
      <c r="A401" s="85" t="s">
        <v>1300</v>
      </c>
      <c r="B401" s="272" t="s">
        <v>489</v>
      </c>
      <c r="C401" s="57" t="s">
        <v>490</v>
      </c>
      <c r="D401" s="58" t="s">
        <v>11</v>
      </c>
      <c r="E401" s="113">
        <v>1</v>
      </c>
      <c r="F401" s="60"/>
      <c r="G401" s="70">
        <f t="shared" ref="G401:G411" si="105">ROUND(E401*F401,2)</f>
        <v>0</v>
      </c>
      <c r="H401" s="62"/>
    </row>
    <row r="402" spans="1:8" x14ac:dyDescent="0.15">
      <c r="A402" s="85" t="s">
        <v>1301</v>
      </c>
      <c r="B402" s="272" t="s">
        <v>488</v>
      </c>
      <c r="C402" s="57" t="s">
        <v>1047</v>
      </c>
      <c r="D402" s="58" t="s">
        <v>0</v>
      </c>
      <c r="E402" s="113">
        <v>16</v>
      </c>
      <c r="F402" s="60"/>
      <c r="G402" s="70">
        <f t="shared" si="105"/>
        <v>0</v>
      </c>
      <c r="H402" s="62"/>
    </row>
    <row r="403" spans="1:8" ht="22.5" x14ac:dyDescent="0.15">
      <c r="A403" s="85" t="s">
        <v>1302</v>
      </c>
      <c r="B403" s="273" t="s">
        <v>646</v>
      </c>
      <c r="C403" s="57" t="s">
        <v>647</v>
      </c>
      <c r="D403" s="58" t="s">
        <v>0</v>
      </c>
      <c r="E403" s="113">
        <v>1</v>
      </c>
      <c r="F403" s="60"/>
      <c r="G403" s="70">
        <f t="shared" si="105"/>
        <v>0</v>
      </c>
      <c r="H403" s="62"/>
    </row>
    <row r="404" spans="1:8" ht="22.5" x14ac:dyDescent="0.15">
      <c r="A404" s="85" t="s">
        <v>1303</v>
      </c>
      <c r="B404" s="273" t="s">
        <v>642</v>
      </c>
      <c r="C404" s="57" t="s">
        <v>643</v>
      </c>
      <c r="D404" s="58" t="s">
        <v>0</v>
      </c>
      <c r="E404" s="113">
        <v>1</v>
      </c>
      <c r="F404" s="60"/>
      <c r="G404" s="70">
        <f t="shared" ref="G404:G405" si="106">ROUND(E404*F404,2)</f>
        <v>0</v>
      </c>
      <c r="H404" s="62"/>
    </row>
    <row r="405" spans="1:8" ht="22.5" x14ac:dyDescent="0.15">
      <c r="A405" s="85" t="s">
        <v>1304</v>
      </c>
      <c r="B405" s="273" t="s">
        <v>644</v>
      </c>
      <c r="C405" s="57" t="s">
        <v>645</v>
      </c>
      <c r="D405" s="58" t="s">
        <v>0</v>
      </c>
      <c r="E405" s="113">
        <v>2</v>
      </c>
      <c r="F405" s="60"/>
      <c r="G405" s="70">
        <f t="shared" si="106"/>
        <v>0</v>
      </c>
      <c r="H405" s="62"/>
    </row>
    <row r="406" spans="1:8" x14ac:dyDescent="0.15">
      <c r="A406" s="85" t="s">
        <v>1305</v>
      </c>
      <c r="B406" s="273" t="s">
        <v>648</v>
      </c>
      <c r="C406" s="57" t="s">
        <v>649</v>
      </c>
      <c r="D406" s="58" t="s">
        <v>56</v>
      </c>
      <c r="E406" s="113">
        <v>7300</v>
      </c>
      <c r="F406" s="60"/>
      <c r="G406" s="70">
        <f t="shared" si="105"/>
        <v>0</v>
      </c>
      <c r="H406" s="62"/>
    </row>
    <row r="407" spans="1:8" ht="17.25" customHeight="1" x14ac:dyDescent="0.15">
      <c r="A407" s="85" t="s">
        <v>1306</v>
      </c>
      <c r="B407" s="273" t="s">
        <v>258</v>
      </c>
      <c r="C407" s="57" t="s">
        <v>259</v>
      </c>
      <c r="D407" s="58" t="s">
        <v>8</v>
      </c>
      <c r="E407" s="113">
        <v>1250</v>
      </c>
      <c r="F407" s="60"/>
      <c r="G407" s="70">
        <f t="shared" si="105"/>
        <v>0</v>
      </c>
      <c r="H407" s="62"/>
    </row>
    <row r="408" spans="1:8" ht="13.5" customHeight="1" x14ac:dyDescent="0.15">
      <c r="A408" s="85" t="s">
        <v>199</v>
      </c>
      <c r="B408" s="273" t="s">
        <v>262</v>
      </c>
      <c r="C408" s="57" t="s">
        <v>263</v>
      </c>
      <c r="D408" s="58" t="s">
        <v>8</v>
      </c>
      <c r="E408" s="113">
        <v>1250</v>
      </c>
      <c r="F408" s="60"/>
      <c r="G408" s="70">
        <f t="shared" si="105"/>
        <v>0</v>
      </c>
      <c r="H408" s="62"/>
    </row>
    <row r="409" spans="1:8" ht="18.75" customHeight="1" x14ac:dyDescent="0.15">
      <c r="A409" s="85" t="s">
        <v>200</v>
      </c>
      <c r="B409" s="273" t="s">
        <v>632</v>
      </c>
      <c r="C409" s="57" t="s">
        <v>633</v>
      </c>
      <c r="D409" s="58" t="s">
        <v>9</v>
      </c>
      <c r="E409" s="113">
        <v>28</v>
      </c>
      <c r="F409" s="60"/>
      <c r="G409" s="70">
        <f t="shared" si="105"/>
        <v>0</v>
      </c>
      <c r="H409" s="62"/>
    </row>
    <row r="410" spans="1:8" ht="18" customHeight="1" x14ac:dyDescent="0.15">
      <c r="A410" s="85" t="s">
        <v>201</v>
      </c>
      <c r="B410" s="273" t="s">
        <v>634</v>
      </c>
      <c r="C410" s="57" t="s">
        <v>635</v>
      </c>
      <c r="D410" s="58" t="s">
        <v>9</v>
      </c>
      <c r="E410" s="113">
        <v>80</v>
      </c>
      <c r="F410" s="60"/>
      <c r="G410" s="70">
        <f t="shared" si="105"/>
        <v>0</v>
      </c>
      <c r="H410" s="62"/>
    </row>
    <row r="411" spans="1:8" ht="18" customHeight="1" x14ac:dyDescent="0.15">
      <c r="A411" s="85" t="s">
        <v>1307</v>
      </c>
      <c r="B411" s="273" t="s">
        <v>636</v>
      </c>
      <c r="C411" s="57" t="s">
        <v>637</v>
      </c>
      <c r="D411" s="58" t="s">
        <v>9</v>
      </c>
      <c r="E411" s="113">
        <v>56</v>
      </c>
      <c r="F411" s="60"/>
      <c r="G411" s="70">
        <f t="shared" si="105"/>
        <v>0</v>
      </c>
      <c r="H411" s="62"/>
    </row>
    <row r="412" spans="1:8" ht="15" customHeight="1" x14ac:dyDescent="0.15">
      <c r="A412" s="85" t="s">
        <v>1308</v>
      </c>
      <c r="B412" s="272" t="s">
        <v>567</v>
      </c>
      <c r="C412" s="57" t="s">
        <v>568</v>
      </c>
      <c r="D412" s="58" t="s">
        <v>9</v>
      </c>
      <c r="E412" s="113">
        <v>50</v>
      </c>
      <c r="F412" s="60"/>
      <c r="G412" s="70">
        <f t="shared" ref="G412" si="107">ROUND(E412*F412,2)</f>
        <v>0</v>
      </c>
      <c r="H412" s="62"/>
    </row>
    <row r="413" spans="1:8" ht="22.5" x14ac:dyDescent="0.15">
      <c r="A413" s="85" t="s">
        <v>1309</v>
      </c>
      <c r="B413" s="272" t="s">
        <v>573</v>
      </c>
      <c r="C413" s="57" t="s">
        <v>574</v>
      </c>
      <c r="D413" s="58" t="s">
        <v>9</v>
      </c>
      <c r="E413" s="113">
        <v>200</v>
      </c>
      <c r="F413" s="60"/>
      <c r="G413" s="70">
        <f t="shared" ref="G413:G447" si="108">ROUND(E413*F413,2)</f>
        <v>0</v>
      </c>
      <c r="H413" s="62"/>
    </row>
    <row r="414" spans="1:8" ht="22.5" x14ac:dyDescent="0.15">
      <c r="A414" s="85" t="s">
        <v>1310</v>
      </c>
      <c r="B414" s="272" t="s">
        <v>569</v>
      </c>
      <c r="C414" s="57" t="s">
        <v>570</v>
      </c>
      <c r="D414" s="58" t="s">
        <v>9</v>
      </c>
      <c r="E414" s="113">
        <v>30</v>
      </c>
      <c r="F414" s="60"/>
      <c r="G414" s="70">
        <f t="shared" si="108"/>
        <v>0</v>
      </c>
      <c r="H414" s="62"/>
    </row>
    <row r="415" spans="1:8" ht="22.5" x14ac:dyDescent="0.15">
      <c r="A415" s="85" t="s">
        <v>1311</v>
      </c>
      <c r="B415" s="272" t="s">
        <v>571</v>
      </c>
      <c r="C415" s="57" t="s">
        <v>572</v>
      </c>
      <c r="D415" s="58" t="s">
        <v>9</v>
      </c>
      <c r="E415" s="113">
        <v>30</v>
      </c>
      <c r="F415" s="60"/>
      <c r="G415" s="70">
        <f t="shared" si="108"/>
        <v>0</v>
      </c>
      <c r="H415" s="62"/>
    </row>
    <row r="416" spans="1:8" ht="22.5" x14ac:dyDescent="0.15">
      <c r="A416" s="85" t="s">
        <v>1312</v>
      </c>
      <c r="B416" s="272" t="s">
        <v>268</v>
      </c>
      <c r="C416" s="57" t="s">
        <v>269</v>
      </c>
      <c r="D416" s="58" t="s">
        <v>9</v>
      </c>
      <c r="E416" s="113">
        <v>75</v>
      </c>
      <c r="F416" s="60"/>
      <c r="G416" s="70">
        <f t="shared" si="108"/>
        <v>0</v>
      </c>
      <c r="H416" s="62"/>
    </row>
    <row r="417" spans="1:8" ht="22.5" x14ac:dyDescent="0.15">
      <c r="A417" s="85" t="s">
        <v>1313</v>
      </c>
      <c r="B417" s="272" t="s">
        <v>270</v>
      </c>
      <c r="C417" s="57" t="s">
        <v>271</v>
      </c>
      <c r="D417" s="58" t="s">
        <v>9</v>
      </c>
      <c r="E417" s="113">
        <v>75</v>
      </c>
      <c r="F417" s="60"/>
      <c r="G417" s="70">
        <f t="shared" si="108"/>
        <v>0</v>
      </c>
      <c r="H417" s="62"/>
    </row>
    <row r="418" spans="1:8" ht="22.5" x14ac:dyDescent="0.15">
      <c r="A418" s="85" t="s">
        <v>1314</v>
      </c>
      <c r="B418" s="272" t="s">
        <v>272</v>
      </c>
      <c r="C418" s="57" t="s">
        <v>273</v>
      </c>
      <c r="D418" s="58" t="s">
        <v>9</v>
      </c>
      <c r="E418" s="113">
        <v>245</v>
      </c>
      <c r="F418" s="60"/>
      <c r="G418" s="70">
        <f t="shared" si="108"/>
        <v>0</v>
      </c>
      <c r="H418" s="62"/>
    </row>
    <row r="419" spans="1:8" ht="22.5" x14ac:dyDescent="0.15">
      <c r="A419" s="85" t="s">
        <v>1315</v>
      </c>
      <c r="B419" s="272" t="s">
        <v>274</v>
      </c>
      <c r="C419" s="57" t="s">
        <v>275</v>
      </c>
      <c r="D419" s="58" t="s">
        <v>9</v>
      </c>
      <c r="E419" s="113">
        <v>245</v>
      </c>
      <c r="F419" s="60"/>
      <c r="G419" s="70">
        <f t="shared" si="108"/>
        <v>0</v>
      </c>
      <c r="H419" s="62"/>
    </row>
    <row r="420" spans="1:8" ht="22.5" x14ac:dyDescent="0.15">
      <c r="A420" s="85" t="s">
        <v>1316</v>
      </c>
      <c r="B420" s="273" t="s">
        <v>313</v>
      </c>
      <c r="C420" s="57" t="s">
        <v>314</v>
      </c>
      <c r="D420" s="58" t="s">
        <v>8</v>
      </c>
      <c r="E420" s="113">
        <v>2</v>
      </c>
      <c r="F420" s="60"/>
      <c r="G420" s="70">
        <f t="shared" si="108"/>
        <v>0</v>
      </c>
      <c r="H420" s="62"/>
    </row>
    <row r="421" spans="1:8" ht="16.5" customHeight="1" x14ac:dyDescent="0.15">
      <c r="A421" s="85" t="s">
        <v>1317</v>
      </c>
      <c r="B421" s="273" t="s">
        <v>912</v>
      </c>
      <c r="C421" s="57" t="s">
        <v>821</v>
      </c>
      <c r="D421" s="58" t="s">
        <v>0</v>
      </c>
      <c r="E421" s="113">
        <v>2</v>
      </c>
      <c r="F421" s="60"/>
      <c r="G421" s="70">
        <f t="shared" si="108"/>
        <v>0</v>
      </c>
      <c r="H421" s="62"/>
    </row>
    <row r="422" spans="1:8" ht="17.25" customHeight="1" x14ac:dyDescent="0.15">
      <c r="A422" s="85" t="s">
        <v>1318</v>
      </c>
      <c r="B422" s="273" t="s">
        <v>914</v>
      </c>
      <c r="C422" s="57" t="s">
        <v>915</v>
      </c>
      <c r="D422" s="58" t="s">
        <v>0</v>
      </c>
      <c r="E422" s="113">
        <v>2</v>
      </c>
      <c r="F422" s="60"/>
      <c r="G422" s="70">
        <f t="shared" si="108"/>
        <v>0</v>
      </c>
      <c r="H422" s="62"/>
    </row>
    <row r="423" spans="1:8" ht="17.25" customHeight="1" x14ac:dyDescent="0.15">
      <c r="A423" s="85" t="s">
        <v>1319</v>
      </c>
      <c r="B423" s="273" t="s">
        <v>916</v>
      </c>
      <c r="C423" s="57" t="s">
        <v>823</v>
      </c>
      <c r="D423" s="58" t="s">
        <v>0</v>
      </c>
      <c r="E423" s="113">
        <v>2</v>
      </c>
      <c r="F423" s="60"/>
      <c r="G423" s="70">
        <f t="shared" si="108"/>
        <v>0</v>
      </c>
      <c r="H423" s="62"/>
    </row>
    <row r="424" spans="1:8" x14ac:dyDescent="0.15">
      <c r="A424" s="85" t="s">
        <v>1320</v>
      </c>
      <c r="B424" s="273" t="s">
        <v>913</v>
      </c>
      <c r="C424" s="57" t="s">
        <v>822</v>
      </c>
      <c r="D424" s="58" t="s">
        <v>0</v>
      </c>
      <c r="E424" s="113">
        <v>2</v>
      </c>
      <c r="F424" s="60"/>
      <c r="G424" s="70">
        <f t="shared" si="108"/>
        <v>0</v>
      </c>
      <c r="H424" s="62"/>
    </row>
    <row r="425" spans="1:8" ht="22.5" x14ac:dyDescent="0.15">
      <c r="A425" s="85" t="s">
        <v>1321</v>
      </c>
      <c r="B425" s="273" t="s">
        <v>807</v>
      </c>
      <c r="C425" s="57" t="s">
        <v>808</v>
      </c>
      <c r="D425" s="58" t="s">
        <v>0</v>
      </c>
      <c r="E425" s="113">
        <v>2</v>
      </c>
      <c r="F425" s="60"/>
      <c r="G425" s="70">
        <f t="shared" si="108"/>
        <v>0</v>
      </c>
      <c r="H425" s="62"/>
    </row>
    <row r="426" spans="1:8" ht="18.75" customHeight="1" x14ac:dyDescent="0.15">
      <c r="A426" s="85" t="s">
        <v>1322</v>
      </c>
      <c r="B426" s="273" t="s">
        <v>803</v>
      </c>
      <c r="C426" s="57" t="s">
        <v>804</v>
      </c>
      <c r="D426" s="58" t="s">
        <v>0</v>
      </c>
      <c r="E426" s="113">
        <v>2</v>
      </c>
      <c r="F426" s="60"/>
      <c r="G426" s="70">
        <f t="shared" si="108"/>
        <v>0</v>
      </c>
      <c r="H426" s="62"/>
    </row>
    <row r="427" spans="1:8" ht="17.25" customHeight="1" x14ac:dyDescent="0.15">
      <c r="A427" s="85" t="s">
        <v>1323</v>
      </c>
      <c r="B427" s="273" t="s">
        <v>813</v>
      </c>
      <c r="C427" s="57" t="s">
        <v>814</v>
      </c>
      <c r="D427" s="58" t="s">
        <v>0</v>
      </c>
      <c r="E427" s="113">
        <v>2</v>
      </c>
      <c r="F427" s="60"/>
      <c r="G427" s="70">
        <f t="shared" si="108"/>
        <v>0</v>
      </c>
      <c r="H427" s="62"/>
    </row>
    <row r="428" spans="1:8" ht="18" customHeight="1" x14ac:dyDescent="0.15">
      <c r="A428" s="85" t="s">
        <v>1324</v>
      </c>
      <c r="B428" s="273" t="s">
        <v>809</v>
      </c>
      <c r="C428" s="57" t="s">
        <v>810</v>
      </c>
      <c r="D428" s="58" t="s">
        <v>0</v>
      </c>
      <c r="E428" s="113">
        <v>2</v>
      </c>
      <c r="F428" s="60"/>
      <c r="G428" s="70">
        <f t="shared" si="108"/>
        <v>0</v>
      </c>
      <c r="H428" s="62"/>
    </row>
    <row r="429" spans="1:8" ht="17.25" customHeight="1" x14ac:dyDescent="0.15">
      <c r="A429" s="85" t="s">
        <v>1325</v>
      </c>
      <c r="B429" s="273" t="s">
        <v>805</v>
      </c>
      <c r="C429" s="57" t="s">
        <v>806</v>
      </c>
      <c r="D429" s="58" t="s">
        <v>0</v>
      </c>
      <c r="E429" s="113">
        <v>2</v>
      </c>
      <c r="F429" s="60"/>
      <c r="G429" s="70">
        <f t="shared" si="108"/>
        <v>0</v>
      </c>
      <c r="H429" s="62"/>
    </row>
    <row r="430" spans="1:8" ht="18" customHeight="1" x14ac:dyDescent="0.15">
      <c r="A430" s="85" t="s">
        <v>1326</v>
      </c>
      <c r="B430" s="273" t="s">
        <v>815</v>
      </c>
      <c r="C430" s="57" t="s">
        <v>816</v>
      </c>
      <c r="D430" s="58" t="s">
        <v>0</v>
      </c>
      <c r="E430" s="113">
        <v>2</v>
      </c>
      <c r="F430" s="60"/>
      <c r="G430" s="70">
        <f t="shared" si="108"/>
        <v>0</v>
      </c>
      <c r="H430" s="62"/>
    </row>
    <row r="431" spans="1:8" ht="16.5" customHeight="1" x14ac:dyDescent="0.15">
      <c r="A431" s="85" t="s">
        <v>1327</v>
      </c>
      <c r="B431" s="273" t="s">
        <v>811</v>
      </c>
      <c r="C431" s="57" t="s">
        <v>812</v>
      </c>
      <c r="D431" s="58" t="s">
        <v>0</v>
      </c>
      <c r="E431" s="113">
        <v>2</v>
      </c>
      <c r="F431" s="60"/>
      <c r="G431" s="70">
        <f t="shared" si="108"/>
        <v>0</v>
      </c>
      <c r="H431" s="62"/>
    </row>
    <row r="432" spans="1:8" ht="16.5" customHeight="1" x14ac:dyDescent="0.15">
      <c r="A432" s="85" t="s">
        <v>1328</v>
      </c>
      <c r="B432" s="273" t="s">
        <v>819</v>
      </c>
      <c r="C432" s="57" t="s">
        <v>820</v>
      </c>
      <c r="D432" s="58" t="s">
        <v>0</v>
      </c>
      <c r="E432" s="113">
        <v>2</v>
      </c>
      <c r="F432" s="60"/>
      <c r="G432" s="70">
        <f t="shared" si="108"/>
        <v>0</v>
      </c>
      <c r="H432" s="62"/>
    </row>
    <row r="433" spans="1:8" ht="18" customHeight="1" x14ac:dyDescent="0.15">
      <c r="A433" s="85" t="s">
        <v>1329</v>
      </c>
      <c r="B433" s="273" t="s">
        <v>817</v>
      </c>
      <c r="C433" s="57" t="s">
        <v>818</v>
      </c>
      <c r="D433" s="58" t="s">
        <v>0</v>
      </c>
      <c r="E433" s="113">
        <v>2</v>
      </c>
      <c r="F433" s="60"/>
      <c r="G433" s="70">
        <f t="shared" si="108"/>
        <v>0</v>
      </c>
      <c r="H433" s="62"/>
    </row>
    <row r="434" spans="1:8" ht="22.5" x14ac:dyDescent="0.15">
      <c r="A434" s="85" t="s">
        <v>1330</v>
      </c>
      <c r="B434" s="273" t="s">
        <v>1050</v>
      </c>
      <c r="C434" s="57" t="s">
        <v>1051</v>
      </c>
      <c r="D434" s="58" t="s">
        <v>8</v>
      </c>
      <c r="E434" s="113">
        <v>2</v>
      </c>
      <c r="F434" s="60"/>
      <c r="G434" s="70">
        <f t="shared" si="108"/>
        <v>0</v>
      </c>
      <c r="H434" s="62"/>
    </row>
    <row r="435" spans="1:8" ht="22.5" x14ac:dyDescent="0.15">
      <c r="A435" s="85" t="s">
        <v>1331</v>
      </c>
      <c r="B435" s="273" t="s">
        <v>1052</v>
      </c>
      <c r="C435" s="57" t="s">
        <v>1053</v>
      </c>
      <c r="D435" s="58" t="s">
        <v>8</v>
      </c>
      <c r="E435" s="113">
        <v>2</v>
      </c>
      <c r="F435" s="60"/>
      <c r="G435" s="70">
        <f t="shared" ref="G435" si="109">ROUND(E435*F435,2)</f>
        <v>0</v>
      </c>
      <c r="H435" s="62"/>
    </row>
    <row r="436" spans="1:8" ht="18" customHeight="1" x14ac:dyDescent="0.15">
      <c r="A436" s="85" t="s">
        <v>1332</v>
      </c>
      <c r="B436" s="273" t="s">
        <v>640</v>
      </c>
      <c r="C436" s="57" t="s">
        <v>641</v>
      </c>
      <c r="D436" s="58" t="s">
        <v>0</v>
      </c>
      <c r="E436" s="113">
        <v>30</v>
      </c>
      <c r="F436" s="60"/>
      <c r="G436" s="70">
        <f t="shared" si="108"/>
        <v>0</v>
      </c>
      <c r="H436" s="62"/>
    </row>
    <row r="437" spans="1:8" ht="16.5" customHeight="1" x14ac:dyDescent="0.15">
      <c r="A437" s="85" t="s">
        <v>1333</v>
      </c>
      <c r="B437" s="273" t="s">
        <v>777</v>
      </c>
      <c r="C437" s="57" t="s">
        <v>778</v>
      </c>
      <c r="D437" s="58" t="s">
        <v>8</v>
      </c>
      <c r="E437" s="113">
        <v>4</v>
      </c>
      <c r="F437" s="60"/>
      <c r="G437" s="70">
        <f t="shared" si="108"/>
        <v>0</v>
      </c>
      <c r="H437" s="62"/>
    </row>
    <row r="438" spans="1:8" ht="16.5" customHeight="1" x14ac:dyDescent="0.15">
      <c r="A438" s="85" t="s">
        <v>1334</v>
      </c>
      <c r="B438" s="273" t="s">
        <v>787</v>
      </c>
      <c r="C438" s="57" t="s">
        <v>788</v>
      </c>
      <c r="D438" s="58" t="s">
        <v>8</v>
      </c>
      <c r="E438" s="113">
        <v>6</v>
      </c>
      <c r="F438" s="60"/>
      <c r="G438" s="70">
        <f t="shared" si="108"/>
        <v>0</v>
      </c>
      <c r="H438" s="62"/>
    </row>
    <row r="439" spans="1:8" ht="17.25" customHeight="1" x14ac:dyDescent="0.15">
      <c r="A439" s="85" t="s">
        <v>1335</v>
      </c>
      <c r="B439" s="273" t="s">
        <v>785</v>
      </c>
      <c r="C439" s="57" t="s">
        <v>786</v>
      </c>
      <c r="D439" s="58" t="s">
        <v>8</v>
      </c>
      <c r="E439" s="113">
        <v>4</v>
      </c>
      <c r="F439" s="60"/>
      <c r="G439" s="70">
        <f t="shared" si="108"/>
        <v>0</v>
      </c>
      <c r="H439" s="62"/>
    </row>
    <row r="440" spans="1:8" ht="15.75" customHeight="1" x14ac:dyDescent="0.15">
      <c r="A440" s="85" t="s">
        <v>1336</v>
      </c>
      <c r="B440" s="273" t="s">
        <v>783</v>
      </c>
      <c r="C440" s="57" t="s">
        <v>784</v>
      </c>
      <c r="D440" s="58" t="s">
        <v>8</v>
      </c>
      <c r="E440" s="113">
        <v>4</v>
      </c>
      <c r="F440" s="60"/>
      <c r="G440" s="70">
        <f t="shared" si="108"/>
        <v>0</v>
      </c>
      <c r="H440" s="62"/>
    </row>
    <row r="441" spans="1:8" ht="15" customHeight="1" x14ac:dyDescent="0.15">
      <c r="A441" s="85" t="s">
        <v>1337</v>
      </c>
      <c r="B441" s="273" t="s">
        <v>781</v>
      </c>
      <c r="C441" s="57" t="s">
        <v>782</v>
      </c>
      <c r="D441" s="58" t="s">
        <v>8</v>
      </c>
      <c r="E441" s="113">
        <v>4</v>
      </c>
      <c r="F441" s="60"/>
      <c r="G441" s="70">
        <f t="shared" si="108"/>
        <v>0</v>
      </c>
      <c r="H441" s="62"/>
    </row>
    <row r="442" spans="1:8" ht="18" customHeight="1" x14ac:dyDescent="0.15">
      <c r="A442" s="85" t="s">
        <v>1338</v>
      </c>
      <c r="B442" s="273" t="s">
        <v>793</v>
      </c>
      <c r="C442" s="57" t="s">
        <v>794</v>
      </c>
      <c r="D442" s="58" t="s">
        <v>8</v>
      </c>
      <c r="E442" s="113">
        <v>4</v>
      </c>
      <c r="F442" s="60"/>
      <c r="G442" s="70">
        <f t="shared" si="108"/>
        <v>0</v>
      </c>
      <c r="H442" s="62"/>
    </row>
    <row r="443" spans="1:8" ht="16.5" customHeight="1" x14ac:dyDescent="0.15">
      <c r="A443" s="85" t="s">
        <v>1339</v>
      </c>
      <c r="B443" s="273" t="s">
        <v>789</v>
      </c>
      <c r="C443" s="57" t="s">
        <v>790</v>
      </c>
      <c r="D443" s="58" t="s">
        <v>8</v>
      </c>
      <c r="E443" s="113">
        <v>4</v>
      </c>
      <c r="F443" s="60"/>
      <c r="G443" s="70">
        <f t="shared" si="108"/>
        <v>0</v>
      </c>
      <c r="H443" s="62"/>
    </row>
    <row r="444" spans="1:8" ht="15.75" customHeight="1" x14ac:dyDescent="0.15">
      <c r="A444" s="85" t="s">
        <v>1340</v>
      </c>
      <c r="B444" s="273" t="s">
        <v>791</v>
      </c>
      <c r="C444" s="57" t="s">
        <v>792</v>
      </c>
      <c r="D444" s="58" t="s">
        <v>8</v>
      </c>
      <c r="E444" s="113">
        <v>4</v>
      </c>
      <c r="F444" s="60"/>
      <c r="G444" s="70">
        <f t="shared" si="108"/>
        <v>0</v>
      </c>
      <c r="H444" s="62"/>
    </row>
    <row r="445" spans="1:8" ht="16.5" customHeight="1" x14ac:dyDescent="0.15">
      <c r="A445" s="85" t="s">
        <v>1341</v>
      </c>
      <c r="B445" s="273" t="s">
        <v>779</v>
      </c>
      <c r="C445" s="57" t="s">
        <v>780</v>
      </c>
      <c r="D445" s="58" t="s">
        <v>8</v>
      </c>
      <c r="E445" s="113">
        <v>2</v>
      </c>
      <c r="F445" s="60"/>
      <c r="G445" s="70">
        <f t="shared" si="108"/>
        <v>0</v>
      </c>
      <c r="H445" s="62"/>
    </row>
    <row r="446" spans="1:8" ht="15.75" customHeight="1" x14ac:dyDescent="0.15">
      <c r="A446" s="85" t="s">
        <v>1342</v>
      </c>
      <c r="B446" s="273" t="s">
        <v>775</v>
      </c>
      <c r="C446" s="57" t="s">
        <v>776</v>
      </c>
      <c r="D446" s="58" t="s">
        <v>8</v>
      </c>
      <c r="E446" s="113">
        <v>4</v>
      </c>
      <c r="F446" s="60"/>
      <c r="G446" s="70">
        <f t="shared" si="108"/>
        <v>0</v>
      </c>
      <c r="H446" s="62"/>
    </row>
    <row r="447" spans="1:8" ht="17.25" customHeight="1" x14ac:dyDescent="0.15">
      <c r="A447" s="85" t="s">
        <v>1343</v>
      </c>
      <c r="B447" s="273" t="s">
        <v>773</v>
      </c>
      <c r="C447" s="57" t="s">
        <v>774</v>
      </c>
      <c r="D447" s="58" t="s">
        <v>8</v>
      </c>
      <c r="E447" s="113">
        <v>4</v>
      </c>
      <c r="F447" s="60"/>
      <c r="G447" s="70">
        <f t="shared" si="108"/>
        <v>0</v>
      </c>
      <c r="H447" s="62"/>
    </row>
    <row r="448" spans="1:8" ht="17.25" customHeight="1" x14ac:dyDescent="0.15">
      <c r="A448" s="85" t="s">
        <v>1344</v>
      </c>
      <c r="B448" s="273" t="s">
        <v>771</v>
      </c>
      <c r="C448" s="57" t="s">
        <v>772</v>
      </c>
      <c r="D448" s="58" t="s">
        <v>8</v>
      </c>
      <c r="E448" s="113">
        <v>4</v>
      </c>
      <c r="F448" s="60"/>
      <c r="G448" s="70">
        <f t="shared" ref="G448:G451" si="110">ROUND(E448*F448,2)</f>
        <v>0</v>
      </c>
      <c r="H448" s="62"/>
    </row>
    <row r="449" spans="1:8" ht="22.5" x14ac:dyDescent="0.15">
      <c r="A449" s="85" t="s">
        <v>1345</v>
      </c>
      <c r="B449" s="273" t="s">
        <v>638</v>
      </c>
      <c r="C449" s="57" t="s">
        <v>639</v>
      </c>
      <c r="D449" s="58" t="s">
        <v>8</v>
      </c>
      <c r="E449" s="113">
        <v>2</v>
      </c>
      <c r="F449" s="60"/>
      <c r="G449" s="70">
        <f t="shared" si="110"/>
        <v>0</v>
      </c>
      <c r="H449" s="62"/>
    </row>
    <row r="450" spans="1:8" ht="16.5" customHeight="1" x14ac:dyDescent="0.15">
      <c r="A450" s="85" t="s">
        <v>1346</v>
      </c>
      <c r="B450" s="273" t="s">
        <v>795</v>
      </c>
      <c r="C450" s="57" t="s">
        <v>796</v>
      </c>
      <c r="D450" s="58" t="s">
        <v>8</v>
      </c>
      <c r="E450" s="113">
        <v>4</v>
      </c>
      <c r="F450" s="60"/>
      <c r="G450" s="70">
        <f t="shared" si="110"/>
        <v>0</v>
      </c>
      <c r="H450" s="62"/>
    </row>
    <row r="451" spans="1:8" ht="15.75" customHeight="1" x14ac:dyDescent="0.15">
      <c r="A451" s="85" t="s">
        <v>1347</v>
      </c>
      <c r="B451" s="273" t="s">
        <v>797</v>
      </c>
      <c r="C451" s="57" t="s">
        <v>798</v>
      </c>
      <c r="D451" s="58" t="s">
        <v>8</v>
      </c>
      <c r="E451" s="113">
        <v>4</v>
      </c>
      <c r="F451" s="60"/>
      <c r="G451" s="70">
        <f t="shared" si="110"/>
        <v>0</v>
      </c>
      <c r="H451" s="62"/>
    </row>
    <row r="452" spans="1:8" ht="14.25" customHeight="1" x14ac:dyDescent="0.15">
      <c r="A452" s="85" t="s">
        <v>1348</v>
      </c>
      <c r="B452" s="273" t="s">
        <v>799</v>
      </c>
      <c r="C452" s="57" t="s">
        <v>800</v>
      </c>
      <c r="D452" s="58" t="s">
        <v>0</v>
      </c>
      <c r="E452" s="113">
        <v>1</v>
      </c>
      <c r="F452" s="60"/>
      <c r="G452" s="70">
        <f t="shared" ref="G452:G453" si="111">ROUND(E452*F452,2)</f>
        <v>0</v>
      </c>
      <c r="H452" s="62"/>
    </row>
    <row r="453" spans="1:8" ht="15.75" customHeight="1" x14ac:dyDescent="0.15">
      <c r="A453" s="85" t="s">
        <v>1349</v>
      </c>
      <c r="B453" s="273" t="s">
        <v>801</v>
      </c>
      <c r="C453" s="57" t="s">
        <v>802</v>
      </c>
      <c r="D453" s="58" t="s">
        <v>0</v>
      </c>
      <c r="E453" s="113">
        <v>1</v>
      </c>
      <c r="F453" s="60"/>
      <c r="G453" s="70">
        <f t="shared" si="111"/>
        <v>0</v>
      </c>
      <c r="H453" s="62"/>
    </row>
    <row r="454" spans="1:8" ht="16.5" customHeight="1" x14ac:dyDescent="0.15">
      <c r="A454" s="85" t="s">
        <v>1350</v>
      </c>
      <c r="B454" s="271" t="s">
        <v>670</v>
      </c>
      <c r="C454" s="57" t="s">
        <v>671</v>
      </c>
      <c r="D454" s="58" t="s">
        <v>11</v>
      </c>
      <c r="E454" s="81">
        <v>2</v>
      </c>
      <c r="F454" s="60"/>
      <c r="G454" s="78">
        <f t="shared" ref="G454" si="112">ROUND(E454*F454,2)</f>
        <v>0</v>
      </c>
      <c r="H454" s="62"/>
    </row>
    <row r="455" spans="1:8" ht="22.5" x14ac:dyDescent="0.15">
      <c r="A455" s="85" t="s">
        <v>1351</v>
      </c>
      <c r="B455" s="271" t="s">
        <v>630</v>
      </c>
      <c r="C455" s="57" t="s">
        <v>631</v>
      </c>
      <c r="D455" s="58" t="s">
        <v>0</v>
      </c>
      <c r="E455" s="81">
        <v>2</v>
      </c>
      <c r="F455" s="60"/>
      <c r="G455" s="78">
        <f t="shared" ref="G455:G457" si="113">ROUND(E455*F455,2)</f>
        <v>0</v>
      </c>
      <c r="H455" s="62"/>
    </row>
    <row r="456" spans="1:8" ht="22.5" x14ac:dyDescent="0.15">
      <c r="A456" s="85" t="s">
        <v>1352</v>
      </c>
      <c r="B456" s="91" t="s">
        <v>1056</v>
      </c>
      <c r="C456" s="57" t="s">
        <v>1359</v>
      </c>
      <c r="D456" s="58" t="s">
        <v>11</v>
      </c>
      <c r="E456" s="82">
        <v>2</v>
      </c>
      <c r="F456" s="60"/>
      <c r="G456" s="70">
        <f t="shared" si="113"/>
        <v>0</v>
      </c>
      <c r="H456" s="62"/>
    </row>
    <row r="457" spans="1:8" ht="22.5" x14ac:dyDescent="0.15">
      <c r="A457" s="85" t="s">
        <v>1353</v>
      </c>
      <c r="B457" s="91" t="s">
        <v>1111</v>
      </c>
      <c r="C457" s="57" t="s">
        <v>1112</v>
      </c>
      <c r="D457" s="58" t="s">
        <v>11</v>
      </c>
      <c r="E457" s="83">
        <v>1</v>
      </c>
      <c r="F457" s="60"/>
      <c r="G457" s="61">
        <f t="shared" si="113"/>
        <v>0</v>
      </c>
      <c r="H457" s="62"/>
    </row>
    <row r="458" spans="1:8" x14ac:dyDescent="0.15">
      <c r="A458" s="129"/>
      <c r="B458" s="96"/>
      <c r="C458" s="130"/>
      <c r="D458" s="96"/>
      <c r="E458" s="96"/>
      <c r="F458" s="76"/>
      <c r="G458" s="131"/>
      <c r="H458" s="62"/>
    </row>
    <row r="459" spans="1:8" x14ac:dyDescent="0.15">
      <c r="A459" s="47" t="s">
        <v>1354</v>
      </c>
      <c r="B459" s="48"/>
      <c r="C459" s="49" t="s">
        <v>290</v>
      </c>
      <c r="D459" s="66"/>
      <c r="E459" s="51"/>
      <c r="F459" s="67"/>
      <c r="G459" s="53">
        <f>SUM(G460:G462)</f>
        <v>0</v>
      </c>
      <c r="H459" s="54" t="e">
        <f>G459/$G$463</f>
        <v>#DIV/0!</v>
      </c>
    </row>
    <row r="460" spans="1:8" x14ac:dyDescent="0.15">
      <c r="A460" s="72" t="s">
        <v>1355</v>
      </c>
      <c r="B460" s="271" t="s">
        <v>291</v>
      </c>
      <c r="C460" s="57" t="s">
        <v>292</v>
      </c>
      <c r="D460" s="58" t="s">
        <v>9</v>
      </c>
      <c r="E460" s="81">
        <v>112</v>
      </c>
      <c r="F460" s="60"/>
      <c r="G460" s="78">
        <f t="shared" ref="G460" si="114">ROUND(E460*F460,2)</f>
        <v>0</v>
      </c>
      <c r="H460" s="62"/>
    </row>
    <row r="461" spans="1:8" x14ac:dyDescent="0.15">
      <c r="A461" s="72" t="s">
        <v>1356</v>
      </c>
      <c r="B461" s="271" t="s">
        <v>295</v>
      </c>
      <c r="C461" s="57" t="s">
        <v>296</v>
      </c>
      <c r="D461" s="58" t="s">
        <v>9</v>
      </c>
      <c r="E461" s="81">
        <v>2</v>
      </c>
      <c r="F461" s="60"/>
      <c r="G461" s="78">
        <f t="shared" ref="G461" si="115">ROUND(E461*F461,2)</f>
        <v>0</v>
      </c>
      <c r="H461" s="62"/>
    </row>
    <row r="462" spans="1:8" ht="12" thickBot="1" x14ac:dyDescent="0.2">
      <c r="A462" s="55"/>
      <c r="B462" s="56"/>
      <c r="C462" s="125"/>
      <c r="D462" s="126"/>
      <c r="E462" s="59"/>
      <c r="F462" s="127"/>
      <c r="G462" s="61"/>
      <c r="H462" s="62"/>
    </row>
    <row r="463" spans="1:8" ht="12" thickBot="1" x14ac:dyDescent="0.2">
      <c r="A463" s="287" t="s">
        <v>827</v>
      </c>
      <c r="B463" s="288"/>
      <c r="C463" s="288"/>
      <c r="D463" s="288"/>
      <c r="E463" s="288"/>
      <c r="F463" s="289"/>
      <c r="G463" s="132">
        <f>G13+G27+G39+G96+G118+G127+G148+G152+G183+G186+G195+G296+G314+G328+G337+G394+G397+G459+G103</f>
        <v>0</v>
      </c>
      <c r="H463" s="133" t="e">
        <f>G463/$G$463</f>
        <v>#DIV/0!</v>
      </c>
    </row>
    <row r="464" spans="1:8" ht="12" thickBot="1" x14ac:dyDescent="0.2">
      <c r="A464" s="290" t="s">
        <v>828</v>
      </c>
      <c r="B464" s="291"/>
      <c r="C464" s="291"/>
      <c r="D464" s="291"/>
      <c r="E464" s="134"/>
      <c r="F464" s="135">
        <v>0</v>
      </c>
      <c r="G464" s="136">
        <f>ROUND(G463*F464,2)</f>
        <v>0</v>
      </c>
      <c r="H464" s="137"/>
    </row>
    <row r="465" spans="1:8" ht="12" thickBot="1" x14ac:dyDescent="0.2">
      <c r="A465" s="138"/>
      <c r="B465" s="139"/>
      <c r="C465" s="140"/>
      <c r="D465" s="141"/>
      <c r="E465" s="142"/>
      <c r="F465" s="120"/>
      <c r="G465" s="143"/>
      <c r="H465" s="144"/>
    </row>
    <row r="466" spans="1:8" ht="12" thickBot="1" x14ac:dyDescent="0.2">
      <c r="A466" s="292" t="s">
        <v>838</v>
      </c>
      <c r="B466" s="293"/>
      <c r="C466" s="293"/>
      <c r="D466" s="293"/>
      <c r="E466" s="293"/>
      <c r="F466" s="294"/>
      <c r="G466" s="145">
        <f>ROUND(G463+G464,2)</f>
        <v>0</v>
      </c>
      <c r="H466" s="146"/>
    </row>
    <row r="467" spans="1:8" x14ac:dyDescent="0.15">
      <c r="A467" s="17"/>
      <c r="B467" s="18"/>
      <c r="C467" s="147"/>
      <c r="D467" s="20"/>
      <c r="E467" s="21"/>
      <c r="F467" s="22"/>
      <c r="G467" s="23"/>
      <c r="H467" s="148"/>
    </row>
  </sheetData>
  <sortState ref="B39:I73">
    <sortCondition ref="B39"/>
  </sortState>
  <mergeCells count="7">
    <mergeCell ref="A463:F463"/>
    <mergeCell ref="A464:D464"/>
    <mergeCell ref="A466:F466"/>
    <mergeCell ref="A6:B6"/>
    <mergeCell ref="C6:G6"/>
    <mergeCell ref="A7:B7"/>
    <mergeCell ref="C7:G7"/>
  </mergeCells>
  <pageMargins left="0.7" right="0.7" top="1.5505208333333333" bottom="0.75" header="0.3" footer="0.3"/>
  <pageSetup paperSize="9" scale="66" fitToHeight="0" orientation="portrait" horizontalDpi="1200" verticalDpi="1200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view="pageBreakPreview" topLeftCell="A4" zoomScaleNormal="100" zoomScaleSheetLayoutView="100" workbookViewId="0">
      <selection activeCell="C5" sqref="C5"/>
    </sheetView>
  </sheetViews>
  <sheetFormatPr defaultRowHeight="11.25" x14ac:dyDescent="0.15"/>
  <cols>
    <col min="1" max="1" width="8.85546875" style="24" customWidth="1"/>
    <col min="2" max="2" width="6.28515625" style="24" customWidth="1"/>
    <col min="3" max="3" width="81.7109375" style="94" bestFit="1" customWidth="1"/>
    <col min="4" max="4" width="24.85546875" style="24" bestFit="1" customWidth="1"/>
    <col min="5" max="16384" width="9.140625" style="24"/>
  </cols>
  <sheetData>
    <row r="1" spans="1:4" hidden="1" x14ac:dyDescent="0.15">
      <c r="A1" s="154"/>
      <c r="B1" s="155"/>
      <c r="C1" s="156"/>
      <c r="D1" s="157"/>
    </row>
    <row r="2" spans="1:4" hidden="1" x14ac:dyDescent="0.15">
      <c r="A2" s="158"/>
      <c r="B2" s="159"/>
      <c r="C2" s="160"/>
      <c r="D2" s="161"/>
    </row>
    <row r="3" spans="1:4" hidden="1" x14ac:dyDescent="0.15">
      <c r="A3" s="158"/>
      <c r="B3" s="162"/>
      <c r="C3" s="163"/>
      <c r="D3" s="164"/>
    </row>
    <row r="4" spans="1:4" x14ac:dyDescent="0.15">
      <c r="A4" s="158"/>
      <c r="B4" s="162"/>
      <c r="C4" s="165" t="s">
        <v>1362</v>
      </c>
      <c r="D4" s="164"/>
    </row>
    <row r="5" spans="1:4" x14ac:dyDescent="0.15">
      <c r="A5" s="154"/>
      <c r="B5" s="155"/>
      <c r="C5" s="163"/>
      <c r="D5" s="166"/>
    </row>
    <row r="6" spans="1:4" ht="23.25" customHeight="1" x14ac:dyDescent="0.15">
      <c r="A6" s="299" t="str">
        <f>Planilha!A6</f>
        <v>Objeto:</v>
      </c>
      <c r="B6" s="299"/>
      <c r="C6" s="306" t="str">
        <f>Planilha!C6</f>
        <v>Reforma das áreas de psiquiatria, pediatria, central de material esterilizado, cobertura da área de visitantes, limpeza, reforma do passeio e muro do antigo Arquivo do Hospital Dr. Osíris Florindo Coelho</v>
      </c>
      <c r="D6" s="306"/>
    </row>
    <row r="7" spans="1:4" x14ac:dyDescent="0.15">
      <c r="A7" s="299" t="str">
        <f>Planilha!A7</f>
        <v xml:space="preserve">Local:                    </v>
      </c>
      <c r="B7" s="299"/>
      <c r="C7" s="300" t="str">
        <f>Planilha!C7</f>
        <v>Rua Prudente de Moraes, 257 - Vila Correa - Ferraz de Vasconcelos - SP</v>
      </c>
      <c r="D7" s="300"/>
    </row>
    <row r="8" spans="1:4" x14ac:dyDescent="0.15">
      <c r="A8" s="167"/>
      <c r="B8" s="167"/>
      <c r="C8" s="168"/>
      <c r="D8" s="169"/>
    </row>
    <row r="9" spans="1:4" x14ac:dyDescent="0.15">
      <c r="A9" s="301"/>
      <c r="B9" s="301"/>
      <c r="C9" s="301"/>
      <c r="D9" s="301"/>
    </row>
    <row r="10" spans="1:4" hidden="1" x14ac:dyDescent="0.15">
      <c r="A10" s="170"/>
      <c r="B10" s="171"/>
      <c r="C10" s="172"/>
      <c r="D10" s="166"/>
    </row>
    <row r="11" spans="1:4" hidden="1" x14ac:dyDescent="0.15">
      <c r="A11" s="158"/>
      <c r="B11" s="173"/>
      <c r="C11" s="160"/>
      <c r="D11" s="161"/>
    </row>
    <row r="12" spans="1:4" ht="12" thickBot="1" x14ac:dyDescent="0.2">
      <c r="A12" s="158"/>
      <c r="B12" s="173"/>
      <c r="C12" s="160"/>
      <c r="D12" s="161"/>
    </row>
    <row r="13" spans="1:4" ht="12" thickBot="1" x14ac:dyDescent="0.2">
      <c r="A13" s="158"/>
      <c r="B13" s="174" t="s">
        <v>737</v>
      </c>
      <c r="C13" s="175" t="s">
        <v>738</v>
      </c>
      <c r="D13" s="176" t="s">
        <v>739</v>
      </c>
    </row>
    <row r="14" spans="1:4" ht="12" thickBot="1" x14ac:dyDescent="0.2">
      <c r="A14" s="158"/>
      <c r="B14" s="177" t="s">
        <v>682</v>
      </c>
      <c r="C14" s="178" t="str">
        <f>VLOOKUP(B14,Planilha!$A$13:$C$458,3,FALSE)</f>
        <v xml:space="preserve">Serviço técnico especializado </v>
      </c>
      <c r="D14" s="179">
        <f>VLOOKUP(C14,Planilha!C13:G458,5,FALSE)</f>
        <v>0</v>
      </c>
    </row>
    <row r="15" spans="1:4" ht="12" thickBot="1" x14ac:dyDescent="0.2">
      <c r="A15" s="158"/>
      <c r="B15" s="177" t="s">
        <v>690</v>
      </c>
      <c r="C15" s="178" t="str">
        <f>VLOOKUP(B15,Planilha!$A$13:$C$458,3,FALSE)</f>
        <v>Início, apoio e administração da obra</v>
      </c>
      <c r="D15" s="179">
        <f>VLOOKUP(C15,Planilha!C14:G458,5,FALSE)</f>
        <v>0</v>
      </c>
    </row>
    <row r="16" spans="1:4" ht="12" thickBot="1" x14ac:dyDescent="0.2">
      <c r="A16" s="158"/>
      <c r="B16" s="177" t="s">
        <v>695</v>
      </c>
      <c r="C16" s="178" t="str">
        <f>VLOOKUP(B16,Planilha!$A$13:$C$458,3,FALSE)</f>
        <v>Retiradas, Demolição, Transporte e Serviço em Solo</v>
      </c>
      <c r="D16" s="179">
        <f>VLOOKUP(C16,Planilha!C19:G463,5,FALSE)</f>
        <v>0</v>
      </c>
    </row>
    <row r="17" spans="1:4" ht="12" thickBot="1" x14ac:dyDescent="0.2">
      <c r="A17" s="158"/>
      <c r="B17" s="177" t="s">
        <v>707</v>
      </c>
      <c r="C17" s="178" t="str">
        <f>VLOOKUP(B17,Planilha!$A$13:$C$458,3,FALSE)</f>
        <v>Alvenaria e elemento divisor</v>
      </c>
      <c r="D17" s="179">
        <f>VLOOKUP(C17,Planilha!C20:G464,5,FALSE)</f>
        <v>0</v>
      </c>
    </row>
    <row r="18" spans="1:4" ht="12" thickBot="1" x14ac:dyDescent="0.2">
      <c r="A18" s="158"/>
      <c r="B18" s="177" t="s">
        <v>708</v>
      </c>
      <c r="C18" s="178" t="str">
        <f>VLOOKUP(B18,Planilha!$A$13:$C$458,3,FALSE)</f>
        <v>Estruturas de concreto e fundação</v>
      </c>
      <c r="D18" s="179">
        <f>VLOOKUP(C18,Planilha!C21:G465,5,FALSE)</f>
        <v>0</v>
      </c>
    </row>
    <row r="19" spans="1:4" ht="12" thickBot="1" x14ac:dyDescent="0.2">
      <c r="A19" s="158"/>
      <c r="B19" s="177" t="s">
        <v>712</v>
      </c>
      <c r="C19" s="178" t="str">
        <f>VLOOKUP(B19,Planilha!$A$13:$C$458,3,FALSE)</f>
        <v>Estrutura metálica e telhamento</v>
      </c>
      <c r="D19" s="179">
        <f>VLOOKUP(C19,Planilha!C22:G466,5,FALSE)</f>
        <v>0</v>
      </c>
    </row>
    <row r="20" spans="1:4" ht="12" thickBot="1" x14ac:dyDescent="0.2">
      <c r="A20" s="158"/>
      <c r="B20" s="177" t="s">
        <v>713</v>
      </c>
      <c r="C20" s="178" t="str">
        <f>VLOOKUP(B20,Planilha!$A$13:$C$458,3,FALSE)</f>
        <v>Revestimentos</v>
      </c>
      <c r="D20" s="179">
        <f>VLOOKUP(C20,Planilha!C24:G467,5,FALSE)</f>
        <v>0</v>
      </c>
    </row>
    <row r="21" spans="1:4" ht="12" thickBot="1" x14ac:dyDescent="0.2">
      <c r="A21" s="158"/>
      <c r="B21" s="177" t="s">
        <v>716</v>
      </c>
      <c r="C21" s="178" t="str">
        <f>VLOOKUP(B21,Planilha!$A$13:$C$458,3,FALSE)</f>
        <v>Forro</v>
      </c>
      <c r="D21" s="179">
        <f>VLOOKUP(C21,Planilha!C24:G468,5,FALSE)</f>
        <v>0</v>
      </c>
    </row>
    <row r="22" spans="1:4" ht="12" thickBot="1" x14ac:dyDescent="0.2">
      <c r="A22" s="158"/>
      <c r="B22" s="177" t="s">
        <v>720</v>
      </c>
      <c r="C22" s="178" t="str">
        <f>VLOOKUP(B22,Planilha!$A$13:$C$458,3,FALSE)</f>
        <v>Esquadrias, Portas, Marcenaria, Vidros</v>
      </c>
      <c r="D22" s="179">
        <f>VLOOKUP(C22,Planilha!C25:G469,5,FALSE)</f>
        <v>0</v>
      </c>
    </row>
    <row r="23" spans="1:4" ht="12" thickBot="1" x14ac:dyDescent="0.2">
      <c r="A23" s="158"/>
      <c r="B23" s="177" t="s">
        <v>721</v>
      </c>
      <c r="C23" s="178" t="str">
        <f>VLOOKUP(B23,Planilha!$A$13:$C$458,3,FALSE)</f>
        <v>Impermeabilização, proteção e junta</v>
      </c>
      <c r="D23" s="179">
        <f>VLOOKUP(C23,Planilha!C26:G470,5,FALSE)</f>
        <v>0</v>
      </c>
    </row>
    <row r="24" spans="1:4" ht="12" thickBot="1" x14ac:dyDescent="0.2">
      <c r="A24" s="158"/>
      <c r="B24" s="177" t="s">
        <v>724</v>
      </c>
      <c r="C24" s="178" t="str">
        <f>VLOOKUP(B24,Planilha!$A$13:$C$458,3,FALSE)</f>
        <v>Pintura</v>
      </c>
      <c r="D24" s="179">
        <f>VLOOKUP(C24,Planilha!C27:G471,5,FALSE)</f>
        <v>0</v>
      </c>
    </row>
    <row r="25" spans="1:4" ht="12" thickBot="1" x14ac:dyDescent="0.2">
      <c r="A25" s="158"/>
      <c r="B25" s="177" t="s">
        <v>727</v>
      </c>
      <c r="C25" s="178" t="str">
        <f>VLOOKUP(B25,Planilha!$A$13:$C$458,3,FALSE)</f>
        <v>Instalações Elétricas, Elétricas Especiais</v>
      </c>
      <c r="D25" s="179">
        <f>VLOOKUP(C25,Planilha!C28:G472,5,FALSE)</f>
        <v>0</v>
      </c>
    </row>
    <row r="26" spans="1:4" ht="12" thickBot="1" x14ac:dyDescent="0.2">
      <c r="A26" s="158"/>
      <c r="B26" s="177" t="s">
        <v>730</v>
      </c>
      <c r="C26" s="178" t="str">
        <f>VLOOKUP(B26,Planilha!$A$13:$C$458,3,FALSE)</f>
        <v>SPDA - Sistema de proteção contra descarga atmosférica</v>
      </c>
      <c r="D26" s="179">
        <f>VLOOKUP(C26,Planilha!C30:G473,5,FALSE)</f>
        <v>0</v>
      </c>
    </row>
    <row r="27" spans="1:4" ht="12" thickBot="1" x14ac:dyDescent="0.2">
      <c r="A27" s="158"/>
      <c r="B27" s="177" t="s">
        <v>731</v>
      </c>
      <c r="C27" s="178" t="str">
        <f>VLOOKUP(B27,Planilha!$A$13:$C$458,3,FALSE)</f>
        <v>Gases Medicinais</v>
      </c>
      <c r="D27" s="179">
        <f>VLOOKUP(C27,Planilha!C31:G474,5,FALSE)</f>
        <v>0</v>
      </c>
    </row>
    <row r="28" spans="1:4" ht="12" thickBot="1" x14ac:dyDescent="0.2">
      <c r="A28" s="158"/>
      <c r="B28" s="177" t="s">
        <v>734</v>
      </c>
      <c r="C28" s="178" t="str">
        <f>VLOOKUP(B28,Planilha!$A$13:$C$458,3,FALSE)</f>
        <v>Paisagismo e cenografia</v>
      </c>
      <c r="D28" s="179">
        <f>VLOOKUP(C28,Planilha!C32:G475,5,FALSE)</f>
        <v>0</v>
      </c>
    </row>
    <row r="29" spans="1:4" ht="12" thickBot="1" x14ac:dyDescent="0.2">
      <c r="A29" s="158"/>
      <c r="B29" s="177" t="s">
        <v>872</v>
      </c>
      <c r="C29" s="178" t="str">
        <f>VLOOKUP(B29,Planilha!$A$13:$C$458,3,FALSE)</f>
        <v>Instalações Hidráulicas</v>
      </c>
      <c r="D29" s="179">
        <f>VLOOKUP(C29,Planilha!C35:G476,5,FALSE)</f>
        <v>0</v>
      </c>
    </row>
    <row r="30" spans="1:4" ht="12" thickBot="1" x14ac:dyDescent="0.2">
      <c r="A30" s="158"/>
      <c r="B30" s="177" t="s">
        <v>890</v>
      </c>
      <c r="C30" s="178" t="str">
        <f>VLOOKUP(B30,Planilha!$A$13:$C$458,3,FALSE)</f>
        <v>Limpeza e arremate</v>
      </c>
      <c r="D30" s="179">
        <f>VLOOKUP(C30,Planilha!C35:G476,5,FALSE)</f>
        <v>0</v>
      </c>
    </row>
    <row r="31" spans="1:4" ht="12" thickBot="1" x14ac:dyDescent="0.2">
      <c r="A31" s="158"/>
      <c r="B31" s="177" t="s">
        <v>1054</v>
      </c>
      <c r="C31" s="178" t="str">
        <f>VLOOKUP(B31,Planilha!$A$13:$C$3788,3,FALSE)</f>
        <v>Conforto mecânico</v>
      </c>
      <c r="D31" s="179">
        <f>VLOOKUP(C31,Planilha!C36:G477,5,FALSE)</f>
        <v>0</v>
      </c>
    </row>
    <row r="32" spans="1:4" ht="12" thickBot="1" x14ac:dyDescent="0.2">
      <c r="A32" s="158"/>
      <c r="B32" s="281" t="s">
        <v>1354</v>
      </c>
      <c r="C32" s="178" t="str">
        <f>VLOOKUP(B32,Planilha!$A$13:$C$3788,3,FALSE)</f>
        <v>Cercas e fechamentos</v>
      </c>
      <c r="D32" s="179">
        <f>VLOOKUP(C32,Planilha!C37:G478,5,FALSE)</f>
        <v>0</v>
      </c>
    </row>
    <row r="33" spans="1:8" x14ac:dyDescent="0.15">
      <c r="A33" s="158"/>
      <c r="B33" s="302" t="s">
        <v>827</v>
      </c>
      <c r="C33" s="303"/>
      <c r="D33" s="180">
        <f>SUM(D14:D32)</f>
        <v>0</v>
      </c>
      <c r="F33" s="181"/>
      <c r="G33" s="181"/>
      <c r="H33" s="181"/>
    </row>
    <row r="34" spans="1:8" ht="12" thickBot="1" x14ac:dyDescent="0.2">
      <c r="A34" s="158"/>
      <c r="B34" s="304" t="str">
        <f>CONCATENATE("BDI obra - ",Planilha!F464*100,"%")</f>
        <v>BDI obra - 0%</v>
      </c>
      <c r="C34" s="305"/>
      <c r="D34" s="182">
        <f>ROUND(D33*Planilha!F464,2)</f>
        <v>0</v>
      </c>
      <c r="F34" s="181"/>
      <c r="G34" s="181"/>
      <c r="H34" s="181"/>
    </row>
    <row r="35" spans="1:8" ht="12" thickBot="1" x14ac:dyDescent="0.2">
      <c r="A35" s="158"/>
      <c r="B35" s="297" t="s">
        <v>838</v>
      </c>
      <c r="C35" s="298"/>
      <c r="D35" s="183">
        <f>D33+D34</f>
        <v>0</v>
      </c>
      <c r="F35" s="181"/>
      <c r="G35" s="181"/>
      <c r="H35" s="181"/>
    </row>
    <row r="36" spans="1:8" x14ac:dyDescent="0.15">
      <c r="C36" s="184"/>
      <c r="F36" s="181"/>
      <c r="G36" s="181"/>
      <c r="H36" s="181"/>
    </row>
    <row r="37" spans="1:8" x14ac:dyDescent="0.15">
      <c r="F37" s="181"/>
      <c r="G37" s="181"/>
      <c r="H37" s="181"/>
    </row>
    <row r="38" spans="1:8" x14ac:dyDescent="0.15">
      <c r="F38" s="181"/>
      <c r="G38" s="181"/>
      <c r="H38" s="181"/>
    </row>
    <row r="39" spans="1:8" x14ac:dyDescent="0.15">
      <c r="F39" s="181"/>
      <c r="G39" s="181"/>
      <c r="H39" s="181"/>
    </row>
    <row r="40" spans="1:8" x14ac:dyDescent="0.15">
      <c r="F40" s="181"/>
      <c r="G40" s="181"/>
      <c r="H40" s="181"/>
    </row>
    <row r="41" spans="1:8" x14ac:dyDescent="0.15">
      <c r="F41" s="181"/>
      <c r="G41" s="181"/>
      <c r="H41" s="181"/>
    </row>
  </sheetData>
  <mergeCells count="8">
    <mergeCell ref="B35:C35"/>
    <mergeCell ref="A6:B6"/>
    <mergeCell ref="A7:B7"/>
    <mergeCell ref="C7:D7"/>
    <mergeCell ref="A9:D9"/>
    <mergeCell ref="B33:C33"/>
    <mergeCell ref="B34:C34"/>
    <mergeCell ref="C6:D6"/>
  </mergeCells>
  <pageMargins left="0.94062500000000004" right="0.51181102362204722" top="1.596875" bottom="0.78740157480314965" header="0.31496062992125984" footer="0.31496062992125984"/>
  <pageSetup paperSize="9" scale="70" orientation="portrait" horizontalDpi="4294967294" verticalDpi="4294967294" r:id="rId1"/>
  <headerFooter>
    <oddFooter>&amp;RPágina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view="pageBreakPreview" zoomScaleNormal="70" zoomScaleSheetLayoutView="100" workbookViewId="0">
      <selection activeCell="C3" sqref="C3"/>
    </sheetView>
  </sheetViews>
  <sheetFormatPr defaultRowHeight="15" x14ac:dyDescent="0.25"/>
  <cols>
    <col min="2" max="2" width="81.7109375" customWidth="1"/>
    <col min="3" max="3" width="18.5703125" customWidth="1"/>
    <col min="4" max="11" width="16.7109375" customWidth="1"/>
    <col min="12" max="15" width="16.7109375" style="13" customWidth="1"/>
    <col min="16" max="16" width="18.7109375" customWidth="1"/>
    <col min="17" max="17" width="11.5703125" bestFit="1" customWidth="1"/>
  </cols>
  <sheetData>
    <row r="1" spans="1:22" x14ac:dyDescent="0.25">
      <c r="A1" s="1"/>
      <c r="B1" s="14" t="s">
        <v>1363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2" ht="6.75" customHeight="1" x14ac:dyDescent="0.25">
      <c r="A2" s="1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2" ht="40.5" customHeight="1" x14ac:dyDescent="0.25">
      <c r="A3" s="9" t="str">
        <f>Planilha!A6</f>
        <v>Objeto:</v>
      </c>
      <c r="B3" s="10" t="str">
        <f>Planilha!C6</f>
        <v>Reforma das áreas de psiquiatria, pediatria, central de material esterilizado, cobertura da área de visitantes, limpeza, reforma do passeio e muro do antigo Arquivo do Hospital Dr. Osíris Florindo Coelho</v>
      </c>
      <c r="C3" s="10"/>
      <c r="D3" s="10"/>
      <c r="E3" s="4"/>
      <c r="F3" s="2"/>
      <c r="G3" s="2"/>
      <c r="H3" s="2"/>
      <c r="I3" s="4"/>
      <c r="J3" s="4"/>
      <c r="K3" s="4"/>
      <c r="L3" s="4"/>
      <c r="M3" s="4"/>
      <c r="N3" s="4"/>
      <c r="O3" s="4"/>
      <c r="P3" s="4"/>
    </row>
    <row r="4" spans="1:22" ht="15.75" x14ac:dyDescent="0.25">
      <c r="A4" s="9" t="str">
        <f>Planilha!A7</f>
        <v xml:space="preserve">Local:                    </v>
      </c>
      <c r="B4" s="12" t="str">
        <f>Planilha!C7</f>
        <v>Rua Prudente de Moraes, 257 - Vila Correa - Ferraz de Vasconcelos - SP</v>
      </c>
      <c r="C4" s="10"/>
      <c r="D4" s="10"/>
      <c r="E4" s="4"/>
      <c r="F4" s="2"/>
      <c r="G4" s="2"/>
      <c r="H4" s="2"/>
      <c r="I4" s="4"/>
      <c r="J4" s="4"/>
      <c r="K4" s="4"/>
      <c r="L4" s="4"/>
      <c r="M4" s="4"/>
      <c r="N4" s="4"/>
      <c r="O4" s="4"/>
      <c r="P4" s="4"/>
    </row>
    <row r="5" spans="1:22" ht="6.75" customHeight="1" x14ac:dyDescent="0.25">
      <c r="A5" s="5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22" ht="13.5" customHeight="1" thickBot="1" x14ac:dyDescent="0.3">
      <c r="A6" s="1"/>
      <c r="B6" s="11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22" ht="15" customHeight="1" thickBot="1" x14ac:dyDescent="0.3">
      <c r="A7" s="238" t="s">
        <v>737</v>
      </c>
      <c r="B7" s="239" t="s">
        <v>738</v>
      </c>
      <c r="C7" s="270" t="s">
        <v>739</v>
      </c>
      <c r="D7" s="264" t="s">
        <v>740</v>
      </c>
      <c r="E7" s="245" t="s">
        <v>741</v>
      </c>
      <c r="F7" s="245" t="s">
        <v>742</v>
      </c>
      <c r="G7" s="245" t="s">
        <v>743</v>
      </c>
      <c r="H7" s="245" t="s">
        <v>744</v>
      </c>
      <c r="I7" s="245" t="s">
        <v>745</v>
      </c>
      <c r="J7" s="245" t="s">
        <v>746</v>
      </c>
      <c r="K7" s="245" t="s">
        <v>747</v>
      </c>
      <c r="L7" s="245" t="s">
        <v>1075</v>
      </c>
      <c r="M7" s="245" t="s">
        <v>1076</v>
      </c>
      <c r="N7" s="245" t="s">
        <v>1077</v>
      </c>
      <c r="O7" s="245" t="s">
        <v>1078</v>
      </c>
      <c r="P7" s="256" t="s">
        <v>748</v>
      </c>
      <c r="Q7" s="252"/>
      <c r="R7" s="252"/>
      <c r="S7" s="252"/>
      <c r="T7" s="252"/>
      <c r="U7" s="252"/>
      <c r="V7" s="252"/>
    </row>
    <row r="8" spans="1:22" x14ac:dyDescent="0.25">
      <c r="A8" s="307" t="s">
        <v>682</v>
      </c>
      <c r="B8" s="309" t="str">
        <f>VLOOKUP(A8,Resumo!$B$14:$C$35,2,FALSE)</f>
        <v xml:space="preserve">Serviço técnico especializado </v>
      </c>
      <c r="C8" s="311">
        <f>VLOOKUP(B8,Resumo!$C$14:$D$35,2,FALSE)</f>
        <v>0</v>
      </c>
      <c r="D8" s="265">
        <v>0.05</v>
      </c>
      <c r="E8" s="246">
        <v>0.05</v>
      </c>
      <c r="F8" s="246">
        <v>0.1</v>
      </c>
      <c r="G8" s="246">
        <v>0.1</v>
      </c>
      <c r="H8" s="246">
        <v>0.1</v>
      </c>
      <c r="I8" s="246">
        <v>0.1</v>
      </c>
      <c r="J8" s="246">
        <v>0.1</v>
      </c>
      <c r="K8" s="246">
        <v>0.1</v>
      </c>
      <c r="L8" s="246">
        <v>0.1</v>
      </c>
      <c r="M8" s="246">
        <v>0.1</v>
      </c>
      <c r="N8" s="246">
        <v>0.05</v>
      </c>
      <c r="O8" s="246">
        <v>0.05</v>
      </c>
      <c r="P8" s="257">
        <f t="shared" ref="P8:P45" si="0">SUM(D8:O8)</f>
        <v>1</v>
      </c>
      <c r="Q8" s="252"/>
      <c r="R8" s="252"/>
      <c r="S8" s="252"/>
      <c r="T8" s="252"/>
      <c r="U8" s="252"/>
      <c r="V8" s="252"/>
    </row>
    <row r="9" spans="1:22" x14ac:dyDescent="0.25">
      <c r="A9" s="308"/>
      <c r="B9" s="310"/>
      <c r="C9" s="312"/>
      <c r="D9" s="266">
        <f>$C8*D8</f>
        <v>0</v>
      </c>
      <c r="E9" s="247">
        <f t="shared" ref="E9:G9" si="1">$C8*E8</f>
        <v>0</v>
      </c>
      <c r="F9" s="247">
        <f t="shared" si="1"/>
        <v>0</v>
      </c>
      <c r="G9" s="247">
        <f t="shared" si="1"/>
        <v>0</v>
      </c>
      <c r="H9" s="247">
        <f t="shared" ref="H9:K9" si="2">$C8*H8</f>
        <v>0</v>
      </c>
      <c r="I9" s="247">
        <f t="shared" si="2"/>
        <v>0</v>
      </c>
      <c r="J9" s="247">
        <f t="shared" si="2"/>
        <v>0</v>
      </c>
      <c r="K9" s="247">
        <f t="shared" si="2"/>
        <v>0</v>
      </c>
      <c r="L9" s="247">
        <f t="shared" ref="L9:O9" si="3">$C8*L8</f>
        <v>0</v>
      </c>
      <c r="M9" s="247">
        <f t="shared" si="3"/>
        <v>0</v>
      </c>
      <c r="N9" s="247">
        <f t="shared" si="3"/>
        <v>0</v>
      </c>
      <c r="O9" s="247">
        <f t="shared" si="3"/>
        <v>0</v>
      </c>
      <c r="P9" s="258">
        <f t="shared" si="0"/>
        <v>0</v>
      </c>
      <c r="Q9" s="252"/>
      <c r="R9" s="252"/>
      <c r="S9" s="252"/>
      <c r="T9" s="252"/>
      <c r="U9" s="252"/>
      <c r="V9" s="252"/>
    </row>
    <row r="10" spans="1:22" ht="15" customHeight="1" x14ac:dyDescent="0.25">
      <c r="A10" s="313" t="s">
        <v>690</v>
      </c>
      <c r="B10" s="309" t="str">
        <f>VLOOKUP(A10,Resumo!$B$14:$C$35,2,FALSE)</f>
        <v>Início, apoio e administração da obra</v>
      </c>
      <c r="C10" s="311">
        <f>VLOOKUP(B10,Resumo!$C$14:$D$35,2,FALSE)</f>
        <v>0</v>
      </c>
      <c r="D10" s="267">
        <v>0.08</v>
      </c>
      <c r="E10" s="248">
        <v>0.08</v>
      </c>
      <c r="F10" s="248">
        <v>0.08</v>
      </c>
      <c r="G10" s="248">
        <v>0.08</v>
      </c>
      <c r="H10" s="248">
        <v>0.08</v>
      </c>
      <c r="I10" s="248">
        <v>0.1</v>
      </c>
      <c r="J10" s="248">
        <v>0.1</v>
      </c>
      <c r="K10" s="248">
        <v>0.08</v>
      </c>
      <c r="L10" s="248">
        <v>0.08</v>
      </c>
      <c r="M10" s="248">
        <v>0.08</v>
      </c>
      <c r="N10" s="248">
        <v>0.08</v>
      </c>
      <c r="O10" s="248">
        <v>0.08</v>
      </c>
      <c r="P10" s="259">
        <f t="shared" si="0"/>
        <v>0.99999999999999978</v>
      </c>
      <c r="Q10" s="252"/>
      <c r="R10" s="252"/>
      <c r="S10" s="252"/>
      <c r="T10" s="252"/>
      <c r="U10" s="252"/>
      <c r="V10" s="252"/>
    </row>
    <row r="11" spans="1:22" ht="15" customHeight="1" x14ac:dyDescent="0.25">
      <c r="A11" s="314"/>
      <c r="B11" s="310"/>
      <c r="C11" s="312"/>
      <c r="D11" s="266">
        <f>$C10*D10</f>
        <v>0</v>
      </c>
      <c r="E11" s="247">
        <f t="shared" ref="E11" si="4">$C10*E10</f>
        <v>0</v>
      </c>
      <c r="F11" s="247">
        <f t="shared" ref="F11" si="5">$C10*F10</f>
        <v>0</v>
      </c>
      <c r="G11" s="247">
        <f t="shared" ref="G11" si="6">$C10*G10</f>
        <v>0</v>
      </c>
      <c r="H11" s="247">
        <f t="shared" ref="H11" si="7">$C10*H10</f>
        <v>0</v>
      </c>
      <c r="I11" s="247">
        <f t="shared" ref="I11" si="8">$C10*I10</f>
        <v>0</v>
      </c>
      <c r="J11" s="247">
        <f t="shared" ref="J11" si="9">$C10*J10</f>
        <v>0</v>
      </c>
      <c r="K11" s="247">
        <f t="shared" ref="K11:O11" si="10">$C10*K10</f>
        <v>0</v>
      </c>
      <c r="L11" s="247">
        <f t="shared" si="10"/>
        <v>0</v>
      </c>
      <c r="M11" s="247">
        <f t="shared" si="10"/>
        <v>0</v>
      </c>
      <c r="N11" s="247">
        <f t="shared" si="10"/>
        <v>0</v>
      </c>
      <c r="O11" s="247">
        <f t="shared" si="10"/>
        <v>0</v>
      </c>
      <c r="P11" s="258">
        <f t="shared" si="0"/>
        <v>0</v>
      </c>
      <c r="Q11" s="252"/>
      <c r="R11" s="252"/>
      <c r="S11" s="252"/>
      <c r="T11" s="252"/>
      <c r="U11" s="252"/>
      <c r="V11" s="252"/>
    </row>
    <row r="12" spans="1:22" ht="15" customHeight="1" x14ac:dyDescent="0.25">
      <c r="A12" s="313" t="s">
        <v>695</v>
      </c>
      <c r="B12" s="309" t="str">
        <f>VLOOKUP(A12,Resumo!$B$14:$C$35,2,FALSE)</f>
        <v>Retiradas, Demolição, Transporte e Serviço em Solo</v>
      </c>
      <c r="C12" s="311">
        <f>VLOOKUP(B12,Resumo!$C$14:$D$35,2,FALSE)</f>
        <v>0</v>
      </c>
      <c r="D12" s="268">
        <v>0.3</v>
      </c>
      <c r="E12" s="249">
        <v>0.4</v>
      </c>
      <c r="F12" s="249">
        <v>0.2</v>
      </c>
      <c r="G12" s="249">
        <v>0.1</v>
      </c>
      <c r="H12" s="250"/>
      <c r="I12" s="250"/>
      <c r="J12" s="250"/>
      <c r="K12" s="250"/>
      <c r="L12" s="250"/>
      <c r="M12" s="250"/>
      <c r="N12" s="250"/>
      <c r="O12" s="250"/>
      <c r="P12" s="259">
        <f t="shared" si="0"/>
        <v>0.99999999999999989</v>
      </c>
      <c r="Q12" s="252"/>
      <c r="R12" s="252"/>
      <c r="S12" s="252"/>
      <c r="T12" s="252"/>
      <c r="U12" s="252"/>
      <c r="V12" s="252"/>
    </row>
    <row r="13" spans="1:22" ht="15" customHeight="1" x14ac:dyDescent="0.25">
      <c r="A13" s="314"/>
      <c r="B13" s="310"/>
      <c r="C13" s="312"/>
      <c r="D13" s="266">
        <f>$C12*D12</f>
        <v>0</v>
      </c>
      <c r="E13" s="247">
        <f t="shared" ref="E13" si="11">$C12*E12</f>
        <v>0</v>
      </c>
      <c r="F13" s="247">
        <f t="shared" ref="F13" si="12">$C12*F12</f>
        <v>0</v>
      </c>
      <c r="G13" s="247">
        <f t="shared" ref="G13" si="13">$C12*G12</f>
        <v>0</v>
      </c>
      <c r="H13" s="247">
        <f t="shared" ref="H13" si="14">$C12*H12</f>
        <v>0</v>
      </c>
      <c r="I13" s="247">
        <f t="shared" ref="I13" si="15">$C12*I12</f>
        <v>0</v>
      </c>
      <c r="J13" s="247">
        <f t="shared" ref="J13" si="16">$C12*J12</f>
        <v>0</v>
      </c>
      <c r="K13" s="247">
        <f t="shared" ref="K13:O13" si="17">$C12*K12</f>
        <v>0</v>
      </c>
      <c r="L13" s="247">
        <f t="shared" si="17"/>
        <v>0</v>
      </c>
      <c r="M13" s="247">
        <f t="shared" si="17"/>
        <v>0</v>
      </c>
      <c r="N13" s="247">
        <f t="shared" si="17"/>
        <v>0</v>
      </c>
      <c r="O13" s="247">
        <f t="shared" si="17"/>
        <v>0</v>
      </c>
      <c r="P13" s="258">
        <f t="shared" si="0"/>
        <v>0</v>
      </c>
      <c r="Q13" s="252"/>
      <c r="R13" s="252"/>
      <c r="S13" s="252"/>
      <c r="T13" s="252"/>
      <c r="U13" s="252"/>
      <c r="V13" s="252"/>
    </row>
    <row r="14" spans="1:22" ht="15" customHeight="1" x14ac:dyDescent="0.25">
      <c r="A14" s="313" t="s">
        <v>707</v>
      </c>
      <c r="B14" s="309" t="str">
        <f>VLOOKUP(A14,Resumo!$B$14:$C$35,2,FALSE)</f>
        <v>Alvenaria e elemento divisor</v>
      </c>
      <c r="C14" s="311">
        <f>VLOOKUP(B14,Resumo!$C$14:$D$35,2,FALSE)</f>
        <v>0</v>
      </c>
      <c r="D14" s="269"/>
      <c r="E14" s="248">
        <v>0.25</v>
      </c>
      <c r="F14" s="248">
        <v>0.25</v>
      </c>
      <c r="G14" s="248">
        <v>0.2</v>
      </c>
      <c r="H14" s="248">
        <v>0.1</v>
      </c>
      <c r="I14" s="248">
        <v>0.1</v>
      </c>
      <c r="J14" s="248">
        <v>0.1</v>
      </c>
      <c r="K14" s="251"/>
      <c r="L14" s="251"/>
      <c r="M14" s="251"/>
      <c r="N14" s="251"/>
      <c r="O14" s="251"/>
      <c r="P14" s="259">
        <f t="shared" si="0"/>
        <v>0.99999999999999989</v>
      </c>
      <c r="Q14" s="252"/>
      <c r="R14" s="252"/>
      <c r="S14" s="252"/>
      <c r="T14" s="252"/>
      <c r="U14" s="252"/>
      <c r="V14" s="252"/>
    </row>
    <row r="15" spans="1:22" ht="15" customHeight="1" x14ac:dyDescent="0.25">
      <c r="A15" s="314"/>
      <c r="B15" s="310"/>
      <c r="C15" s="312"/>
      <c r="D15" s="266">
        <f>$C14*D14</f>
        <v>0</v>
      </c>
      <c r="E15" s="247">
        <f t="shared" ref="E15" si="18">$C14*E14</f>
        <v>0</v>
      </c>
      <c r="F15" s="247">
        <f t="shared" ref="F15" si="19">$C14*F14</f>
        <v>0</v>
      </c>
      <c r="G15" s="247">
        <f t="shared" ref="G15" si="20">$C14*G14</f>
        <v>0</v>
      </c>
      <c r="H15" s="247">
        <f t="shared" ref="H15" si="21">$C14*H14</f>
        <v>0</v>
      </c>
      <c r="I15" s="247">
        <f t="shared" ref="I15" si="22">$C14*I14</f>
        <v>0</v>
      </c>
      <c r="J15" s="247">
        <f t="shared" ref="J15" si="23">$C14*J14</f>
        <v>0</v>
      </c>
      <c r="K15" s="247">
        <f t="shared" ref="K15:O15" si="24">$C14*K14</f>
        <v>0</v>
      </c>
      <c r="L15" s="247">
        <f t="shared" si="24"/>
        <v>0</v>
      </c>
      <c r="M15" s="247">
        <f t="shared" si="24"/>
        <v>0</v>
      </c>
      <c r="N15" s="247">
        <f t="shared" si="24"/>
        <v>0</v>
      </c>
      <c r="O15" s="247">
        <f t="shared" si="24"/>
        <v>0</v>
      </c>
      <c r="P15" s="258">
        <f t="shared" si="0"/>
        <v>0</v>
      </c>
      <c r="Q15" s="252"/>
      <c r="R15" s="252"/>
      <c r="S15" s="252"/>
      <c r="T15" s="252"/>
      <c r="U15" s="252"/>
      <c r="V15" s="252"/>
    </row>
    <row r="16" spans="1:22" ht="15" customHeight="1" x14ac:dyDescent="0.25">
      <c r="A16" s="313" t="s">
        <v>708</v>
      </c>
      <c r="B16" s="309" t="str">
        <f>VLOOKUP(A16,Resumo!$B$14:$C$35,2,FALSE)</f>
        <v>Estruturas de concreto e fundação</v>
      </c>
      <c r="C16" s="311">
        <f>VLOOKUP(B16,Resumo!$C$14:$D$35,2,FALSE)</f>
        <v>0</v>
      </c>
      <c r="D16" s="269"/>
      <c r="E16" s="251"/>
      <c r="F16" s="249">
        <v>0.05</v>
      </c>
      <c r="G16" s="249">
        <v>0.4</v>
      </c>
      <c r="H16" s="249">
        <v>0.4</v>
      </c>
      <c r="I16" s="249">
        <v>0.1</v>
      </c>
      <c r="J16" s="249">
        <v>0.05</v>
      </c>
      <c r="K16" s="250"/>
      <c r="L16" s="250"/>
      <c r="M16" s="250"/>
      <c r="N16" s="250"/>
      <c r="O16" s="250"/>
      <c r="P16" s="259">
        <f t="shared" si="0"/>
        <v>1</v>
      </c>
      <c r="Q16" s="252"/>
      <c r="R16" s="252"/>
      <c r="S16" s="252"/>
      <c r="T16" s="252"/>
      <c r="U16" s="252"/>
      <c r="V16" s="252"/>
    </row>
    <row r="17" spans="1:22" ht="15" customHeight="1" x14ac:dyDescent="0.25">
      <c r="A17" s="314"/>
      <c r="B17" s="310"/>
      <c r="C17" s="312"/>
      <c r="D17" s="266">
        <f>$C16*D16</f>
        <v>0</v>
      </c>
      <c r="E17" s="247">
        <f t="shared" ref="E17" si="25">$C16*E16</f>
        <v>0</v>
      </c>
      <c r="F17" s="247">
        <f t="shared" ref="F17" si="26">$C16*F16</f>
        <v>0</v>
      </c>
      <c r="G17" s="247">
        <f t="shared" ref="G17" si="27">$C16*G16</f>
        <v>0</v>
      </c>
      <c r="H17" s="247">
        <f t="shared" ref="H17" si="28">$C16*H16</f>
        <v>0</v>
      </c>
      <c r="I17" s="247">
        <f t="shared" ref="I17" si="29">$C16*I16</f>
        <v>0</v>
      </c>
      <c r="J17" s="247">
        <f t="shared" ref="J17" si="30">$C16*J16</f>
        <v>0</v>
      </c>
      <c r="K17" s="247">
        <f t="shared" ref="K17:O17" si="31">$C16*K16</f>
        <v>0</v>
      </c>
      <c r="L17" s="247">
        <f t="shared" si="31"/>
        <v>0</v>
      </c>
      <c r="M17" s="247">
        <f t="shared" si="31"/>
        <v>0</v>
      </c>
      <c r="N17" s="247">
        <f t="shared" si="31"/>
        <v>0</v>
      </c>
      <c r="O17" s="247">
        <f t="shared" si="31"/>
        <v>0</v>
      </c>
      <c r="P17" s="258">
        <f t="shared" si="0"/>
        <v>0</v>
      </c>
      <c r="Q17" s="252"/>
      <c r="R17" s="252"/>
      <c r="S17" s="252"/>
      <c r="T17" s="252"/>
      <c r="U17" s="252"/>
      <c r="V17" s="252"/>
    </row>
    <row r="18" spans="1:22" ht="15" customHeight="1" x14ac:dyDescent="0.25">
      <c r="A18" s="313" t="s">
        <v>712</v>
      </c>
      <c r="B18" s="309" t="str">
        <f>VLOOKUP(A18,Resumo!$B$14:$C$35,2,FALSE)</f>
        <v>Estrutura metálica e telhamento</v>
      </c>
      <c r="C18" s="311">
        <f>VLOOKUP(B18,Resumo!$C$14:$D$35,2,FALSE)</f>
        <v>0</v>
      </c>
      <c r="D18" s="269"/>
      <c r="E18" s="248">
        <v>0.05</v>
      </c>
      <c r="F18" s="248">
        <v>0.05</v>
      </c>
      <c r="G18" s="248">
        <v>0.1</v>
      </c>
      <c r="H18" s="248">
        <v>0.1</v>
      </c>
      <c r="I18" s="248">
        <v>0.1</v>
      </c>
      <c r="J18" s="248">
        <v>0.1</v>
      </c>
      <c r="K18" s="248">
        <v>0.1</v>
      </c>
      <c r="L18" s="248">
        <v>0.1</v>
      </c>
      <c r="M18" s="248">
        <v>0.1</v>
      </c>
      <c r="N18" s="248">
        <v>0.1</v>
      </c>
      <c r="O18" s="248">
        <v>0.1</v>
      </c>
      <c r="P18" s="259">
        <f t="shared" si="0"/>
        <v>0.99999999999999989</v>
      </c>
      <c r="Q18" s="252"/>
      <c r="R18" s="252"/>
      <c r="S18" s="252"/>
      <c r="T18" s="252"/>
      <c r="U18" s="252"/>
      <c r="V18" s="252"/>
    </row>
    <row r="19" spans="1:22" ht="15" customHeight="1" x14ac:dyDescent="0.25">
      <c r="A19" s="314"/>
      <c r="B19" s="310"/>
      <c r="C19" s="312"/>
      <c r="D19" s="266">
        <f>$C18*D18</f>
        <v>0</v>
      </c>
      <c r="E19" s="247">
        <f t="shared" ref="E19" si="32">$C18*E18</f>
        <v>0</v>
      </c>
      <c r="F19" s="247">
        <f t="shared" ref="F19" si="33">$C18*F18</f>
        <v>0</v>
      </c>
      <c r="G19" s="247">
        <f t="shared" ref="G19" si="34">$C18*G18</f>
        <v>0</v>
      </c>
      <c r="H19" s="247">
        <f t="shared" ref="H19" si="35">$C18*H18</f>
        <v>0</v>
      </c>
      <c r="I19" s="247">
        <f t="shared" ref="I19" si="36">$C18*I18</f>
        <v>0</v>
      </c>
      <c r="J19" s="247">
        <f t="shared" ref="J19" si="37">$C18*J18</f>
        <v>0</v>
      </c>
      <c r="K19" s="247">
        <f t="shared" ref="K19:O19" si="38">$C18*K18</f>
        <v>0</v>
      </c>
      <c r="L19" s="247">
        <f t="shared" si="38"/>
        <v>0</v>
      </c>
      <c r="M19" s="247">
        <f t="shared" si="38"/>
        <v>0</v>
      </c>
      <c r="N19" s="247">
        <f t="shared" si="38"/>
        <v>0</v>
      </c>
      <c r="O19" s="247">
        <f t="shared" si="38"/>
        <v>0</v>
      </c>
      <c r="P19" s="258">
        <f t="shared" si="0"/>
        <v>0</v>
      </c>
      <c r="Q19" s="252"/>
      <c r="R19" s="252"/>
      <c r="S19" s="252"/>
      <c r="T19" s="252"/>
      <c r="U19" s="252"/>
      <c r="V19" s="252"/>
    </row>
    <row r="20" spans="1:22" ht="15" customHeight="1" x14ac:dyDescent="0.25">
      <c r="A20" s="313" t="s">
        <v>713</v>
      </c>
      <c r="B20" s="309" t="str">
        <f>VLOOKUP(A20,Resumo!$B$14:$C$35,2,FALSE)</f>
        <v>Revestimentos</v>
      </c>
      <c r="C20" s="311">
        <f>VLOOKUP(B20,Resumo!$C$14:$D$35,2,FALSE)</f>
        <v>0</v>
      </c>
      <c r="D20" s="269"/>
      <c r="E20" s="251"/>
      <c r="F20" s="251"/>
      <c r="G20" s="251"/>
      <c r="H20" s="249">
        <v>0.2</v>
      </c>
      <c r="I20" s="249">
        <v>0.6</v>
      </c>
      <c r="J20" s="249">
        <v>0.2</v>
      </c>
      <c r="K20" s="250"/>
      <c r="L20" s="250"/>
      <c r="M20" s="250"/>
      <c r="N20" s="250"/>
      <c r="O20" s="250"/>
      <c r="P20" s="259">
        <f t="shared" si="0"/>
        <v>1</v>
      </c>
      <c r="Q20" s="252"/>
      <c r="R20" s="252"/>
      <c r="S20" s="252"/>
      <c r="T20" s="252"/>
      <c r="U20" s="252"/>
      <c r="V20" s="252"/>
    </row>
    <row r="21" spans="1:22" ht="15" customHeight="1" x14ac:dyDescent="0.25">
      <c r="A21" s="314"/>
      <c r="B21" s="310"/>
      <c r="C21" s="312"/>
      <c r="D21" s="266">
        <f>$C20*D20</f>
        <v>0</v>
      </c>
      <c r="E21" s="247">
        <f t="shared" ref="E21" si="39">$C20*E20</f>
        <v>0</v>
      </c>
      <c r="F21" s="247">
        <f t="shared" ref="F21" si="40">$C20*F20</f>
        <v>0</v>
      </c>
      <c r="G21" s="247">
        <f t="shared" ref="G21" si="41">$C20*G20</f>
        <v>0</v>
      </c>
      <c r="H21" s="247">
        <f t="shared" ref="H21" si="42">$C20*H20</f>
        <v>0</v>
      </c>
      <c r="I21" s="247">
        <f t="shared" ref="I21" si="43">$C20*I20</f>
        <v>0</v>
      </c>
      <c r="J21" s="247">
        <f t="shared" ref="J21" si="44">$C20*J20</f>
        <v>0</v>
      </c>
      <c r="K21" s="247">
        <f t="shared" ref="K21:O21" si="45">$C20*K20</f>
        <v>0</v>
      </c>
      <c r="L21" s="247">
        <f t="shared" si="45"/>
        <v>0</v>
      </c>
      <c r="M21" s="247">
        <f t="shared" si="45"/>
        <v>0</v>
      </c>
      <c r="N21" s="247">
        <f t="shared" si="45"/>
        <v>0</v>
      </c>
      <c r="O21" s="247">
        <f t="shared" si="45"/>
        <v>0</v>
      </c>
      <c r="P21" s="258">
        <f t="shared" si="0"/>
        <v>0</v>
      </c>
      <c r="Q21" s="252"/>
      <c r="R21" s="252"/>
      <c r="S21" s="252"/>
      <c r="T21" s="252"/>
      <c r="U21" s="252"/>
      <c r="V21" s="252"/>
    </row>
    <row r="22" spans="1:22" ht="15" customHeight="1" x14ac:dyDescent="0.25">
      <c r="A22" s="313" t="s">
        <v>716</v>
      </c>
      <c r="B22" s="309" t="str">
        <f>VLOOKUP(A22,Resumo!$B$14:$C$35,2,FALSE)</f>
        <v>Forro</v>
      </c>
      <c r="C22" s="311">
        <f>VLOOKUP(B22,Resumo!$C$14:$D$35,2,FALSE)</f>
        <v>0</v>
      </c>
      <c r="D22" s="269"/>
      <c r="E22" s="250"/>
      <c r="F22" s="250"/>
      <c r="G22" s="250"/>
      <c r="H22" s="250"/>
      <c r="I22" s="248">
        <v>0.1</v>
      </c>
      <c r="J22" s="248">
        <v>0.15</v>
      </c>
      <c r="K22" s="248">
        <v>0.15</v>
      </c>
      <c r="L22" s="248">
        <v>0.15</v>
      </c>
      <c r="M22" s="248">
        <v>0.15</v>
      </c>
      <c r="N22" s="248">
        <v>0.15</v>
      </c>
      <c r="O22" s="248">
        <v>0.15</v>
      </c>
      <c r="P22" s="259">
        <f t="shared" si="0"/>
        <v>1</v>
      </c>
      <c r="Q22" s="252"/>
      <c r="R22" s="252"/>
      <c r="S22" s="252"/>
      <c r="T22" s="252"/>
      <c r="U22" s="252"/>
      <c r="V22" s="252"/>
    </row>
    <row r="23" spans="1:22" ht="15" customHeight="1" x14ac:dyDescent="0.25">
      <c r="A23" s="314"/>
      <c r="B23" s="310"/>
      <c r="C23" s="312"/>
      <c r="D23" s="266">
        <f>$C22*D22</f>
        <v>0</v>
      </c>
      <c r="E23" s="247">
        <f t="shared" ref="E23" si="46">$C22*E22</f>
        <v>0</v>
      </c>
      <c r="F23" s="247">
        <f t="shared" ref="F23" si="47">$C22*F22</f>
        <v>0</v>
      </c>
      <c r="G23" s="247">
        <f t="shared" ref="G23" si="48">$C22*G22</f>
        <v>0</v>
      </c>
      <c r="H23" s="247">
        <f t="shared" ref="H23" si="49">$C22*H22</f>
        <v>0</v>
      </c>
      <c r="I23" s="247">
        <f t="shared" ref="I23" si="50">$C22*I22</f>
        <v>0</v>
      </c>
      <c r="J23" s="247">
        <f t="shared" ref="J23" si="51">$C22*J22</f>
        <v>0</v>
      </c>
      <c r="K23" s="247">
        <f t="shared" ref="K23:O23" si="52">$C22*K22</f>
        <v>0</v>
      </c>
      <c r="L23" s="247">
        <f t="shared" si="52"/>
        <v>0</v>
      </c>
      <c r="M23" s="247">
        <f t="shared" si="52"/>
        <v>0</v>
      </c>
      <c r="N23" s="247">
        <f t="shared" si="52"/>
        <v>0</v>
      </c>
      <c r="O23" s="247">
        <f t="shared" si="52"/>
        <v>0</v>
      </c>
      <c r="P23" s="258">
        <f t="shared" si="0"/>
        <v>0</v>
      </c>
      <c r="Q23" s="252"/>
      <c r="R23" s="252"/>
      <c r="S23" s="252"/>
      <c r="T23" s="252"/>
      <c r="U23" s="252"/>
      <c r="V23" s="252"/>
    </row>
    <row r="24" spans="1:22" ht="15" customHeight="1" x14ac:dyDescent="0.25">
      <c r="A24" s="313" t="s">
        <v>720</v>
      </c>
      <c r="B24" s="309" t="str">
        <f>VLOOKUP(A24,Resumo!$B$14:$C$35,2,FALSE)</f>
        <v>Esquadrias, Portas, Marcenaria, Vidros</v>
      </c>
      <c r="C24" s="311">
        <f>VLOOKUP(B24,Resumo!$C$14:$D$35,2,FALSE)</f>
        <v>0</v>
      </c>
      <c r="D24" s="269"/>
      <c r="E24" s="251"/>
      <c r="F24" s="251"/>
      <c r="G24" s="251"/>
      <c r="H24" s="249">
        <v>0.2</v>
      </c>
      <c r="I24" s="249">
        <v>0.2</v>
      </c>
      <c r="J24" s="249">
        <v>0.2</v>
      </c>
      <c r="K24" s="253">
        <v>0.2</v>
      </c>
      <c r="L24" s="276"/>
      <c r="M24" s="276"/>
      <c r="N24" s="253">
        <v>0.1</v>
      </c>
      <c r="O24" s="253">
        <v>0.1</v>
      </c>
      <c r="P24" s="259">
        <f t="shared" si="0"/>
        <v>1</v>
      </c>
      <c r="Q24" s="252"/>
      <c r="R24" s="252"/>
      <c r="S24" s="252"/>
      <c r="T24" s="252"/>
      <c r="U24" s="252"/>
      <c r="V24" s="252"/>
    </row>
    <row r="25" spans="1:22" ht="15" customHeight="1" x14ac:dyDescent="0.25">
      <c r="A25" s="314"/>
      <c r="B25" s="310"/>
      <c r="C25" s="312"/>
      <c r="D25" s="266">
        <f>$C24*D24</f>
        <v>0</v>
      </c>
      <c r="E25" s="247">
        <f t="shared" ref="E25" si="53">$C24*E24</f>
        <v>0</v>
      </c>
      <c r="F25" s="247">
        <f t="shared" ref="F25" si="54">$C24*F24</f>
        <v>0</v>
      </c>
      <c r="G25" s="247">
        <f t="shared" ref="G25" si="55">$C24*G24</f>
        <v>0</v>
      </c>
      <c r="H25" s="247">
        <f t="shared" ref="H25" si="56">$C24*H24</f>
        <v>0</v>
      </c>
      <c r="I25" s="247">
        <f t="shared" ref="I25:J25" si="57">$C24*I24</f>
        <v>0</v>
      </c>
      <c r="J25" s="247">
        <f t="shared" si="57"/>
        <v>0</v>
      </c>
      <c r="K25" s="247">
        <f t="shared" ref="K25:O25" si="58">$C24*K24</f>
        <v>0</v>
      </c>
      <c r="L25" s="247">
        <f t="shared" si="58"/>
        <v>0</v>
      </c>
      <c r="M25" s="247">
        <f t="shared" si="58"/>
        <v>0</v>
      </c>
      <c r="N25" s="247">
        <f t="shared" si="58"/>
        <v>0</v>
      </c>
      <c r="O25" s="247">
        <f t="shared" si="58"/>
        <v>0</v>
      </c>
      <c r="P25" s="258">
        <f t="shared" si="0"/>
        <v>0</v>
      </c>
      <c r="Q25" s="252"/>
      <c r="R25" s="252"/>
      <c r="S25" s="252"/>
      <c r="T25" s="252"/>
      <c r="U25" s="252"/>
      <c r="V25" s="252"/>
    </row>
    <row r="26" spans="1:22" ht="15" customHeight="1" x14ac:dyDescent="0.25">
      <c r="A26" s="313" t="s">
        <v>721</v>
      </c>
      <c r="B26" s="309" t="str">
        <f>VLOOKUP(A26,Resumo!$B$14:$C$35,2,FALSE)</f>
        <v>Impermeabilização, proteção e junta</v>
      </c>
      <c r="C26" s="311">
        <f>VLOOKUP(B26,Resumo!$C$14:$D$35,2,FALSE)</f>
        <v>0</v>
      </c>
      <c r="D26" s="269"/>
      <c r="E26" s="250"/>
      <c r="F26" s="250"/>
      <c r="G26" s="250"/>
      <c r="H26" s="250"/>
      <c r="I26" s="248">
        <v>0.15</v>
      </c>
      <c r="J26" s="248">
        <v>0.15</v>
      </c>
      <c r="K26" s="248">
        <v>0.15</v>
      </c>
      <c r="L26" s="248">
        <v>0.15</v>
      </c>
      <c r="M26" s="248">
        <v>0.15</v>
      </c>
      <c r="N26" s="248">
        <v>0.15</v>
      </c>
      <c r="O26" s="248">
        <v>0.1</v>
      </c>
      <c r="P26" s="259">
        <f t="shared" si="0"/>
        <v>1</v>
      </c>
      <c r="Q26" s="252"/>
      <c r="R26" s="252"/>
      <c r="S26" s="252"/>
      <c r="T26" s="252"/>
      <c r="U26" s="252"/>
      <c r="V26" s="252"/>
    </row>
    <row r="27" spans="1:22" ht="15" customHeight="1" x14ac:dyDescent="0.25">
      <c r="A27" s="314"/>
      <c r="B27" s="310"/>
      <c r="C27" s="312"/>
      <c r="D27" s="266">
        <f>$C26*D26</f>
        <v>0</v>
      </c>
      <c r="E27" s="247">
        <f t="shared" ref="E27" si="59">$C26*E26</f>
        <v>0</v>
      </c>
      <c r="F27" s="247">
        <f t="shared" ref="F27" si="60">$C26*F26</f>
        <v>0</v>
      </c>
      <c r="G27" s="247">
        <f t="shared" ref="G27" si="61">$C26*G26</f>
        <v>0</v>
      </c>
      <c r="H27" s="247">
        <f t="shared" ref="H27" si="62">$C26*H26</f>
        <v>0</v>
      </c>
      <c r="I27" s="247">
        <f t="shared" ref="I27" si="63">$C26*I26</f>
        <v>0</v>
      </c>
      <c r="J27" s="247">
        <f t="shared" ref="J27" si="64">$C26*J26</f>
        <v>0</v>
      </c>
      <c r="K27" s="247">
        <f t="shared" ref="K27:O27" si="65">$C26*K26</f>
        <v>0</v>
      </c>
      <c r="L27" s="247">
        <f t="shared" si="65"/>
        <v>0</v>
      </c>
      <c r="M27" s="247">
        <f t="shared" si="65"/>
        <v>0</v>
      </c>
      <c r="N27" s="247">
        <f t="shared" si="65"/>
        <v>0</v>
      </c>
      <c r="O27" s="247">
        <f t="shared" si="65"/>
        <v>0</v>
      </c>
      <c r="P27" s="258">
        <f t="shared" si="0"/>
        <v>0</v>
      </c>
      <c r="Q27" s="252"/>
      <c r="R27" s="252"/>
      <c r="S27" s="252"/>
      <c r="T27" s="252"/>
      <c r="U27" s="252"/>
      <c r="V27" s="252"/>
    </row>
    <row r="28" spans="1:22" ht="15" customHeight="1" x14ac:dyDescent="0.25">
      <c r="A28" s="313" t="s">
        <v>724</v>
      </c>
      <c r="B28" s="309" t="str">
        <f>VLOOKUP(A28,Resumo!$B$14:$C$35,2,FALSE)</f>
        <v>Pintura</v>
      </c>
      <c r="C28" s="311">
        <f>VLOOKUP(B28,Resumo!$C$14:$D$35,2,FALSE)</f>
        <v>0</v>
      </c>
      <c r="D28" s="269"/>
      <c r="E28" s="251"/>
      <c r="F28" s="251"/>
      <c r="G28" s="251"/>
      <c r="H28" s="249">
        <v>0.25</v>
      </c>
      <c r="I28" s="249">
        <v>0.2</v>
      </c>
      <c r="J28" s="249">
        <v>0.2</v>
      </c>
      <c r="K28" s="249">
        <v>0.1</v>
      </c>
      <c r="L28" s="249">
        <v>0.1</v>
      </c>
      <c r="M28" s="249">
        <v>0.05</v>
      </c>
      <c r="N28" s="249">
        <v>0.05</v>
      </c>
      <c r="O28" s="249">
        <v>0.05</v>
      </c>
      <c r="P28" s="259">
        <f t="shared" si="0"/>
        <v>1</v>
      </c>
      <c r="Q28" s="252"/>
      <c r="R28" s="252"/>
      <c r="S28" s="252"/>
      <c r="T28" s="252"/>
      <c r="U28" s="252"/>
      <c r="V28" s="252"/>
    </row>
    <row r="29" spans="1:22" ht="15" customHeight="1" x14ac:dyDescent="0.25">
      <c r="A29" s="314"/>
      <c r="B29" s="310"/>
      <c r="C29" s="312"/>
      <c r="D29" s="266">
        <f>$C28*D28</f>
        <v>0</v>
      </c>
      <c r="E29" s="247">
        <f t="shared" ref="E29" si="66">$C28*E28</f>
        <v>0</v>
      </c>
      <c r="F29" s="247">
        <f t="shared" ref="F29" si="67">$C28*F28</f>
        <v>0</v>
      </c>
      <c r="G29" s="247">
        <f t="shared" ref="G29" si="68">$C28*G28</f>
        <v>0</v>
      </c>
      <c r="H29" s="247">
        <f t="shared" ref="H29" si="69">$C28*H28</f>
        <v>0</v>
      </c>
      <c r="I29" s="247">
        <f t="shared" ref="I29" si="70">$C28*I28</f>
        <v>0</v>
      </c>
      <c r="J29" s="247">
        <f t="shared" ref="J29" si="71">$C28*J28</f>
        <v>0</v>
      </c>
      <c r="K29" s="247">
        <f t="shared" ref="K29:O29" si="72">$C28*K28</f>
        <v>0</v>
      </c>
      <c r="L29" s="247">
        <f t="shared" si="72"/>
        <v>0</v>
      </c>
      <c r="M29" s="247">
        <f t="shared" si="72"/>
        <v>0</v>
      </c>
      <c r="N29" s="247">
        <f t="shared" si="72"/>
        <v>0</v>
      </c>
      <c r="O29" s="247">
        <f t="shared" si="72"/>
        <v>0</v>
      </c>
      <c r="P29" s="258">
        <f t="shared" si="0"/>
        <v>0</v>
      </c>
      <c r="Q29" s="252"/>
      <c r="R29" s="252"/>
      <c r="S29" s="252"/>
      <c r="T29" s="252"/>
      <c r="U29" s="252"/>
      <c r="V29" s="252"/>
    </row>
    <row r="30" spans="1:22" ht="15" customHeight="1" x14ac:dyDescent="0.25">
      <c r="A30" s="313" t="s">
        <v>727</v>
      </c>
      <c r="B30" s="309" t="str">
        <f>VLOOKUP(A30,Resumo!$B$14:$C$35,2,FALSE)</f>
        <v>Instalações Elétricas, Elétricas Especiais</v>
      </c>
      <c r="C30" s="311">
        <f>VLOOKUP(B30,Resumo!$C$14:$D$35,2,FALSE)</f>
        <v>0</v>
      </c>
      <c r="D30" s="269"/>
      <c r="E30" s="251"/>
      <c r="F30" s="250"/>
      <c r="G30" s="252"/>
      <c r="H30" s="248">
        <v>0.3</v>
      </c>
      <c r="I30" s="248">
        <v>0.5</v>
      </c>
      <c r="J30" s="248">
        <v>0.2</v>
      </c>
      <c r="K30" s="254"/>
      <c r="L30" s="254"/>
      <c r="M30" s="254"/>
      <c r="N30" s="254"/>
      <c r="O30" s="254"/>
      <c r="P30" s="259">
        <f t="shared" si="0"/>
        <v>1</v>
      </c>
      <c r="Q30" s="252"/>
      <c r="R30" s="252"/>
      <c r="S30" s="252"/>
      <c r="T30" s="252"/>
      <c r="U30" s="252"/>
      <c r="V30" s="252"/>
    </row>
    <row r="31" spans="1:22" ht="15" customHeight="1" x14ac:dyDescent="0.25">
      <c r="A31" s="314"/>
      <c r="B31" s="310"/>
      <c r="C31" s="312"/>
      <c r="D31" s="266">
        <f>$C30*D30</f>
        <v>0</v>
      </c>
      <c r="E31" s="247">
        <f t="shared" ref="E31" si="73">$C30*E30</f>
        <v>0</v>
      </c>
      <c r="F31" s="247">
        <f t="shared" ref="F31" si="74">$C30*F30</f>
        <v>0</v>
      </c>
      <c r="G31" s="247">
        <f t="shared" ref="G31" si="75">$C30*G30</f>
        <v>0</v>
      </c>
      <c r="H31" s="247">
        <f t="shared" ref="H31" si="76">$C30*H30</f>
        <v>0</v>
      </c>
      <c r="I31" s="247">
        <f t="shared" ref="I31" si="77">$C30*I30</f>
        <v>0</v>
      </c>
      <c r="J31" s="247">
        <f t="shared" ref="J31" si="78">$C30*J30</f>
        <v>0</v>
      </c>
      <c r="K31" s="247">
        <f t="shared" ref="K31:O31" si="79">$C30*K30</f>
        <v>0</v>
      </c>
      <c r="L31" s="247">
        <f t="shared" si="79"/>
        <v>0</v>
      </c>
      <c r="M31" s="247">
        <f t="shared" si="79"/>
        <v>0</v>
      </c>
      <c r="N31" s="247">
        <f t="shared" si="79"/>
        <v>0</v>
      </c>
      <c r="O31" s="247">
        <f t="shared" si="79"/>
        <v>0</v>
      </c>
      <c r="P31" s="258">
        <f t="shared" si="0"/>
        <v>0</v>
      </c>
      <c r="Q31" s="252"/>
      <c r="R31" s="252"/>
      <c r="S31" s="252"/>
      <c r="T31" s="252"/>
      <c r="U31" s="252"/>
      <c r="V31" s="252"/>
    </row>
    <row r="32" spans="1:22" ht="15" customHeight="1" x14ac:dyDescent="0.25">
      <c r="A32" s="313" t="s">
        <v>730</v>
      </c>
      <c r="B32" s="309" t="str">
        <f>VLOOKUP(A32,Resumo!$B$14:$C$35,2,FALSE)</f>
        <v>SPDA - Sistema de proteção contra descarga atmosférica</v>
      </c>
      <c r="C32" s="311">
        <f>VLOOKUP(B32,Resumo!$C$14:$D$35,2,FALSE)</f>
        <v>0</v>
      </c>
      <c r="D32" s="269"/>
      <c r="E32" s="251"/>
      <c r="F32" s="251"/>
      <c r="G32" s="251"/>
      <c r="H32" s="251"/>
      <c r="I32" s="251"/>
      <c r="J32" s="251"/>
      <c r="K32" s="249">
        <v>0.25</v>
      </c>
      <c r="L32" s="249">
        <v>0.25</v>
      </c>
      <c r="M32" s="249">
        <v>0.25</v>
      </c>
      <c r="N32" s="249">
        <v>0.25</v>
      </c>
      <c r="O32" s="251"/>
      <c r="P32" s="259">
        <f t="shared" si="0"/>
        <v>1</v>
      </c>
      <c r="Q32" s="252"/>
      <c r="R32" s="252"/>
      <c r="S32" s="252"/>
      <c r="T32" s="252"/>
      <c r="U32" s="252"/>
      <c r="V32" s="252"/>
    </row>
    <row r="33" spans="1:22" ht="15" customHeight="1" x14ac:dyDescent="0.25">
      <c r="A33" s="314"/>
      <c r="B33" s="310"/>
      <c r="C33" s="312"/>
      <c r="D33" s="266">
        <f>$C32*D32</f>
        <v>0</v>
      </c>
      <c r="E33" s="247">
        <f t="shared" ref="E33" si="80">$C32*E32</f>
        <v>0</v>
      </c>
      <c r="F33" s="247">
        <f t="shared" ref="F33" si="81">$C32*F32</f>
        <v>0</v>
      </c>
      <c r="G33" s="247">
        <f t="shared" ref="G33" si="82">$C32*G32</f>
        <v>0</v>
      </c>
      <c r="H33" s="247">
        <f t="shared" ref="H33" si="83">$C32*H32</f>
        <v>0</v>
      </c>
      <c r="I33" s="247">
        <f t="shared" ref="I33" si="84">$C32*I32</f>
        <v>0</v>
      </c>
      <c r="J33" s="247">
        <f t="shared" ref="J33:O33" si="85">$C32*J32</f>
        <v>0</v>
      </c>
      <c r="K33" s="247">
        <f t="shared" si="85"/>
        <v>0</v>
      </c>
      <c r="L33" s="247">
        <f t="shared" si="85"/>
        <v>0</v>
      </c>
      <c r="M33" s="247">
        <f t="shared" si="85"/>
        <v>0</v>
      </c>
      <c r="N33" s="247">
        <f t="shared" si="85"/>
        <v>0</v>
      </c>
      <c r="O33" s="247">
        <f t="shared" si="85"/>
        <v>0</v>
      </c>
      <c r="P33" s="258">
        <f t="shared" si="0"/>
        <v>0</v>
      </c>
      <c r="Q33" s="252"/>
      <c r="R33" s="252"/>
      <c r="S33" s="252"/>
      <c r="T33" s="252"/>
      <c r="U33" s="252"/>
      <c r="V33" s="252"/>
    </row>
    <row r="34" spans="1:22" ht="15" customHeight="1" x14ac:dyDescent="0.25">
      <c r="A34" s="313" t="s">
        <v>731</v>
      </c>
      <c r="B34" s="309" t="str">
        <f>VLOOKUP(A34,Resumo!$B$14:$C$35,2,FALSE)</f>
        <v>Gases Medicinais</v>
      </c>
      <c r="C34" s="311">
        <f>VLOOKUP(B34,Resumo!$C$14:$D$35,2,FALSE)</f>
        <v>0</v>
      </c>
      <c r="D34" s="269"/>
      <c r="E34" s="251"/>
      <c r="F34" s="250"/>
      <c r="G34" s="252"/>
      <c r="H34" s="250"/>
      <c r="I34" s="250"/>
      <c r="J34" s="250"/>
      <c r="K34" s="250"/>
      <c r="L34" s="250"/>
      <c r="M34" s="250"/>
      <c r="N34" s="250"/>
      <c r="O34" s="248">
        <v>1</v>
      </c>
      <c r="P34" s="259">
        <f t="shared" si="0"/>
        <v>1</v>
      </c>
      <c r="Q34" s="252"/>
      <c r="R34" s="252"/>
      <c r="S34" s="252"/>
      <c r="T34" s="252"/>
      <c r="U34" s="252"/>
      <c r="V34" s="252"/>
    </row>
    <row r="35" spans="1:22" ht="15" customHeight="1" x14ac:dyDescent="0.25">
      <c r="A35" s="314"/>
      <c r="B35" s="310"/>
      <c r="C35" s="312"/>
      <c r="D35" s="266">
        <f>$C34*D34</f>
        <v>0</v>
      </c>
      <c r="E35" s="247">
        <f t="shared" ref="E35" si="86">$C34*E34</f>
        <v>0</v>
      </c>
      <c r="F35" s="247">
        <f t="shared" ref="F35" si="87">$C34*F34</f>
        <v>0</v>
      </c>
      <c r="G35" s="247">
        <f t="shared" ref="G35" si="88">$C34*G34</f>
        <v>0</v>
      </c>
      <c r="H35" s="247">
        <f t="shared" ref="H35" si="89">$C34*H34</f>
        <v>0</v>
      </c>
      <c r="I35" s="247">
        <f t="shared" ref="I35" si="90">$C34*I34</f>
        <v>0</v>
      </c>
      <c r="J35" s="247">
        <f t="shared" ref="J35" si="91">$C34*J34</f>
        <v>0</v>
      </c>
      <c r="K35" s="247">
        <f t="shared" ref="K35:O35" si="92">$C34*K34</f>
        <v>0</v>
      </c>
      <c r="L35" s="247">
        <f t="shared" si="92"/>
        <v>0</v>
      </c>
      <c r="M35" s="247">
        <f t="shared" si="92"/>
        <v>0</v>
      </c>
      <c r="N35" s="247">
        <f t="shared" si="92"/>
        <v>0</v>
      </c>
      <c r="O35" s="247">
        <f t="shared" si="92"/>
        <v>0</v>
      </c>
      <c r="P35" s="258">
        <f t="shared" si="0"/>
        <v>0</v>
      </c>
      <c r="Q35" s="252"/>
      <c r="R35" s="252"/>
      <c r="S35" s="252"/>
      <c r="T35" s="252"/>
      <c r="U35" s="252"/>
      <c r="V35" s="252"/>
    </row>
    <row r="36" spans="1:22" ht="15" customHeight="1" x14ac:dyDescent="0.25">
      <c r="A36" s="313" t="s">
        <v>734</v>
      </c>
      <c r="B36" s="309" t="str">
        <f>VLOOKUP(A36,Resumo!$B$14:$C$35,2,FALSE)</f>
        <v>Paisagismo e cenografia</v>
      </c>
      <c r="C36" s="311">
        <f>VLOOKUP(B36,Resumo!$C$14:$D$35,2,FALSE)</f>
        <v>0</v>
      </c>
      <c r="D36" s="269"/>
      <c r="E36" s="251"/>
      <c r="F36" s="250"/>
      <c r="G36" s="250"/>
      <c r="H36" s="250"/>
      <c r="I36" s="250"/>
      <c r="J36" s="250"/>
      <c r="K36" s="249">
        <v>0.25</v>
      </c>
      <c r="L36" s="249">
        <v>0.25</v>
      </c>
      <c r="M36" s="249">
        <v>0.25</v>
      </c>
      <c r="N36" s="249">
        <v>0.25</v>
      </c>
      <c r="O36" s="250"/>
      <c r="P36" s="259">
        <f t="shared" si="0"/>
        <v>1</v>
      </c>
      <c r="Q36" s="252"/>
      <c r="R36" s="252"/>
      <c r="S36" s="252"/>
      <c r="T36" s="252"/>
      <c r="U36" s="252"/>
      <c r="V36" s="252"/>
    </row>
    <row r="37" spans="1:22" ht="15" customHeight="1" x14ac:dyDescent="0.25">
      <c r="A37" s="314"/>
      <c r="B37" s="310"/>
      <c r="C37" s="312"/>
      <c r="D37" s="266">
        <f>$C36*D36</f>
        <v>0</v>
      </c>
      <c r="E37" s="247">
        <f t="shared" ref="E37" si="93">$C36*E36</f>
        <v>0</v>
      </c>
      <c r="F37" s="247">
        <f t="shared" ref="F37" si="94">$C36*F36</f>
        <v>0</v>
      </c>
      <c r="G37" s="247">
        <f t="shared" ref="G37" si="95">$C36*G36</f>
        <v>0</v>
      </c>
      <c r="H37" s="247">
        <f t="shared" ref="H37" si="96">$C36*H36</f>
        <v>0</v>
      </c>
      <c r="I37" s="247">
        <f t="shared" ref="I37" si="97">$C36*I36</f>
        <v>0</v>
      </c>
      <c r="J37" s="247">
        <f t="shared" ref="J37:N37" si="98">$C36*J36</f>
        <v>0</v>
      </c>
      <c r="K37" s="247">
        <f t="shared" si="98"/>
        <v>0</v>
      </c>
      <c r="L37" s="247">
        <f t="shared" si="98"/>
        <v>0</v>
      </c>
      <c r="M37" s="247">
        <f t="shared" si="98"/>
        <v>0</v>
      </c>
      <c r="N37" s="247">
        <f t="shared" si="98"/>
        <v>0</v>
      </c>
      <c r="O37" s="247">
        <f t="shared" ref="O37" si="99">$C36*O36</f>
        <v>0</v>
      </c>
      <c r="P37" s="258">
        <f t="shared" si="0"/>
        <v>0</v>
      </c>
      <c r="Q37" s="252"/>
      <c r="R37" s="252"/>
      <c r="S37" s="252"/>
      <c r="T37" s="252"/>
      <c r="U37" s="252"/>
      <c r="V37" s="252"/>
    </row>
    <row r="38" spans="1:22" ht="15" customHeight="1" x14ac:dyDescent="0.25">
      <c r="A38" s="313" t="s">
        <v>872</v>
      </c>
      <c r="B38" s="309" t="str">
        <f>VLOOKUP(A38,Resumo!$B$14:$C$35,2,FALSE)</f>
        <v>Instalações Hidráulicas</v>
      </c>
      <c r="C38" s="311">
        <f>VLOOKUP(B38,Resumo!$C$14:$D$35,2,FALSE)</f>
        <v>0</v>
      </c>
      <c r="D38" s="269"/>
      <c r="E38" s="251"/>
      <c r="F38" s="250"/>
      <c r="G38" s="252"/>
      <c r="H38" s="250"/>
      <c r="I38" s="250"/>
      <c r="J38" s="250"/>
      <c r="K38" s="250"/>
      <c r="L38" s="250"/>
      <c r="M38" s="250"/>
      <c r="N38" s="248">
        <v>0.3</v>
      </c>
      <c r="O38" s="248">
        <v>0.7</v>
      </c>
      <c r="P38" s="259">
        <f t="shared" si="0"/>
        <v>1</v>
      </c>
      <c r="Q38" s="252"/>
      <c r="R38" s="252"/>
      <c r="S38" s="252"/>
      <c r="T38" s="252"/>
      <c r="U38" s="252"/>
      <c r="V38" s="252"/>
    </row>
    <row r="39" spans="1:22" ht="15" customHeight="1" x14ac:dyDescent="0.25">
      <c r="A39" s="314"/>
      <c r="B39" s="310"/>
      <c r="C39" s="312"/>
      <c r="D39" s="266">
        <f>$C38*D38</f>
        <v>0</v>
      </c>
      <c r="E39" s="247">
        <f t="shared" ref="E39" si="100">$C38*E38</f>
        <v>0</v>
      </c>
      <c r="F39" s="247">
        <f t="shared" ref="F39" si="101">$C38*F38</f>
        <v>0</v>
      </c>
      <c r="G39" s="247">
        <f t="shared" ref="G39" si="102">$C38*G38</f>
        <v>0</v>
      </c>
      <c r="H39" s="247">
        <f t="shared" ref="H39" si="103">$C38*H38</f>
        <v>0</v>
      </c>
      <c r="I39" s="247">
        <f t="shared" ref="I39" si="104">$C38*I38</f>
        <v>0</v>
      </c>
      <c r="J39" s="247">
        <f t="shared" ref="J39" si="105">$C38*J38</f>
        <v>0</v>
      </c>
      <c r="K39" s="247">
        <f t="shared" ref="K39:O39" si="106">$C38*K38</f>
        <v>0</v>
      </c>
      <c r="L39" s="247">
        <f t="shared" si="106"/>
        <v>0</v>
      </c>
      <c r="M39" s="247">
        <f t="shared" si="106"/>
        <v>0</v>
      </c>
      <c r="N39" s="247">
        <f t="shared" si="106"/>
        <v>0</v>
      </c>
      <c r="O39" s="247">
        <f t="shared" si="106"/>
        <v>0</v>
      </c>
      <c r="P39" s="258">
        <f t="shared" si="0"/>
        <v>0</v>
      </c>
      <c r="Q39" s="252"/>
      <c r="R39" s="252"/>
      <c r="S39" s="252"/>
      <c r="T39" s="252"/>
      <c r="U39" s="252"/>
      <c r="V39" s="252"/>
    </row>
    <row r="40" spans="1:22" s="13" customFormat="1" ht="15" customHeight="1" x14ac:dyDescent="0.25">
      <c r="A40" s="313" t="s">
        <v>890</v>
      </c>
      <c r="B40" s="309" t="str">
        <f>VLOOKUP(A40,Resumo!$B$14:$C$35,2,FALSE)</f>
        <v>Limpeza e arremate</v>
      </c>
      <c r="C40" s="311">
        <f>VLOOKUP(B40,Resumo!$C$14:$D$35,2,FALSE)</f>
        <v>0</v>
      </c>
      <c r="D40" s="269"/>
      <c r="E40" s="251"/>
      <c r="F40" s="251"/>
      <c r="G40" s="251"/>
      <c r="H40" s="251"/>
      <c r="I40" s="249">
        <v>0.1</v>
      </c>
      <c r="J40" s="249">
        <v>0.15</v>
      </c>
      <c r="K40" s="249">
        <v>0.15</v>
      </c>
      <c r="L40" s="249">
        <v>0.15</v>
      </c>
      <c r="M40" s="249">
        <v>0.15</v>
      </c>
      <c r="N40" s="249">
        <v>0.15</v>
      </c>
      <c r="O40" s="249">
        <v>0.15</v>
      </c>
      <c r="P40" s="259">
        <f t="shared" si="0"/>
        <v>1</v>
      </c>
      <c r="Q40" s="252"/>
      <c r="R40" s="252"/>
      <c r="S40" s="252"/>
      <c r="T40" s="252"/>
      <c r="U40" s="252"/>
      <c r="V40" s="252"/>
    </row>
    <row r="41" spans="1:22" s="13" customFormat="1" ht="15" customHeight="1" x14ac:dyDescent="0.25">
      <c r="A41" s="314"/>
      <c r="B41" s="310"/>
      <c r="C41" s="312"/>
      <c r="D41" s="266">
        <f>$C40*D40</f>
        <v>0</v>
      </c>
      <c r="E41" s="247">
        <f t="shared" ref="E41:E43" si="107">$C40*E40</f>
        <v>0</v>
      </c>
      <c r="F41" s="247">
        <f t="shared" ref="F41:F43" si="108">$C40*F40</f>
        <v>0</v>
      </c>
      <c r="G41" s="247">
        <f t="shared" ref="G41:G43" si="109">$C40*G40</f>
        <v>0</v>
      </c>
      <c r="H41" s="247">
        <f t="shared" ref="H41:H43" si="110">$C40*H40</f>
        <v>0</v>
      </c>
      <c r="I41" s="247">
        <f t="shared" ref="I41:I43" si="111">$C40*I40</f>
        <v>0</v>
      </c>
      <c r="J41" s="247">
        <f t="shared" ref="J41:J43" si="112">$C40*J40</f>
        <v>0</v>
      </c>
      <c r="K41" s="247">
        <f t="shared" ref="K41:O43" si="113">$C40*K40</f>
        <v>0</v>
      </c>
      <c r="L41" s="247">
        <f t="shared" si="113"/>
        <v>0</v>
      </c>
      <c r="M41" s="247">
        <f t="shared" si="113"/>
        <v>0</v>
      </c>
      <c r="N41" s="247">
        <f t="shared" si="113"/>
        <v>0</v>
      </c>
      <c r="O41" s="247">
        <f t="shared" si="113"/>
        <v>0</v>
      </c>
      <c r="P41" s="258">
        <f t="shared" si="0"/>
        <v>0</v>
      </c>
      <c r="Q41" s="252"/>
      <c r="R41" s="252"/>
      <c r="S41" s="252"/>
      <c r="T41" s="252"/>
      <c r="U41" s="252"/>
      <c r="V41" s="252"/>
    </row>
    <row r="42" spans="1:22" ht="15" customHeight="1" x14ac:dyDescent="0.25">
      <c r="A42" s="307" t="s">
        <v>1054</v>
      </c>
      <c r="B42" s="309" t="str">
        <f>VLOOKUP(A42,Resumo!$B$14:$C$35,2,FALSE)</f>
        <v>Conforto mecânico</v>
      </c>
      <c r="C42" s="311">
        <f>VLOOKUP(B42,Resumo!$C$14:$D$35,2,FALSE)</f>
        <v>0</v>
      </c>
      <c r="D42" s="267">
        <v>0.05</v>
      </c>
      <c r="E42" s="248">
        <v>0.05</v>
      </c>
      <c r="F42" s="248">
        <v>0.1</v>
      </c>
      <c r="G42" s="248">
        <v>0.1</v>
      </c>
      <c r="H42" s="248">
        <v>0.1</v>
      </c>
      <c r="I42" s="248">
        <v>0.1</v>
      </c>
      <c r="J42" s="248">
        <v>0.1</v>
      </c>
      <c r="K42" s="248">
        <v>0.1</v>
      </c>
      <c r="L42" s="248">
        <v>0.1</v>
      </c>
      <c r="M42" s="248">
        <v>0.1</v>
      </c>
      <c r="N42" s="248">
        <v>0.05</v>
      </c>
      <c r="O42" s="248">
        <v>0.05</v>
      </c>
      <c r="P42" s="259">
        <f t="shared" si="0"/>
        <v>1</v>
      </c>
      <c r="Q42" s="252"/>
      <c r="R42" s="252"/>
      <c r="S42" s="252"/>
      <c r="T42" s="252"/>
      <c r="U42" s="252"/>
      <c r="V42" s="252"/>
    </row>
    <row r="43" spans="1:22" ht="15" customHeight="1" x14ac:dyDescent="0.25">
      <c r="A43" s="315"/>
      <c r="B43" s="310"/>
      <c r="C43" s="312"/>
      <c r="D43" s="283">
        <f>$C42*D42</f>
        <v>0</v>
      </c>
      <c r="E43" s="247">
        <f t="shared" si="107"/>
        <v>0</v>
      </c>
      <c r="F43" s="247">
        <f t="shared" si="108"/>
        <v>0</v>
      </c>
      <c r="G43" s="247">
        <f t="shared" si="109"/>
        <v>0</v>
      </c>
      <c r="H43" s="247">
        <f t="shared" si="110"/>
        <v>0</v>
      </c>
      <c r="I43" s="247">
        <f t="shared" si="111"/>
        <v>0</v>
      </c>
      <c r="J43" s="247">
        <f t="shared" si="112"/>
        <v>0</v>
      </c>
      <c r="K43" s="247">
        <f t="shared" si="113"/>
        <v>0</v>
      </c>
      <c r="L43" s="247">
        <f t="shared" si="113"/>
        <v>0</v>
      </c>
      <c r="M43" s="247">
        <f t="shared" si="113"/>
        <v>0</v>
      </c>
      <c r="N43" s="247">
        <f t="shared" si="113"/>
        <v>0</v>
      </c>
      <c r="O43" s="247">
        <f t="shared" si="113"/>
        <v>0</v>
      </c>
      <c r="P43" s="258">
        <f t="shared" si="0"/>
        <v>0</v>
      </c>
      <c r="Q43" s="252"/>
      <c r="R43" s="252"/>
      <c r="S43" s="252"/>
      <c r="T43" s="252"/>
      <c r="U43" s="252"/>
      <c r="V43" s="252"/>
    </row>
    <row r="44" spans="1:22" s="13" customFormat="1" ht="15" customHeight="1" x14ac:dyDescent="0.25">
      <c r="A44" s="313" t="s">
        <v>1354</v>
      </c>
      <c r="B44" s="309" t="str">
        <f>VLOOKUP(A44,Resumo!$B$14:$C$35,2,FALSE)</f>
        <v>Cercas e fechamentos</v>
      </c>
      <c r="C44" s="311">
        <f>VLOOKUP(B44,Resumo!$C$14:$D$35,2,FALSE)</f>
        <v>0</v>
      </c>
      <c r="D44" s="284"/>
      <c r="E44" s="249">
        <v>7.0000000000000007E-2</v>
      </c>
      <c r="F44" s="282"/>
      <c r="G44" s="282"/>
      <c r="H44" s="282"/>
      <c r="I44" s="282"/>
      <c r="J44" s="282"/>
      <c r="K44" s="282"/>
      <c r="L44" s="282"/>
      <c r="M44" s="249">
        <v>0.93</v>
      </c>
      <c r="N44" s="282"/>
      <c r="O44" s="282"/>
      <c r="P44" s="259">
        <f t="shared" si="0"/>
        <v>1</v>
      </c>
      <c r="Q44" s="252"/>
      <c r="R44" s="252"/>
      <c r="S44" s="252"/>
      <c r="T44" s="252"/>
      <c r="U44" s="252"/>
      <c r="V44" s="252"/>
    </row>
    <row r="45" spans="1:22" s="13" customFormat="1" ht="15" customHeight="1" thickBot="1" x14ac:dyDescent="0.3">
      <c r="A45" s="316"/>
      <c r="B45" s="310"/>
      <c r="C45" s="312"/>
      <c r="D45" s="285"/>
      <c r="E45" s="247">
        <f t="shared" ref="E45" si="114">$C44*E44</f>
        <v>0</v>
      </c>
      <c r="F45" s="282"/>
      <c r="G45" s="282"/>
      <c r="H45" s="282"/>
      <c r="I45" s="282"/>
      <c r="J45" s="282"/>
      <c r="K45" s="282"/>
      <c r="L45" s="282"/>
      <c r="M45" s="247">
        <f t="shared" ref="M45" si="115">$C44*M44</f>
        <v>0</v>
      </c>
      <c r="N45" s="282"/>
      <c r="O45" s="282"/>
      <c r="P45" s="258">
        <f t="shared" si="0"/>
        <v>0</v>
      </c>
      <c r="Q45" s="252"/>
      <c r="R45" s="252"/>
      <c r="S45" s="252"/>
      <c r="T45" s="252"/>
      <c r="U45" s="252"/>
      <c r="V45" s="252"/>
    </row>
    <row r="46" spans="1:22" ht="15.75" thickBot="1" x14ac:dyDescent="0.3">
      <c r="A46" s="319" t="s">
        <v>827</v>
      </c>
      <c r="B46" s="320"/>
      <c r="C46" s="240">
        <f>SUM(C8:C45)</f>
        <v>0</v>
      </c>
      <c r="D46" s="255">
        <f>SUM(D9,D11,D13,D15,D17,D19,D21,D23,D25,D27,D29,D31,D33,D35,D37,D39+D43+D41+D45)</f>
        <v>0</v>
      </c>
      <c r="E46" s="255">
        <f>SUM(E9,E11,E13,E15,E17,E19,E21,E23,E25,E27,E29,E31,E33,E35,E37,E39+E43+E41+E45)</f>
        <v>0</v>
      </c>
      <c r="F46" s="255">
        <f t="shared" ref="F46:O46" si="116">SUM(F9,F11,F13,F15,F17,F19,F21,F23,F25,F27,F29,F31,F33,F35,F37,F39+F43+F41+F45)</f>
        <v>0</v>
      </c>
      <c r="G46" s="255">
        <f t="shared" si="116"/>
        <v>0</v>
      </c>
      <c r="H46" s="255">
        <f t="shared" si="116"/>
        <v>0</v>
      </c>
      <c r="I46" s="255">
        <f t="shared" si="116"/>
        <v>0</v>
      </c>
      <c r="J46" s="255">
        <f t="shared" si="116"/>
        <v>0</v>
      </c>
      <c r="K46" s="255">
        <f t="shared" si="116"/>
        <v>0</v>
      </c>
      <c r="L46" s="255">
        <f t="shared" si="116"/>
        <v>0</v>
      </c>
      <c r="M46" s="255">
        <f t="shared" si="116"/>
        <v>0</v>
      </c>
      <c r="N46" s="255">
        <f t="shared" si="116"/>
        <v>0</v>
      </c>
      <c r="O46" s="255">
        <f t="shared" si="116"/>
        <v>0</v>
      </c>
      <c r="P46" s="260">
        <f>SUM(P9+P11+P13+P15+P17+P19+P21+P23+P25+P27+P29+P31+P33+P35+P37+P39+P43+P41+P45)</f>
        <v>0</v>
      </c>
      <c r="Q46" s="252"/>
      <c r="R46" s="252"/>
      <c r="S46" s="252"/>
      <c r="T46" s="252"/>
      <c r="U46" s="252"/>
      <c r="V46" s="252"/>
    </row>
    <row r="47" spans="1:22" ht="15.75" thickBot="1" x14ac:dyDescent="0.3">
      <c r="A47" s="321" t="str">
        <f>Planilha!A464</f>
        <v>BDI obra</v>
      </c>
      <c r="B47" s="322"/>
      <c r="C47" s="241">
        <f>Planilha!G464</f>
        <v>0</v>
      </c>
      <c r="D47" s="242">
        <f>D46*Planilha!$F$464</f>
        <v>0</v>
      </c>
      <c r="E47" s="242">
        <f>E46*Planilha!$F$464</f>
        <v>0</v>
      </c>
      <c r="F47" s="242">
        <f>F46*Planilha!$F$464</f>
        <v>0</v>
      </c>
      <c r="G47" s="242">
        <f>G46*Planilha!$F$464</f>
        <v>0</v>
      </c>
      <c r="H47" s="242">
        <f>H46*Planilha!$F$464</f>
        <v>0</v>
      </c>
      <c r="I47" s="242">
        <f>I46*Planilha!$F$464</f>
        <v>0</v>
      </c>
      <c r="J47" s="242">
        <f>J46*Planilha!$F$464</f>
        <v>0</v>
      </c>
      <c r="K47" s="242">
        <f>K46*Planilha!$F$464</f>
        <v>0</v>
      </c>
      <c r="L47" s="242">
        <f>L46*Planilha!$F$464</f>
        <v>0</v>
      </c>
      <c r="M47" s="242">
        <f>M46*Planilha!$F$464</f>
        <v>0</v>
      </c>
      <c r="N47" s="242">
        <f>N46*Planilha!$F$464</f>
        <v>0</v>
      </c>
      <c r="O47" s="242">
        <f>O46*Planilha!$F$464</f>
        <v>0</v>
      </c>
      <c r="P47" s="261">
        <f>SUM(D47:O47)</f>
        <v>0</v>
      </c>
      <c r="Q47" s="252"/>
      <c r="R47" s="252"/>
      <c r="S47" s="252"/>
      <c r="T47" s="252"/>
      <c r="U47" s="252"/>
      <c r="V47" s="252"/>
    </row>
    <row r="48" spans="1:22" ht="15.75" thickBot="1" x14ac:dyDescent="0.3">
      <c r="A48" s="317" t="s">
        <v>839</v>
      </c>
      <c r="B48" s="318"/>
      <c r="C48" s="243">
        <f>C46+C47</f>
        <v>0</v>
      </c>
      <c r="D48" s="244">
        <f>SUM(D46:D47)</f>
        <v>0</v>
      </c>
      <c r="E48" s="244">
        <f t="shared" ref="E48:K48" si="117">SUM(E46:E47)</f>
        <v>0</v>
      </c>
      <c r="F48" s="244">
        <f t="shared" si="117"/>
        <v>0</v>
      </c>
      <c r="G48" s="244">
        <f t="shared" si="117"/>
        <v>0</v>
      </c>
      <c r="H48" s="244">
        <f t="shared" si="117"/>
        <v>0</v>
      </c>
      <c r="I48" s="244">
        <f t="shared" si="117"/>
        <v>0</v>
      </c>
      <c r="J48" s="244">
        <f t="shared" si="117"/>
        <v>0</v>
      </c>
      <c r="K48" s="244">
        <f t="shared" si="117"/>
        <v>0</v>
      </c>
      <c r="L48" s="244">
        <f t="shared" ref="L48:O48" si="118">SUM(L46:L47)</f>
        <v>0</v>
      </c>
      <c r="M48" s="244">
        <f t="shared" si="118"/>
        <v>0</v>
      </c>
      <c r="N48" s="244">
        <f t="shared" si="118"/>
        <v>0</v>
      </c>
      <c r="O48" s="244">
        <f t="shared" si="118"/>
        <v>0</v>
      </c>
      <c r="P48" s="262">
        <f>SUM(P46+P47)</f>
        <v>0</v>
      </c>
      <c r="Q48" s="252"/>
      <c r="R48" s="252"/>
      <c r="S48" s="252"/>
      <c r="T48" s="252"/>
      <c r="U48" s="252"/>
      <c r="V48" s="252"/>
    </row>
    <row r="49" spans="1:22" ht="15.75" thickBot="1" x14ac:dyDescent="0.3">
      <c r="A49" s="317" t="s">
        <v>835</v>
      </c>
      <c r="B49" s="318"/>
      <c r="C49" s="243"/>
      <c r="D49" s="244">
        <f>D48</f>
        <v>0</v>
      </c>
      <c r="E49" s="244">
        <f>E48+D49</f>
        <v>0</v>
      </c>
      <c r="F49" s="244">
        <f t="shared" ref="F49:K49" si="119">F48+E49</f>
        <v>0</v>
      </c>
      <c r="G49" s="244">
        <f t="shared" si="119"/>
        <v>0</v>
      </c>
      <c r="H49" s="244">
        <f t="shared" si="119"/>
        <v>0</v>
      </c>
      <c r="I49" s="244">
        <f t="shared" si="119"/>
        <v>0</v>
      </c>
      <c r="J49" s="244">
        <f t="shared" si="119"/>
        <v>0</v>
      </c>
      <c r="K49" s="244">
        <f t="shared" si="119"/>
        <v>0</v>
      </c>
      <c r="L49" s="244">
        <f t="shared" ref="L49" si="120">L48+K49</f>
        <v>0</v>
      </c>
      <c r="M49" s="244">
        <f t="shared" ref="M49" si="121">M48+L49</f>
        <v>0</v>
      </c>
      <c r="N49" s="244">
        <f t="shared" ref="N49" si="122">N48+M49</f>
        <v>0</v>
      </c>
      <c r="O49" s="244">
        <f t="shared" ref="O49" si="123">O48+N49</f>
        <v>0</v>
      </c>
      <c r="P49" s="262"/>
      <c r="Q49" s="263"/>
      <c r="R49" s="252"/>
      <c r="S49" s="252"/>
      <c r="T49" s="252"/>
      <c r="U49" s="252"/>
      <c r="V49" s="252"/>
    </row>
    <row r="50" spans="1:22" x14ac:dyDescent="0.25">
      <c r="P50" s="277"/>
    </row>
    <row r="51" spans="1:22" x14ac:dyDescent="0.25"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</row>
    <row r="52" spans="1:22" x14ac:dyDescent="0.25"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</row>
  </sheetData>
  <mergeCells count="61">
    <mergeCell ref="A44:A45"/>
    <mergeCell ref="B44:B45"/>
    <mergeCell ref="C44:C45"/>
    <mergeCell ref="A49:B49"/>
    <mergeCell ref="A48:B48"/>
    <mergeCell ref="A46:B46"/>
    <mergeCell ref="A47:B47"/>
    <mergeCell ref="C32:C33"/>
    <mergeCell ref="A34:A35"/>
    <mergeCell ref="B34:B35"/>
    <mergeCell ref="C34:C35"/>
    <mergeCell ref="A28:A29"/>
    <mergeCell ref="B28:B29"/>
    <mergeCell ref="C28:C29"/>
    <mergeCell ref="A30:A31"/>
    <mergeCell ref="B30:B31"/>
    <mergeCell ref="C30:C31"/>
    <mergeCell ref="A32:A33"/>
    <mergeCell ref="B32:B33"/>
    <mergeCell ref="A24:A25"/>
    <mergeCell ref="B24:B25"/>
    <mergeCell ref="C24:C25"/>
    <mergeCell ref="A26:A27"/>
    <mergeCell ref="B26:B27"/>
    <mergeCell ref="C26:C27"/>
    <mergeCell ref="A20:A21"/>
    <mergeCell ref="B20:B21"/>
    <mergeCell ref="C20:C21"/>
    <mergeCell ref="A22:A23"/>
    <mergeCell ref="B22:B23"/>
    <mergeCell ref="C22:C23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C42:C43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A42:A43"/>
    <mergeCell ref="B42:B43"/>
    <mergeCell ref="A8:A9"/>
    <mergeCell ref="B8:B9"/>
    <mergeCell ref="C8:C9"/>
    <mergeCell ref="A10:A11"/>
    <mergeCell ref="B10:B11"/>
    <mergeCell ref="C10:C11"/>
  </mergeCells>
  <pageMargins left="0.23622047244094491" right="0.23622047244094491" top="1.3385826771653544" bottom="0.74803149606299213" header="0.31496062992125984" footer="0.31496062992125984"/>
  <pageSetup paperSize="9" scale="60" orientation="landscape" horizontalDpi="1200" verticalDpi="1200" r:id="rId1"/>
  <headerFooter>
    <oddFooter>&amp;RPágina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115" zoomScaleNormal="100" zoomScaleSheetLayoutView="115" workbookViewId="0">
      <selection activeCell="B2" sqref="B2"/>
    </sheetView>
  </sheetViews>
  <sheetFormatPr defaultRowHeight="11.25" x14ac:dyDescent="0.15"/>
  <cols>
    <col min="1" max="1" width="9.140625" style="24"/>
    <col min="2" max="2" width="40.85546875" style="24" customWidth="1"/>
    <col min="3" max="3" width="8.28515625" style="24" customWidth="1"/>
    <col min="4" max="4" width="16.140625" style="187" customWidth="1"/>
    <col min="5" max="5" width="33.140625" style="24" customWidth="1"/>
    <col min="6" max="16384" width="9.140625" style="24"/>
  </cols>
  <sheetData>
    <row r="1" spans="1:11" x14ac:dyDescent="0.15">
      <c r="B1" s="185" t="s">
        <v>1365</v>
      </c>
    </row>
    <row r="3" spans="1:11" ht="21.75" customHeight="1" x14ac:dyDescent="0.15">
      <c r="A3" s="278" t="str">
        <f>Resumo!A6</f>
        <v>Objeto:</v>
      </c>
      <c r="B3" s="325" t="str">
        <f>Resumo!C6</f>
        <v>Reforma das áreas de psiquiatria, pediatria, central de material esterilizado, cobertura da área de visitantes, limpeza, reforma do passeio e muro do antigo Arquivo do Hospital Dr. Osíris Florindo Coelho</v>
      </c>
      <c r="C3" s="325"/>
      <c r="D3" s="325"/>
      <c r="E3" s="325"/>
      <c r="G3" s="24" t="s">
        <v>994</v>
      </c>
    </row>
    <row r="4" spans="1:11" x14ac:dyDescent="0.15">
      <c r="A4" s="24" t="str">
        <f>Resumo!A7</f>
        <v xml:space="preserve">Local:                    </v>
      </c>
      <c r="B4" s="24" t="str">
        <f>Resumo!C7</f>
        <v>Rua Prudente de Moraes, 257 - Vila Correa - Ferraz de Vasconcelos - SP</v>
      </c>
      <c r="G4" s="24" t="s">
        <v>995</v>
      </c>
      <c r="H4" s="24" t="s">
        <v>996</v>
      </c>
      <c r="I4" s="24" t="s">
        <v>997</v>
      </c>
    </row>
    <row r="6" spans="1:11" ht="12.75" x14ac:dyDescent="0.2">
      <c r="A6" s="192"/>
      <c r="B6" s="193" t="s">
        <v>979</v>
      </c>
      <c r="C6" s="194" t="s">
        <v>980</v>
      </c>
      <c r="D6" s="195"/>
      <c r="E6" s="196"/>
      <c r="F6" s="24" t="s">
        <v>980</v>
      </c>
      <c r="G6" s="204">
        <v>0.03</v>
      </c>
      <c r="H6" s="204">
        <v>0.04</v>
      </c>
      <c r="I6" s="204">
        <v>5.5E-2</v>
      </c>
    </row>
    <row r="7" spans="1:11" ht="12.75" x14ac:dyDescent="0.2">
      <c r="A7" s="192"/>
      <c r="B7" s="197" t="s">
        <v>981</v>
      </c>
      <c r="C7" s="198" t="s">
        <v>982</v>
      </c>
      <c r="D7" s="199"/>
      <c r="E7" s="200"/>
      <c r="F7" s="24" t="s">
        <v>982</v>
      </c>
      <c r="G7" s="204">
        <v>9.7000000000000003E-3</v>
      </c>
      <c r="H7" s="204">
        <v>1.2699999999999999E-2</v>
      </c>
      <c r="I7" s="204">
        <v>1.2699999999999999E-2</v>
      </c>
    </row>
    <row r="8" spans="1:11" ht="12.75" x14ac:dyDescent="0.2">
      <c r="A8" s="192"/>
      <c r="B8" s="197" t="s">
        <v>983</v>
      </c>
      <c r="C8" s="198" t="s">
        <v>984</v>
      </c>
      <c r="D8" s="199"/>
      <c r="E8" s="200"/>
      <c r="F8" s="24" t="s">
        <v>998</v>
      </c>
      <c r="G8" s="204">
        <v>8.0000000000000002E-3</v>
      </c>
      <c r="H8" s="204">
        <v>8.0000000000000002E-3</v>
      </c>
      <c r="I8" s="204">
        <v>0.01</v>
      </c>
    </row>
    <row r="9" spans="1:11" ht="12.75" x14ac:dyDescent="0.2">
      <c r="A9" s="192"/>
      <c r="B9" s="197" t="s">
        <v>985</v>
      </c>
      <c r="C9" s="198" t="s">
        <v>986</v>
      </c>
      <c r="D9" s="199"/>
      <c r="E9" s="200"/>
      <c r="F9" s="24" t="s">
        <v>986</v>
      </c>
      <c r="G9" s="204">
        <v>5.8999999999999999E-3</v>
      </c>
      <c r="H9" s="204">
        <v>1.23E-2</v>
      </c>
      <c r="I9" s="204">
        <v>1.3899999999999999E-2</v>
      </c>
    </row>
    <row r="10" spans="1:11" ht="12.75" x14ac:dyDescent="0.2">
      <c r="A10" s="192"/>
      <c r="B10" s="197" t="s">
        <v>987</v>
      </c>
      <c r="C10" s="198" t="s">
        <v>988</v>
      </c>
      <c r="D10" s="199"/>
      <c r="E10" s="200"/>
      <c r="F10" s="24" t="s">
        <v>988</v>
      </c>
      <c r="G10" s="204">
        <v>6.1600000000000002E-2</v>
      </c>
      <c r="H10" s="204">
        <v>7.3999999999999996E-2</v>
      </c>
      <c r="I10" s="204">
        <v>8.9599999999999999E-2</v>
      </c>
    </row>
    <row r="11" spans="1:11" ht="12.75" x14ac:dyDescent="0.2">
      <c r="A11" s="192"/>
      <c r="B11" s="197" t="s">
        <v>989</v>
      </c>
      <c r="C11" s="198" t="s">
        <v>990</v>
      </c>
      <c r="D11" s="199">
        <f>SUM(D12:D14)</f>
        <v>0</v>
      </c>
      <c r="E11" s="200"/>
      <c r="G11" s="204"/>
      <c r="H11" s="204"/>
      <c r="I11" s="204"/>
    </row>
    <row r="12" spans="1:11" ht="12.75" x14ac:dyDescent="0.2">
      <c r="A12" s="192"/>
      <c r="B12" s="201" t="s">
        <v>991</v>
      </c>
      <c r="C12" s="202"/>
      <c r="D12" s="203"/>
      <c r="E12" s="200"/>
      <c r="F12" s="24" t="s">
        <v>999</v>
      </c>
      <c r="G12" s="204">
        <v>0.02</v>
      </c>
      <c r="H12" s="204"/>
      <c r="I12" s="204">
        <v>0.05</v>
      </c>
      <c r="K12" s="24" t="s">
        <v>1000</v>
      </c>
    </row>
    <row r="13" spans="1:11" ht="12.75" x14ac:dyDescent="0.2">
      <c r="A13" s="192"/>
      <c r="B13" s="201" t="s">
        <v>992</v>
      </c>
      <c r="C13" s="202"/>
      <c r="D13" s="203"/>
      <c r="E13" s="200"/>
      <c r="F13" s="24" t="s">
        <v>992</v>
      </c>
      <c r="G13" s="204"/>
      <c r="H13" s="204">
        <v>6.4999999999999997E-3</v>
      </c>
      <c r="I13" s="204"/>
    </row>
    <row r="14" spans="1:11" ht="12.75" x14ac:dyDescent="0.2">
      <c r="A14" s="192"/>
      <c r="B14" s="201" t="s">
        <v>993</v>
      </c>
      <c r="C14" s="202"/>
      <c r="D14" s="203"/>
      <c r="E14" s="200"/>
      <c r="F14" s="24" t="s">
        <v>993</v>
      </c>
      <c r="G14" s="204"/>
      <c r="H14" s="204">
        <v>0.03</v>
      </c>
      <c r="I14" s="204"/>
    </row>
    <row r="15" spans="1:11" x14ac:dyDescent="0.15">
      <c r="A15" s="128"/>
      <c r="B15" s="128"/>
      <c r="C15" s="128"/>
      <c r="D15" s="190"/>
      <c r="E15" s="128"/>
    </row>
    <row r="16" spans="1:11" ht="47.25" customHeight="1" x14ac:dyDescent="0.15">
      <c r="A16" s="128"/>
      <c r="B16" s="323" t="s">
        <v>1360</v>
      </c>
      <c r="C16" s="324"/>
      <c r="D16" s="324"/>
      <c r="E16" s="128"/>
    </row>
    <row r="17" spans="1:5" x14ac:dyDescent="0.15">
      <c r="A17" s="188"/>
      <c r="B17" s="188"/>
      <c r="C17" s="188"/>
      <c r="D17" s="189"/>
      <c r="E17" s="128"/>
    </row>
    <row r="18" spans="1:5" x14ac:dyDescent="0.15">
      <c r="A18" s="128"/>
      <c r="B18" s="128"/>
      <c r="C18" s="128"/>
      <c r="D18" s="190"/>
      <c r="E18" s="128"/>
    </row>
    <row r="19" spans="1:5" x14ac:dyDescent="0.15">
      <c r="A19" s="128"/>
      <c r="B19" s="128"/>
      <c r="C19" s="128"/>
      <c r="D19" s="190"/>
      <c r="E19" s="128"/>
    </row>
    <row r="20" spans="1:5" ht="12.75" x14ac:dyDescent="0.2">
      <c r="A20" s="128"/>
      <c r="B20" s="206" t="s">
        <v>1001</v>
      </c>
      <c r="C20" s="188"/>
      <c r="D20" s="199">
        <f>((1+(D6+D7+D8))*(1+D9)*(1+D10))/(1-D11)-1</f>
        <v>0</v>
      </c>
      <c r="E20" s="128"/>
    </row>
    <row r="21" spans="1:5" ht="12.75" x14ac:dyDescent="0.2">
      <c r="A21" s="188"/>
      <c r="B21" s="188"/>
      <c r="C21" s="188"/>
      <c r="D21" s="205"/>
      <c r="E21" s="128"/>
    </row>
    <row r="22" spans="1:5" x14ac:dyDescent="0.15">
      <c r="A22" s="128"/>
      <c r="B22" s="128"/>
      <c r="C22" s="128"/>
      <c r="D22" s="190"/>
      <c r="E22" s="128"/>
    </row>
    <row r="23" spans="1:5" x14ac:dyDescent="0.15">
      <c r="A23" s="128"/>
      <c r="B23" s="128"/>
      <c r="C23" s="128"/>
      <c r="D23" s="190"/>
      <c r="E23" s="128"/>
    </row>
    <row r="24" spans="1:5" x14ac:dyDescent="0.15">
      <c r="A24" s="128"/>
      <c r="B24" s="128"/>
      <c r="C24" s="128"/>
      <c r="D24" s="190"/>
      <c r="E24" s="128"/>
    </row>
    <row r="25" spans="1:5" x14ac:dyDescent="0.15">
      <c r="A25" s="128"/>
      <c r="B25" s="191"/>
      <c r="C25" s="128"/>
      <c r="D25" s="190"/>
      <c r="E25" s="128"/>
    </row>
  </sheetData>
  <mergeCells count="2">
    <mergeCell ref="B16:D16"/>
    <mergeCell ref="B3:E3"/>
  </mergeCells>
  <pageMargins left="0.875" right="0.511811024" top="1.378125" bottom="0.78740157499999996" header="0.31496062000000002" footer="0.31496062000000002"/>
  <pageSetup paperSize="9" scale="75" orientation="portrait" horizontalDpi="4294967294" verticalDpi="4294967294" r:id="rId1"/>
  <headerFooter>
    <oddFooter>&amp;RPágina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7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9.140625" style="13"/>
    <col min="2" max="2" width="8.85546875" style="13" customWidth="1"/>
    <col min="3" max="3" width="76.85546875" style="13" customWidth="1"/>
    <col min="4" max="4" width="14.7109375" style="13" customWidth="1"/>
    <col min="5" max="5" width="11.85546875" style="13" customWidth="1"/>
    <col min="6" max="6" width="14" style="13" customWidth="1"/>
    <col min="7" max="7" width="32.28515625" style="13" customWidth="1"/>
    <col min="8" max="16384" width="9.140625" style="13"/>
  </cols>
  <sheetData>
    <row r="1" spans="2:7" x14ac:dyDescent="0.25">
      <c r="B1" s="192"/>
      <c r="C1" s="197" t="s">
        <v>1364</v>
      </c>
      <c r="D1" s="207" t="s">
        <v>825</v>
      </c>
      <c r="E1" s="208">
        <f>D37</f>
        <v>0</v>
      </c>
      <c r="G1" s="13" t="s">
        <v>826</v>
      </c>
    </row>
    <row r="2" spans="2:7" x14ac:dyDescent="0.25">
      <c r="B2" s="192"/>
      <c r="C2" s="192"/>
      <c r="D2" s="192"/>
      <c r="E2" s="209"/>
    </row>
    <row r="3" spans="2:7" ht="24" customHeight="1" x14ac:dyDescent="0.25">
      <c r="B3" s="279" t="str">
        <f>Resumo!A6</f>
        <v>Objeto:</v>
      </c>
      <c r="C3" s="326" t="str">
        <f>Resumo!C6</f>
        <v>Reforma das áreas de psiquiatria, pediatria, central de material esterilizado, cobertura da área de visitantes, limpeza, reforma do passeio e muro do antigo Arquivo do Hospital Dr. Osíris Florindo Coelho</v>
      </c>
      <c r="D3" s="326"/>
      <c r="E3" s="326"/>
    </row>
    <row r="4" spans="2:7" x14ac:dyDescent="0.25">
      <c r="B4" s="185" t="str">
        <f>Resumo!A7</f>
        <v xml:space="preserve">Local:                    </v>
      </c>
      <c r="C4" s="185" t="str">
        <f>Resumo!C7</f>
        <v>Rua Prudente de Moraes, 257 - Vila Correa - Ferraz de Vasconcelos - SP</v>
      </c>
      <c r="D4" s="192"/>
      <c r="E4" s="192"/>
    </row>
    <row r="5" spans="2:7" ht="15.75" thickBot="1" x14ac:dyDescent="0.3">
      <c r="B5" s="192"/>
      <c r="C5" s="192"/>
      <c r="D5" s="192"/>
      <c r="E5" s="192"/>
    </row>
    <row r="6" spans="2:7" x14ac:dyDescent="0.25">
      <c r="B6" s="210"/>
      <c r="C6" s="211" t="s">
        <v>1002</v>
      </c>
      <c r="D6" s="212"/>
      <c r="E6" s="213"/>
    </row>
    <row r="7" spans="2:7" x14ac:dyDescent="0.25">
      <c r="B7" s="214" t="s">
        <v>1003</v>
      </c>
      <c r="C7" s="215" t="s">
        <v>1004</v>
      </c>
      <c r="D7" s="216"/>
      <c r="E7" s="217"/>
    </row>
    <row r="8" spans="2:7" x14ac:dyDescent="0.25">
      <c r="B8" s="218" t="s">
        <v>1005</v>
      </c>
      <c r="C8" s="219" t="s">
        <v>1006</v>
      </c>
      <c r="D8" s="220"/>
      <c r="E8" s="221"/>
    </row>
    <row r="9" spans="2:7" x14ac:dyDescent="0.25">
      <c r="B9" s="218" t="s">
        <v>1007</v>
      </c>
      <c r="C9" s="219" t="s">
        <v>1008</v>
      </c>
      <c r="D9" s="220"/>
      <c r="E9" s="221"/>
    </row>
    <row r="10" spans="2:7" x14ac:dyDescent="0.25">
      <c r="B10" s="218" t="s">
        <v>1009</v>
      </c>
      <c r="C10" s="219" t="s">
        <v>1010</v>
      </c>
      <c r="D10" s="220"/>
      <c r="E10" s="221"/>
    </row>
    <row r="11" spans="2:7" x14ac:dyDescent="0.25">
      <c r="B11" s="218" t="s">
        <v>1011</v>
      </c>
      <c r="C11" s="219" t="s">
        <v>1012</v>
      </c>
      <c r="D11" s="220"/>
      <c r="E11" s="221"/>
    </row>
    <row r="12" spans="2:7" x14ac:dyDescent="0.25">
      <c r="B12" s="218" t="s">
        <v>1013</v>
      </c>
      <c r="C12" s="219" t="s">
        <v>1014</v>
      </c>
      <c r="D12" s="220"/>
      <c r="E12" s="221"/>
    </row>
    <row r="13" spans="2:7" x14ac:dyDescent="0.25">
      <c r="B13" s="218" t="s">
        <v>1015</v>
      </c>
      <c r="C13" s="219" t="s">
        <v>1016</v>
      </c>
      <c r="D13" s="220"/>
      <c r="E13" s="221"/>
    </row>
    <row r="14" spans="2:7" x14ac:dyDescent="0.25">
      <c r="B14" s="218" t="s">
        <v>1017</v>
      </c>
      <c r="C14" s="219" t="s">
        <v>1018</v>
      </c>
      <c r="D14" s="220"/>
      <c r="E14" s="221"/>
    </row>
    <row r="15" spans="2:7" ht="15.75" thickBot="1" x14ac:dyDescent="0.3">
      <c r="B15" s="222" t="s">
        <v>1019</v>
      </c>
      <c r="C15" s="223" t="s">
        <v>1020</v>
      </c>
      <c r="D15" s="224"/>
      <c r="E15" s="225"/>
    </row>
    <row r="16" spans="2:7" ht="16.5" thickTop="1" thickBot="1" x14ac:dyDescent="0.3">
      <c r="B16" s="226"/>
      <c r="C16" s="227" t="s">
        <v>1021</v>
      </c>
      <c r="D16" s="228">
        <f>SUM(D7:D15)</f>
        <v>0</v>
      </c>
      <c r="E16" s="229"/>
    </row>
    <row r="17" spans="2:5" x14ac:dyDescent="0.25">
      <c r="B17" s="230"/>
      <c r="C17" s="211" t="s">
        <v>1022</v>
      </c>
      <c r="D17" s="212"/>
      <c r="E17" s="213"/>
    </row>
    <row r="18" spans="2:5" x14ac:dyDescent="0.25">
      <c r="B18" s="214" t="s">
        <v>1003</v>
      </c>
      <c r="C18" s="215" t="s">
        <v>1023</v>
      </c>
      <c r="D18" s="216"/>
      <c r="E18" s="217"/>
    </row>
    <row r="19" spans="2:5" x14ac:dyDescent="0.25">
      <c r="B19" s="218" t="s">
        <v>1005</v>
      </c>
      <c r="C19" s="219" t="s">
        <v>1024</v>
      </c>
      <c r="D19" s="220"/>
      <c r="E19" s="221"/>
    </row>
    <row r="20" spans="2:5" x14ac:dyDescent="0.25">
      <c r="B20" s="218" t="s">
        <v>1007</v>
      </c>
      <c r="C20" s="219" t="s">
        <v>1025</v>
      </c>
      <c r="D20" s="220"/>
      <c r="E20" s="221"/>
    </row>
    <row r="21" spans="2:5" x14ac:dyDescent="0.25">
      <c r="B21" s="218" t="s">
        <v>1009</v>
      </c>
      <c r="C21" s="219" t="s">
        <v>1026</v>
      </c>
      <c r="D21" s="220"/>
      <c r="E21" s="221"/>
    </row>
    <row r="22" spans="2:5" x14ac:dyDescent="0.25">
      <c r="B22" s="218" t="s">
        <v>1011</v>
      </c>
      <c r="C22" s="219" t="s">
        <v>1027</v>
      </c>
      <c r="D22" s="220"/>
      <c r="E22" s="221"/>
    </row>
    <row r="23" spans="2:5" ht="15.75" thickBot="1" x14ac:dyDescent="0.3">
      <c r="B23" s="222" t="s">
        <v>1013</v>
      </c>
      <c r="C23" s="223" t="s">
        <v>1028</v>
      </c>
      <c r="D23" s="224"/>
      <c r="E23" s="225"/>
    </row>
    <row r="24" spans="2:5" ht="16.5" thickTop="1" thickBot="1" x14ac:dyDescent="0.3">
      <c r="B24" s="226"/>
      <c r="C24" s="227" t="s">
        <v>1021</v>
      </c>
      <c r="D24" s="228">
        <f>SUM(D18:D23)</f>
        <v>0</v>
      </c>
      <c r="E24" s="229"/>
    </row>
    <row r="25" spans="2:5" x14ac:dyDescent="0.25">
      <c r="B25" s="230"/>
      <c r="C25" s="211" t="s">
        <v>1029</v>
      </c>
      <c r="D25" s="212"/>
      <c r="E25" s="213"/>
    </row>
    <row r="26" spans="2:5" x14ac:dyDescent="0.25">
      <c r="B26" s="214" t="s">
        <v>1003</v>
      </c>
      <c r="C26" s="215" t="s">
        <v>1030</v>
      </c>
      <c r="D26" s="216"/>
      <c r="E26" s="217"/>
    </row>
    <row r="27" spans="2:5" x14ac:dyDescent="0.25">
      <c r="B27" s="218" t="s">
        <v>1005</v>
      </c>
      <c r="C27" s="219" t="s">
        <v>1031</v>
      </c>
      <c r="D27" s="220"/>
      <c r="E27" s="221"/>
    </row>
    <row r="28" spans="2:5" x14ac:dyDescent="0.25">
      <c r="B28" s="218" t="s">
        <v>1007</v>
      </c>
      <c r="C28" s="219" t="s">
        <v>1032</v>
      </c>
      <c r="D28" s="220"/>
      <c r="E28" s="221"/>
    </row>
    <row r="29" spans="2:5" ht="15.75" thickBot="1" x14ac:dyDescent="0.3">
      <c r="B29" s="222" t="s">
        <v>1009</v>
      </c>
      <c r="C29" s="223" t="s">
        <v>1033</v>
      </c>
      <c r="D29" s="224"/>
      <c r="E29" s="225"/>
    </row>
    <row r="30" spans="2:5" ht="16.5" thickTop="1" thickBot="1" x14ac:dyDescent="0.3">
      <c r="B30" s="226"/>
      <c r="C30" s="227" t="s">
        <v>1021</v>
      </c>
      <c r="D30" s="228">
        <f>SUM(D26:D29)</f>
        <v>0</v>
      </c>
      <c r="E30" s="229"/>
    </row>
    <row r="31" spans="2:5" x14ac:dyDescent="0.25">
      <c r="B31" s="230"/>
      <c r="C31" s="211" t="s">
        <v>1034</v>
      </c>
      <c r="D31" s="212"/>
      <c r="E31" s="213"/>
    </row>
    <row r="32" spans="2:5" x14ac:dyDescent="0.25">
      <c r="B32" s="214" t="s">
        <v>1003</v>
      </c>
      <c r="C32" s="215" t="s">
        <v>1035</v>
      </c>
      <c r="D32" s="216">
        <f>D16*D24</f>
        <v>0</v>
      </c>
      <c r="E32" s="217"/>
    </row>
    <row r="33" spans="2:5" ht="15.75" thickBot="1" x14ac:dyDescent="0.3">
      <c r="B33" s="222" t="s">
        <v>1005</v>
      </c>
      <c r="C33" s="223" t="s">
        <v>1036</v>
      </c>
      <c r="D33" s="224">
        <f>D16*D27</f>
        <v>0</v>
      </c>
      <c r="E33" s="225"/>
    </row>
    <row r="34" spans="2:5" ht="16.5" thickTop="1" thickBot="1" x14ac:dyDescent="0.3">
      <c r="B34" s="231"/>
      <c r="C34" s="227" t="s">
        <v>1021</v>
      </c>
      <c r="D34" s="228">
        <f>SUM(D32:D33)</f>
        <v>0</v>
      </c>
      <c r="E34" s="229"/>
    </row>
    <row r="35" spans="2:5" x14ac:dyDescent="0.25">
      <c r="B35" s="15"/>
      <c r="C35" s="15"/>
    </row>
    <row r="36" spans="2:5" ht="15.75" thickBot="1" x14ac:dyDescent="0.3">
      <c r="B36" s="192"/>
      <c r="C36" s="232"/>
      <c r="D36" s="192"/>
      <c r="E36" s="192"/>
    </row>
    <row r="37" spans="2:5" ht="15.75" thickBot="1" x14ac:dyDescent="0.3">
      <c r="B37" s="233"/>
      <c r="C37" s="234" t="s">
        <v>1037</v>
      </c>
      <c r="D37" s="235">
        <f>D16+D24+D30+D34</f>
        <v>0</v>
      </c>
      <c r="E37" s="236"/>
    </row>
    <row r="38" spans="2:5" x14ac:dyDescent="0.25">
      <c r="B38" s="192"/>
      <c r="C38" s="232"/>
      <c r="D38" s="192"/>
      <c r="E38" s="192"/>
    </row>
    <row r="39" spans="2:5" x14ac:dyDescent="0.25">
      <c r="B39" s="192"/>
      <c r="C39" s="232"/>
      <c r="D39" s="192"/>
      <c r="E39" s="192"/>
    </row>
    <row r="40" spans="2:5" x14ac:dyDescent="0.25">
      <c r="B40" s="192"/>
      <c r="C40" s="232"/>
      <c r="D40" s="192"/>
      <c r="E40" s="192"/>
    </row>
    <row r="41" spans="2:5" x14ac:dyDescent="0.25">
      <c r="C41" s="15"/>
    </row>
    <row r="42" spans="2:5" x14ac:dyDescent="0.25">
      <c r="C42" s="237"/>
    </row>
    <row r="43" spans="2:5" x14ac:dyDescent="0.25">
      <c r="C43" s="15"/>
    </row>
    <row r="44" spans="2:5" x14ac:dyDescent="0.25">
      <c r="C44" s="15"/>
    </row>
    <row r="45" spans="2:5" x14ac:dyDescent="0.25">
      <c r="C45" s="15"/>
    </row>
    <row r="46" spans="2:5" x14ac:dyDescent="0.25">
      <c r="C46" s="15"/>
    </row>
    <row r="47" spans="2:5" x14ac:dyDescent="0.25">
      <c r="C47" s="15"/>
    </row>
    <row r="48" spans="2:5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</sheetData>
  <mergeCells count="1">
    <mergeCell ref="C3:E3"/>
  </mergeCells>
  <pageMargins left="0.7" right="0.7" top="1.3812500000000001" bottom="0.75" header="0.3" footer="0.3"/>
  <pageSetup paperSize="9" scale="70" fitToWidth="0" fitToHeight="0" orientation="portrait" horizontalDpi="4294967294" verticalDpi="4294967294" r:id="rId1"/>
  <headerFooter>
    <oddFooter>&amp;R&amp;"Verdana,Normal"Página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</vt:lpstr>
      <vt:lpstr>Resumo</vt:lpstr>
      <vt:lpstr>Cronograma</vt:lpstr>
      <vt:lpstr>BDI</vt:lpstr>
      <vt:lpstr>LeisSociais</vt:lpstr>
      <vt:lpstr>BDI!Area_de_impressao</vt:lpstr>
      <vt:lpstr>Cronograma!Area_de_impressao</vt:lpstr>
      <vt:lpstr>LeisSociais!Area_de_impressao</vt:lpstr>
      <vt:lpstr>Planilha!Area_de_impressao</vt:lpstr>
      <vt:lpstr>Resumo!Area_de_impressao</vt:lpstr>
      <vt:lpstr>Cronograma!Titulos_de_impressao</vt:lpstr>
      <vt:lpstr>LeisSociais!Titulos_de_impressao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Issau Omuro</cp:lastModifiedBy>
  <cp:lastPrinted>2019-05-15T13:16:26Z</cp:lastPrinted>
  <dcterms:created xsi:type="dcterms:W3CDTF">2017-06-28T14:49:31Z</dcterms:created>
  <dcterms:modified xsi:type="dcterms:W3CDTF">2019-05-15T13:22:31Z</dcterms:modified>
</cp:coreProperties>
</file>