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GA\DTE\HOSPITAIS\H-007 H. G. HELIÓPOLIS\Licitação 2023 - SUBESTAÇÃO\Planilha\"/>
    </mc:Choice>
  </mc:AlternateContent>
  <xr:revisionPtr revIDLastSave="0" documentId="13_ncr:1_{61557DEF-9FE0-447A-9C00-235B3C2F33CA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PANILHA ORÇAMENTOS" sheetId="4" r:id="rId1"/>
    <sheet name="PLANILHA RESUMIDA" sheetId="6" r:id="rId2"/>
    <sheet name="CRONOGRAMA FISICO FINANCEIRO" sheetId="7" r:id="rId3"/>
  </sheets>
  <externalReferences>
    <externalReference r:id="rId4"/>
  </externalReferences>
  <definedNames>
    <definedName name="_xlnm._FilterDatabase" localSheetId="0" hidden="1">'PANILHA ORÇAMENTOS'!$B$1:$B$284</definedName>
    <definedName name="_xlnm.Print_Area" localSheetId="2">'CRONOGRAMA FISICO FINANCEIRO'!$A$1:$W$51</definedName>
    <definedName name="_xlnm.Print_Area" localSheetId="0">'PANILHA ORÇAMENTOS'!$A$1:$G$283</definedName>
    <definedName name="_xlnm.Print_Area" localSheetId="1">'PLANILHA RESUMIDA'!$B$2:$G$37</definedName>
    <definedName name="CORRIMÃO" hidden="1">{"'Armação'!$A$1:$A$2"}</definedName>
    <definedName name="corrrimao" hidden="1">{"'Armação'!$A$1:$A$2"}</definedName>
    <definedName name="HTML_CodePage" hidden="1">437</definedName>
    <definedName name="HTML_Control" hidden="1">{"'Armação'!$A$1:$A$2"}</definedName>
    <definedName name="HTML_Description" hidden="1">""</definedName>
    <definedName name="HTML_Email" hidden="1">""</definedName>
    <definedName name="HTML_Header" hidden="1">"Armação"</definedName>
    <definedName name="HTML_LastUpdate" hidden="1">"21/03/98"</definedName>
    <definedName name="HTML_LineAfter" hidden="1">FALSE</definedName>
    <definedName name="HTML_LineBefore" hidden="1">FALSE</definedName>
    <definedName name="HTML_Name" hidden="1">"Gustavo"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"Modêlo Tabela de Armação"</definedName>
    <definedName name="Porta_em_laminado_fenólico_melaminico__de_correr_com_acabamento_liso_trilho_metálico">[1]Planilha!#REF!</definedName>
    <definedName name="_xlnm.Print_Titles" localSheetId="0">'PANILHA ORÇAMENTOS'!$14:$14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6" l="1"/>
  <c r="G275" i="4" l="1"/>
  <c r="G277" i="4"/>
  <c r="G276" i="4"/>
  <c r="G272" i="4"/>
  <c r="G271" i="4"/>
  <c r="G268" i="4"/>
  <c r="G267" i="4" s="1"/>
  <c r="G265" i="4"/>
  <c r="G261" i="4"/>
  <c r="G260" i="4"/>
  <c r="G255" i="4"/>
  <c r="G263" i="4"/>
  <c r="G262" i="4"/>
  <c r="G256" i="4"/>
  <c r="W44" i="7"/>
  <c r="C32" i="6"/>
  <c r="C43" i="7" s="1"/>
  <c r="G274" i="4" l="1"/>
  <c r="G270" i="4"/>
  <c r="G264" i="4"/>
  <c r="G259" i="4" s="1"/>
  <c r="G254" i="4"/>
  <c r="G257" i="4"/>
  <c r="G243" i="4"/>
  <c r="G237" i="4"/>
  <c r="G235" i="4"/>
  <c r="G70" i="4"/>
  <c r="G69" i="4"/>
  <c r="G61" i="4"/>
  <c r="G60" i="4"/>
  <c r="G53" i="4"/>
  <c r="G50" i="4"/>
  <c r="G49" i="4"/>
  <c r="G48" i="4"/>
  <c r="G47" i="4"/>
  <c r="G46" i="4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W42" i="7"/>
  <c r="C31" i="6"/>
  <c r="C41" i="7" s="1"/>
  <c r="C30" i="6"/>
  <c r="C39" i="7" s="1"/>
  <c r="C29" i="6"/>
  <c r="C37" i="7" s="1"/>
  <c r="C28" i="6"/>
  <c r="C35" i="7" s="1"/>
  <c r="C27" i="6"/>
  <c r="C33" i="7" s="1"/>
  <c r="C26" i="6"/>
  <c r="C31" i="7" s="1"/>
  <c r="C24" i="6"/>
  <c r="C27" i="7" s="1"/>
  <c r="C25" i="6"/>
  <c r="C29" i="7" s="1"/>
  <c r="C23" i="6"/>
  <c r="C25" i="7" s="1"/>
  <c r="C22" i="6"/>
  <c r="C23" i="7" s="1"/>
  <c r="C21" i="6"/>
  <c r="C21" i="7" s="1"/>
  <c r="G138" i="4"/>
  <c r="G189" i="4"/>
  <c r="G52" i="4"/>
  <c r="G65" i="4"/>
  <c r="G68" i="4"/>
  <c r="G57" i="4"/>
  <c r="G56" i="4" s="1"/>
  <c r="G54" i="4"/>
  <c r="G51" i="4"/>
  <c r="G45" i="4"/>
  <c r="G44" i="4"/>
  <c r="G244" i="4"/>
  <c r="G238" i="4"/>
  <c r="C12" i="7"/>
  <c r="G253" i="4" l="1"/>
  <c r="G252" i="4" s="1"/>
  <c r="E32" i="6" s="1"/>
  <c r="D43" i="7" s="1"/>
  <c r="I43" i="7" s="1"/>
  <c r="G116" i="4"/>
  <c r="G115" i="4"/>
  <c r="G67" i="4"/>
  <c r="G220" i="4"/>
  <c r="G59" i="4"/>
  <c r="G64" i="4"/>
  <c r="G63" i="4" s="1"/>
  <c r="G43" i="4"/>
  <c r="G42" i="4" s="1"/>
  <c r="G114" i="4"/>
  <c r="G223" i="4"/>
  <c r="G246" i="4"/>
  <c r="G242" i="4"/>
  <c r="G245" i="4"/>
  <c r="G219" i="4"/>
  <c r="G241" i="4"/>
  <c r="G236" i="4"/>
  <c r="G234" i="4" s="1"/>
  <c r="G232" i="4"/>
  <c r="G231" i="4" s="1"/>
  <c r="G225" i="4"/>
  <c r="G224" i="4"/>
  <c r="G229" i="4"/>
  <c r="G228" i="4"/>
  <c r="G218" i="4"/>
  <c r="G217" i="4"/>
  <c r="G216" i="4"/>
  <c r="G215" i="4"/>
  <c r="V43" i="7" l="1"/>
  <c r="S43" i="7"/>
  <c r="N43" i="7"/>
  <c r="P43" i="7"/>
  <c r="K43" i="7"/>
  <c r="Q43" i="7"/>
  <c r="F43" i="7"/>
  <c r="E43" i="7"/>
  <c r="J43" i="7"/>
  <c r="O43" i="7"/>
  <c r="T43" i="7"/>
  <c r="M43" i="7"/>
  <c r="H43" i="7"/>
  <c r="L43" i="7"/>
  <c r="G43" i="7"/>
  <c r="R43" i="7"/>
  <c r="U43" i="7"/>
  <c r="G41" i="4"/>
  <c r="E21" i="6" s="1"/>
  <c r="D21" i="7" s="1"/>
  <c r="G240" i="4"/>
  <c r="G227" i="4"/>
  <c r="G222" i="4"/>
  <c r="G214" i="4"/>
  <c r="W43" i="7" l="1"/>
  <c r="S21" i="7"/>
  <c r="K21" i="7"/>
  <c r="R21" i="7"/>
  <c r="I21" i="7"/>
  <c r="V21" i="7"/>
  <c r="F21" i="7"/>
  <c r="M21" i="7"/>
  <c r="T21" i="7"/>
  <c r="J21" i="7"/>
  <c r="Q21" i="7"/>
  <c r="P21" i="7"/>
  <c r="H21" i="7"/>
  <c r="O21" i="7"/>
  <c r="G21" i="7"/>
  <c r="N21" i="7"/>
  <c r="U21" i="7"/>
  <c r="E21" i="7"/>
  <c r="L21" i="7"/>
  <c r="G213" i="4"/>
  <c r="W38" i="7"/>
  <c r="G250" i="4"/>
  <c r="G249" i="4"/>
  <c r="E30" i="6" l="1"/>
  <c r="D39" i="7" s="1"/>
  <c r="V39" i="7" s="1"/>
  <c r="T39" i="7"/>
  <c r="L39" i="7"/>
  <c r="S39" i="7"/>
  <c r="R39" i="7"/>
  <c r="J39" i="7"/>
  <c r="Q39" i="7"/>
  <c r="I39" i="7"/>
  <c r="P39" i="7"/>
  <c r="H39" i="7"/>
  <c r="O39" i="7"/>
  <c r="G39" i="7"/>
  <c r="G248" i="4"/>
  <c r="E31" i="6" s="1"/>
  <c r="D41" i="7" s="1"/>
  <c r="M39" i="7" l="1"/>
  <c r="U39" i="7"/>
  <c r="E39" i="7"/>
  <c r="F39" i="7"/>
  <c r="N39" i="7"/>
  <c r="K39" i="7"/>
  <c r="P41" i="7"/>
  <c r="V41" i="7"/>
  <c r="N41" i="7"/>
  <c r="F41" i="7"/>
  <c r="U41" i="7"/>
  <c r="M41" i="7"/>
  <c r="E41" i="7"/>
  <c r="I41" i="7"/>
  <c r="T41" i="7"/>
  <c r="L41" i="7"/>
  <c r="Q41" i="7"/>
  <c r="S41" i="7"/>
  <c r="K41" i="7"/>
  <c r="G41" i="7"/>
  <c r="R41" i="7"/>
  <c r="J41" i="7"/>
  <c r="H41" i="7"/>
  <c r="O41" i="7"/>
  <c r="B19" i="7"/>
  <c r="B21" i="7" s="1"/>
  <c r="B23" i="7" s="1"/>
  <c r="B25" i="7" s="1"/>
  <c r="B27" i="7" s="1"/>
  <c r="B29" i="7" s="1"/>
  <c r="B31" i="7" s="1"/>
  <c r="B33" i="7" s="1"/>
  <c r="B35" i="7" s="1"/>
  <c r="W41" i="7" l="1"/>
  <c r="B37" i="7"/>
  <c r="G19" i="4"/>
  <c r="G153" i="4" l="1"/>
  <c r="G152" i="4" s="1"/>
  <c r="G193" i="4" l="1"/>
  <c r="G192" i="4"/>
  <c r="G191" i="4"/>
  <c r="G190" i="4"/>
  <c r="G188" i="4"/>
  <c r="G187" i="4"/>
  <c r="G211" i="4"/>
  <c r="G136" i="4"/>
  <c r="G137" i="4"/>
  <c r="G139" i="4"/>
  <c r="G140" i="4"/>
  <c r="G143" i="4"/>
  <c r="G144" i="4"/>
  <c r="G147" i="4"/>
  <c r="G148" i="4"/>
  <c r="G149" i="4"/>
  <c r="G150" i="4"/>
  <c r="G156" i="4"/>
  <c r="G157" i="4"/>
  <c r="G158" i="4"/>
  <c r="G159" i="4"/>
  <c r="G160" i="4"/>
  <c r="G161" i="4"/>
  <c r="G162" i="4"/>
  <c r="G163" i="4"/>
  <c r="G164" i="4"/>
  <c r="G167" i="4"/>
  <c r="G168" i="4"/>
  <c r="G169" i="4"/>
  <c r="G170" i="4"/>
  <c r="G171" i="4"/>
  <c r="G172" i="4"/>
  <c r="G173" i="4"/>
  <c r="G176" i="4"/>
  <c r="G177" i="4"/>
  <c r="G178" i="4"/>
  <c r="G179" i="4"/>
  <c r="G180" i="4"/>
  <c r="G181" i="4"/>
  <c r="G182" i="4"/>
  <c r="G183" i="4"/>
  <c r="G184" i="4"/>
  <c r="G185" i="4"/>
  <c r="G186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135" i="4"/>
  <c r="G109" i="4"/>
  <c r="G134" i="4" l="1"/>
  <c r="G142" i="4"/>
  <c r="G195" i="4"/>
  <c r="G155" i="4"/>
  <c r="G146" i="4"/>
  <c r="G166" i="4"/>
  <c r="G175" i="4"/>
  <c r="G133" i="4" l="1"/>
  <c r="E29" i="6" s="1"/>
  <c r="D37" i="7" s="1"/>
  <c r="G126" i="4"/>
  <c r="T37" i="7" l="1"/>
  <c r="L37" i="7"/>
  <c r="R37" i="7"/>
  <c r="J37" i="7"/>
  <c r="G37" i="7"/>
  <c r="E37" i="7"/>
  <c r="S37" i="7"/>
  <c r="K37" i="7"/>
  <c r="N37" i="7"/>
  <c r="V37" i="7"/>
  <c r="U37" i="7"/>
  <c r="Q37" i="7"/>
  <c r="I37" i="7"/>
  <c r="P37" i="7"/>
  <c r="H37" i="7"/>
  <c r="O37" i="7"/>
  <c r="F37" i="7"/>
  <c r="M37" i="7"/>
  <c r="G123" i="4"/>
  <c r="G124" i="4"/>
  <c r="G125" i="4"/>
  <c r="W37" i="7" l="1"/>
  <c r="G131" i="4"/>
  <c r="G121" i="4"/>
  <c r="G122" i="4"/>
  <c r="G120" i="4"/>
  <c r="G119" i="4" l="1"/>
  <c r="G118" i="4" s="1"/>
  <c r="E27" i="6" s="1"/>
  <c r="D33" i="7" s="1"/>
  <c r="G130" i="4"/>
  <c r="G129" i="4" s="1"/>
  <c r="G107" i="4"/>
  <c r="G108" i="4"/>
  <c r="G106" i="4"/>
  <c r="G102" i="4"/>
  <c r="G92" i="4"/>
  <c r="G93" i="4"/>
  <c r="G94" i="4"/>
  <c r="G95" i="4"/>
  <c r="G96" i="4"/>
  <c r="G97" i="4"/>
  <c r="G91" i="4"/>
  <c r="R33" i="7" l="1"/>
  <c r="J33" i="7"/>
  <c r="I33" i="7"/>
  <c r="P33" i="7"/>
  <c r="H33" i="7"/>
  <c r="N33" i="7"/>
  <c r="O33" i="7"/>
  <c r="G33" i="7"/>
  <c r="V33" i="7"/>
  <c r="F33" i="7"/>
  <c r="U33" i="7"/>
  <c r="M33" i="7"/>
  <c r="E33" i="7"/>
  <c r="S33" i="7"/>
  <c r="Q33" i="7"/>
  <c r="T33" i="7"/>
  <c r="L33" i="7"/>
  <c r="K33" i="7"/>
  <c r="G90" i="4"/>
  <c r="G89" i="4" s="1"/>
  <c r="E23" i="6" s="1"/>
  <c r="D25" i="7" s="1"/>
  <c r="G105" i="4"/>
  <c r="G104" i="4" s="1"/>
  <c r="E25" i="6" s="1"/>
  <c r="G128" i="4"/>
  <c r="E28" i="6" s="1"/>
  <c r="D35" i="7" s="1"/>
  <c r="G113" i="4"/>
  <c r="G112" i="4" s="1"/>
  <c r="G85" i="4"/>
  <c r="G86" i="4"/>
  <c r="G87" i="4"/>
  <c r="V35" i="7" l="1"/>
  <c r="N35" i="7"/>
  <c r="F35" i="7"/>
  <c r="K35" i="7"/>
  <c r="R35" i="7"/>
  <c r="U35" i="7"/>
  <c r="M35" i="7"/>
  <c r="E35" i="7"/>
  <c r="J35" i="7"/>
  <c r="Q35" i="7"/>
  <c r="I35" i="7"/>
  <c r="P35" i="7"/>
  <c r="H35" i="7"/>
  <c r="O35" i="7"/>
  <c r="G35" i="7"/>
  <c r="T35" i="7"/>
  <c r="L35" i="7"/>
  <c r="S35" i="7"/>
  <c r="O25" i="7"/>
  <c r="G25" i="7"/>
  <c r="V25" i="7"/>
  <c r="N25" i="7"/>
  <c r="F25" i="7"/>
  <c r="U25" i="7"/>
  <c r="M25" i="7"/>
  <c r="E25" i="7"/>
  <c r="T25" i="7"/>
  <c r="H25" i="7"/>
  <c r="L25" i="7"/>
  <c r="S25" i="7"/>
  <c r="K25" i="7"/>
  <c r="R25" i="7"/>
  <c r="J25" i="7"/>
  <c r="Q25" i="7"/>
  <c r="I25" i="7"/>
  <c r="P25" i="7"/>
  <c r="G111" i="4"/>
  <c r="G82" i="4"/>
  <c r="G83" i="4"/>
  <c r="G84" i="4"/>
  <c r="G75" i="4"/>
  <c r="G76" i="4"/>
  <c r="G77" i="4"/>
  <c r="G78" i="4"/>
  <c r="G79" i="4"/>
  <c r="G80" i="4"/>
  <c r="G81" i="4"/>
  <c r="D29" i="7" l="1"/>
  <c r="S29" i="7" s="1"/>
  <c r="E26" i="6"/>
  <c r="D31" i="7" s="1"/>
  <c r="I29" i="7"/>
  <c r="P29" i="7"/>
  <c r="E29" i="7"/>
  <c r="L29" i="7"/>
  <c r="F29" i="7"/>
  <c r="W40" i="7"/>
  <c r="W36" i="7"/>
  <c r="W34" i="7"/>
  <c r="W32" i="7"/>
  <c r="W30" i="7"/>
  <c r="W28" i="7"/>
  <c r="W26" i="7"/>
  <c r="W24" i="7"/>
  <c r="W22" i="7"/>
  <c r="W20" i="7"/>
  <c r="T29" i="7" l="1"/>
  <c r="G29" i="7"/>
  <c r="Q29" i="7"/>
  <c r="U29" i="7"/>
  <c r="N29" i="7"/>
  <c r="M29" i="7"/>
  <c r="V29" i="7"/>
  <c r="R29" i="7"/>
  <c r="O29" i="7"/>
  <c r="K29" i="7"/>
  <c r="J29" i="7"/>
  <c r="H29" i="7"/>
  <c r="T31" i="7"/>
  <c r="L31" i="7"/>
  <c r="J31" i="7"/>
  <c r="S31" i="7"/>
  <c r="K31" i="7"/>
  <c r="R31" i="7"/>
  <c r="Q31" i="7"/>
  <c r="I31" i="7"/>
  <c r="P31" i="7"/>
  <c r="H31" i="7"/>
  <c r="U31" i="7"/>
  <c r="M31" i="7"/>
  <c r="E31" i="7"/>
  <c r="O31" i="7"/>
  <c r="G31" i="7"/>
  <c r="V31" i="7"/>
  <c r="N31" i="7"/>
  <c r="F31" i="7"/>
  <c r="W18" i="7"/>
  <c r="Y22" i="7"/>
  <c r="Y26" i="7"/>
  <c r="Y28" i="7"/>
  <c r="Y30" i="7"/>
  <c r="Y32" i="7"/>
  <c r="Y34" i="7"/>
  <c r="Y36" i="7"/>
  <c r="W31" i="7" l="1"/>
  <c r="Y31" i="7" s="1"/>
  <c r="W33" i="7"/>
  <c r="Y33" i="7" s="1"/>
  <c r="W29" i="7"/>
  <c r="Y29" i="7" s="1"/>
  <c r="W35" i="7"/>
  <c r="Y35" i="7" s="1"/>
  <c r="W39" i="7"/>
  <c r="Y20" i="7"/>
  <c r="Y24" i="7"/>
  <c r="Y18" i="7"/>
  <c r="G101" i="4" l="1"/>
  <c r="G100" i="4" s="1"/>
  <c r="G99" i="4" l="1"/>
  <c r="E24" i="6" s="1"/>
  <c r="D27" i="7" s="1"/>
  <c r="Q27" i="7" l="1"/>
  <c r="P27" i="7"/>
  <c r="O27" i="7"/>
  <c r="G27" i="7"/>
  <c r="V27" i="7"/>
  <c r="N27" i="7"/>
  <c r="F27" i="7"/>
  <c r="U27" i="7"/>
  <c r="M27" i="7"/>
  <c r="T27" i="7"/>
  <c r="L27" i="7"/>
  <c r="H27" i="7"/>
  <c r="E27" i="7"/>
  <c r="I27" i="7"/>
  <c r="S27" i="7"/>
  <c r="K27" i="7"/>
  <c r="R27" i="7"/>
  <c r="J27" i="7"/>
  <c r="G74" i="4"/>
  <c r="G73" i="4" s="1"/>
  <c r="G34" i="4"/>
  <c r="G35" i="4"/>
  <c r="G36" i="4"/>
  <c r="G33" i="4"/>
  <c r="G29" i="4"/>
  <c r="G30" i="4"/>
  <c r="G25" i="4"/>
  <c r="G24" i="4"/>
  <c r="G23" i="4"/>
  <c r="C20" i="6"/>
  <c r="C19" i="7" s="1"/>
  <c r="G18" i="4"/>
  <c r="G17" i="4"/>
  <c r="C19" i="6"/>
  <c r="C17" i="7" s="1"/>
  <c r="W27" i="7" l="1"/>
  <c r="Y27" i="7" s="1"/>
  <c r="G28" i="4"/>
  <c r="G32" i="4"/>
  <c r="G16" i="4"/>
  <c r="G15" i="4" s="1"/>
  <c r="W25" i="7"/>
  <c r="Y25" i="7" s="1"/>
  <c r="G72" i="4"/>
  <c r="E22" i="6" s="1"/>
  <c r="D23" i="7" s="1"/>
  <c r="G39" i="4"/>
  <c r="G38" i="4" s="1"/>
  <c r="I26" i="4" l="1"/>
  <c r="J26" i="4" s="1"/>
  <c r="G26" i="4" s="1"/>
  <c r="G22" i="4" s="1"/>
  <c r="G21" i="4" s="1"/>
  <c r="G280" i="4" s="1"/>
  <c r="R23" i="7"/>
  <c r="J23" i="7"/>
  <c r="P23" i="7"/>
  <c r="O23" i="7"/>
  <c r="S23" i="7"/>
  <c r="Q23" i="7"/>
  <c r="I23" i="7"/>
  <c r="H23" i="7"/>
  <c r="K23" i="7"/>
  <c r="G23" i="7"/>
  <c r="V23" i="7"/>
  <c r="N23" i="7"/>
  <c r="F23" i="7"/>
  <c r="U23" i="7"/>
  <c r="M23" i="7"/>
  <c r="E23" i="7"/>
  <c r="T23" i="7"/>
  <c r="L23" i="7"/>
  <c r="E19" i="6"/>
  <c r="D17" i="7" s="1"/>
  <c r="W23" i="7" l="1"/>
  <c r="Y23" i="7" s="1"/>
  <c r="G281" i="4"/>
  <c r="G283" i="4" s="1"/>
  <c r="R17" i="7"/>
  <c r="Q17" i="7"/>
  <c r="P17" i="7"/>
  <c r="H17" i="7"/>
  <c r="K17" i="7"/>
  <c r="I17" i="7"/>
  <c r="O17" i="7"/>
  <c r="G17" i="7"/>
  <c r="L17" i="7"/>
  <c r="S17" i="7"/>
  <c r="V17" i="7"/>
  <c r="N17" i="7"/>
  <c r="F17" i="7"/>
  <c r="U17" i="7"/>
  <c r="M17" i="7"/>
  <c r="E17" i="7"/>
  <c r="J17" i="7"/>
  <c r="T17" i="7"/>
  <c r="W21" i="7"/>
  <c r="Y21" i="7" s="1"/>
  <c r="E20" i="6"/>
  <c r="D19" i="7" s="1"/>
  <c r="D45" i="7" s="1"/>
  <c r="D46" i="7" s="1"/>
  <c r="U19" i="7" l="1"/>
  <c r="U48" i="7" s="1"/>
  <c r="M19" i="7"/>
  <c r="M48" i="7" s="1"/>
  <c r="E19" i="7"/>
  <c r="E48" i="7" s="1"/>
  <c r="T19" i="7"/>
  <c r="T48" i="7" s="1"/>
  <c r="L19" i="7"/>
  <c r="L48" i="7" s="1"/>
  <c r="S19" i="7"/>
  <c r="S48" i="7" s="1"/>
  <c r="K19" i="7"/>
  <c r="K48" i="7" s="1"/>
  <c r="R19" i="7"/>
  <c r="R48" i="7" s="1"/>
  <c r="J19" i="7"/>
  <c r="J48" i="7" s="1"/>
  <c r="Q19" i="7"/>
  <c r="Q48" i="7" s="1"/>
  <c r="I19" i="7"/>
  <c r="I48" i="7" s="1"/>
  <c r="H19" i="7"/>
  <c r="H48" i="7" s="1"/>
  <c r="O19" i="7"/>
  <c r="O48" i="7" s="1"/>
  <c r="G19" i="7"/>
  <c r="G48" i="7" s="1"/>
  <c r="P19" i="7"/>
  <c r="P48" i="7" s="1"/>
  <c r="V19" i="7"/>
  <c r="V48" i="7" s="1"/>
  <c r="N19" i="7"/>
  <c r="N48" i="7" s="1"/>
  <c r="F19" i="7"/>
  <c r="F48" i="7" s="1"/>
  <c r="E34" i="6"/>
  <c r="D47" i="7"/>
  <c r="O49" i="7" l="1"/>
  <c r="O50" i="7" s="1"/>
  <c r="L49" i="7"/>
  <c r="L50" i="7" s="1"/>
  <c r="M49" i="7"/>
  <c r="M50" i="7" s="1"/>
  <c r="S49" i="7"/>
  <c r="S50" i="7" s="1"/>
  <c r="T49" i="7"/>
  <c r="T50" i="7" s="1"/>
  <c r="J49" i="7"/>
  <c r="J50" i="7" s="1"/>
  <c r="N49" i="7"/>
  <c r="N50" i="7" s="1"/>
  <c r="Q49" i="7"/>
  <c r="Q50" i="7" s="1"/>
  <c r="V49" i="7"/>
  <c r="V50" i="7" s="1"/>
  <c r="R49" i="7"/>
  <c r="R50" i="7" s="1"/>
  <c r="I49" i="7"/>
  <c r="I50" i="7" s="1"/>
  <c r="E49" i="7"/>
  <c r="E50" i="7" s="1"/>
  <c r="E51" i="7" s="1"/>
  <c r="G49" i="7"/>
  <c r="G50" i="7" s="1"/>
  <c r="F49" i="7"/>
  <c r="F50" i="7" s="1"/>
  <c r="P49" i="7"/>
  <c r="P50" i="7" s="1"/>
  <c r="U49" i="7"/>
  <c r="U50" i="7" s="1"/>
  <c r="K49" i="7"/>
  <c r="K50" i="7" s="1"/>
  <c r="H49" i="7"/>
  <c r="H50" i="7" s="1"/>
  <c r="F31" i="6"/>
  <c r="F32" i="6"/>
  <c r="W17" i="7"/>
  <c r="Y17" i="7" s="1"/>
  <c r="F30" i="6"/>
  <c r="F29" i="6"/>
  <c r="F25" i="6"/>
  <c r="F28" i="6"/>
  <c r="F26" i="6"/>
  <c r="F24" i="6"/>
  <c r="F27" i="6"/>
  <c r="F20" i="6"/>
  <c r="F23" i="6"/>
  <c r="F19" i="6"/>
  <c r="E35" i="6"/>
  <c r="E36" i="6" s="1"/>
  <c r="F21" i="6"/>
  <c r="F22" i="6"/>
  <c r="W19" i="7"/>
  <c r="Y19" i="7" s="1"/>
  <c r="F36" i="6" l="1"/>
  <c r="F51" i="7"/>
  <c r="G51" i="7" s="1"/>
  <c r="H51" i="7" s="1"/>
  <c r="I51" i="7" s="1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</calcChain>
</file>

<file path=xl/sharedStrings.xml><?xml version="1.0" encoding="utf-8"?>
<sst xmlns="http://schemas.openxmlformats.org/spreadsheetml/2006/main" count="905" uniqueCount="643">
  <si>
    <t>SERVIÇO TÉCNICO ESPECIALIZADO</t>
  </si>
  <si>
    <t>un</t>
  </si>
  <si>
    <t>01.17.031</t>
  </si>
  <si>
    <t>01.17.061</t>
  </si>
  <si>
    <t>02</t>
  </si>
  <si>
    <t>INÍCIO, APOIO E ADMINISTRAÇÃO DA OBRA</t>
  </si>
  <si>
    <t>02.01</t>
  </si>
  <si>
    <t>02.01.200</t>
  </si>
  <si>
    <t>02.03</t>
  </si>
  <si>
    <t>02.03.060</t>
  </si>
  <si>
    <t>02.03.120</t>
  </si>
  <si>
    <t>02.05</t>
  </si>
  <si>
    <t>02.05.060</t>
  </si>
  <si>
    <t>02.05.090</t>
  </si>
  <si>
    <t>02.08</t>
  </si>
  <si>
    <t>02.08.020</t>
  </si>
  <si>
    <t>02.10.020</t>
  </si>
  <si>
    <t>03</t>
  </si>
  <si>
    <t>03.02</t>
  </si>
  <si>
    <t>04</t>
  </si>
  <si>
    <t>04.01</t>
  </si>
  <si>
    <t>05</t>
  </si>
  <si>
    <t>05.10.026</t>
  </si>
  <si>
    <t>06</t>
  </si>
  <si>
    <t>06.01</t>
  </si>
  <si>
    <t>Escavação manual em valas e buracos de solo, exceto rocha</t>
  </si>
  <si>
    <t>06.02.020</t>
  </si>
  <si>
    <t>06.11.040</t>
  </si>
  <si>
    <t>07</t>
  </si>
  <si>
    <t>07.01</t>
  </si>
  <si>
    <t>07.01.060</t>
  </si>
  <si>
    <t>08</t>
  </si>
  <si>
    <t>08.01</t>
  </si>
  <si>
    <t>08.02.050</t>
  </si>
  <si>
    <t>08.02.060</t>
  </si>
  <si>
    <t>09</t>
  </si>
  <si>
    <t>09.01</t>
  </si>
  <si>
    <t>09.01.020</t>
  </si>
  <si>
    <t>09.02.040</t>
  </si>
  <si>
    <t>10.01.040</t>
  </si>
  <si>
    <t>10.01.060</t>
  </si>
  <si>
    <t>10.02.020</t>
  </si>
  <si>
    <t>11.01.321</t>
  </si>
  <si>
    <t>11.16.040</t>
  </si>
  <si>
    <t>11.18.060</t>
  </si>
  <si>
    <t>12.07.010</t>
  </si>
  <si>
    <t>12.07.100</t>
  </si>
  <si>
    <t>14.10</t>
  </si>
  <si>
    <t>14.10.111</t>
  </si>
  <si>
    <t>14.10.121</t>
  </si>
  <si>
    <t>17.01.020</t>
  </si>
  <si>
    <t>17.01.050</t>
  </si>
  <si>
    <t>17.01.060</t>
  </si>
  <si>
    <t>17.02.020</t>
  </si>
  <si>
    <t>17.02.040</t>
  </si>
  <si>
    <t>17.02.120</t>
  </si>
  <si>
    <t>18.12.020</t>
  </si>
  <si>
    <t>32.06.120</t>
  </si>
  <si>
    <t>32.15.030</t>
  </si>
  <si>
    <t>32.15.100</t>
  </si>
  <si>
    <t>32.17.040</t>
  </si>
  <si>
    <t>PINTURA</t>
  </si>
  <si>
    <t>33.10.050</t>
  </si>
  <si>
    <t>36.06.060</t>
  </si>
  <si>
    <t>36.06.080</t>
  </si>
  <si>
    <t>36.20.010</t>
  </si>
  <si>
    <t>36.20.090</t>
  </si>
  <si>
    <t>36.20.100</t>
  </si>
  <si>
    <t>36.20.180</t>
  </si>
  <si>
    <t>36.20.330</t>
  </si>
  <si>
    <t>36.20.380</t>
  </si>
  <si>
    <t>37.13.530</t>
  </si>
  <si>
    <t>37.20.130</t>
  </si>
  <si>
    <t>38.12.086</t>
  </si>
  <si>
    <t>38.12.090</t>
  </si>
  <si>
    <t>38.12.100</t>
  </si>
  <si>
    <t>38.13.060</t>
  </si>
  <si>
    <t>39.04.070</t>
  </si>
  <si>
    <t>39.04.080</t>
  </si>
  <si>
    <t>39.06.060</t>
  </si>
  <si>
    <t>39.06.074</t>
  </si>
  <si>
    <t>39.26.080</t>
  </si>
  <si>
    <t>39.26.100</t>
  </si>
  <si>
    <t>39.26.110</t>
  </si>
  <si>
    <t>39.26.120</t>
  </si>
  <si>
    <t>39.26.140</t>
  </si>
  <si>
    <t>39.26.150</t>
  </si>
  <si>
    <t>42.01.020</t>
  </si>
  <si>
    <t>42.01.086</t>
  </si>
  <si>
    <t>42.02.020</t>
  </si>
  <si>
    <t>42.03.080</t>
  </si>
  <si>
    <t>42.04.120</t>
  </si>
  <si>
    <t>42.05.110</t>
  </si>
  <si>
    <t>42.05.120</t>
  </si>
  <si>
    <t>42.05.190</t>
  </si>
  <si>
    <t>42.05.250</t>
  </si>
  <si>
    <t>42.05.300</t>
  </si>
  <si>
    <t>42.05.320</t>
  </si>
  <si>
    <t>42.20.130</t>
  </si>
  <si>
    <t>42.20.160</t>
  </si>
  <si>
    <t>02.01.021</t>
  </si>
  <si>
    <t>02.01.171</t>
  </si>
  <si>
    <t>02.05.202</t>
  </si>
  <si>
    <t>02.05.212</t>
  </si>
  <si>
    <t>25.02.211</t>
  </si>
  <si>
    <t>OBRA:</t>
  </si>
  <si>
    <t>CPOS</t>
  </si>
  <si>
    <t>DESCRIÇÃO</t>
  </si>
  <si>
    <t>UNID</t>
  </si>
  <si>
    <t>QTDE</t>
  </si>
  <si>
    <t>R$ UNITÁRIO</t>
  </si>
  <si>
    <t>R$ TOTAL</t>
  </si>
  <si>
    <t>ITEM</t>
  </si>
  <si>
    <t>VALOR</t>
  </si>
  <si>
    <t>%</t>
  </si>
  <si>
    <t>TOTAL</t>
  </si>
  <si>
    <t xml:space="preserve">BDI - </t>
  </si>
  <si>
    <t>REALIZADO</t>
  </si>
  <si>
    <t>VALOR  TOTAL ACUMULADO</t>
  </si>
  <si>
    <t>MÊS 01</t>
  </si>
  <si>
    <t>MÊS 02</t>
  </si>
  <si>
    <t>MÊS 03</t>
  </si>
  <si>
    <t>MÊS 04</t>
  </si>
  <si>
    <t>MÊS 05</t>
  </si>
  <si>
    <t>MÊS 06</t>
  </si>
  <si>
    <t>MÊS 07</t>
  </si>
  <si>
    <t>MÊS 08</t>
  </si>
  <si>
    <t>MÊS 09</t>
  </si>
  <si>
    <t>MÊS 10</t>
  </si>
  <si>
    <t>MÊS 11</t>
  </si>
  <si>
    <t>MÊS 12</t>
  </si>
  <si>
    <t>DESCRIÇÃO DOS SERVIÇOS</t>
  </si>
  <si>
    <t>CONTRATO</t>
  </si>
  <si>
    <t>VALOR TOTAL</t>
  </si>
  <si>
    <t>VALOR TOTAL COM BDI</t>
  </si>
  <si>
    <t>VALOR  REALIZADO NO MÊS</t>
  </si>
  <si>
    <t>Valor Total</t>
  </si>
  <si>
    <t>FUNDAÇÃO</t>
  </si>
  <si>
    <t>SUPER ESTRUTURA</t>
  </si>
  <si>
    <t>Estacas e Blocos de Fundação</t>
  </si>
  <si>
    <t>Pilares, Vigas e Lajes</t>
  </si>
  <si>
    <t>ALVENARIA</t>
  </si>
  <si>
    <t>REVESTIMENTOS</t>
  </si>
  <si>
    <t>Rervestimentos Internos e externos</t>
  </si>
  <si>
    <t>IMPERMEABILIZAÇÃO</t>
  </si>
  <si>
    <t>Impermeabilização Flexivel com Manta</t>
  </si>
  <si>
    <t>Valor Total com BDI</t>
  </si>
  <si>
    <t>1.1</t>
  </si>
  <si>
    <t>1.1.1</t>
  </si>
  <si>
    <t>1.1.2</t>
  </si>
  <si>
    <t>1.0</t>
  </si>
  <si>
    <t>2.0</t>
  </si>
  <si>
    <t>2.1</t>
  </si>
  <si>
    <t>2.1.1</t>
  </si>
  <si>
    <t>2.1.2</t>
  </si>
  <si>
    <t>2.1.3</t>
  </si>
  <si>
    <t>2.2</t>
  </si>
  <si>
    <t>2.2.1</t>
  </si>
  <si>
    <t>2.2.2</t>
  </si>
  <si>
    <t>2.3</t>
  </si>
  <si>
    <t>2.3.1</t>
  </si>
  <si>
    <t>2.3.2</t>
  </si>
  <si>
    <t>2.3.3</t>
  </si>
  <si>
    <t>2.3.4</t>
  </si>
  <si>
    <t>2.4</t>
  </si>
  <si>
    <t>2.4.1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</si>
  <si>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</si>
  <si>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</si>
  <si>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</si>
  <si>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</si>
  <si>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</si>
  <si>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</si>
  <si>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</si>
  <si>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</si>
  <si>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</si>
  <si>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</si>
  <si>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</si>
  <si>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</si>
  <si>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</si>
  <si>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</si>
  <si>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</si>
  <si>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</si>
  <si>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</si>
  <si>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</si>
  <si>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</si>
  <si>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</si>
  <si>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</si>
  <si>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05.01</t>
  </si>
  <si>
    <t>5.1</t>
  </si>
  <si>
    <t>5.1.1</t>
  </si>
  <si>
    <t>5.1.2</t>
  </si>
  <si>
    <t>6.1</t>
  </si>
  <si>
    <t>6.1.1</t>
  </si>
  <si>
    <t>6.1.2</t>
  </si>
  <si>
    <t>7.1</t>
  </si>
  <si>
    <t>7.1.1</t>
  </si>
  <si>
    <t>8.1</t>
  </si>
  <si>
    <t>8.1.1</t>
  </si>
  <si>
    <t>8.1.2</t>
  </si>
  <si>
    <t>8.1.3</t>
  </si>
  <si>
    <t>9.1</t>
  </si>
  <si>
    <t>9.1.1</t>
  </si>
  <si>
    <t>9.1.2</t>
  </si>
  <si>
    <t>8.1.4</t>
  </si>
  <si>
    <t>ESQUADRIAS</t>
  </si>
  <si>
    <t>Esquadrias de Ferreo e Aluminio</t>
  </si>
  <si>
    <t/>
  </si>
  <si>
    <t>SISTEMA DE FORÇA</t>
  </si>
  <si>
    <t>PAINÉIS DE MÉDIA TENSÃO</t>
  </si>
  <si>
    <t>PAINEL PMT-CEM-01, CONTENDO EM SEU INTERIOR TODOS OS EQUIPAMENTOS INDICADOS NO DIAGRAMA UNIFILAR</t>
  </si>
  <si>
    <t>UN</t>
  </si>
  <si>
    <t>PAINEL PMT-SE-01, CONTENDO EM SEU INTERIOR TODOS OS EQUIPAMENTOS INDICADOS NO DIAGRAMA UNIFILAR</t>
  </si>
  <si>
    <t>PAINEL PMT-SE-01-INCENDIO, CONTENDO EM SEU INTERIOR TODOS OS EQUIPAMENTOS INDICADOS NO DIAGRAMA UNIFILAR</t>
  </si>
  <si>
    <t>SISTEMA DE RETIFICADORES RET-CEM- ENTRADA - 220VAC - SAÍDA 48VCC ESPECIFICAÇÃO CONFORME DIAGRAMA UNIFILAR E MEMORIAL DESCRITIVO</t>
  </si>
  <si>
    <t>SISTEMA DE RETIFICADORES DO PMT-SE-01 COM BATERIA - ENTRADA - 220VAC - SAÍDA 125VCC ESPECIFICAÇÃO CONFORME DIAGRAMA UNIFILAR E MEMORIAL DESCRITIVO</t>
  </si>
  <si>
    <t>GRUPOS MOTORES-GERADORES</t>
  </si>
  <si>
    <t xml:space="preserve">SISTEMA DE GERAÇÃO COMPOSTO POR:
GRUPO GERADOR 750KVA / 600KW (STAND-BY) E 687 KVA / 550KW (PRIME) + USCA, INCLUINDO:
- ESCAPAMENTO NECESSÁRIO COM SILENCIOSO HOSPITALAR E CATALISADOR.
- CONJUNTO DE 2 ATENUADORES DE RUÍDO, PARA ASPIRAÇÃO E EXAUSTÃO.                                                                                                                                                   - CONJUNTO DE AMORTECEDORES DE VIBRAÇÃO TIPO MOLAS HELICOIDAIS, PARA INSTALAÇÃO ENTRE A BASE METÁLICA DO GRUPO GERADOR E A SUPERFÍCIE DE SUSTENTAÇÃO. </t>
  </si>
  <si>
    <t xml:space="preserve">SISTEMA DE DETECÇÃO AUTOMÁTICA DE FALTA DE FORÇA DE EMERGÊNCIA - DAFFE. UTILIZADO QUANDO O GRUPO GERADOR NÃO ATENDER A TODOS OS ELEVADORES QUE SÃO NORMALMENTE ATENDIDOS PELA REDE. COM ESTE SISTEMA, O QUADRO DE COMANDO DO GRUPO GERADOR FORNECE UM SINAL AO SISTEMA DAFFE DO ELEVADOR, INFORMANDO QUE O MESMO ESTÁ OPERANDO. </t>
  </si>
  <si>
    <t>TRANSFORMADORES DE MÉDIA TENSÃO</t>
  </si>
  <si>
    <t>TRANSFORMADOR Á SECO 750 KVA TRIFÁSICO 0,48 KV / 13,20 KV  - CLASSE 15KV - IP-00 - FATOR K =8</t>
  </si>
  <si>
    <t>TRANSFORMADOR Á SECO 750 KVA TRIFÁSICO 13,20 KV / 0,38 KV  - CLASSE 15KV - IP-00 - FATOR K =8</t>
  </si>
  <si>
    <t>TRANSFORMADOR Á SECO 500 KVA TRIFÁSICO 13,20 KV / 0,38 KV  - CLASSE 15KV - IP-00 - FATOR K =8</t>
  </si>
  <si>
    <t>TRANSFORMADOR Á SECO 1500 KVA TRIFÁSICO 13,20 KV / 0,38 KV  - CLASSE 15KV - IP-00 - FATOR K =8</t>
  </si>
  <si>
    <t>TRANSFORMADORES DE BAIXA TENSÃO</t>
  </si>
  <si>
    <t>TRANSFORMADOR Á SECO 500 KVA TRIFÁSICO 0,38 KV / 0,22 KV  - CLASSE 1KV - IP-23 - FATOR K =8</t>
  </si>
  <si>
    <t>QUADROS GERAIS DE BAIXA TENSÃO</t>
  </si>
  <si>
    <t>QUADRO GERAL DE BAIXA TENSÃO QGBT-SE-01-01+QGBT-SE-01-02. CONTENDO EM SEU INTERIOR TODOS OS EQUIPAMENTOS INDICADOS NO DIAGRAMA UNIFILAR</t>
  </si>
  <si>
    <t>QUADRO GERAL DE BAIXA TENSÃO QGBT-SE-01-03. CONTENDO EM SEU INTERIOR TODOS OS EQUIPAMENTOS INDICADOS NO DIAGRAMA UNIFILAR</t>
  </si>
  <si>
    <t>QUADRO GERAL DE BAIXA TENSÃO QGBT-INCÊNDIO-SE-01. CONTENDO EM SEU INTERIOR TODOS OS EQUIPAMENTOS INDICADOS NO DIAGRAMA UNIFILAR</t>
  </si>
  <si>
    <t>QUADRO GERAL DE BAIXA TENSÃO PBT-N-SE1-PROVISÓRIO. CONTENDO EM SEU INTERIOR TODOS OS EQUIPAMENTOS INDICADOS NO DIAGRAMA UNIFILAR</t>
  </si>
  <si>
    <t>QUADRO GERAL DE BAIXA TENSÃO PBT-E-SE1-PROVISÓRIO. CONTENDO EM SEU INTERIOR TODOS OS EQUIPAMENTOS INDICADOS NO DIAGRAMA UNIFILAR</t>
  </si>
  <si>
    <t>BANCO DE CAPACITOR 100 KVAR COM 05 ESTÁGIOS DE 20 KVAR-380V-TRIFÁSICO (INCORPORADO AO QGBT)</t>
  </si>
  <si>
    <t>BANCO DE CAPACITOR 150 KVAR COM 10 ESTÁGIOS DE 15 KVAR-380V-TRIFÁSICO (INCORPORADO AO QGBT)</t>
  </si>
  <si>
    <t>BANCO DE CAPACITOR 300 KVAR COM 10 ESTÁGIOS DE 30 KVAR-380V-TRIFÁSICO (INCORPORADO AO QGBT)</t>
  </si>
  <si>
    <t>CABOS ALIMENTADORES DE BAIXA TENSÃO</t>
  </si>
  <si>
    <t xml:space="preserve">EQUIPAMENTOS </t>
  </si>
  <si>
    <t>LOCAÇÃO DE GRUPO GERADOR 1000 KVA 380/220V TRIFÁSICO COM GRUPO GERADOR DE 1000 KVA EM REGIME DE STAND-BY</t>
  </si>
  <si>
    <t>HS</t>
  </si>
  <si>
    <t>FORNECIMENTO DE OLEO DIESEL -S10</t>
  </si>
  <si>
    <t>LT</t>
  </si>
  <si>
    <t>GUINDAUTO MUNCK M-640/18 COM LANÇA TELESCOPICA CAPACIDADE 3750 KG</t>
  </si>
  <si>
    <t>PARA - RAIOS PARA EDIFICAÇÃO</t>
  </si>
  <si>
    <t>COTAÇÃO</t>
  </si>
  <si>
    <t>10.0</t>
  </si>
  <si>
    <t>10.1</t>
  </si>
  <si>
    <t>10.1.1</t>
  </si>
  <si>
    <t>10.1.2</t>
  </si>
  <si>
    <t>11.0</t>
  </si>
  <si>
    <t>11.1.1</t>
  </si>
  <si>
    <t>11.1.2</t>
  </si>
  <si>
    <t>3.0</t>
  </si>
  <si>
    <t>4.0</t>
  </si>
  <si>
    <t>5.0</t>
  </si>
  <si>
    <t>6.0</t>
  </si>
  <si>
    <t>7.0</t>
  </si>
  <si>
    <t>8.0</t>
  </si>
  <si>
    <t>9.0</t>
  </si>
  <si>
    <t>010</t>
  </si>
  <si>
    <t>011</t>
  </si>
  <si>
    <t>MAO DE OBRA TÉCNICO PARA ACOMPANHAMENTO DE OPERAÇÃO DE MANOBRA</t>
  </si>
  <si>
    <t>1.1.3</t>
  </si>
  <si>
    <t xml:space="preserve">Projeto de Aprovação da Concessionária de Energia Eletrica </t>
  </si>
  <si>
    <t>OBJETO:</t>
  </si>
  <si>
    <t>CONSTRUÇÃO DE CABINE DE MEDIÇÃO E DE SUBSTAÇÃO</t>
  </si>
  <si>
    <t>RUA CÔNEGO XAVIER 276 - SACOMÃ</t>
  </si>
  <si>
    <t>BDI NO MÊS</t>
  </si>
  <si>
    <t>VALOR TOTAL REALIZADO NO MÊS COM BDI</t>
  </si>
  <si>
    <t>BDI</t>
  </si>
  <si>
    <t>BUS-WAY</t>
  </si>
  <si>
    <t>12.0</t>
  </si>
  <si>
    <t>01</t>
  </si>
  <si>
    <t>37.16.071</t>
  </si>
  <si>
    <t>12.1.1</t>
  </si>
  <si>
    <t>12.1.2</t>
  </si>
  <si>
    <t>12.1.3</t>
  </si>
  <si>
    <t>12.1.4</t>
  </si>
  <si>
    <t>12.1.5</t>
  </si>
  <si>
    <t>12.1.6</t>
  </si>
  <si>
    <t>CONSTRUÇÃO DE CABINE DE MEDIÇÃO E DE SUBESTAÇÃO DE ENERGIA ELÉTRICA</t>
  </si>
  <si>
    <t>LOCAL:</t>
  </si>
  <si>
    <t>REDE ENTERRADA</t>
  </si>
  <si>
    <t>11.1.3</t>
  </si>
  <si>
    <t>11.1.4</t>
  </si>
  <si>
    <t>11.1.5</t>
  </si>
  <si>
    <t>03.01.240</t>
  </si>
  <si>
    <t>11.1</t>
  </si>
  <si>
    <t>03.01.270</t>
  </si>
  <si>
    <t>11.2</t>
  </si>
  <si>
    <t>11.2.1</t>
  </si>
  <si>
    <t>11.2.2</t>
  </si>
  <si>
    <t>Demolições</t>
  </si>
  <si>
    <t>03.01.040</t>
  </si>
  <si>
    <t>05.07.040</t>
  </si>
  <si>
    <t>05.04.060</t>
  </si>
  <si>
    <t>05.09.006</t>
  </si>
  <si>
    <t>11.18.020</t>
  </si>
  <si>
    <t>11.03.090</t>
  </si>
  <si>
    <t>11.3</t>
  </si>
  <si>
    <t>Concreto, massa e lastro</t>
  </si>
  <si>
    <t>07.11.020</t>
  </si>
  <si>
    <t>11.3.1</t>
  </si>
  <si>
    <t>11.3.2</t>
  </si>
  <si>
    <t>38.13.040</t>
  </si>
  <si>
    <t>Tubulação e condutor para energia elétrica e telefonia básica</t>
  </si>
  <si>
    <t>Cabos alimentadores de média tensão</t>
  </si>
  <si>
    <t>11.4.1</t>
  </si>
  <si>
    <t>39.10.160</t>
  </si>
  <si>
    <t>39.10.120</t>
  </si>
  <si>
    <t>11.4</t>
  </si>
  <si>
    <t>11.5</t>
  </si>
  <si>
    <t>11.5.1</t>
  </si>
  <si>
    <t>11.5.2</t>
  </si>
  <si>
    <t>11.5.3</t>
  </si>
  <si>
    <t>11.5.4</t>
  </si>
  <si>
    <t>14.02.040</t>
  </si>
  <si>
    <t>17.01.040</t>
  </si>
  <si>
    <t>11.5.5</t>
  </si>
  <si>
    <t>11.5.6</t>
  </si>
  <si>
    <t>11.5.7</t>
  </si>
  <si>
    <t>11.5.8</t>
  </si>
  <si>
    <t>Caixas de passagem em alvenaria</t>
  </si>
  <si>
    <t>24.03.340</t>
  </si>
  <si>
    <t>13.0</t>
  </si>
  <si>
    <t>13.1.1</t>
  </si>
  <si>
    <t>13.1.2</t>
  </si>
  <si>
    <t>24.03.210</t>
  </si>
  <si>
    <t>7.1.2</t>
  </si>
  <si>
    <t>7.1.3</t>
  </si>
  <si>
    <t>7.1.4</t>
  </si>
  <si>
    <t>33.10.100</t>
  </si>
  <si>
    <t>33.10.060</t>
  </si>
  <si>
    <t>4.1.8</t>
  </si>
  <si>
    <t>4.1.9</t>
  </si>
  <si>
    <t>4.1.10</t>
  </si>
  <si>
    <t>4.1.11</t>
  </si>
  <si>
    <t>4.1.12</t>
  </si>
  <si>
    <t>4.1.13</t>
  </si>
  <si>
    <t>4.1.14</t>
  </si>
  <si>
    <t>5.1.3</t>
  </si>
  <si>
    <t>5.1.4</t>
  </si>
  <si>
    <t>5.1.5</t>
  </si>
  <si>
    <t>5.1.6</t>
  </si>
  <si>
    <t>5.1.7</t>
  </si>
  <si>
    <t>9.1.3</t>
  </si>
  <si>
    <t>9.1.4</t>
  </si>
  <si>
    <t>9.1.5</t>
  </si>
  <si>
    <t>9.1.6</t>
  </si>
  <si>
    <t>9.1.7</t>
  </si>
  <si>
    <t>11.3.3</t>
  </si>
  <si>
    <t>11.3.4</t>
  </si>
  <si>
    <t>11.5.9</t>
  </si>
  <si>
    <t>11.6</t>
  </si>
  <si>
    <t>11.6.1</t>
  </si>
  <si>
    <t>11.6.2</t>
  </si>
  <si>
    <t>11.6.3</t>
  </si>
  <si>
    <t>11.6.4</t>
  </si>
  <si>
    <t>11.6.5</t>
  </si>
  <si>
    <t>11.6.6</t>
  </si>
  <si>
    <t>11.6.7</t>
  </si>
  <si>
    <t>11.7</t>
  </si>
  <si>
    <t>11.7.1</t>
  </si>
  <si>
    <t>11.7.2</t>
  </si>
  <si>
    <t>11.7.3</t>
  </si>
  <si>
    <t>11.7.4</t>
  </si>
  <si>
    <t>11.7.5</t>
  </si>
  <si>
    <t>11.7.6</t>
  </si>
  <si>
    <t>11.7.7</t>
  </si>
  <si>
    <t>11.7.8</t>
  </si>
  <si>
    <t>11.7.9</t>
  </si>
  <si>
    <t>11.7.10</t>
  </si>
  <si>
    <t>11.7.11</t>
  </si>
  <si>
    <t>11.7.12</t>
  </si>
  <si>
    <t>11.7.13</t>
  </si>
  <si>
    <t>11.7.14</t>
  </si>
  <si>
    <t>11.7.15</t>
  </si>
  <si>
    <t>11.7.16</t>
  </si>
  <si>
    <t>11.7.17</t>
  </si>
  <si>
    <t>11.8</t>
  </si>
  <si>
    <t>11.8.1</t>
  </si>
  <si>
    <t>11.8.2</t>
  </si>
  <si>
    <t>11.8.3</t>
  </si>
  <si>
    <t>11.8.4</t>
  </si>
  <si>
    <t>11.8.5</t>
  </si>
  <si>
    <t>11.8.6</t>
  </si>
  <si>
    <t>11.8.7</t>
  </si>
  <si>
    <t>11.8.8</t>
  </si>
  <si>
    <t>11.8.9</t>
  </si>
  <si>
    <t>11.8.10</t>
  </si>
  <si>
    <t>11.8.11</t>
  </si>
  <si>
    <t>11.8.12</t>
  </si>
  <si>
    <t>11.8.13</t>
  </si>
  <si>
    <t>11.8.14</t>
  </si>
  <si>
    <t>11.8.15</t>
  </si>
  <si>
    <t>11.8.16</t>
  </si>
  <si>
    <t>12.1</t>
  </si>
  <si>
    <t>12.2</t>
  </si>
  <si>
    <t>12.2.1</t>
  </si>
  <si>
    <t>12.2.2</t>
  </si>
  <si>
    <t>12.2.3</t>
  </si>
  <si>
    <t>12.3</t>
  </si>
  <si>
    <t>12.3.1</t>
  </si>
  <si>
    <t>12.3.2</t>
  </si>
  <si>
    <t>12.4</t>
  </si>
  <si>
    <t>12.4.1</t>
  </si>
  <si>
    <t>12.5</t>
  </si>
  <si>
    <t>12.5.1</t>
  </si>
  <si>
    <t>12.5.2</t>
  </si>
  <si>
    <t>12.5.3</t>
  </si>
  <si>
    <t>12.5.4</t>
  </si>
  <si>
    <t>12.6</t>
  </si>
  <si>
    <t>12.6.1</t>
  </si>
  <si>
    <t>12.6.2</t>
  </si>
  <si>
    <t>12.6.3</t>
  </si>
  <si>
    <t>12.6.4</t>
  </si>
  <si>
    <t>12.6.5</t>
  </si>
  <si>
    <t>12.6.6</t>
  </si>
  <si>
    <t>14.0</t>
  </si>
  <si>
    <t>14.1.1</t>
  </si>
  <si>
    <t>14.1.2</t>
  </si>
  <si>
    <t>14.1.3</t>
  </si>
  <si>
    <t>14.1.4</t>
  </si>
  <si>
    <t>03.02.040</t>
  </si>
  <si>
    <t>04.09.020</t>
  </si>
  <si>
    <t>04.17.020</t>
  </si>
  <si>
    <t>Demolições e retiradas</t>
  </si>
  <si>
    <t>04.17.080</t>
  </si>
  <si>
    <t>04.21.160</t>
  </si>
  <si>
    <t>04.18.340</t>
  </si>
  <si>
    <t>04.21.060</t>
  </si>
  <si>
    <t>04.22.200</t>
  </si>
  <si>
    <t>05.09.007</t>
  </si>
  <si>
    <t>3.2</t>
  </si>
  <si>
    <t>Alvenaria com bloco de concreto de vedação</t>
  </si>
  <si>
    <t>3.2.1</t>
  </si>
  <si>
    <t>3.3</t>
  </si>
  <si>
    <t>3.3.1</t>
  </si>
  <si>
    <t>3.3.2</t>
  </si>
  <si>
    <t>Revestimento em massa ou fundido no local</t>
  </si>
  <si>
    <t>3.4</t>
  </si>
  <si>
    <t>3.4.1</t>
  </si>
  <si>
    <t>3.4.2</t>
  </si>
  <si>
    <t>Pintura</t>
  </si>
  <si>
    <t>3.5</t>
  </si>
  <si>
    <t>3.5.1</t>
  </si>
  <si>
    <t>3.5.2</t>
  </si>
  <si>
    <t>3.5.3</t>
  </si>
  <si>
    <t>33.11.050</t>
  </si>
  <si>
    <t>ADEQUAÇÃO DAS CABINES EXISTENTES</t>
  </si>
  <si>
    <t>Remoção e destinação de geradores e transformadores de potência</t>
  </si>
  <si>
    <t>11.7.18</t>
  </si>
  <si>
    <t>DIA</t>
  </si>
  <si>
    <t>LOCAÇÃO DE GRUPO GERADOR 500 KVA 380/220V TRIFÁSICO COM GRUPO GERADOR DE 1000 KVA EM REGIME DE STAND-BY, INCLUINDO QTA</t>
  </si>
  <si>
    <t>11.1.6</t>
  </si>
  <si>
    <t>PAINEL PMT-SE-02, CONTENDO EM SEU INTERIOR TODOS OS EQUIPAMENTOS INDICADOS NO DIAGRAMA UNIFILAR</t>
  </si>
  <si>
    <t>MÊS 13</t>
  </si>
  <si>
    <t>MÊS 14</t>
  </si>
  <si>
    <t>MÊS 15</t>
  </si>
  <si>
    <t>MÊS 16</t>
  </si>
  <si>
    <t>MÊS 17</t>
  </si>
  <si>
    <t>MÊS 18</t>
  </si>
  <si>
    <t>SERVICO TECNICO ESPECIALIZADO</t>
  </si>
  <si>
    <t>Projeto executivo de arquitetura em formato A1</t>
  </si>
  <si>
    <t>Projeto executivo de estrutura em formato A0</t>
  </si>
  <si>
    <t>TX</t>
  </si>
  <si>
    <t>M2</t>
  </si>
  <si>
    <t>M</t>
  </si>
  <si>
    <t>M3</t>
  </si>
  <si>
    <t>CJ</t>
  </si>
  <si>
    <t>Construção provisória em madeira - fornecimento e montagem</t>
  </si>
  <si>
    <t>Sanitário/vestiário provisório em alvenaria</t>
  </si>
  <si>
    <t>Desmobilização de construção provisória</t>
  </si>
  <si>
    <t>Proteção de fachada com tela de nylon</t>
  </si>
  <si>
    <t>Tapume fixo para fechamento de áreas, com portão</t>
  </si>
  <si>
    <t>M2MES</t>
  </si>
  <si>
    <t>Andaime e balancim</t>
  </si>
  <si>
    <t>Montagem e desmontagem de andaime torre metálica com altura até 10 m</t>
  </si>
  <si>
    <t>Montagem e desmontagem de andaime tubular fachadeiro com altura até 10 m</t>
  </si>
  <si>
    <t>Andaime torre metálico (1,5 x 1,5 m) com piso metálico</t>
  </si>
  <si>
    <t>MXMES</t>
  </si>
  <si>
    <t>Andaime tubular fachadeiro com piso metálico e sapatas ajustáveis</t>
  </si>
  <si>
    <t>Placa de identificação para obra</t>
  </si>
  <si>
    <t>Locação de obra de edificação</t>
  </si>
  <si>
    <t>Demolição manual de concreto armado</t>
  </si>
  <si>
    <t>Demolição mecanizada de pavimento ou piso em concreto, inclusive fragmentação, carregamento, transporte até 1 quilômetro e descarregamento</t>
  </si>
  <si>
    <t>Demolição mecanizada de sarjeta ou sarjetão, inclusive fragmentação e acomodação do material</t>
  </si>
  <si>
    <t>Demolição manual de alvenaria de elevação ou elemento vazado, incluindo revestimento</t>
  </si>
  <si>
    <t>03.08.040</t>
  </si>
  <si>
    <t>Demolição manual de forro qualquer, inclusive sistema de fixação/tarugamento</t>
  </si>
  <si>
    <t>04.02.140</t>
  </si>
  <si>
    <t>Retirada de estrutura metálica</t>
  </si>
  <si>
    <t>KG</t>
  </si>
  <si>
    <t>04.03.040</t>
  </si>
  <si>
    <t>Retirada de telhamento perfil e material qualquer, exceto barro</t>
  </si>
  <si>
    <t>Retirada de esquadria metálica em geral</t>
  </si>
  <si>
    <t>Remoção de aparelho de iluminação ou projetor fixo em teto, piso ou parede</t>
  </si>
  <si>
    <t>Remoção de barramento de cobre</t>
  </si>
  <si>
    <t>Remoção de condulete</t>
  </si>
  <si>
    <t>Remoção de perfilado</t>
  </si>
  <si>
    <t>Remoção de quadro de distribuição, chamada ou caixa de passagem</t>
  </si>
  <si>
    <t>Remoção de vergalhão</t>
  </si>
  <si>
    <t>Transporte manual horizontal e/ou vertical de entulho até o local de despejo - ensacado</t>
  </si>
  <si>
    <t>Remoção de entulho separado de obra com caçamba metálica - terra, alvenaria, concreto, argamassa, madeira, papel, plástico ou metal</t>
  </si>
  <si>
    <t>M3XKM</t>
  </si>
  <si>
    <t>Taxa de destinação de resíduo sólido em aterro, tipo inerte</t>
  </si>
  <si>
    <t>T</t>
  </si>
  <si>
    <t>Taxa de destinação de resíduo sólido em aterro, tipo solo/terra</t>
  </si>
  <si>
    <t>Transporte de solo de 1ª e 2ª categoria por caminhão para distâncias superiores ao 20° km</t>
  </si>
  <si>
    <t>Escavação manual em solo de 1ª e 2ª categoria em vala ou cava até 1,5 m</t>
  </si>
  <si>
    <t>Reaterro manual apiloado sem controle de compactação</t>
  </si>
  <si>
    <t>Escavação e carga mecanizada em solo de 2ª categoria, em campo aberto</t>
  </si>
  <si>
    <t>Reaterro compactado mecanizado de vala ou cava com compactador</t>
  </si>
  <si>
    <t>Cimbramento tubular metálico</t>
  </si>
  <si>
    <t>M3MES</t>
  </si>
  <si>
    <t>Montagem e desmontagem de cimbramento tubular metálico</t>
  </si>
  <si>
    <t>Forma em madeira comum para fundação</t>
  </si>
  <si>
    <t>Forma plana em compensado para estrutura aparente</t>
  </si>
  <si>
    <t>Armadura em barra de aço CA-50 (A ou B) fyk = 500 MPa</t>
  </si>
  <si>
    <t>Armadura em barra de aço CA-60 (A ou B) fyk = 600 MPa</t>
  </si>
  <si>
    <t>Armadura em tela soldada de aço</t>
  </si>
  <si>
    <t>Concreto usinado, fck = 35 MPa - para bombeamento</t>
  </si>
  <si>
    <t>Concreto preparado no local, fck = 20 MPa</t>
  </si>
  <si>
    <t>Lançamento e adensamento de concreto ou massa em fundação</t>
  </si>
  <si>
    <t>Lastro de areia</t>
  </si>
  <si>
    <t>Taxa de mobilização e desmobilização de equipamentos para execução de estaca tipo Raiz em solo</t>
  </si>
  <si>
    <t>Estaca tipo Raiz, diâmetro de 25 cm para 80 t, em solo</t>
  </si>
  <si>
    <t>Alvenaria de elevação de 1 tijolo maciço comum</t>
  </si>
  <si>
    <t>Alvenaria de bloco de concreto de vedação de 14 x 19 x 39 cm - classe C</t>
  </si>
  <si>
    <t>Alvenaria de bloco de concreto de vedação de 19 x 19 x 39 cm - classe C</t>
  </si>
  <si>
    <t>15.03.030</t>
  </si>
  <si>
    <t>Fornecimento e montagem de estrutura em aço ASTM-A36, sem pintura</t>
  </si>
  <si>
    <t>16.12.040</t>
  </si>
  <si>
    <t>Telhamento em chapa de aço pré-pintada com epóxi e poliéster, perfil ondulado calandrado, com espessura de 0,80 mm</t>
  </si>
  <si>
    <t>16.12.200</t>
  </si>
  <si>
    <t>Cumeeira em chapa de aço pré-pintada com epóxi e poliéster, perfil trapezoidal, com espessura de 0,50 mm</t>
  </si>
  <si>
    <t>16.33.062</t>
  </si>
  <si>
    <t>Calha, rufo, afins em chapa galvanizada nº 24 - corte 1,00 m</t>
  </si>
  <si>
    <t>Argamassa de regularização e/ou proteção</t>
  </si>
  <si>
    <t>Lastro de concreto impermeabilizado</t>
  </si>
  <si>
    <t>Regularização de piso com nata de cimento</t>
  </si>
  <si>
    <t>Chapisco</t>
  </si>
  <si>
    <t>Emboço comum</t>
  </si>
  <si>
    <t>22.03.070</t>
  </si>
  <si>
    <t>Forro em lâmina de PVC</t>
  </si>
  <si>
    <t>Tela de proteção em malha ondulada de 1´, fio 10 (BWG), com requadro</t>
  </si>
  <si>
    <t>Tampa em chapa de segurança tipo xadrez, aço galvanizado a fogo antiderrapante de 1/4´</t>
  </si>
  <si>
    <t>25.01.080</t>
  </si>
  <si>
    <t>Caixilho em alumínio de correr, sob medida</t>
  </si>
  <si>
    <t>Porta veneziana de abrir em alumínio - cor branca</t>
  </si>
  <si>
    <t>26.01.080</t>
  </si>
  <si>
    <t>Vidro liso transparente de 6 mm</t>
  </si>
  <si>
    <t>Argila expandida</t>
  </si>
  <si>
    <t>Impermeabilização em manta asfáltica com armadura, tipo III-B, espessura de 3 mm</t>
  </si>
  <si>
    <t>Impermeabilização em manta asfáltica plastomérica com armadura, tipo III, espessura de 4 mm, face exposta em geotêxtil com membrana acrílica</t>
  </si>
  <si>
    <t>Impermeabilização em argamassa polimérica com reforço em tela poliéster para pressão hidrostática positiva</t>
  </si>
  <si>
    <t>33.06.020</t>
  </si>
  <si>
    <t>Acrílico para quadras e pisos cimentados</t>
  </si>
  <si>
    <t>33.07.140</t>
  </si>
  <si>
    <t>Pintura com esmalte alquídico em estrutura metálica</t>
  </si>
  <si>
    <t>Tinta acrílica em massa, inclusive preparo</t>
  </si>
  <si>
    <t>Epóxi em massa, inclusive preparo</t>
  </si>
  <si>
    <t>Textura acrílica para uso interno / externo, inclusive preparo</t>
  </si>
  <si>
    <t>Esmalte à base água em superfície metálica, inclusive preparo</t>
  </si>
  <si>
    <t>Terminal modular (mufla) unipolar externo para cabo até 70 mm²/15 kV</t>
  </si>
  <si>
    <t>Terminal modular (mufla) unipolar interno para cabo até 70 mm²/15 kV</t>
  </si>
  <si>
    <t>Vergalhão de cobre eletrolítico, diâmetro de 3/8´</t>
  </si>
  <si>
    <t>Vara para manobra em cabine em fibra de vidro, para tensão até 36 kV</t>
  </si>
  <si>
    <t>Bucha para passagem interna/externa com isolação para 15 kV</t>
  </si>
  <si>
    <t>Luva isolante de borracha, acima de 10 até 20 kV</t>
  </si>
  <si>
    <t>PAR</t>
  </si>
  <si>
    <t>Luva de couro para proteção de luva isolante</t>
  </si>
  <si>
    <t>Tapete de borracha isolante elétrico de 1000 x 1000 mm</t>
  </si>
  <si>
    <t>Disjuntor fixo PVO trifásico, 15 kV, 630 A x 350 MVA, com relé de proteção de sobrecorrente e transformadores de corrente</t>
  </si>
  <si>
    <t>Axm</t>
  </si>
  <si>
    <t>Banco de medição para transformadores TC/TP, padrão Eletropaulo e/ou Cesp</t>
  </si>
  <si>
    <t>Leito para cabos, tipo pesado, em aço galvanizado de 300 x 100 mm - com acessórios</t>
  </si>
  <si>
    <t>Leito para cabos, tipo pesado, em aço galvanizado de 400 x 100 mm - com acessórios</t>
  </si>
  <si>
    <t>Leito para cabos, tipo pesado, em aço galvanizado de 600 x 100 mm - com acessórios</t>
  </si>
  <si>
    <t>Eletroduto corrugado em polietileno de alta densidade, DN= 100 mm, com acessórios</t>
  </si>
  <si>
    <t>Eletroduto corrugado em polietileno de alta densidade, DN= 150 mm, com acessórios</t>
  </si>
  <si>
    <t>Cabo de cobre nu, têmpera mole, classe 2, de 35 mm²</t>
  </si>
  <si>
    <t>Cabo de cobre nu, têmpera mole, classe 2, de 50 mm²</t>
  </si>
  <si>
    <t>Cabo de cobre de 25 mm², isolamento 8,7/15 kV - isolação EPR 90°C</t>
  </si>
  <si>
    <t>Cabo de cobre de 50 mm², isolamento 8,7/15 kV - isolação EPR 90°C</t>
  </si>
  <si>
    <t>Terminal de pressão/compressão para cabo de 25 mm²</t>
  </si>
  <si>
    <t>Terminal de pressão/compressão para cabo de 50 mm²</t>
  </si>
  <si>
    <t>Cabo de cobre flexível de 35 mm², isolamento 0,6/1 kV - isolação HEPR 90°C - baixa emissão de fumaça e gases</t>
  </si>
  <si>
    <t>Cabo de cobre flexível de 70 mm², isolamento 0,6/1 kV - isolação HEPR 90°C - baixa emissão de fumaça e gases</t>
  </si>
  <si>
    <t>Cabo de cobre flexível de 95 mm², isolamento 0,6/1 kV - isolação HEPR 90°C - baixa emissão de fumaça e gases</t>
  </si>
  <si>
    <t>Cabo de cobre flexível de 120 mm², isolamento 0,6/1 kV - isolação HEPR 90°C - baixa emissão de fumaça e gases</t>
  </si>
  <si>
    <t>Cabo de cobre flexível de 185 mm², isolamento 0,6/1 kV - isolação HEPR 90°C - baixa emissão de fumaça e gases</t>
  </si>
  <si>
    <t>Cabo de cobre flexível de 240 mm², isolamento 0,6/1 kV - isolação HEPR 90°C - baixa emissão de fumaça e gases</t>
  </si>
  <si>
    <t>Captor tipo Franklin, h= 300 mm, 4 pontos, 1 descida, acabamento cromado</t>
  </si>
  <si>
    <t>Captor tipo terminal aéreo, h= 300 mm em alumínio</t>
  </si>
  <si>
    <t>Isolador galvanizado uso geral, reforçado para fixação a 90°</t>
  </si>
  <si>
    <t>Isolador galvanizado para mastro de diâmetro 2´, reforçado com 2 descidas</t>
  </si>
  <si>
    <t>Mastro simples galvanizado de diâmetro 2´</t>
  </si>
  <si>
    <t>Conector cabo/haste de 3/4´</t>
  </si>
  <si>
    <t>Conector de emenda em latão para cabo de até 50 mm² com 4 parafusos</t>
  </si>
  <si>
    <t>Barra condutora chata em alumínio de 3/4´ x 1/4´, inclusive acessórios de fixação</t>
  </si>
  <si>
    <t>Tampa para caixa de inspeção cilíndrica, aço galvanizado</t>
  </si>
  <si>
    <t>Caixa de inspeção do terra cilíndrica em PVC rígido, diâmetro de 300 mm - h= 400 mm</t>
  </si>
  <si>
    <t>Solda exotérmica conexão cabo-cabo horizontal em X sobreposto, bitola do cabo de 50-50mm² a 95-50mm²</t>
  </si>
  <si>
    <t>Solda exotérmica conexão cabo-cabo horizontal em T, bitola do cabo de 50-50mm² a 95-50mm²</t>
  </si>
  <si>
    <t>14.1</t>
  </si>
  <si>
    <t>ACESSO AO PRONTO SOCORRO</t>
  </si>
  <si>
    <t>14.2</t>
  </si>
  <si>
    <t>14.2.1</t>
  </si>
  <si>
    <t>14.2.2</t>
  </si>
  <si>
    <t>14.2.3</t>
  </si>
  <si>
    <t>14.2.4</t>
  </si>
  <si>
    <t>14.2.5</t>
  </si>
  <si>
    <t>Cobertura</t>
  </si>
  <si>
    <t>14.2.6</t>
  </si>
  <si>
    <t>14.3</t>
  </si>
  <si>
    <t>14.3.1</t>
  </si>
  <si>
    <t>Forro</t>
  </si>
  <si>
    <t>14.4</t>
  </si>
  <si>
    <t>14.4.1</t>
  </si>
  <si>
    <t>Esquadrias</t>
  </si>
  <si>
    <t>14.4.2</t>
  </si>
  <si>
    <t>14.5</t>
  </si>
  <si>
    <t>14.5.1</t>
  </si>
  <si>
    <t>14.5.2</t>
  </si>
  <si>
    <t>14.5.3</t>
  </si>
  <si>
    <t>Remoção e destinação de disjuntor fixo a óleo, incluindo laudo de descarte de óleo</t>
  </si>
  <si>
    <t>Construcao provisoria</t>
  </si>
  <si>
    <t>Tapume, vedacao e protecoes diversas</t>
  </si>
  <si>
    <t>Sinalizacao de obra</t>
  </si>
  <si>
    <t>CPU01</t>
  </si>
  <si>
    <t>VB</t>
  </si>
  <si>
    <t>2.1.4</t>
  </si>
  <si>
    <t>Administração Local - Acórdão 2622 - TCE</t>
  </si>
  <si>
    <t>GL</t>
  </si>
  <si>
    <t>Lona plástica - 150 micron</t>
  </si>
  <si>
    <t>Regularização de piso com nata de cimento e adesivo de alto desempenho</t>
  </si>
  <si>
    <t>Chapisco com adesivo de alto desempenho</t>
  </si>
  <si>
    <t>Revestimento em pastilha de porcelana natural ou esmaltada de 5x5 cm, assentado e rejuntado com argamassa colante industrializada</t>
  </si>
  <si>
    <t>Sistema de barramento blindado de 100 a 2000 A, trifásico, barra de cobre</t>
  </si>
  <si>
    <t>Haste de aterramento de 3/4´ x 3 m</t>
  </si>
  <si>
    <t>HOSPITAL HELIÓPOLIS - PROCESSO SEI 024.00135632/2023-19</t>
  </si>
  <si>
    <t>MODELO PLANILHA RESUMO</t>
  </si>
  <si>
    <t xml:space="preserve">MODELO PLANILHA ORÇAMENTARIA </t>
  </si>
  <si>
    <t>MODELO CRONOGRAMA FISICO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</si>
</sst>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[$-416]mmmm\-yy;@"/>
    <numFmt numFmtId="166" formatCode="00\ 00\ 00"/>
  </numFmts>
  <fonts count="4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  <font>
      <sz val="14"/>
      <color indexed="8"/>
      <name val="Arial"/>
      <family val="2"/>
    </font>
    <font>
      <sz val="11"/>
      <color rgb="FFFF0000"/>
      <name val="Arial"/>
      <family val="2"/>
    </font>
    <font>
      <sz val="8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9" fillId="2" borderId="0"/>
    <xf numFmtId="43" fontId="9" fillId="2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2" borderId="0"/>
    <xf numFmtId="9" fontId="19" fillId="2" borderId="0" applyFont="0" applyFill="0" applyBorder="0" applyAlignment="0" applyProtection="0"/>
    <xf numFmtId="0" fontId="6" fillId="2" borderId="0"/>
    <xf numFmtId="9" fontId="6" fillId="2" borderId="0" applyFont="0" applyFill="0" applyBorder="0" applyAlignment="0" applyProtection="0"/>
    <xf numFmtId="44" fontId="6" fillId="2" borderId="0" applyFont="0" applyFill="0" applyBorder="0" applyAlignment="0" applyProtection="0"/>
    <xf numFmtId="43" fontId="6" fillId="2" borderId="0" applyFont="0" applyFill="0" applyBorder="0" applyAlignment="0" applyProtection="0"/>
    <xf numFmtId="0" fontId="5" fillId="2" borderId="0"/>
    <xf numFmtId="164" fontId="9" fillId="2" borderId="0" applyFont="0" applyFill="0" applyBorder="0" applyAlignment="0" applyProtection="0"/>
    <xf numFmtId="43" fontId="5" fillId="2" borderId="0" applyFont="0" applyFill="0" applyBorder="0" applyAlignment="0" applyProtection="0"/>
    <xf numFmtId="43" fontId="4" fillId="2" borderId="0" applyFont="0" applyFill="0" applyBorder="0" applyAlignment="0" applyProtection="0"/>
    <xf numFmtId="0" fontId="4" fillId="2" borderId="0"/>
    <xf numFmtId="0" fontId="3" fillId="2" borderId="0"/>
    <xf numFmtId="43" fontId="9" fillId="2" borderId="0" applyFont="0" applyFill="0" applyBorder="0" applyAlignment="0" applyProtection="0"/>
    <xf numFmtId="9" fontId="9" fillId="2" borderId="0" applyFont="0" applyFill="0" applyBorder="0" applyAlignment="0" applyProtection="0"/>
    <xf numFmtId="43" fontId="36" fillId="2" borderId="0" applyFont="0" applyFill="0" applyBorder="0" applyAlignment="0" applyProtection="0"/>
    <xf numFmtId="0" fontId="9" fillId="2" borderId="0"/>
    <xf numFmtId="43" fontId="3" fillId="2" borderId="0" applyFont="0" applyFill="0" applyBorder="0" applyAlignment="0" applyProtection="0"/>
    <xf numFmtId="0" fontId="2" fillId="2" borderId="0"/>
    <xf numFmtId="0" fontId="1" fillId="2" borderId="0"/>
    <xf numFmtId="43" fontId="1" fillId="2" borderId="0" applyFont="0" applyFill="0" applyBorder="0" applyAlignment="0" applyProtection="0"/>
  </cellStyleXfs>
  <cellXfs count="312">
    <xf numFmtId="0" fontId="0" fillId="0" borderId="0" xfId="0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164" fontId="16" fillId="0" borderId="0" xfId="0" applyNumberFormat="1" applyFont="1"/>
    <xf numFmtId="43" fontId="16" fillId="0" borderId="0" xfId="3" applyFont="1"/>
    <xf numFmtId="43" fontId="0" fillId="0" borderId="0" xfId="0" applyNumberFormat="1"/>
    <xf numFmtId="43" fontId="16" fillId="0" borderId="0" xfId="0" applyNumberFormat="1" applyFont="1"/>
    <xf numFmtId="43" fontId="0" fillId="0" borderId="0" xfId="3" applyFont="1"/>
    <xf numFmtId="165" fontId="18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" fontId="0" fillId="0" borderId="0" xfId="0" applyNumberFormat="1"/>
    <xf numFmtId="1" fontId="16" fillId="0" borderId="0" xfId="0" applyNumberFormat="1" applyFont="1" applyAlignment="1">
      <alignment horizontal="center"/>
    </xf>
    <xf numFmtId="1" fontId="18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4" fontId="16" fillId="0" borderId="0" xfId="3" applyNumberFormat="1" applyFont="1"/>
    <xf numFmtId="4" fontId="18" fillId="0" borderId="1" xfId="3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16" fillId="0" borderId="0" xfId="0" applyNumberFormat="1" applyFont="1"/>
    <xf numFmtId="0" fontId="26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4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right" vertical="center" wrapText="1"/>
    </xf>
    <xf numFmtId="43" fontId="8" fillId="3" borderId="1" xfId="2" applyFont="1" applyFill="1" applyBorder="1" applyAlignment="1">
      <alignment horizontal="right" vertical="center" wrapText="1"/>
    </xf>
    <xf numFmtId="43" fontId="7" fillId="4" borderId="1" xfId="1" applyNumberFormat="1" applyFont="1" applyFill="1" applyBorder="1" applyAlignment="1">
      <alignment horizontal="right" vertical="center" wrapText="1"/>
    </xf>
    <xf numFmtId="43" fontId="13" fillId="0" borderId="1" xfId="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43" fontId="21" fillId="5" borderId="0" xfId="11" applyFont="1" applyFill="1" applyBorder="1" applyAlignment="1">
      <alignment horizontal="center" vertical="center" wrapText="1"/>
    </xf>
    <xf numFmtId="43" fontId="22" fillId="6" borderId="0" xfId="1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35" xfId="1" applyFont="1" applyFill="1" applyBorder="1" applyAlignment="1">
      <alignment horizontal="center" vertical="center" wrapText="1"/>
    </xf>
    <xf numFmtId="0" fontId="8" fillId="3" borderId="36" xfId="1" applyFont="1" applyFill="1" applyBorder="1" applyAlignment="1">
      <alignment horizontal="center" vertical="center" wrapText="1"/>
    </xf>
    <xf numFmtId="0" fontId="8" fillId="3" borderId="39" xfId="1" applyFont="1" applyFill="1" applyBorder="1" applyAlignment="1">
      <alignment horizontal="center" vertical="center" wrapText="1"/>
    </xf>
    <xf numFmtId="0" fontId="8" fillId="3" borderId="40" xfId="1" applyFont="1" applyFill="1" applyBorder="1" applyAlignment="1">
      <alignment horizontal="center" vertical="center" wrapText="1"/>
    </xf>
    <xf numFmtId="0" fontId="19" fillId="3" borderId="36" xfId="1" applyFont="1" applyFill="1" applyBorder="1" applyAlignment="1">
      <alignment horizontal="center" vertical="center" wrapText="1"/>
    </xf>
    <xf numFmtId="0" fontId="28" fillId="0" borderId="1" xfId="1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 wrapText="1"/>
    </xf>
    <xf numFmtId="0" fontId="29" fillId="0" borderId="1" xfId="1" applyFont="1" applyFill="1" applyBorder="1" applyAlignment="1">
      <alignment horizontal="center" vertical="center" wrapText="1"/>
    </xf>
    <xf numFmtId="43" fontId="28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43" fontId="18" fillId="2" borderId="1" xfId="3" applyFont="1" applyFill="1" applyBorder="1" applyAlignment="1">
      <alignment horizontal="left" vertical="center" wrapText="1"/>
    </xf>
    <xf numFmtId="10" fontId="18" fillId="2" borderId="1" xfId="3" applyNumberFormat="1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left" vertical="center"/>
    </xf>
    <xf numFmtId="10" fontId="22" fillId="4" borderId="1" xfId="0" applyNumberFormat="1" applyFont="1" applyFill="1" applyBorder="1" applyAlignment="1">
      <alignment horizontal="left" vertical="center"/>
    </xf>
    <xf numFmtId="10" fontId="18" fillId="4" borderId="9" xfId="0" applyNumberFormat="1" applyFont="1" applyFill="1" applyBorder="1" applyAlignment="1">
      <alignment horizontal="left" vertical="center"/>
    </xf>
    <xf numFmtId="4" fontId="22" fillId="0" borderId="0" xfId="3" applyNumberFormat="1" applyFont="1" applyAlignment="1">
      <alignment horizontal="center" vertical="center"/>
    </xf>
    <xf numFmtId="4" fontId="18" fillId="0" borderId="1" xfId="4" applyNumberFormat="1" applyFont="1" applyBorder="1" applyAlignment="1">
      <alignment horizontal="center" vertical="center"/>
    </xf>
    <xf numFmtId="4" fontId="18" fillId="2" borderId="1" xfId="4" applyNumberFormat="1" applyFont="1" applyFill="1" applyBorder="1" applyAlignment="1">
      <alignment horizontal="center" vertical="center" wrapText="1"/>
    </xf>
    <xf numFmtId="4" fontId="22" fillId="4" borderId="5" xfId="3" applyNumberFormat="1" applyFont="1" applyFill="1" applyBorder="1" applyAlignment="1">
      <alignment horizontal="center" vertical="center"/>
    </xf>
    <xf numFmtId="4" fontId="22" fillId="4" borderId="1" xfId="3" applyNumberFormat="1" applyFont="1" applyFill="1" applyBorder="1" applyAlignment="1">
      <alignment horizontal="center" vertical="center"/>
    </xf>
    <xf numFmtId="4" fontId="18" fillId="4" borderId="9" xfId="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22" fillId="0" borderId="1" xfId="5" applyNumberFormat="1" applyFont="1" applyBorder="1" applyAlignment="1">
      <alignment horizontal="right" vertical="center"/>
    </xf>
    <xf numFmtId="10" fontId="30" fillId="0" borderId="33" xfId="5" applyNumberFormat="1" applyFont="1" applyBorder="1" applyAlignment="1">
      <alignment horizontal="right" vertical="center"/>
    </xf>
    <xf numFmtId="10" fontId="22" fillId="0" borderId="1" xfId="5" applyNumberFormat="1" applyFont="1" applyBorder="1" applyAlignment="1">
      <alignment horizontal="right" vertical="center"/>
    </xf>
    <xf numFmtId="10" fontId="30" fillId="0" borderId="36" xfId="5" applyNumberFormat="1" applyFont="1" applyBorder="1" applyAlignment="1">
      <alignment horizontal="right" vertical="center"/>
    </xf>
    <xf numFmtId="10" fontId="22" fillId="0" borderId="1" xfId="5" applyNumberFormat="1" applyFont="1" applyFill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10" fontId="31" fillId="2" borderId="1" xfId="7" applyNumberFormat="1" applyFont="1" applyFill="1" applyBorder="1" applyAlignment="1">
      <alignment horizontal="right" vertical="center"/>
    </xf>
    <xf numFmtId="10" fontId="31" fillId="2" borderId="1" xfId="5" applyNumberFormat="1" applyFont="1" applyFill="1" applyBorder="1" applyAlignment="1">
      <alignment horizontal="right" vertical="center"/>
    </xf>
    <xf numFmtId="44" fontId="18" fillId="0" borderId="1" xfId="4" applyFont="1" applyBorder="1" applyAlignment="1">
      <alignment horizontal="right" vertical="center"/>
    </xf>
    <xf numFmtId="164" fontId="22" fillId="4" borderId="5" xfId="0" applyNumberFormat="1" applyFont="1" applyFill="1" applyBorder="1" applyAlignment="1">
      <alignment horizontal="right" vertical="center"/>
    </xf>
    <xf numFmtId="164" fontId="22" fillId="4" borderId="13" xfId="0" applyNumberFormat="1" applyFont="1" applyFill="1" applyBorder="1" applyAlignment="1">
      <alignment horizontal="right" vertical="center"/>
    </xf>
    <xf numFmtId="164" fontId="22" fillId="4" borderId="1" xfId="0" applyNumberFormat="1" applyFont="1" applyFill="1" applyBorder="1" applyAlignment="1">
      <alignment horizontal="right" vertical="center"/>
    </xf>
    <xf numFmtId="164" fontId="22" fillId="4" borderId="8" xfId="0" applyNumberFormat="1" applyFont="1" applyFill="1" applyBorder="1" applyAlignment="1">
      <alignment horizontal="right" vertical="center"/>
    </xf>
    <xf numFmtId="164" fontId="18" fillId="4" borderId="9" xfId="0" applyNumberFormat="1" applyFont="1" applyFill="1" applyBorder="1" applyAlignment="1">
      <alignment horizontal="right" vertical="center"/>
    </xf>
    <xf numFmtId="164" fontId="18" fillId="4" borderId="10" xfId="0" applyNumberFormat="1" applyFont="1" applyFill="1" applyBorder="1" applyAlignment="1">
      <alignment horizontal="right" vertical="center"/>
    </xf>
    <xf numFmtId="43" fontId="22" fillId="0" borderId="0" xfId="0" applyNumberFormat="1" applyFont="1" applyAlignment="1">
      <alignment horizontal="right" vertical="center"/>
    </xf>
    <xf numFmtId="43" fontId="22" fillId="0" borderId="0" xfId="3" applyFont="1" applyAlignment="1">
      <alignment horizontal="right" vertical="center"/>
    </xf>
    <xf numFmtId="0" fontId="8" fillId="3" borderId="41" xfId="1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28" fillId="0" borderId="1" xfId="1" applyNumberFormat="1" applyFont="1" applyFill="1" applyBorder="1" applyAlignment="1">
      <alignment horizontal="center" vertical="center" wrapText="1"/>
    </xf>
    <xf numFmtId="4" fontId="7" fillId="4" borderId="1" xfId="1" applyNumberFormat="1" applyFont="1" applyFill="1" applyBorder="1" applyAlignment="1">
      <alignment horizontal="right" vertical="center" wrapText="1"/>
    </xf>
    <xf numFmtId="4" fontId="28" fillId="0" borderId="1" xfId="3" applyNumberFormat="1" applyFont="1" applyFill="1" applyBorder="1" applyAlignment="1">
      <alignment horizontal="center" vertical="center" wrapText="1"/>
    </xf>
    <xf numFmtId="4" fontId="7" fillId="4" borderId="1" xfId="3" applyNumberFormat="1" applyFont="1" applyFill="1" applyBorder="1" applyAlignment="1">
      <alignment horizontal="right" vertical="center" wrapText="1"/>
    </xf>
    <xf numFmtId="0" fontId="28" fillId="0" borderId="1" xfId="1" quotePrefix="1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43" fontId="32" fillId="0" borderId="0" xfId="0" applyNumberFormat="1" applyFont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" fontId="12" fillId="0" borderId="31" xfId="3" applyNumberFormat="1" applyFont="1" applyBorder="1" applyAlignment="1">
      <alignment horizontal="right" vertical="center"/>
    </xf>
    <xf numFmtId="43" fontId="12" fillId="0" borderId="34" xfId="3" applyFont="1" applyBorder="1" applyAlignment="1">
      <alignment horizontal="right" vertical="center"/>
    </xf>
    <xf numFmtId="43" fontId="12" fillId="0" borderId="31" xfId="3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4" fontId="12" fillId="0" borderId="32" xfId="3" applyNumberFormat="1" applyFont="1" applyBorder="1" applyAlignment="1">
      <alignment horizontal="right" vertical="center"/>
    </xf>
    <xf numFmtId="43" fontId="12" fillId="0" borderId="32" xfId="3" applyFont="1" applyBorder="1" applyAlignment="1">
      <alignment horizontal="right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right" vertical="center"/>
    </xf>
    <xf numFmtId="43" fontId="12" fillId="0" borderId="1" xfId="3" applyFont="1" applyBorder="1" applyAlignment="1">
      <alignment horizontal="right" vertical="center"/>
    </xf>
    <xf numFmtId="4" fontId="12" fillId="0" borderId="33" xfId="3" applyNumberFormat="1" applyFont="1" applyBorder="1" applyAlignment="1">
      <alignment horizontal="right" vertical="center"/>
    </xf>
    <xf numFmtId="43" fontId="12" fillId="0" borderId="36" xfId="3" applyFont="1" applyBorder="1" applyAlignment="1">
      <alignment horizontal="right" vertical="center"/>
    </xf>
    <xf numFmtId="43" fontId="12" fillId="0" borderId="33" xfId="3" applyFont="1" applyBorder="1" applyAlignment="1">
      <alignment horizontal="right" vertical="center"/>
    </xf>
    <xf numFmtId="4" fontId="12" fillId="0" borderId="31" xfId="0" applyNumberFormat="1" applyFont="1" applyBorder="1" applyAlignment="1">
      <alignment horizontal="right" vertical="center"/>
    </xf>
    <xf numFmtId="4" fontId="12" fillId="0" borderId="33" xfId="0" applyNumberFormat="1" applyFont="1" applyBorder="1" applyAlignment="1">
      <alignment horizontal="right" vertical="center"/>
    </xf>
    <xf numFmtId="166" fontId="25" fillId="5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/>
    </xf>
    <xf numFmtId="4" fontId="12" fillId="0" borderId="3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43" fontId="12" fillId="0" borderId="3" xfId="3" applyFont="1" applyBorder="1" applyAlignment="1">
      <alignment horizontal="right" vertical="center"/>
    </xf>
    <xf numFmtId="4" fontId="25" fillId="0" borderId="33" xfId="3" applyNumberFormat="1" applyFont="1" applyBorder="1" applyAlignment="1">
      <alignment horizontal="right" vertical="center"/>
    </xf>
    <xf numFmtId="43" fontId="25" fillId="0" borderId="33" xfId="3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4" fontId="25" fillId="0" borderId="1" xfId="3" applyNumberFormat="1" applyFont="1" applyBorder="1" applyAlignment="1">
      <alignment horizontal="right" vertical="center"/>
    </xf>
    <xf numFmtId="43" fontId="25" fillId="0" borderId="1" xfId="3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4" fontId="12" fillId="0" borderId="5" xfId="3" applyNumberFormat="1" applyFont="1" applyBorder="1" applyAlignment="1">
      <alignment horizontal="right" vertical="center"/>
    </xf>
    <xf numFmtId="43" fontId="12" fillId="0" borderId="41" xfId="3" applyFont="1" applyBorder="1" applyAlignment="1">
      <alignment horizontal="right" vertical="center"/>
    </xf>
    <xf numFmtId="43" fontId="12" fillId="0" borderId="5" xfId="3" applyFont="1" applyBorder="1" applyAlignment="1">
      <alignment horizontal="right" vertical="center"/>
    </xf>
    <xf numFmtId="43" fontId="12" fillId="0" borderId="0" xfId="3" applyFont="1" applyBorder="1" applyAlignment="1">
      <alignment horizontal="right" vertical="center"/>
    </xf>
    <xf numFmtId="10" fontId="29" fillId="0" borderId="0" xfId="5" applyNumberFormat="1" applyFont="1" applyBorder="1" applyAlignment="1">
      <alignment horizontal="center" vertical="center"/>
    </xf>
    <xf numFmtId="4" fontId="29" fillId="0" borderId="0" xfId="5" applyNumberFormat="1" applyFont="1" applyBorder="1" applyAlignment="1">
      <alignment horizontal="right" vertical="center"/>
    </xf>
    <xf numFmtId="10" fontId="29" fillId="0" borderId="0" xfId="5" applyNumberFormat="1" applyFont="1" applyBorder="1" applyAlignment="1">
      <alignment horizontal="right" vertical="center"/>
    </xf>
    <xf numFmtId="43" fontId="29" fillId="0" borderId="0" xfId="3" applyFont="1" applyBorder="1" applyAlignment="1">
      <alignment horizontal="right" vertical="center"/>
    </xf>
    <xf numFmtId="0" fontId="17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43" fontId="22" fillId="6" borderId="0" xfId="11" applyFont="1" applyFill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4" fontId="12" fillId="0" borderId="12" xfId="3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3" fontId="12" fillId="0" borderId="0" xfId="3" applyFont="1" applyAlignment="1">
      <alignment vertical="center"/>
    </xf>
    <xf numFmtId="10" fontId="12" fillId="0" borderId="0" xfId="5" applyNumberFormat="1" applyFont="1" applyAlignment="1">
      <alignment vertical="center"/>
    </xf>
    <xf numFmtId="43" fontId="12" fillId="0" borderId="0" xfId="0" applyNumberFormat="1" applyFont="1" applyAlignment="1">
      <alignment vertical="center"/>
    </xf>
    <xf numFmtId="4" fontId="12" fillId="0" borderId="31" xfId="3" applyNumberFormat="1" applyFont="1" applyFill="1" applyBorder="1" applyAlignment="1">
      <alignment horizontal="right" vertical="center"/>
    </xf>
    <xf numFmtId="43" fontId="12" fillId="0" borderId="34" xfId="3" applyFont="1" applyFill="1" applyBorder="1" applyAlignment="1">
      <alignment horizontal="right" vertical="center"/>
    </xf>
    <xf numFmtId="0" fontId="19" fillId="0" borderId="36" xfId="1" applyFont="1" applyFill="1" applyBorder="1" applyAlignment="1">
      <alignment horizontal="center" vertical="center" wrapText="1"/>
    </xf>
    <xf numFmtId="4" fontId="25" fillId="0" borderId="33" xfId="3" applyNumberFormat="1" applyFont="1" applyFill="1" applyBorder="1" applyAlignment="1">
      <alignment horizontal="right" vertical="center"/>
    </xf>
    <xf numFmtId="43" fontId="25" fillId="0" borderId="33" xfId="3" applyFont="1" applyFill="1" applyBorder="1" applyAlignment="1">
      <alignment horizontal="right" vertical="center"/>
    </xf>
    <xf numFmtId="0" fontId="19" fillId="0" borderId="41" xfId="1" applyFont="1" applyFill="1" applyBorder="1" applyAlignment="1">
      <alignment horizontal="center" vertical="center" wrapText="1"/>
    </xf>
    <xf numFmtId="4" fontId="25" fillId="0" borderId="5" xfId="3" applyNumberFormat="1" applyFont="1" applyFill="1" applyBorder="1" applyAlignment="1">
      <alignment horizontal="right" vertical="center"/>
    </xf>
    <xf numFmtId="43" fontId="12" fillId="0" borderId="41" xfId="3" applyFont="1" applyFill="1" applyBorder="1" applyAlignment="1">
      <alignment horizontal="right" vertical="center"/>
    </xf>
    <xf numFmtId="43" fontId="25" fillId="0" borderId="5" xfId="3" applyFont="1" applyFill="1" applyBorder="1" applyAlignment="1">
      <alignment horizontal="right" vertical="center"/>
    </xf>
    <xf numFmtId="0" fontId="19" fillId="0" borderId="34" xfId="1" applyFont="1" applyFill="1" applyBorder="1" applyAlignment="1">
      <alignment horizontal="center" vertical="center" wrapText="1"/>
    </xf>
    <xf numFmtId="4" fontId="25" fillId="0" borderId="31" xfId="3" applyNumberFormat="1" applyFont="1" applyFill="1" applyBorder="1" applyAlignment="1">
      <alignment horizontal="right" vertical="center"/>
    </xf>
    <xf numFmtId="43" fontId="25" fillId="0" borderId="31" xfId="3" applyFont="1" applyFill="1" applyBorder="1" applyAlignment="1">
      <alignment horizontal="right" vertical="center"/>
    </xf>
    <xf numFmtId="0" fontId="19" fillId="0" borderId="35" xfId="1" applyFont="1" applyFill="1" applyBorder="1" applyAlignment="1">
      <alignment horizontal="center" vertical="center" wrapText="1"/>
    </xf>
    <xf numFmtId="4" fontId="25" fillId="0" borderId="32" xfId="3" applyNumberFormat="1" applyFont="1" applyFill="1" applyBorder="1" applyAlignment="1">
      <alignment horizontal="right" vertical="center"/>
    </xf>
    <xf numFmtId="43" fontId="25" fillId="0" borderId="32" xfId="3" applyFont="1" applyFill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0" fontId="19" fillId="0" borderId="47" xfId="1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4" fontId="25" fillId="0" borderId="46" xfId="3" applyNumberFormat="1" applyFont="1" applyFill="1" applyBorder="1" applyAlignment="1">
      <alignment horizontal="right" vertical="center"/>
    </xf>
    <xf numFmtId="43" fontId="12" fillId="0" borderId="47" xfId="3" applyFont="1" applyFill="1" applyBorder="1" applyAlignment="1">
      <alignment horizontal="right" vertical="center"/>
    </xf>
    <xf numFmtId="43" fontId="25" fillId="0" borderId="46" xfId="3" applyFont="1" applyFill="1" applyBorder="1" applyAlignment="1">
      <alignment horizontal="right" vertical="center"/>
    </xf>
    <xf numFmtId="0" fontId="19" fillId="0" borderId="3" xfId="1" applyFont="1" applyFill="1" applyBorder="1" applyAlignment="1">
      <alignment horizontal="center" vertical="center" wrapText="1"/>
    </xf>
    <xf numFmtId="4" fontId="25" fillId="0" borderId="1" xfId="3" applyNumberFormat="1" applyFont="1" applyFill="1" applyBorder="1" applyAlignment="1">
      <alignment horizontal="right" vertical="center"/>
    </xf>
    <xf numFmtId="43" fontId="25" fillId="0" borderId="1" xfId="3" applyFont="1" applyFill="1" applyBorder="1" applyAlignment="1">
      <alignment horizontal="right" vertical="center"/>
    </xf>
    <xf numFmtId="0" fontId="19" fillId="0" borderId="48" xfId="1" applyFont="1" applyFill="1" applyBorder="1" applyAlignment="1">
      <alignment horizontal="center" vertical="center" wrapText="1"/>
    </xf>
    <xf numFmtId="0" fontId="19" fillId="0" borderId="49" xfId="1" applyFont="1" applyFill="1" applyBorder="1" applyAlignment="1">
      <alignment horizontal="center" vertical="center" wrapText="1"/>
    </xf>
    <xf numFmtId="0" fontId="19" fillId="0" borderId="50" xfId="1" applyFont="1" applyFill="1" applyBorder="1" applyAlignment="1">
      <alignment horizontal="center" vertical="center" wrapText="1"/>
    </xf>
    <xf numFmtId="0" fontId="8" fillId="3" borderId="48" xfId="1" applyFont="1" applyFill="1" applyBorder="1" applyAlignment="1">
      <alignment horizontal="center" vertical="center" wrapText="1"/>
    </xf>
    <xf numFmtId="0" fontId="8" fillId="3" borderId="49" xfId="1" applyFont="1" applyFill="1" applyBorder="1" applyAlignment="1">
      <alignment horizontal="center" vertical="center" wrapText="1"/>
    </xf>
    <xf numFmtId="0" fontId="8" fillId="3" borderId="50" xfId="1" applyFont="1" applyFill="1" applyBorder="1" applyAlignment="1">
      <alignment horizontal="center" vertical="center" wrapText="1"/>
    </xf>
    <xf numFmtId="0" fontId="8" fillId="3" borderId="47" xfId="1" applyFont="1" applyFill="1" applyBorder="1" applyAlignment="1">
      <alignment horizontal="center" vertical="center" wrapText="1"/>
    </xf>
    <xf numFmtId="4" fontId="12" fillId="0" borderId="46" xfId="3" applyNumberFormat="1" applyFont="1" applyBorder="1" applyAlignment="1">
      <alignment horizontal="right" vertical="center"/>
    </xf>
    <xf numFmtId="43" fontId="12" fillId="0" borderId="47" xfId="3" applyFont="1" applyBorder="1" applyAlignment="1">
      <alignment horizontal="right" vertical="center"/>
    </xf>
    <xf numFmtId="43" fontId="12" fillId="0" borderId="46" xfId="3" applyFont="1" applyBorder="1" applyAlignment="1">
      <alignment horizontal="right" vertical="center"/>
    </xf>
    <xf numFmtId="43" fontId="33" fillId="0" borderId="1" xfId="3" applyFont="1" applyBorder="1" applyAlignment="1">
      <alignment horizontal="right" vertical="center"/>
    </xf>
    <xf numFmtId="0" fontId="35" fillId="4" borderId="1" xfId="1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3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4" fontId="25" fillId="0" borderId="33" xfId="2" applyNumberFormat="1" applyFont="1" applyFill="1" applyBorder="1" applyAlignment="1">
      <alignment horizontal="right" vertical="center"/>
    </xf>
    <xf numFmtId="43" fontId="25" fillId="0" borderId="36" xfId="2" applyFont="1" applyFill="1" applyBorder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24" fillId="0" borderId="1" xfId="0" applyNumberFormat="1" applyFont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4" fontId="25" fillId="0" borderId="16" xfId="4" applyNumberFormat="1" applyFont="1" applyBorder="1" applyAlignment="1">
      <alignment vertical="center"/>
    </xf>
    <xf numFmtId="10" fontId="12" fillId="0" borderId="17" xfId="5" applyNumberFormat="1" applyFont="1" applyBorder="1" applyAlignment="1">
      <alignment vertical="center"/>
    </xf>
    <xf numFmtId="1" fontId="12" fillId="0" borderId="18" xfId="0" applyNumberFormat="1" applyFont="1" applyBorder="1" applyAlignment="1">
      <alignment horizontal="center" vertical="center"/>
    </xf>
    <xf numFmtId="4" fontId="25" fillId="0" borderId="14" xfId="4" applyNumberFormat="1" applyFont="1" applyBorder="1" applyAlignment="1">
      <alignment vertical="center"/>
    </xf>
    <xf numFmtId="10" fontId="12" fillId="0" borderId="19" xfId="5" applyNumberFormat="1" applyFont="1" applyBorder="1" applyAlignment="1">
      <alignment vertical="center"/>
    </xf>
    <xf numFmtId="1" fontId="12" fillId="0" borderId="42" xfId="0" applyNumberFormat="1" applyFont="1" applyBorder="1" applyAlignment="1">
      <alignment horizontal="center" vertical="center"/>
    </xf>
    <xf numFmtId="4" fontId="25" fillId="0" borderId="43" xfId="4" applyNumberFormat="1" applyFont="1" applyBorder="1" applyAlignment="1">
      <alignment vertical="center"/>
    </xf>
    <xf numFmtId="4" fontId="12" fillId="0" borderId="0" xfId="4" applyNumberFormat="1" applyFont="1" applyBorder="1" applyAlignment="1">
      <alignment vertical="center"/>
    </xf>
    <xf numFmtId="4" fontId="11" fillId="0" borderId="26" xfId="4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10" fontId="11" fillId="0" borderId="4" xfId="5" quotePrefix="1" applyNumberFormat="1" applyFont="1" applyBorder="1" applyAlignment="1">
      <alignment horizontal="center" vertical="center"/>
    </xf>
    <xf numFmtId="4" fontId="11" fillId="0" borderId="27" xfId="4" applyNumberFormat="1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4" fontId="11" fillId="0" borderId="28" xfId="4" applyNumberFormat="1" applyFont="1" applyBorder="1" applyAlignment="1">
      <alignment vertical="center"/>
    </xf>
    <xf numFmtId="10" fontId="11" fillId="0" borderId="25" xfId="5" applyNumberFormat="1" applyFont="1" applyBorder="1" applyAlignment="1">
      <alignment vertical="center"/>
    </xf>
    <xf numFmtId="4" fontId="31" fillId="0" borderId="31" xfId="0" applyNumberFormat="1" applyFont="1" applyBorder="1" applyAlignment="1">
      <alignment horizontal="right" vertical="center"/>
    </xf>
    <xf numFmtId="0" fontId="38" fillId="3" borderId="1" xfId="1" applyFont="1" applyFill="1" applyBorder="1" applyAlignment="1">
      <alignment horizontal="center" vertical="center" wrapText="1"/>
    </xf>
    <xf numFmtId="0" fontId="39" fillId="4" borderId="1" xfId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43" fontId="19" fillId="2" borderId="0" xfId="0" applyNumberFormat="1" applyFont="1" applyFill="1" applyAlignment="1">
      <alignment vertical="center"/>
    </xf>
    <xf numFmtId="0" fontId="13" fillId="0" borderId="1" xfId="0" applyFont="1" applyBorder="1" applyAlignment="1">
      <alignment horizontal="justify" vertical="center"/>
    </xf>
    <xf numFmtId="0" fontId="29" fillId="0" borderId="1" xfId="1" applyFont="1" applyFill="1" applyBorder="1" applyAlignment="1">
      <alignment horizontal="justify" vertical="center"/>
    </xf>
    <xf numFmtId="0" fontId="10" fillId="4" borderId="1" xfId="1" applyFont="1" applyFill="1" applyBorder="1" applyAlignment="1">
      <alignment horizontal="justify" vertical="center"/>
    </xf>
    <xf numFmtId="0" fontId="12" fillId="0" borderId="31" xfId="0" applyFont="1" applyBorder="1" applyAlignment="1">
      <alignment horizontal="justify" vertical="center"/>
    </xf>
    <xf numFmtId="0" fontId="25" fillId="0" borderId="33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2" fillId="0" borderId="33" xfId="0" applyFont="1" applyBorder="1" applyAlignment="1">
      <alignment horizontal="justify" vertical="center"/>
    </xf>
    <xf numFmtId="0" fontId="19" fillId="5" borderId="1" xfId="0" applyFont="1" applyFill="1" applyBorder="1" applyAlignment="1">
      <alignment horizontal="justify" vertical="center"/>
    </xf>
    <xf numFmtId="0" fontId="12" fillId="0" borderId="46" xfId="0" applyFont="1" applyBorder="1" applyAlignment="1">
      <alignment horizontal="justify" vertical="center"/>
    </xf>
    <xf numFmtId="0" fontId="10" fillId="4" borderId="2" xfId="1" applyFont="1" applyFill="1" applyBorder="1" applyAlignment="1">
      <alignment horizontal="justify" vertical="center"/>
    </xf>
    <xf numFmtId="0" fontId="25" fillId="0" borderId="1" xfId="0" applyFont="1" applyBorder="1" applyAlignment="1">
      <alignment horizontal="justify" vertical="center"/>
    </xf>
    <xf numFmtId="0" fontId="8" fillId="3" borderId="1" xfId="1" applyFont="1" applyFill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2" fillId="0" borderId="31" xfId="0" applyFont="1" applyBorder="1" applyAlignment="1">
      <alignment horizontal="right" vertical="center"/>
    </xf>
    <xf numFmtId="0" fontId="29" fillId="0" borderId="52" xfId="0" applyFont="1" applyBorder="1" applyAlignment="1">
      <alignment horizontal="left" vertical="center"/>
    </xf>
    <xf numFmtId="0" fontId="29" fillId="0" borderId="53" xfId="0" applyFont="1" applyBorder="1" applyAlignment="1">
      <alignment horizontal="left" vertical="center"/>
    </xf>
    <xf numFmtId="0" fontId="29" fillId="0" borderId="53" xfId="0" applyFont="1" applyBorder="1" applyAlignment="1">
      <alignment horizontal="justify" vertical="center" wrapText="1"/>
    </xf>
    <xf numFmtId="4" fontId="29" fillId="0" borderId="53" xfId="0" applyNumberFormat="1" applyFont="1" applyBorder="1" applyAlignment="1">
      <alignment horizontal="left" vertical="center"/>
    </xf>
    <xf numFmtId="10" fontId="29" fillId="0" borderId="54" xfId="5" applyNumberFormat="1" applyFont="1" applyBorder="1" applyAlignment="1">
      <alignment vertical="center"/>
    </xf>
    <xf numFmtId="4" fontId="29" fillId="0" borderId="53" xfId="5" applyNumberFormat="1" applyFont="1" applyBorder="1" applyAlignment="1">
      <alignment horizontal="left" vertical="center"/>
    </xf>
    <xf numFmtId="43" fontId="29" fillId="0" borderId="51" xfId="3" applyFont="1" applyBorder="1" applyAlignment="1">
      <alignment horizontal="right" vertical="center"/>
    </xf>
    <xf numFmtId="10" fontId="29" fillId="0" borderId="53" xfId="5" applyNumberFormat="1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Alignment="1">
      <alignment vertical="center"/>
    </xf>
    <xf numFmtId="4" fontId="11" fillId="0" borderId="20" xfId="4" applyNumberFormat="1" applyFont="1" applyBorder="1" applyAlignment="1">
      <alignment horizontal="center" vertical="center"/>
    </xf>
    <xf numFmtId="4" fontId="11" fillId="0" borderId="21" xfId="4" applyNumberFormat="1" applyFont="1" applyBorder="1" applyAlignment="1">
      <alignment horizontal="center" vertical="center"/>
    </xf>
    <xf numFmtId="4" fontId="11" fillId="0" borderId="22" xfId="4" applyNumberFormat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1" fontId="14" fillId="0" borderId="1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43" fontId="22" fillId="2" borderId="12" xfId="3" applyFont="1" applyFill="1" applyBorder="1" applyAlignment="1">
      <alignment horizontal="left" vertical="center" wrapText="1"/>
    </xf>
    <xf numFmtId="43" fontId="22" fillId="2" borderId="5" xfId="3" applyFont="1" applyFill="1" applyBorder="1" applyAlignment="1">
      <alignment horizontal="left" vertical="center" wrapText="1"/>
    </xf>
    <xf numFmtId="4" fontId="22" fillId="0" borderId="12" xfId="4" applyNumberFormat="1" applyFont="1" applyBorder="1" applyAlignment="1">
      <alignment horizontal="center" vertical="center"/>
    </xf>
    <xf numFmtId="4" fontId="22" fillId="0" borderId="5" xfId="4" applyNumberFormat="1" applyFont="1" applyBorder="1" applyAlignment="1">
      <alignment horizontal="center" vertical="center"/>
    </xf>
    <xf numFmtId="1" fontId="22" fillId="4" borderId="7" xfId="0" applyNumberFormat="1" applyFont="1" applyFill="1" applyBorder="1" applyAlignment="1">
      <alignment horizontal="center" vertical="center" textRotation="90" wrapText="1"/>
    </xf>
    <xf numFmtId="1" fontId="22" fillId="4" borderId="11" xfId="0" applyNumberFormat="1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left" vertical="center" wrapText="1"/>
    </xf>
    <xf numFmtId="4" fontId="22" fillId="0" borderId="6" xfId="4" applyNumberFormat="1" applyFont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justify" vertical="center"/>
    </xf>
    <xf numFmtId="0" fontId="25" fillId="0" borderId="35" xfId="0" applyFont="1" applyFill="1" applyBorder="1" applyAlignment="1">
      <alignment horizontal="center" vertical="center"/>
    </xf>
    <xf numFmtId="43" fontId="25" fillId="0" borderId="35" xfId="3" applyFont="1" applyFill="1" applyBorder="1" applyAlignment="1">
      <alignment horizontal="right" vertical="center"/>
    </xf>
    <xf numFmtId="0" fontId="25" fillId="0" borderId="31" xfId="0" applyFont="1" applyFill="1" applyBorder="1" applyAlignment="1">
      <alignment horizontal="center" vertical="center"/>
    </xf>
    <xf numFmtId="0" fontId="37" fillId="0" borderId="34" xfId="1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justify" vertical="center"/>
    </xf>
    <xf numFmtId="0" fontId="25" fillId="0" borderId="34" xfId="0" applyFont="1" applyFill="1" applyBorder="1" applyAlignment="1">
      <alignment horizontal="center" vertical="center"/>
    </xf>
    <xf numFmtId="43" fontId="25" fillId="0" borderId="34" xfId="3" applyFont="1" applyFill="1" applyBorder="1" applyAlignment="1">
      <alignment horizontal="right" vertical="center"/>
    </xf>
    <xf numFmtId="0" fontId="37" fillId="0" borderId="35" xfId="1" applyFont="1" applyFill="1" applyBorder="1" applyAlignment="1">
      <alignment horizontal="center" vertical="center" wrapText="1"/>
    </xf>
    <xf numFmtId="0" fontId="37" fillId="0" borderId="36" xfId="1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justify" vertical="center"/>
    </xf>
    <xf numFmtId="0" fontId="25" fillId="0" borderId="36" xfId="0" applyFont="1" applyFill="1" applyBorder="1" applyAlignment="1">
      <alignment horizontal="center" vertical="center"/>
    </xf>
    <xf numFmtId="43" fontId="25" fillId="0" borderId="36" xfId="3" applyFont="1" applyFill="1" applyBorder="1" applyAlignment="1">
      <alignment horizontal="right" vertical="center"/>
    </xf>
    <xf numFmtId="0" fontId="37" fillId="0" borderId="29" xfId="1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justify" vertical="center"/>
    </xf>
    <xf numFmtId="4" fontId="25" fillId="0" borderId="34" xfId="3" applyNumberFormat="1" applyFont="1" applyFill="1" applyBorder="1" applyAlignment="1">
      <alignment horizontal="right" vertical="center"/>
    </xf>
    <xf numFmtId="0" fontId="25" fillId="0" borderId="33" xfId="0" applyFont="1" applyFill="1" applyBorder="1" applyAlignment="1">
      <alignment horizontal="center" vertical="center"/>
    </xf>
    <xf numFmtId="0" fontId="37" fillId="0" borderId="30" xfId="1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justify" vertical="center"/>
    </xf>
    <xf numFmtId="4" fontId="25" fillId="0" borderId="36" xfId="3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37" fillId="0" borderId="3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/>
    </xf>
    <xf numFmtId="0" fontId="25" fillId="0" borderId="3" xfId="0" applyFont="1" applyFill="1" applyBorder="1" applyAlignment="1">
      <alignment horizontal="center" vertical="center"/>
    </xf>
    <xf numFmtId="43" fontId="25" fillId="0" borderId="3" xfId="3" applyFont="1" applyFill="1" applyBorder="1" applyAlignment="1">
      <alignment horizontal="right" vertical="center"/>
    </xf>
    <xf numFmtId="0" fontId="12" fillId="0" borderId="33" xfId="0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justify" vertical="center"/>
    </xf>
    <xf numFmtId="0" fontId="12" fillId="0" borderId="31" xfId="0" applyFont="1" applyFill="1" applyBorder="1" applyAlignment="1">
      <alignment horizontal="center" vertical="center"/>
    </xf>
    <xf numFmtId="4" fontId="12" fillId="0" borderId="33" xfId="3" applyNumberFormat="1" applyFont="1" applyFill="1" applyBorder="1" applyAlignment="1">
      <alignment horizontal="right" vertical="center"/>
    </xf>
    <xf numFmtId="0" fontId="12" fillId="0" borderId="31" xfId="0" applyFont="1" applyFill="1" applyBorder="1" applyAlignment="1">
      <alignment horizontal="right" vertical="center"/>
    </xf>
    <xf numFmtId="43" fontId="12" fillId="0" borderId="33" xfId="3" applyFont="1" applyFill="1" applyBorder="1" applyAlignment="1">
      <alignment horizontal="right" vertical="center"/>
    </xf>
    <xf numFmtId="0" fontId="12" fillId="0" borderId="32" xfId="0" applyFont="1" applyFill="1" applyBorder="1" applyAlignment="1">
      <alignment horizontal="center" vertical="center"/>
    </xf>
  </cellXfs>
  <cellStyles count="26">
    <cellStyle name="Moeda" xfId="4" builtinId="4"/>
    <cellStyle name="Moeda 2" xfId="10" xr:uid="{00000000-0005-0000-0000-000001000000}"/>
    <cellStyle name="Normal" xfId="0" builtinId="0"/>
    <cellStyle name="Normal 10" xfId="16" xr:uid="{00000000-0005-0000-0000-000003000000}"/>
    <cellStyle name="Normal 2" xfId="1" xr:uid="{00000000-0005-0000-0000-000004000000}"/>
    <cellStyle name="Normal 3" xfId="6" xr:uid="{00000000-0005-0000-0000-000005000000}"/>
    <cellStyle name="Normal 3 2" xfId="21" xr:uid="{00000000-0005-0000-0000-000006000000}"/>
    <cellStyle name="Normal 4" xfId="8" xr:uid="{00000000-0005-0000-0000-000007000000}"/>
    <cellStyle name="Normal 5" xfId="12" xr:uid="{00000000-0005-0000-0000-000008000000}"/>
    <cellStyle name="Normal 6" xfId="23" xr:uid="{00000000-0005-0000-0000-000009000000}"/>
    <cellStyle name="Normal 7" xfId="24" xr:uid="{60745A5C-A850-4CB9-A7C1-C6E261006721}"/>
    <cellStyle name="Normal 9 2" xfId="17" xr:uid="{00000000-0005-0000-0000-00000A000000}"/>
    <cellStyle name="Porcentagem" xfId="5" builtinId="5"/>
    <cellStyle name="Porcentagem 2" xfId="9" xr:uid="{00000000-0005-0000-0000-00000C000000}"/>
    <cellStyle name="Porcentagem 3" xfId="7" xr:uid="{00000000-0005-0000-0000-00000D000000}"/>
    <cellStyle name="Porcentagem 3 2" xfId="19" xr:uid="{00000000-0005-0000-0000-00000E000000}"/>
    <cellStyle name="Vírgula" xfId="3" builtinId="3"/>
    <cellStyle name="Vírgula 10" xfId="15" xr:uid="{00000000-0005-0000-0000-000010000000}"/>
    <cellStyle name="Vírgula 2" xfId="2" xr:uid="{00000000-0005-0000-0000-000011000000}"/>
    <cellStyle name="Vírgula 2 2" xfId="13" xr:uid="{00000000-0005-0000-0000-000012000000}"/>
    <cellStyle name="Vírgula 3" xfId="11" xr:uid="{00000000-0005-0000-0000-000013000000}"/>
    <cellStyle name="Vírgula 3 2" xfId="18" xr:uid="{00000000-0005-0000-0000-000014000000}"/>
    <cellStyle name="Vírgula 4" xfId="14" xr:uid="{00000000-0005-0000-0000-000015000000}"/>
    <cellStyle name="Vírgula 5" xfId="22" xr:uid="{00000000-0005-0000-0000-000016000000}"/>
    <cellStyle name="Vírgula 6" xfId="25" xr:uid="{90853197-6FCE-4164-9E38-47ED5031404A}"/>
    <cellStyle name="Vírgula 8" xfId="20" xr:uid="{00000000-0005-0000-0000-000017000000}"/>
  </cellStyles>
  <dxfs count="1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MISS&#195;O%20-%20CDHU%20183%20-%208.182%20-%20COMPLETO\Hospital%20de%20Promiss&#210;o%20-%20OR&#199;AMENTO%20COZINHA%20E%20AMBULATORIO%20DO%20HOSPITAL%20CDHU%201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HU183"/>
      <sheetName val="Planilha"/>
      <sheetName val="Resumo"/>
      <sheetName val="Cronograma"/>
      <sheetName val="BDI"/>
      <sheetName val="LeisSociais"/>
      <sheetName val="Com001"/>
      <sheetName val="Com002"/>
      <sheetName val="Com003"/>
      <sheetName val="Com00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J283"/>
  <sheetViews>
    <sheetView tabSelected="1" topLeftCell="A3" zoomScaleNormal="100" zoomScaleSheetLayoutView="80" workbookViewId="0">
      <selection activeCell="I30" sqref="I30"/>
    </sheetView>
  </sheetViews>
  <sheetFormatPr defaultColWidth="9.140625" defaultRowHeight="14.25" x14ac:dyDescent="0.25"/>
  <cols>
    <col min="1" max="1" width="11.28515625" style="101" customWidth="1"/>
    <col min="2" max="2" width="11.85546875" style="101" customWidth="1"/>
    <col min="3" max="3" width="75.85546875" style="150" customWidth="1"/>
    <col min="4" max="4" width="12.42578125" style="101" customWidth="1"/>
    <col min="5" max="5" width="11.42578125" style="102" bestFit="1" customWidth="1"/>
    <col min="6" max="6" width="16.28515625" style="103" bestFit="1" customWidth="1"/>
    <col min="7" max="7" width="21.140625" style="103" bestFit="1" customWidth="1"/>
    <col min="8" max="8" width="9.140625" style="152"/>
    <col min="9" max="9" width="21.5703125" style="152" customWidth="1"/>
    <col min="10" max="10" width="15" style="152" customWidth="1"/>
    <col min="11" max="11" width="14.28515625" style="152" bestFit="1" customWidth="1"/>
    <col min="12" max="16384" width="9.140625" style="152"/>
  </cols>
  <sheetData>
    <row r="1" spans="1:9" ht="18.75" customHeight="1" x14ac:dyDescent="0.25">
      <c r="C1" s="145"/>
      <c r="D1" s="14"/>
      <c r="E1" s="92"/>
      <c r="F1" s="100"/>
      <c r="G1" s="100"/>
      <c r="I1" s="153"/>
    </row>
    <row r="2" spans="1:9" ht="18" x14ac:dyDescent="0.25">
      <c r="C2" s="145"/>
      <c r="D2" s="14"/>
      <c r="E2" s="92"/>
      <c r="F2" s="100"/>
      <c r="G2" s="100"/>
      <c r="I2" s="154"/>
    </row>
    <row r="3" spans="1:9" ht="18" x14ac:dyDescent="0.25">
      <c r="C3" s="145"/>
      <c r="D3" s="14"/>
      <c r="E3" s="92"/>
      <c r="F3" s="100"/>
      <c r="G3" s="100"/>
      <c r="I3" s="155"/>
    </row>
    <row r="4" spans="1:9" ht="18" x14ac:dyDescent="0.25">
      <c r="C4" s="145"/>
      <c r="D4" s="14"/>
      <c r="E4" s="92"/>
      <c r="F4" s="100"/>
      <c r="G4" s="100"/>
      <c r="I4" s="155"/>
    </row>
    <row r="5" spans="1:9" ht="18" x14ac:dyDescent="0.25">
      <c r="C5" s="145"/>
      <c r="D5" s="14"/>
      <c r="E5" s="92"/>
      <c r="F5" s="100"/>
      <c r="G5" s="100"/>
      <c r="I5" s="155"/>
    </row>
    <row r="6" spans="1:9" ht="15" x14ac:dyDescent="0.25">
      <c r="C6" s="146"/>
      <c r="D6" s="15"/>
      <c r="E6" s="93"/>
      <c r="F6" s="16"/>
      <c r="G6" s="16"/>
    </row>
    <row r="7" spans="1:9" x14ac:dyDescent="0.25">
      <c r="A7" s="252" t="s">
        <v>105</v>
      </c>
      <c r="B7" s="252"/>
      <c r="C7" s="250" t="s">
        <v>639</v>
      </c>
      <c r="D7" s="250"/>
      <c r="E7" s="250"/>
      <c r="F7" s="100"/>
      <c r="G7" s="100"/>
    </row>
    <row r="8" spans="1:9" x14ac:dyDescent="0.25">
      <c r="A8" s="252" t="s">
        <v>262</v>
      </c>
      <c r="B8" s="252"/>
      <c r="C8" s="250" t="s">
        <v>278</v>
      </c>
      <c r="D8" s="250"/>
      <c r="E8" s="250"/>
      <c r="F8" s="100"/>
      <c r="G8" s="100"/>
    </row>
    <row r="9" spans="1:9" x14ac:dyDescent="0.25">
      <c r="A9" s="252" t="s">
        <v>279</v>
      </c>
      <c r="B9" s="252"/>
      <c r="C9" s="250" t="s">
        <v>264</v>
      </c>
      <c r="D9" s="250"/>
      <c r="E9" s="250"/>
      <c r="F9" s="100"/>
      <c r="G9" s="100"/>
    </row>
    <row r="10" spans="1:9" ht="14.25" customHeight="1" x14ac:dyDescent="0.25">
      <c r="A10" s="14"/>
      <c r="B10" s="14"/>
      <c r="C10" s="265"/>
      <c r="D10" s="265"/>
      <c r="E10" s="265"/>
      <c r="F10" s="265"/>
      <c r="G10" s="16"/>
      <c r="H10" s="17"/>
      <c r="I10" s="17"/>
    </row>
    <row r="11" spans="1:9" ht="6" customHeight="1" x14ac:dyDescent="0.25">
      <c r="A11" s="14"/>
      <c r="B11" s="14"/>
      <c r="C11" s="147"/>
      <c r="D11" s="15"/>
      <c r="E11" s="93"/>
      <c r="F11" s="16"/>
      <c r="G11" s="16"/>
      <c r="H11" s="17"/>
      <c r="I11" s="17"/>
    </row>
    <row r="12" spans="1:9" ht="15.75" x14ac:dyDescent="0.25">
      <c r="A12" s="14"/>
      <c r="B12" s="14"/>
      <c r="C12" s="251" t="s">
        <v>641</v>
      </c>
      <c r="D12" s="251"/>
      <c r="E12" s="251"/>
      <c r="F12" s="16"/>
      <c r="G12" s="16"/>
      <c r="H12" s="17"/>
      <c r="I12" s="17"/>
    </row>
    <row r="13" spans="1:9" ht="6" customHeight="1" x14ac:dyDescent="0.25"/>
    <row r="14" spans="1:9" ht="15" x14ac:dyDescent="0.25">
      <c r="A14" s="36" t="s">
        <v>112</v>
      </c>
      <c r="B14" s="36" t="s">
        <v>106</v>
      </c>
      <c r="C14" s="228" t="s">
        <v>107</v>
      </c>
      <c r="D14" s="37" t="s">
        <v>108</v>
      </c>
      <c r="E14" s="94" t="s">
        <v>109</v>
      </c>
      <c r="F14" s="43" t="s">
        <v>110</v>
      </c>
      <c r="G14" s="44" t="s">
        <v>111</v>
      </c>
    </row>
    <row r="15" spans="1:9" s="104" customFormat="1" ht="18.75" x14ac:dyDescent="0.25">
      <c r="A15" s="55" t="s">
        <v>150</v>
      </c>
      <c r="B15" s="99" t="s">
        <v>270</v>
      </c>
      <c r="C15" s="229" t="s">
        <v>0</v>
      </c>
      <c r="D15" s="55"/>
      <c r="E15" s="95"/>
      <c r="F15" s="55"/>
      <c r="G15" s="58">
        <f>G16</f>
        <v>0</v>
      </c>
      <c r="I15" s="105"/>
    </row>
    <row r="16" spans="1:9" x14ac:dyDescent="0.25">
      <c r="A16" s="33" t="s">
        <v>147</v>
      </c>
      <c r="B16" s="33"/>
      <c r="C16" s="230" t="s">
        <v>460</v>
      </c>
      <c r="D16" s="33"/>
      <c r="E16" s="96"/>
      <c r="F16" s="40"/>
      <c r="G16" s="42">
        <f>SUM(G17:G19)</f>
        <v>0</v>
      </c>
    </row>
    <row r="17" spans="1:10" x14ac:dyDescent="0.25">
      <c r="A17" s="106" t="s">
        <v>148</v>
      </c>
      <c r="B17" s="49" t="s">
        <v>2</v>
      </c>
      <c r="C17" s="231" t="s">
        <v>461</v>
      </c>
      <c r="D17" s="106" t="s">
        <v>210</v>
      </c>
      <c r="E17" s="108">
        <v>30</v>
      </c>
      <c r="F17" s="241"/>
      <c r="G17" s="110">
        <f>E17*F17</f>
        <v>0</v>
      </c>
    </row>
    <row r="18" spans="1:10" x14ac:dyDescent="0.25">
      <c r="A18" s="111" t="s">
        <v>149</v>
      </c>
      <c r="B18" s="50" t="s">
        <v>3</v>
      </c>
      <c r="C18" s="231" t="s">
        <v>462</v>
      </c>
      <c r="D18" s="106" t="s">
        <v>210</v>
      </c>
      <c r="E18" s="112">
        <v>15</v>
      </c>
      <c r="F18" s="241"/>
      <c r="G18" s="113">
        <f>E18*F18</f>
        <v>0</v>
      </c>
      <c r="I18" s="155"/>
    </row>
    <row r="19" spans="1:10" x14ac:dyDescent="0.25">
      <c r="A19" s="193" t="s">
        <v>260</v>
      </c>
      <c r="B19" s="158" t="s">
        <v>628</v>
      </c>
      <c r="C19" s="232" t="s">
        <v>261</v>
      </c>
      <c r="D19" s="194" t="s">
        <v>629</v>
      </c>
      <c r="E19" s="195">
        <v>1</v>
      </c>
      <c r="F19" s="196"/>
      <c r="G19" s="160">
        <f>E19*F19</f>
        <v>0</v>
      </c>
    </row>
    <row r="20" spans="1:10" x14ac:dyDescent="0.25">
      <c r="A20" s="116"/>
      <c r="B20" s="34"/>
      <c r="C20" s="233"/>
      <c r="D20" s="116"/>
      <c r="E20" s="117"/>
      <c r="F20" s="118"/>
      <c r="G20" s="118"/>
    </row>
    <row r="21" spans="1:10" s="104" customFormat="1" ht="18.75" x14ac:dyDescent="0.25">
      <c r="A21" s="55" t="s">
        <v>151</v>
      </c>
      <c r="B21" s="99" t="s">
        <v>4</v>
      </c>
      <c r="C21" s="229" t="s">
        <v>5</v>
      </c>
      <c r="D21" s="55"/>
      <c r="E21" s="97"/>
      <c r="F21" s="55"/>
      <c r="G21" s="58">
        <f>G22+G28+G32+G38</f>
        <v>0</v>
      </c>
    </row>
    <row r="22" spans="1:10" x14ac:dyDescent="0.25">
      <c r="A22" s="33" t="s">
        <v>152</v>
      </c>
      <c r="B22" s="33" t="s">
        <v>6</v>
      </c>
      <c r="C22" s="230" t="s">
        <v>625</v>
      </c>
      <c r="D22" s="33"/>
      <c r="E22" s="98"/>
      <c r="F22" s="40"/>
      <c r="G22" s="42">
        <f>SUM(G23:G26)</f>
        <v>0</v>
      </c>
    </row>
    <row r="23" spans="1:10" x14ac:dyDescent="0.25">
      <c r="A23" s="106" t="s">
        <v>153</v>
      </c>
      <c r="B23" s="49" t="s">
        <v>100</v>
      </c>
      <c r="C23" s="231" t="s">
        <v>468</v>
      </c>
      <c r="D23" s="106" t="s">
        <v>464</v>
      </c>
      <c r="E23" s="108">
        <v>50</v>
      </c>
      <c r="F23" s="241"/>
      <c r="G23" s="110">
        <f>E23*F23</f>
        <v>0</v>
      </c>
    </row>
    <row r="24" spans="1:10" x14ac:dyDescent="0.25">
      <c r="A24" s="111" t="s">
        <v>154</v>
      </c>
      <c r="B24" s="50" t="s">
        <v>101</v>
      </c>
      <c r="C24" s="231" t="s">
        <v>469</v>
      </c>
      <c r="D24" s="106" t="s">
        <v>464</v>
      </c>
      <c r="E24" s="112">
        <v>30</v>
      </c>
      <c r="F24" s="241"/>
      <c r="G24" s="113">
        <f>E24*F24</f>
        <v>0</v>
      </c>
    </row>
    <row r="25" spans="1:10" x14ac:dyDescent="0.25">
      <c r="A25" s="111" t="s">
        <v>155</v>
      </c>
      <c r="B25" s="50" t="s">
        <v>7</v>
      </c>
      <c r="C25" s="231" t="s">
        <v>470</v>
      </c>
      <c r="D25" s="106" t="s">
        <v>464</v>
      </c>
      <c r="E25" s="112">
        <v>80</v>
      </c>
      <c r="F25" s="241"/>
      <c r="G25" s="113">
        <f>E25*F25</f>
        <v>0</v>
      </c>
    </row>
    <row r="26" spans="1:10" x14ac:dyDescent="0.25">
      <c r="A26" s="114" t="s">
        <v>630</v>
      </c>
      <c r="B26" s="51"/>
      <c r="C26" s="234" t="s">
        <v>631</v>
      </c>
      <c r="D26" s="115" t="s">
        <v>632</v>
      </c>
      <c r="E26" s="119">
        <v>1</v>
      </c>
      <c r="F26" s="120"/>
      <c r="G26" s="121">
        <f>E26*F26</f>
        <v>0</v>
      </c>
      <c r="I26" s="155">
        <f>G15+G23+G24+G25++G28+G32+G38+G41+G72+G89+G99+G104+G111+G118+G128+G133+G213+G248+G252</f>
        <v>0</v>
      </c>
      <c r="J26" s="227">
        <f>I26*0.0623</f>
        <v>0</v>
      </c>
    </row>
    <row r="27" spans="1:10" x14ac:dyDescent="0.25">
      <c r="A27" s="116"/>
      <c r="B27" s="34"/>
      <c r="C27" s="233"/>
      <c r="D27" s="116"/>
      <c r="E27" s="117"/>
      <c r="F27" s="118"/>
      <c r="G27" s="118"/>
    </row>
    <row r="28" spans="1:10" x14ac:dyDescent="0.25">
      <c r="A28" s="33" t="s">
        <v>156</v>
      </c>
      <c r="B28" s="33" t="s">
        <v>8</v>
      </c>
      <c r="C28" s="230" t="s">
        <v>626</v>
      </c>
      <c r="D28" s="33"/>
      <c r="E28" s="98"/>
      <c r="F28" s="40"/>
      <c r="G28" s="42">
        <f>SUM(G29:G30)</f>
        <v>0</v>
      </c>
    </row>
    <row r="29" spans="1:10" x14ac:dyDescent="0.25">
      <c r="A29" s="106" t="s">
        <v>157</v>
      </c>
      <c r="B29" s="49" t="s">
        <v>9</v>
      </c>
      <c r="C29" s="231" t="s">
        <v>471</v>
      </c>
      <c r="D29" s="106" t="s">
        <v>464</v>
      </c>
      <c r="E29" s="108">
        <v>1001.26</v>
      </c>
      <c r="F29" s="241"/>
      <c r="G29" s="110">
        <f>E29*F29</f>
        <v>0</v>
      </c>
    </row>
    <row r="30" spans="1:10" x14ac:dyDescent="0.25">
      <c r="A30" s="114" t="s">
        <v>158</v>
      </c>
      <c r="B30" s="51" t="s">
        <v>10</v>
      </c>
      <c r="C30" s="231" t="s">
        <v>472</v>
      </c>
      <c r="D30" s="106" t="s">
        <v>464</v>
      </c>
      <c r="E30" s="119">
        <v>220</v>
      </c>
      <c r="F30" s="241"/>
      <c r="G30" s="121">
        <f>E30*F30</f>
        <v>0</v>
      </c>
    </row>
    <row r="31" spans="1:10" x14ac:dyDescent="0.25">
      <c r="A31" s="116"/>
      <c r="B31" s="34"/>
      <c r="C31" s="233"/>
      <c r="D31" s="116"/>
      <c r="E31" s="117"/>
      <c r="F31" s="118"/>
      <c r="G31" s="118"/>
    </row>
    <row r="32" spans="1:10" x14ac:dyDescent="0.25">
      <c r="A32" s="33" t="s">
        <v>159</v>
      </c>
      <c r="B32" s="33" t="s">
        <v>11</v>
      </c>
      <c r="C32" s="230" t="s">
        <v>474</v>
      </c>
      <c r="D32" s="33"/>
      <c r="E32" s="98"/>
      <c r="F32" s="40"/>
      <c r="G32" s="42">
        <f>SUM(G33:G36)</f>
        <v>0</v>
      </c>
    </row>
    <row r="33" spans="1:9" x14ac:dyDescent="0.25">
      <c r="A33" s="106" t="s">
        <v>160</v>
      </c>
      <c r="B33" s="49" t="s">
        <v>12</v>
      </c>
      <c r="C33" s="231" t="s">
        <v>475</v>
      </c>
      <c r="D33" s="106" t="s">
        <v>465</v>
      </c>
      <c r="E33" s="108">
        <v>708</v>
      </c>
      <c r="F33" s="241"/>
      <c r="G33" s="110">
        <f>E33*F33</f>
        <v>0</v>
      </c>
      <c r="I33" s="155"/>
    </row>
    <row r="34" spans="1:9" ht="14.25" customHeight="1" x14ac:dyDescent="0.25">
      <c r="A34" s="111" t="s">
        <v>161</v>
      </c>
      <c r="B34" s="50" t="s">
        <v>13</v>
      </c>
      <c r="C34" s="231" t="s">
        <v>476</v>
      </c>
      <c r="D34" s="106" t="s">
        <v>464</v>
      </c>
      <c r="E34" s="112">
        <v>769.56</v>
      </c>
      <c r="F34" s="241"/>
      <c r="G34" s="113">
        <f>E34*F34</f>
        <v>0</v>
      </c>
    </row>
    <row r="35" spans="1:9" x14ac:dyDescent="0.25">
      <c r="A35" s="111" t="s">
        <v>162</v>
      </c>
      <c r="B35" s="50" t="s">
        <v>102</v>
      </c>
      <c r="C35" s="231" t="s">
        <v>477</v>
      </c>
      <c r="D35" s="106" t="s">
        <v>478</v>
      </c>
      <c r="E35" s="112">
        <v>2124</v>
      </c>
      <c r="F35" s="241"/>
      <c r="G35" s="113">
        <f>E35*F35</f>
        <v>0</v>
      </c>
    </row>
    <row r="36" spans="1:9" x14ac:dyDescent="0.25">
      <c r="A36" s="114" t="s">
        <v>163</v>
      </c>
      <c r="B36" s="51" t="s">
        <v>103</v>
      </c>
      <c r="C36" s="231" t="s">
        <v>479</v>
      </c>
      <c r="D36" s="106" t="s">
        <v>473</v>
      </c>
      <c r="E36" s="119">
        <v>2308.6799999999998</v>
      </c>
      <c r="F36" s="241"/>
      <c r="G36" s="121">
        <f>E36*F36</f>
        <v>0</v>
      </c>
    </row>
    <row r="37" spans="1:9" x14ac:dyDescent="0.25">
      <c r="A37" s="116"/>
      <c r="B37" s="34"/>
      <c r="C37" s="233"/>
      <c r="D37" s="116"/>
      <c r="E37" s="117"/>
      <c r="F37" s="118"/>
      <c r="G37" s="118"/>
    </row>
    <row r="38" spans="1:9" x14ac:dyDescent="0.25">
      <c r="A38" s="33" t="s">
        <v>164</v>
      </c>
      <c r="B38" s="33" t="s">
        <v>14</v>
      </c>
      <c r="C38" s="230" t="s">
        <v>627</v>
      </c>
      <c r="D38" s="33"/>
      <c r="E38" s="96"/>
      <c r="F38" s="40"/>
      <c r="G38" s="42">
        <f>SUM(G39:G39)</f>
        <v>0</v>
      </c>
    </row>
    <row r="39" spans="1:9" x14ac:dyDescent="0.25">
      <c r="A39" s="106" t="s">
        <v>165</v>
      </c>
      <c r="B39" s="49" t="s">
        <v>15</v>
      </c>
      <c r="C39" s="231" t="s">
        <v>480</v>
      </c>
      <c r="D39" s="106" t="s">
        <v>464</v>
      </c>
      <c r="E39" s="122">
        <v>24</v>
      </c>
      <c r="F39" s="241"/>
      <c r="G39" s="110">
        <f>E39*F39</f>
        <v>0</v>
      </c>
    </row>
    <row r="40" spans="1:9" x14ac:dyDescent="0.25">
      <c r="A40" s="116"/>
      <c r="B40" s="124"/>
      <c r="C40" s="235"/>
      <c r="D40" s="125"/>
      <c r="E40" s="126"/>
      <c r="F40" s="118"/>
      <c r="G40" s="118"/>
    </row>
    <row r="41" spans="1:9" s="104" customFormat="1" ht="18.75" x14ac:dyDescent="0.25">
      <c r="A41" s="55" t="s">
        <v>250</v>
      </c>
      <c r="B41" s="55" t="s">
        <v>17</v>
      </c>
      <c r="C41" s="229" t="s">
        <v>447</v>
      </c>
      <c r="D41" s="55"/>
      <c r="E41" s="95"/>
      <c r="F41" s="55"/>
      <c r="G41" s="58">
        <f>G42+G56+G59+G63+G67</f>
        <v>0</v>
      </c>
    </row>
    <row r="42" spans="1:9" x14ac:dyDescent="0.25">
      <c r="A42" s="33" t="s">
        <v>166</v>
      </c>
      <c r="B42" s="33" t="s">
        <v>18</v>
      </c>
      <c r="C42" s="230" t="s">
        <v>424</v>
      </c>
      <c r="D42" s="33"/>
      <c r="E42" s="96"/>
      <c r="F42" s="40"/>
      <c r="G42" s="42">
        <f>SUM(G43:G55)</f>
        <v>0</v>
      </c>
    </row>
    <row r="43" spans="1:9" ht="28.5" x14ac:dyDescent="0.25">
      <c r="A43" s="106" t="s">
        <v>167</v>
      </c>
      <c r="B43" s="49" t="s">
        <v>421</v>
      </c>
      <c r="C43" s="231" t="s">
        <v>485</v>
      </c>
      <c r="D43" s="106" t="s">
        <v>466</v>
      </c>
      <c r="E43" s="108">
        <v>20</v>
      </c>
      <c r="F43" s="241"/>
      <c r="G43" s="110">
        <f t="shared" ref="G43:G69" si="0">E43*F43</f>
        <v>0</v>
      </c>
    </row>
    <row r="44" spans="1:9" x14ac:dyDescent="0.25">
      <c r="A44" s="111" t="s">
        <v>168</v>
      </c>
      <c r="B44" s="50" t="s">
        <v>422</v>
      </c>
      <c r="C44" s="231" t="s">
        <v>493</v>
      </c>
      <c r="D44" s="106" t="s">
        <v>464</v>
      </c>
      <c r="E44" s="112">
        <v>50</v>
      </c>
      <c r="F44" s="241"/>
      <c r="G44" s="113">
        <f t="shared" ref="G44:G50" si="1">E44*F44</f>
        <v>0</v>
      </c>
    </row>
    <row r="45" spans="1:9" x14ac:dyDescent="0.25">
      <c r="A45" s="111" t="s">
        <v>169</v>
      </c>
      <c r="B45" s="50" t="s">
        <v>423</v>
      </c>
      <c r="C45" s="231" t="s">
        <v>494</v>
      </c>
      <c r="D45" s="106" t="s">
        <v>210</v>
      </c>
      <c r="E45" s="112">
        <v>20</v>
      </c>
      <c r="F45" s="241"/>
      <c r="G45" s="113">
        <f t="shared" si="1"/>
        <v>0</v>
      </c>
    </row>
    <row r="46" spans="1:9" x14ac:dyDescent="0.25">
      <c r="A46" s="111" t="s">
        <v>170</v>
      </c>
      <c r="B46" s="50" t="s">
        <v>425</v>
      </c>
      <c r="C46" s="231" t="s">
        <v>495</v>
      </c>
      <c r="D46" s="106" t="s">
        <v>465</v>
      </c>
      <c r="E46" s="112">
        <v>200</v>
      </c>
      <c r="F46" s="241"/>
      <c r="G46" s="113">
        <f t="shared" si="1"/>
        <v>0</v>
      </c>
    </row>
    <row r="47" spans="1:9" x14ac:dyDescent="0.25">
      <c r="A47" s="111" t="s">
        <v>171</v>
      </c>
      <c r="B47" s="50" t="s">
        <v>426</v>
      </c>
      <c r="C47" s="231" t="s">
        <v>498</v>
      </c>
      <c r="D47" s="106" t="s">
        <v>464</v>
      </c>
      <c r="E47" s="112">
        <v>38.4</v>
      </c>
      <c r="F47" s="241"/>
      <c r="G47" s="113">
        <f t="shared" si="1"/>
        <v>0</v>
      </c>
    </row>
    <row r="48" spans="1:9" x14ac:dyDescent="0.25">
      <c r="A48" s="111" t="s">
        <v>172</v>
      </c>
      <c r="B48" s="50" t="s">
        <v>427</v>
      </c>
      <c r="C48" s="231" t="s">
        <v>496</v>
      </c>
      <c r="D48" s="106" t="s">
        <v>210</v>
      </c>
      <c r="E48" s="112">
        <v>400</v>
      </c>
      <c r="F48" s="241"/>
      <c r="G48" s="113">
        <f t="shared" si="1"/>
        <v>0</v>
      </c>
    </row>
    <row r="49" spans="1:9" x14ac:dyDescent="0.25">
      <c r="A49" s="111" t="s">
        <v>173</v>
      </c>
      <c r="B49" s="50" t="s">
        <v>428</v>
      </c>
      <c r="C49" s="231" t="s">
        <v>497</v>
      </c>
      <c r="D49" s="106" t="s">
        <v>465</v>
      </c>
      <c r="E49" s="112">
        <v>200</v>
      </c>
      <c r="F49" s="241"/>
      <c r="G49" s="113">
        <f t="shared" si="1"/>
        <v>0</v>
      </c>
    </row>
    <row r="50" spans="1:9" x14ac:dyDescent="0.25">
      <c r="A50" s="111" t="s">
        <v>174</v>
      </c>
      <c r="B50" s="50" t="s">
        <v>429</v>
      </c>
      <c r="C50" s="231" t="s">
        <v>499</v>
      </c>
      <c r="D50" s="106" t="s">
        <v>465</v>
      </c>
      <c r="E50" s="112">
        <v>400</v>
      </c>
      <c r="F50" s="241"/>
      <c r="G50" s="113">
        <f t="shared" si="1"/>
        <v>0</v>
      </c>
    </row>
    <row r="51" spans="1:9" x14ac:dyDescent="0.25">
      <c r="A51" s="278" t="s">
        <v>175</v>
      </c>
      <c r="B51" s="168" t="s">
        <v>242</v>
      </c>
      <c r="C51" s="279" t="s">
        <v>448</v>
      </c>
      <c r="D51" s="280" t="s">
        <v>1</v>
      </c>
      <c r="E51" s="169">
        <v>11</v>
      </c>
      <c r="F51" s="281"/>
      <c r="G51" s="170">
        <f t="shared" ref="G51:G57" si="2">E51*F51</f>
        <v>0</v>
      </c>
      <c r="I51" s="192"/>
    </row>
    <row r="52" spans="1:9" ht="28.5" x14ac:dyDescent="0.25">
      <c r="A52" s="278" t="s">
        <v>176</v>
      </c>
      <c r="B52" s="168" t="s">
        <v>242</v>
      </c>
      <c r="C52" s="279" t="s">
        <v>624</v>
      </c>
      <c r="D52" s="280" t="s">
        <v>1</v>
      </c>
      <c r="E52" s="169">
        <v>9</v>
      </c>
      <c r="F52" s="281"/>
      <c r="G52" s="170">
        <f t="shared" ref="G52" si="3">E52*F52</f>
        <v>0</v>
      </c>
      <c r="I52" s="192"/>
    </row>
    <row r="53" spans="1:9" ht="28.5" x14ac:dyDescent="0.25">
      <c r="A53" s="111" t="s">
        <v>177</v>
      </c>
      <c r="B53" s="50" t="s">
        <v>292</v>
      </c>
      <c r="C53" s="231" t="s">
        <v>501</v>
      </c>
      <c r="D53" s="106" t="s">
        <v>466</v>
      </c>
      <c r="E53" s="112">
        <v>26</v>
      </c>
      <c r="F53" s="241"/>
      <c r="G53" s="113">
        <f t="shared" si="2"/>
        <v>0</v>
      </c>
    </row>
    <row r="54" spans="1:9" x14ac:dyDescent="0.25">
      <c r="A54" s="114" t="s">
        <v>178</v>
      </c>
      <c r="B54" s="51" t="s">
        <v>294</v>
      </c>
      <c r="C54" s="231" t="s">
        <v>503</v>
      </c>
      <c r="D54" s="106" t="s">
        <v>504</v>
      </c>
      <c r="E54" s="119">
        <v>26</v>
      </c>
      <c r="F54" s="241"/>
      <c r="G54" s="121">
        <f t="shared" si="2"/>
        <v>0</v>
      </c>
    </row>
    <row r="55" spans="1:9" x14ac:dyDescent="0.25">
      <c r="A55" s="171"/>
      <c r="B55" s="186"/>
      <c r="C55" s="236"/>
      <c r="D55" s="173"/>
      <c r="E55" s="187"/>
      <c r="F55" s="188"/>
      <c r="G55" s="189"/>
    </row>
    <row r="56" spans="1:9" x14ac:dyDescent="0.25">
      <c r="A56" s="33" t="s">
        <v>431</v>
      </c>
      <c r="B56" s="33" t="s">
        <v>47</v>
      </c>
      <c r="C56" s="230" t="s">
        <v>432</v>
      </c>
      <c r="D56" s="33"/>
      <c r="E56" s="96"/>
      <c r="F56" s="40"/>
      <c r="G56" s="42">
        <f>SUM(G57:G58)</f>
        <v>0</v>
      </c>
    </row>
    <row r="57" spans="1:9" x14ac:dyDescent="0.25">
      <c r="A57" s="116" t="s">
        <v>433</v>
      </c>
      <c r="B57" s="45" t="s">
        <v>48</v>
      </c>
      <c r="C57" s="231" t="s">
        <v>526</v>
      </c>
      <c r="D57" s="106" t="s">
        <v>464</v>
      </c>
      <c r="E57" s="117">
        <v>80</v>
      </c>
      <c r="F57" s="241"/>
      <c r="G57" s="118">
        <f t="shared" si="2"/>
        <v>0</v>
      </c>
    </row>
    <row r="58" spans="1:9" x14ac:dyDescent="0.25">
      <c r="A58" s="171"/>
      <c r="B58" s="186"/>
      <c r="C58" s="236"/>
      <c r="D58" s="173"/>
      <c r="E58" s="187"/>
      <c r="F58" s="188"/>
      <c r="G58" s="189"/>
    </row>
    <row r="59" spans="1:9" x14ac:dyDescent="0.25">
      <c r="A59" s="33" t="s">
        <v>434</v>
      </c>
      <c r="B59" s="33" t="s">
        <v>47</v>
      </c>
      <c r="C59" s="230" t="s">
        <v>437</v>
      </c>
      <c r="D59" s="33"/>
      <c r="E59" s="96"/>
      <c r="F59" s="40"/>
      <c r="G59" s="42">
        <f>SUM(G60:G62)</f>
        <v>0</v>
      </c>
    </row>
    <row r="60" spans="1:9" x14ac:dyDescent="0.25">
      <c r="A60" s="111" t="s">
        <v>435</v>
      </c>
      <c r="B60" s="50" t="s">
        <v>53</v>
      </c>
      <c r="C60" s="231" t="s">
        <v>539</v>
      </c>
      <c r="D60" s="106" t="s">
        <v>464</v>
      </c>
      <c r="E60" s="112">
        <v>160</v>
      </c>
      <c r="F60" s="241"/>
      <c r="G60" s="113">
        <f t="shared" ref="G60" si="4">E60*F60</f>
        <v>0</v>
      </c>
    </row>
    <row r="61" spans="1:9" x14ac:dyDescent="0.25">
      <c r="A61" s="114" t="s">
        <v>436</v>
      </c>
      <c r="B61" s="51" t="s">
        <v>55</v>
      </c>
      <c r="C61" s="231" t="s">
        <v>540</v>
      </c>
      <c r="D61" s="106" t="s">
        <v>464</v>
      </c>
      <c r="E61" s="119">
        <v>160</v>
      </c>
      <c r="F61" s="241"/>
      <c r="G61" s="121">
        <f t="shared" si="0"/>
        <v>0</v>
      </c>
    </row>
    <row r="62" spans="1:9" x14ac:dyDescent="0.25">
      <c r="A62" s="171"/>
      <c r="B62" s="186"/>
      <c r="C62" s="236"/>
      <c r="D62" s="173"/>
      <c r="E62" s="187"/>
      <c r="F62" s="188"/>
      <c r="G62" s="189"/>
    </row>
    <row r="63" spans="1:9" x14ac:dyDescent="0.25">
      <c r="A63" s="33" t="s">
        <v>438</v>
      </c>
      <c r="B63" s="33" t="s">
        <v>47</v>
      </c>
      <c r="C63" s="230" t="s">
        <v>205</v>
      </c>
      <c r="D63" s="33"/>
      <c r="E63" s="96"/>
      <c r="F63" s="40"/>
      <c r="G63" s="42">
        <f>SUM(G64:G65)</f>
        <v>0</v>
      </c>
    </row>
    <row r="64" spans="1:9" x14ac:dyDescent="0.25">
      <c r="A64" s="106" t="s">
        <v>439</v>
      </c>
      <c r="B64" s="49" t="s">
        <v>104</v>
      </c>
      <c r="C64" s="231" t="s">
        <v>547</v>
      </c>
      <c r="D64" s="106" t="s">
        <v>464</v>
      </c>
      <c r="E64" s="108">
        <v>60</v>
      </c>
      <c r="F64" s="241"/>
      <c r="G64" s="110">
        <f t="shared" ref="G64" si="5">E64*F64</f>
        <v>0</v>
      </c>
    </row>
    <row r="65" spans="1:7" x14ac:dyDescent="0.25">
      <c r="A65" s="114" t="s">
        <v>440</v>
      </c>
      <c r="B65" s="51" t="s">
        <v>325</v>
      </c>
      <c r="C65" s="231" t="s">
        <v>543</v>
      </c>
      <c r="D65" s="106" t="s">
        <v>464</v>
      </c>
      <c r="E65" s="119">
        <v>60</v>
      </c>
      <c r="F65" s="241"/>
      <c r="G65" s="121">
        <f t="shared" ref="G65" si="6">E65*F65</f>
        <v>0</v>
      </c>
    </row>
    <row r="66" spans="1:7" x14ac:dyDescent="0.25">
      <c r="A66" s="171"/>
      <c r="B66" s="186"/>
      <c r="C66" s="236"/>
      <c r="D66" s="173"/>
      <c r="E66" s="187"/>
      <c r="F66" s="188"/>
      <c r="G66" s="189"/>
    </row>
    <row r="67" spans="1:7" x14ac:dyDescent="0.25">
      <c r="A67" s="33" t="s">
        <v>442</v>
      </c>
      <c r="B67" s="33" t="s">
        <v>47</v>
      </c>
      <c r="C67" s="230" t="s">
        <v>441</v>
      </c>
      <c r="D67" s="33"/>
      <c r="E67" s="96"/>
      <c r="F67" s="40"/>
      <c r="G67" s="42">
        <f>SUM(G68:G70)</f>
        <v>0</v>
      </c>
    </row>
    <row r="68" spans="1:7" x14ac:dyDescent="0.25">
      <c r="A68" s="111" t="s">
        <v>443</v>
      </c>
      <c r="B68" s="50" t="s">
        <v>62</v>
      </c>
      <c r="C68" s="231" t="s">
        <v>558</v>
      </c>
      <c r="D68" s="106" t="s">
        <v>464</v>
      </c>
      <c r="E68" s="112">
        <v>520</v>
      </c>
      <c r="F68" s="241"/>
      <c r="G68" s="113">
        <f t="shared" ref="G68" si="7">E68*F68</f>
        <v>0</v>
      </c>
    </row>
    <row r="69" spans="1:7" x14ac:dyDescent="0.25">
      <c r="A69" s="111" t="s">
        <v>444</v>
      </c>
      <c r="B69" s="50" t="s">
        <v>446</v>
      </c>
      <c r="C69" s="231" t="s">
        <v>561</v>
      </c>
      <c r="D69" s="106" t="s">
        <v>464</v>
      </c>
      <c r="E69" s="112">
        <v>180</v>
      </c>
      <c r="F69" s="241"/>
      <c r="G69" s="113">
        <f t="shared" si="0"/>
        <v>0</v>
      </c>
    </row>
    <row r="70" spans="1:7" x14ac:dyDescent="0.25">
      <c r="A70" s="111" t="s">
        <v>445</v>
      </c>
      <c r="B70" s="50" t="s">
        <v>330</v>
      </c>
      <c r="C70" s="231" t="s">
        <v>559</v>
      </c>
      <c r="D70" s="106" t="s">
        <v>464</v>
      </c>
      <c r="E70" s="112">
        <v>200</v>
      </c>
      <c r="F70" s="241"/>
      <c r="G70" s="113">
        <f t="shared" ref="G70" si="8">E70*F70</f>
        <v>0</v>
      </c>
    </row>
    <row r="71" spans="1:7" x14ac:dyDescent="0.25">
      <c r="A71" s="116"/>
      <c r="B71" s="34"/>
      <c r="C71" s="233"/>
      <c r="D71" s="116"/>
      <c r="E71" s="126"/>
      <c r="F71" s="118"/>
      <c r="G71" s="118"/>
    </row>
    <row r="72" spans="1:7" s="104" customFormat="1" ht="18.75" x14ac:dyDescent="0.25">
      <c r="A72" s="55" t="s">
        <v>251</v>
      </c>
      <c r="B72" s="55" t="s">
        <v>17</v>
      </c>
      <c r="C72" s="229" t="s">
        <v>137</v>
      </c>
      <c r="D72" s="55"/>
      <c r="E72" s="95"/>
      <c r="F72" s="55"/>
      <c r="G72" s="58">
        <f>G73</f>
        <v>0</v>
      </c>
    </row>
    <row r="73" spans="1:7" x14ac:dyDescent="0.25">
      <c r="A73" s="33" t="s">
        <v>179</v>
      </c>
      <c r="B73" s="33"/>
      <c r="C73" s="230" t="s">
        <v>139</v>
      </c>
      <c r="D73" s="33"/>
      <c r="E73" s="96"/>
      <c r="F73" s="40"/>
      <c r="G73" s="42">
        <f>SUM(G74:G87)</f>
        <v>0</v>
      </c>
    </row>
    <row r="74" spans="1:7" x14ac:dyDescent="0.25">
      <c r="A74" s="106" t="s">
        <v>180</v>
      </c>
      <c r="B74" s="183" t="s">
        <v>16</v>
      </c>
      <c r="C74" s="231" t="s">
        <v>481</v>
      </c>
      <c r="D74" s="106" t="s">
        <v>464</v>
      </c>
      <c r="E74" s="108">
        <v>618</v>
      </c>
      <c r="F74" s="241"/>
      <c r="G74" s="110">
        <f t="shared" ref="G74:G87" si="9">E74*F74</f>
        <v>0</v>
      </c>
    </row>
    <row r="75" spans="1:7" ht="28.5" x14ac:dyDescent="0.25">
      <c r="A75" s="111" t="s">
        <v>181</v>
      </c>
      <c r="B75" s="184" t="s">
        <v>45</v>
      </c>
      <c r="C75" s="231" t="s">
        <v>523</v>
      </c>
      <c r="D75" s="106" t="s">
        <v>463</v>
      </c>
      <c r="E75" s="112">
        <v>1</v>
      </c>
      <c r="F75" s="241"/>
      <c r="G75" s="113">
        <f t="shared" si="9"/>
        <v>0</v>
      </c>
    </row>
    <row r="76" spans="1:7" x14ac:dyDescent="0.25">
      <c r="A76" s="111" t="s">
        <v>182</v>
      </c>
      <c r="B76" s="184" t="s">
        <v>46</v>
      </c>
      <c r="C76" s="231" t="s">
        <v>524</v>
      </c>
      <c r="D76" s="106" t="s">
        <v>465</v>
      </c>
      <c r="E76" s="112">
        <v>655</v>
      </c>
      <c r="F76" s="241"/>
      <c r="G76" s="113">
        <f t="shared" si="9"/>
        <v>0</v>
      </c>
    </row>
    <row r="77" spans="1:7" ht="28.5" x14ac:dyDescent="0.25">
      <c r="A77" s="111" t="s">
        <v>183</v>
      </c>
      <c r="B77" s="184" t="s">
        <v>22</v>
      </c>
      <c r="C77" s="231" t="s">
        <v>506</v>
      </c>
      <c r="D77" s="106" t="s">
        <v>502</v>
      </c>
      <c r="E77" s="112">
        <v>2183.4</v>
      </c>
      <c r="F77" s="241"/>
      <c r="G77" s="113">
        <f t="shared" si="9"/>
        <v>0</v>
      </c>
    </row>
    <row r="78" spans="1:7" x14ac:dyDescent="0.25">
      <c r="A78" s="111" t="s">
        <v>184</v>
      </c>
      <c r="B78" s="184" t="s">
        <v>26</v>
      </c>
      <c r="C78" s="231" t="s">
        <v>507</v>
      </c>
      <c r="D78" s="106" t="s">
        <v>466</v>
      </c>
      <c r="E78" s="112">
        <v>39.49</v>
      </c>
      <c r="F78" s="241"/>
      <c r="G78" s="113">
        <f t="shared" si="9"/>
        <v>0</v>
      </c>
    </row>
    <row r="79" spans="1:7" x14ac:dyDescent="0.25">
      <c r="A79" s="111" t="s">
        <v>185</v>
      </c>
      <c r="B79" s="184" t="s">
        <v>30</v>
      </c>
      <c r="C79" s="231" t="s">
        <v>509</v>
      </c>
      <c r="D79" s="106" t="s">
        <v>466</v>
      </c>
      <c r="E79" s="112">
        <v>69.680000000000007</v>
      </c>
      <c r="F79" s="241"/>
      <c r="G79" s="113">
        <f t="shared" si="9"/>
        <v>0</v>
      </c>
    </row>
    <row r="80" spans="1:7" x14ac:dyDescent="0.25">
      <c r="A80" s="111" t="s">
        <v>186</v>
      </c>
      <c r="B80" s="184" t="s">
        <v>37</v>
      </c>
      <c r="C80" s="231" t="s">
        <v>514</v>
      </c>
      <c r="D80" s="106" t="s">
        <v>464</v>
      </c>
      <c r="E80" s="112">
        <v>152.57</v>
      </c>
      <c r="F80" s="241"/>
      <c r="G80" s="113">
        <f t="shared" si="9"/>
        <v>0</v>
      </c>
    </row>
    <row r="81" spans="1:7" x14ac:dyDescent="0.25">
      <c r="A81" s="111" t="s">
        <v>331</v>
      </c>
      <c r="B81" s="184" t="s">
        <v>27</v>
      </c>
      <c r="C81" s="231" t="s">
        <v>508</v>
      </c>
      <c r="D81" s="106" t="s">
        <v>466</v>
      </c>
      <c r="E81" s="112">
        <v>18.89</v>
      </c>
      <c r="F81" s="241"/>
      <c r="G81" s="113">
        <f t="shared" si="9"/>
        <v>0</v>
      </c>
    </row>
    <row r="82" spans="1:7" x14ac:dyDescent="0.25">
      <c r="A82" s="111" t="s">
        <v>332</v>
      </c>
      <c r="B82" s="184" t="s">
        <v>44</v>
      </c>
      <c r="C82" s="231" t="s">
        <v>633</v>
      </c>
      <c r="D82" s="106" t="s">
        <v>464</v>
      </c>
      <c r="E82" s="112">
        <v>288.29000000000002</v>
      </c>
      <c r="F82" s="241"/>
      <c r="G82" s="113">
        <f t="shared" si="9"/>
        <v>0</v>
      </c>
    </row>
    <row r="83" spans="1:7" x14ac:dyDescent="0.25">
      <c r="A83" s="111" t="s">
        <v>333</v>
      </c>
      <c r="B83" s="184" t="s">
        <v>41</v>
      </c>
      <c r="C83" s="231" t="s">
        <v>518</v>
      </c>
      <c r="D83" s="106" t="s">
        <v>490</v>
      </c>
      <c r="E83" s="112">
        <v>1268.47</v>
      </c>
      <c r="F83" s="241"/>
      <c r="G83" s="113">
        <f t="shared" si="9"/>
        <v>0</v>
      </c>
    </row>
    <row r="84" spans="1:7" x14ac:dyDescent="0.25">
      <c r="A84" s="111" t="s">
        <v>334</v>
      </c>
      <c r="B84" s="184" t="s">
        <v>39</v>
      </c>
      <c r="C84" s="231" t="s">
        <v>516</v>
      </c>
      <c r="D84" s="106" t="s">
        <v>490</v>
      </c>
      <c r="E84" s="112">
        <v>8673.32</v>
      </c>
      <c r="F84" s="241"/>
      <c r="G84" s="113">
        <f t="shared" si="9"/>
        <v>0</v>
      </c>
    </row>
    <row r="85" spans="1:7" x14ac:dyDescent="0.25">
      <c r="A85" s="111" t="s">
        <v>335</v>
      </c>
      <c r="B85" s="184" t="s">
        <v>40</v>
      </c>
      <c r="C85" s="231" t="s">
        <v>517</v>
      </c>
      <c r="D85" s="106" t="s">
        <v>490</v>
      </c>
      <c r="E85" s="112">
        <v>963.7</v>
      </c>
      <c r="F85" s="241"/>
      <c r="G85" s="113">
        <f t="shared" si="9"/>
        <v>0</v>
      </c>
    </row>
    <row r="86" spans="1:7" x14ac:dyDescent="0.25">
      <c r="A86" s="111" t="s">
        <v>336</v>
      </c>
      <c r="B86" s="184" t="s">
        <v>42</v>
      </c>
      <c r="C86" s="231" t="s">
        <v>519</v>
      </c>
      <c r="D86" s="106" t="s">
        <v>466</v>
      </c>
      <c r="E86" s="112">
        <v>86.82</v>
      </c>
      <c r="F86" s="241"/>
      <c r="G86" s="113">
        <f t="shared" si="9"/>
        <v>0</v>
      </c>
    </row>
    <row r="87" spans="1:7" x14ac:dyDescent="0.25">
      <c r="A87" s="114" t="s">
        <v>337</v>
      </c>
      <c r="B87" s="185" t="s">
        <v>43</v>
      </c>
      <c r="C87" s="231" t="s">
        <v>521</v>
      </c>
      <c r="D87" s="106" t="s">
        <v>466</v>
      </c>
      <c r="E87" s="119">
        <v>86.82</v>
      </c>
      <c r="F87" s="241"/>
      <c r="G87" s="121">
        <f t="shared" si="9"/>
        <v>0</v>
      </c>
    </row>
    <row r="88" spans="1:7" x14ac:dyDescent="0.25">
      <c r="A88" s="116"/>
      <c r="B88" s="34"/>
      <c r="C88" s="233"/>
      <c r="D88" s="116"/>
      <c r="E88" s="126"/>
      <c r="F88" s="118"/>
      <c r="G88" s="118"/>
    </row>
    <row r="89" spans="1:7" s="104" customFormat="1" ht="18.75" x14ac:dyDescent="0.25">
      <c r="A89" s="55" t="s">
        <v>252</v>
      </c>
      <c r="B89" s="56" t="s">
        <v>19</v>
      </c>
      <c r="C89" s="229" t="s">
        <v>138</v>
      </c>
      <c r="D89" s="55"/>
      <c r="E89" s="95"/>
      <c r="F89" s="55"/>
      <c r="G89" s="58">
        <f>G90</f>
        <v>0</v>
      </c>
    </row>
    <row r="90" spans="1:7" x14ac:dyDescent="0.25">
      <c r="A90" s="33" t="s">
        <v>188</v>
      </c>
      <c r="B90" s="33" t="s">
        <v>20</v>
      </c>
      <c r="C90" s="230" t="s">
        <v>140</v>
      </c>
      <c r="D90" s="33"/>
      <c r="E90" s="96"/>
      <c r="F90" s="40"/>
      <c r="G90" s="42">
        <f>SUM(G91:G97)</f>
        <v>0</v>
      </c>
    </row>
    <row r="91" spans="1:7" x14ac:dyDescent="0.25">
      <c r="A91" s="106" t="s">
        <v>189</v>
      </c>
      <c r="B91" s="49" t="s">
        <v>38</v>
      </c>
      <c r="C91" s="231" t="s">
        <v>515</v>
      </c>
      <c r="D91" s="106" t="s">
        <v>464</v>
      </c>
      <c r="E91" s="108">
        <v>1807.8</v>
      </c>
      <c r="F91" s="241"/>
      <c r="G91" s="110">
        <f t="shared" ref="G91:G97" si="10">E91*F91</f>
        <v>0</v>
      </c>
    </row>
    <row r="92" spans="1:7" x14ac:dyDescent="0.25">
      <c r="A92" s="111" t="s">
        <v>190</v>
      </c>
      <c r="B92" s="50" t="s">
        <v>39</v>
      </c>
      <c r="C92" s="231" t="s">
        <v>516</v>
      </c>
      <c r="D92" s="106" t="s">
        <v>490</v>
      </c>
      <c r="E92" s="112">
        <v>27127.85</v>
      </c>
      <c r="F92" s="241"/>
      <c r="G92" s="113">
        <f t="shared" si="10"/>
        <v>0</v>
      </c>
    </row>
    <row r="93" spans="1:7" x14ac:dyDescent="0.25">
      <c r="A93" s="111" t="s">
        <v>338</v>
      </c>
      <c r="B93" s="50" t="s">
        <v>40</v>
      </c>
      <c r="C93" s="231" t="s">
        <v>517</v>
      </c>
      <c r="D93" s="106" t="s">
        <v>490</v>
      </c>
      <c r="E93" s="112">
        <v>3014.2</v>
      </c>
      <c r="F93" s="241"/>
      <c r="G93" s="113">
        <f t="shared" si="10"/>
        <v>0</v>
      </c>
    </row>
    <row r="94" spans="1:7" x14ac:dyDescent="0.25">
      <c r="A94" s="111" t="s">
        <v>339</v>
      </c>
      <c r="B94" s="50" t="s">
        <v>42</v>
      </c>
      <c r="C94" s="231" t="s">
        <v>519</v>
      </c>
      <c r="D94" s="106" t="s">
        <v>466</v>
      </c>
      <c r="E94" s="112">
        <v>271.55</v>
      </c>
      <c r="F94" s="241"/>
      <c r="G94" s="113">
        <f t="shared" si="10"/>
        <v>0</v>
      </c>
    </row>
    <row r="95" spans="1:7" x14ac:dyDescent="0.25">
      <c r="A95" s="111" t="s">
        <v>340</v>
      </c>
      <c r="B95" s="50" t="s">
        <v>43</v>
      </c>
      <c r="C95" s="231" t="s">
        <v>521</v>
      </c>
      <c r="D95" s="106" t="s">
        <v>466</v>
      </c>
      <c r="E95" s="112">
        <v>271.55</v>
      </c>
      <c r="F95" s="241"/>
      <c r="G95" s="113">
        <f t="shared" si="10"/>
        <v>0</v>
      </c>
    </row>
    <row r="96" spans="1:7" x14ac:dyDescent="0.25">
      <c r="A96" s="111" t="s">
        <v>341</v>
      </c>
      <c r="B96" s="50" t="s">
        <v>33</v>
      </c>
      <c r="C96" s="231" t="s">
        <v>511</v>
      </c>
      <c r="D96" s="106" t="s">
        <v>512</v>
      </c>
      <c r="E96" s="127">
        <v>4322.2</v>
      </c>
      <c r="F96" s="241"/>
      <c r="G96" s="113">
        <f t="shared" si="10"/>
        <v>0</v>
      </c>
    </row>
    <row r="97" spans="1:7" x14ac:dyDescent="0.25">
      <c r="A97" s="114" t="s">
        <v>342</v>
      </c>
      <c r="B97" s="51" t="s">
        <v>34</v>
      </c>
      <c r="C97" s="231" t="s">
        <v>513</v>
      </c>
      <c r="D97" s="106" t="s">
        <v>466</v>
      </c>
      <c r="E97" s="123">
        <v>1080.55</v>
      </c>
      <c r="F97" s="241"/>
      <c r="G97" s="121">
        <f t="shared" si="10"/>
        <v>0</v>
      </c>
    </row>
    <row r="98" spans="1:7" x14ac:dyDescent="0.25">
      <c r="A98" s="116"/>
      <c r="B98" s="34"/>
      <c r="C98" s="233"/>
      <c r="D98" s="116"/>
      <c r="E98" s="126"/>
      <c r="F98" s="118"/>
      <c r="G98" s="118"/>
    </row>
    <row r="99" spans="1:7" s="104" customFormat="1" ht="18.75" x14ac:dyDescent="0.25">
      <c r="A99" s="55" t="s">
        <v>253</v>
      </c>
      <c r="B99" s="56" t="s">
        <v>21</v>
      </c>
      <c r="C99" s="229" t="s">
        <v>141</v>
      </c>
      <c r="D99" s="55"/>
      <c r="E99" s="95"/>
      <c r="F99" s="55"/>
      <c r="G99" s="58">
        <f>G100</f>
        <v>0</v>
      </c>
    </row>
    <row r="100" spans="1:7" x14ac:dyDescent="0.25">
      <c r="A100" s="33" t="s">
        <v>191</v>
      </c>
      <c r="B100" s="33" t="s">
        <v>187</v>
      </c>
      <c r="C100" s="230" t="s">
        <v>25</v>
      </c>
      <c r="D100" s="33"/>
      <c r="E100" s="96"/>
      <c r="F100" s="40"/>
      <c r="G100" s="42">
        <f>G101+G102</f>
        <v>0</v>
      </c>
    </row>
    <row r="101" spans="1:7" x14ac:dyDescent="0.25">
      <c r="A101" s="106" t="s">
        <v>192</v>
      </c>
      <c r="B101" s="49" t="s">
        <v>48</v>
      </c>
      <c r="C101" s="231" t="s">
        <v>526</v>
      </c>
      <c r="D101" s="106" t="s">
        <v>464</v>
      </c>
      <c r="E101" s="122">
        <v>1600</v>
      </c>
      <c r="F101" s="241"/>
      <c r="G101" s="110">
        <f>E101*F101</f>
        <v>0</v>
      </c>
    </row>
    <row r="102" spans="1:7" x14ac:dyDescent="0.25">
      <c r="A102" s="114" t="s">
        <v>193</v>
      </c>
      <c r="B102" s="51" t="s">
        <v>49</v>
      </c>
      <c r="C102" s="231" t="s">
        <v>527</v>
      </c>
      <c r="D102" s="106" t="s">
        <v>464</v>
      </c>
      <c r="E102" s="123">
        <v>791.77</v>
      </c>
      <c r="F102" s="241"/>
      <c r="G102" s="121">
        <f>E102*F102</f>
        <v>0</v>
      </c>
    </row>
    <row r="103" spans="1:7" x14ac:dyDescent="0.25">
      <c r="A103" s="116"/>
      <c r="B103" s="34"/>
      <c r="C103" s="233"/>
      <c r="D103" s="116"/>
      <c r="E103" s="126"/>
      <c r="F103" s="118"/>
      <c r="G103" s="118"/>
    </row>
    <row r="104" spans="1:7" s="104" customFormat="1" ht="18.75" x14ac:dyDescent="0.25">
      <c r="A104" s="55" t="s">
        <v>254</v>
      </c>
      <c r="B104" s="56" t="s">
        <v>23</v>
      </c>
      <c r="C104" s="229" t="s">
        <v>142</v>
      </c>
      <c r="D104" s="57"/>
      <c r="E104" s="95"/>
      <c r="F104" s="55"/>
      <c r="G104" s="58">
        <f>G105</f>
        <v>0</v>
      </c>
    </row>
    <row r="105" spans="1:7" x14ac:dyDescent="0.25">
      <c r="A105" s="33" t="s">
        <v>194</v>
      </c>
      <c r="B105" s="33" t="s">
        <v>24</v>
      </c>
      <c r="C105" s="230" t="s">
        <v>143</v>
      </c>
      <c r="D105" s="38"/>
      <c r="E105" s="96"/>
      <c r="F105" s="40"/>
      <c r="G105" s="42">
        <f>SUM(G106:G109)</f>
        <v>0</v>
      </c>
    </row>
    <row r="106" spans="1:7" x14ac:dyDescent="0.25">
      <c r="A106" s="106" t="s">
        <v>195</v>
      </c>
      <c r="B106" s="49" t="s">
        <v>53</v>
      </c>
      <c r="C106" s="231" t="s">
        <v>539</v>
      </c>
      <c r="D106" s="106" t="s">
        <v>464</v>
      </c>
      <c r="E106" s="122">
        <v>3782.28</v>
      </c>
      <c r="F106" s="241"/>
      <c r="G106" s="110">
        <f>E106*F106</f>
        <v>0</v>
      </c>
    </row>
    <row r="107" spans="1:7" x14ac:dyDescent="0.25">
      <c r="A107" s="111" t="s">
        <v>326</v>
      </c>
      <c r="B107" s="50" t="s">
        <v>54</v>
      </c>
      <c r="C107" s="231" t="s">
        <v>635</v>
      </c>
      <c r="D107" s="106" t="s">
        <v>464</v>
      </c>
      <c r="E107" s="127">
        <v>1001.26</v>
      </c>
      <c r="F107" s="241"/>
      <c r="G107" s="113">
        <f>E107*F107</f>
        <v>0</v>
      </c>
    </row>
    <row r="108" spans="1:7" x14ac:dyDescent="0.25">
      <c r="A108" s="111" t="s">
        <v>327</v>
      </c>
      <c r="B108" s="50" t="s">
        <v>55</v>
      </c>
      <c r="C108" s="231" t="s">
        <v>540</v>
      </c>
      <c r="D108" s="106" t="s">
        <v>464</v>
      </c>
      <c r="E108" s="127">
        <v>4783.54</v>
      </c>
      <c r="F108" s="241"/>
      <c r="G108" s="113">
        <f>E108*F108</f>
        <v>0</v>
      </c>
    </row>
    <row r="109" spans="1:7" ht="28.5" x14ac:dyDescent="0.25">
      <c r="A109" s="114" t="s">
        <v>328</v>
      </c>
      <c r="B109" s="51" t="s">
        <v>56</v>
      </c>
      <c r="C109" s="231" t="s">
        <v>636</v>
      </c>
      <c r="D109" s="106" t="s">
        <v>464</v>
      </c>
      <c r="E109" s="123">
        <v>1001.26</v>
      </c>
      <c r="F109" s="241"/>
      <c r="G109" s="121">
        <f>E109*F109</f>
        <v>0</v>
      </c>
    </row>
    <row r="110" spans="1:7" x14ac:dyDescent="0.25">
      <c r="A110" s="116"/>
      <c r="B110" s="34"/>
      <c r="C110" s="233"/>
      <c r="D110" s="116"/>
      <c r="E110" s="126"/>
      <c r="F110" s="118"/>
      <c r="G110" s="118"/>
    </row>
    <row r="111" spans="1:7" s="104" customFormat="1" ht="18.75" x14ac:dyDescent="0.25">
      <c r="A111" s="55" t="s">
        <v>255</v>
      </c>
      <c r="B111" s="56" t="s">
        <v>28</v>
      </c>
      <c r="C111" s="229" t="s">
        <v>61</v>
      </c>
      <c r="D111" s="57"/>
      <c r="E111" s="95"/>
      <c r="F111" s="55"/>
      <c r="G111" s="58">
        <f>G112</f>
        <v>0</v>
      </c>
    </row>
    <row r="112" spans="1:7" x14ac:dyDescent="0.25">
      <c r="A112" s="33" t="s">
        <v>196</v>
      </c>
      <c r="B112" s="33" t="s">
        <v>29</v>
      </c>
      <c r="C112" s="237" t="s">
        <v>441</v>
      </c>
      <c r="D112" s="39"/>
      <c r="E112" s="96"/>
      <c r="F112" s="40"/>
      <c r="G112" s="42">
        <f>SUM(G113:G117)</f>
        <v>0</v>
      </c>
    </row>
    <row r="113" spans="1:9" x14ac:dyDescent="0.25">
      <c r="A113" s="106" t="s">
        <v>197</v>
      </c>
      <c r="B113" s="49" t="s">
        <v>62</v>
      </c>
      <c r="C113" s="231" t="s">
        <v>558</v>
      </c>
      <c r="D113" s="106" t="s">
        <v>464</v>
      </c>
      <c r="E113" s="122">
        <v>6421.25</v>
      </c>
      <c r="F113" s="241"/>
      <c r="G113" s="110">
        <f>E113*F113</f>
        <v>0</v>
      </c>
    </row>
    <row r="114" spans="1:9" x14ac:dyDescent="0.25">
      <c r="A114" s="111" t="s">
        <v>198</v>
      </c>
      <c r="B114" s="50" t="s">
        <v>446</v>
      </c>
      <c r="C114" s="231" t="s">
        <v>561</v>
      </c>
      <c r="D114" s="106" t="s">
        <v>464</v>
      </c>
      <c r="E114" s="127">
        <v>120</v>
      </c>
      <c r="F114" s="241"/>
      <c r="G114" s="113">
        <f t="shared" ref="G114:G116" si="11">E114*F114</f>
        <v>0</v>
      </c>
    </row>
    <row r="115" spans="1:9" x14ac:dyDescent="0.25">
      <c r="A115" s="111" t="s">
        <v>199</v>
      </c>
      <c r="B115" s="50" t="s">
        <v>329</v>
      </c>
      <c r="C115" s="231" t="s">
        <v>560</v>
      </c>
      <c r="D115" s="106" t="s">
        <v>464</v>
      </c>
      <c r="E115" s="127">
        <v>860</v>
      </c>
      <c r="F115" s="241"/>
      <c r="G115" s="113">
        <f t="shared" si="11"/>
        <v>0</v>
      </c>
    </row>
    <row r="116" spans="1:9" x14ac:dyDescent="0.25">
      <c r="A116" s="114" t="s">
        <v>203</v>
      </c>
      <c r="B116" s="51" t="s">
        <v>330</v>
      </c>
      <c r="C116" s="231" t="s">
        <v>559</v>
      </c>
      <c r="D116" s="106" t="s">
        <v>464</v>
      </c>
      <c r="E116" s="123">
        <v>660</v>
      </c>
      <c r="F116" s="241"/>
      <c r="G116" s="121">
        <f t="shared" si="11"/>
        <v>0</v>
      </c>
    </row>
    <row r="117" spans="1:9" x14ac:dyDescent="0.25">
      <c r="A117" s="116"/>
      <c r="B117" s="34"/>
      <c r="C117" s="233"/>
      <c r="D117" s="116"/>
      <c r="E117" s="126"/>
      <c r="F117" s="118"/>
      <c r="G117" s="118"/>
    </row>
    <row r="118" spans="1:9" s="104" customFormat="1" ht="18.75" x14ac:dyDescent="0.25">
      <c r="A118" s="55" t="s">
        <v>256</v>
      </c>
      <c r="B118" s="56" t="s">
        <v>31</v>
      </c>
      <c r="C118" s="229" t="s">
        <v>144</v>
      </c>
      <c r="D118" s="57"/>
      <c r="E118" s="95"/>
      <c r="F118" s="55"/>
      <c r="G118" s="58">
        <f>G119</f>
        <v>0</v>
      </c>
    </row>
    <row r="119" spans="1:9" x14ac:dyDescent="0.25">
      <c r="A119" s="33" t="s">
        <v>200</v>
      </c>
      <c r="B119" s="33" t="s">
        <v>32</v>
      </c>
      <c r="C119" s="237" t="s">
        <v>145</v>
      </c>
      <c r="D119" s="39"/>
      <c r="E119" s="96"/>
      <c r="F119" s="40"/>
      <c r="G119" s="42">
        <f>SUM(G120:G126)</f>
        <v>0</v>
      </c>
    </row>
    <row r="120" spans="1:9" ht="28.5" x14ac:dyDescent="0.25">
      <c r="A120" s="106" t="s">
        <v>201</v>
      </c>
      <c r="B120" s="49" t="s">
        <v>59</v>
      </c>
      <c r="C120" s="231" t="s">
        <v>552</v>
      </c>
      <c r="D120" s="106" t="s">
        <v>464</v>
      </c>
      <c r="E120" s="122">
        <v>410.77</v>
      </c>
      <c r="F120" s="241"/>
      <c r="G120" s="110">
        <f t="shared" ref="G120:G126" si="12">E120*F120</f>
        <v>0</v>
      </c>
    </row>
    <row r="121" spans="1:9" x14ac:dyDescent="0.25">
      <c r="A121" s="111" t="s">
        <v>202</v>
      </c>
      <c r="B121" s="50" t="s">
        <v>51</v>
      </c>
      <c r="C121" s="231" t="s">
        <v>538</v>
      </c>
      <c r="D121" s="106" t="s">
        <v>464</v>
      </c>
      <c r="E121" s="127">
        <v>410.77</v>
      </c>
      <c r="F121" s="241"/>
      <c r="G121" s="113">
        <f t="shared" si="12"/>
        <v>0</v>
      </c>
    </row>
    <row r="122" spans="1:9" x14ac:dyDescent="0.25">
      <c r="A122" s="111" t="s">
        <v>343</v>
      </c>
      <c r="B122" s="50" t="s">
        <v>50</v>
      </c>
      <c r="C122" s="231" t="s">
        <v>536</v>
      </c>
      <c r="D122" s="106" t="s">
        <v>466</v>
      </c>
      <c r="E122" s="127">
        <v>28.75</v>
      </c>
      <c r="F122" s="241"/>
      <c r="G122" s="113">
        <f t="shared" si="12"/>
        <v>0</v>
      </c>
    </row>
    <row r="123" spans="1:9" ht="28.5" x14ac:dyDescent="0.25">
      <c r="A123" s="111" t="s">
        <v>344</v>
      </c>
      <c r="B123" s="50" t="s">
        <v>60</v>
      </c>
      <c r="C123" s="231" t="s">
        <v>553</v>
      </c>
      <c r="D123" s="106" t="s">
        <v>464</v>
      </c>
      <c r="E123" s="127">
        <v>274.12</v>
      </c>
      <c r="F123" s="241"/>
      <c r="G123" s="113">
        <f t="shared" si="12"/>
        <v>0</v>
      </c>
      <c r="I123" s="153"/>
    </row>
    <row r="124" spans="1:9" ht="28.5" x14ac:dyDescent="0.25">
      <c r="A124" s="111" t="s">
        <v>345</v>
      </c>
      <c r="B124" s="50" t="s">
        <v>58</v>
      </c>
      <c r="C124" s="231" t="s">
        <v>551</v>
      </c>
      <c r="D124" s="106" t="s">
        <v>464</v>
      </c>
      <c r="E124" s="127">
        <v>109.12</v>
      </c>
      <c r="F124" s="241"/>
      <c r="G124" s="113">
        <f t="shared" si="12"/>
        <v>0</v>
      </c>
      <c r="I124" s="153"/>
    </row>
    <row r="125" spans="1:9" x14ac:dyDescent="0.25">
      <c r="A125" s="111" t="s">
        <v>346</v>
      </c>
      <c r="B125" s="50" t="s">
        <v>52</v>
      </c>
      <c r="C125" s="231" t="s">
        <v>634</v>
      </c>
      <c r="D125" s="106" t="s">
        <v>464</v>
      </c>
      <c r="E125" s="127">
        <v>410.77</v>
      </c>
      <c r="F125" s="241"/>
      <c r="G125" s="113">
        <f t="shared" si="12"/>
        <v>0</v>
      </c>
    </row>
    <row r="126" spans="1:9" x14ac:dyDescent="0.25">
      <c r="A126" s="114" t="s">
        <v>347</v>
      </c>
      <c r="B126" s="51" t="s">
        <v>57</v>
      </c>
      <c r="C126" s="231" t="s">
        <v>550</v>
      </c>
      <c r="D126" s="106" t="s">
        <v>466</v>
      </c>
      <c r="E126" s="123">
        <v>34.26</v>
      </c>
      <c r="F126" s="241"/>
      <c r="G126" s="121">
        <f t="shared" si="12"/>
        <v>0</v>
      </c>
      <c r="I126" s="155"/>
    </row>
    <row r="127" spans="1:9" x14ac:dyDescent="0.25">
      <c r="A127" s="116"/>
      <c r="B127" s="34"/>
      <c r="C127" s="233"/>
      <c r="D127" s="116"/>
      <c r="E127" s="126"/>
      <c r="F127" s="118"/>
      <c r="G127" s="118"/>
    </row>
    <row r="128" spans="1:9" s="104" customFormat="1" ht="18.75" x14ac:dyDescent="0.25">
      <c r="A128" s="55" t="s">
        <v>243</v>
      </c>
      <c r="B128" s="56" t="s">
        <v>35</v>
      </c>
      <c r="C128" s="229" t="s">
        <v>204</v>
      </c>
      <c r="D128" s="55"/>
      <c r="E128" s="95"/>
      <c r="F128" s="55"/>
      <c r="G128" s="58">
        <f>G129</f>
        <v>0</v>
      </c>
    </row>
    <row r="129" spans="1:9" x14ac:dyDescent="0.25">
      <c r="A129" s="33" t="s">
        <v>244</v>
      </c>
      <c r="B129" s="33" t="s">
        <v>36</v>
      </c>
      <c r="C129" s="230" t="s">
        <v>205</v>
      </c>
      <c r="D129" s="33"/>
      <c r="E129" s="96"/>
      <c r="F129" s="40"/>
      <c r="G129" s="42">
        <f>SUM(G130:G131)</f>
        <v>0</v>
      </c>
    </row>
    <row r="130" spans="1:9" x14ac:dyDescent="0.25">
      <c r="A130" s="106" t="s">
        <v>245</v>
      </c>
      <c r="B130" s="52" t="s">
        <v>104</v>
      </c>
      <c r="C130" s="231" t="s">
        <v>547</v>
      </c>
      <c r="D130" s="106" t="s">
        <v>464</v>
      </c>
      <c r="E130" s="122">
        <v>73.040000000000006</v>
      </c>
      <c r="F130" s="241"/>
      <c r="G130" s="110">
        <f>E130*F130</f>
        <v>0</v>
      </c>
    </row>
    <row r="131" spans="1:9" x14ac:dyDescent="0.25">
      <c r="A131" s="114" t="s">
        <v>246</v>
      </c>
      <c r="B131" s="53" t="s">
        <v>325</v>
      </c>
      <c r="C131" s="231" t="s">
        <v>543</v>
      </c>
      <c r="D131" s="106" t="s">
        <v>464</v>
      </c>
      <c r="E131" s="123">
        <v>40</v>
      </c>
      <c r="F131" s="241"/>
      <c r="G131" s="121">
        <f>E131*F131</f>
        <v>0</v>
      </c>
    </row>
    <row r="132" spans="1:9" x14ac:dyDescent="0.25">
      <c r="A132" s="116"/>
      <c r="B132" s="34"/>
      <c r="C132" s="233"/>
      <c r="D132" s="116"/>
      <c r="E132" s="126"/>
      <c r="F132" s="118"/>
      <c r="G132" s="118"/>
    </row>
    <row r="133" spans="1:9" s="104" customFormat="1" ht="18.75" x14ac:dyDescent="0.25">
      <c r="A133" s="56" t="s">
        <v>247</v>
      </c>
      <c r="B133" s="56" t="s">
        <v>257</v>
      </c>
      <c r="C133" s="229" t="s">
        <v>207</v>
      </c>
      <c r="D133" s="55"/>
      <c r="E133" s="95"/>
      <c r="F133" s="55"/>
      <c r="G133" s="58">
        <f>G134+G142+G146+G152+G155+G166+G175+G195</f>
        <v>0</v>
      </c>
    </row>
    <row r="134" spans="1:9" x14ac:dyDescent="0.25">
      <c r="A134" s="33" t="s">
        <v>285</v>
      </c>
      <c r="B134" s="33"/>
      <c r="C134" s="230" t="s">
        <v>208</v>
      </c>
      <c r="D134" s="33"/>
      <c r="E134" s="96"/>
      <c r="F134" s="40"/>
      <c r="G134" s="42">
        <f>SUM(G135:G140)</f>
        <v>0</v>
      </c>
    </row>
    <row r="135" spans="1:9" ht="28.5" x14ac:dyDescent="0.25">
      <c r="A135" s="282" t="s">
        <v>248</v>
      </c>
      <c r="B135" s="283" t="s">
        <v>242</v>
      </c>
      <c r="C135" s="284" t="s">
        <v>209</v>
      </c>
      <c r="D135" s="285" t="s">
        <v>210</v>
      </c>
      <c r="E135" s="166">
        <v>1</v>
      </c>
      <c r="F135" s="286"/>
      <c r="G135" s="167">
        <f>E135*F135</f>
        <v>0</v>
      </c>
    </row>
    <row r="136" spans="1:9" s="192" customFormat="1" ht="28.5" x14ac:dyDescent="0.25">
      <c r="A136" s="278" t="s">
        <v>249</v>
      </c>
      <c r="B136" s="287" t="s">
        <v>242</v>
      </c>
      <c r="C136" s="279" t="s">
        <v>211</v>
      </c>
      <c r="D136" s="280" t="s">
        <v>210</v>
      </c>
      <c r="E136" s="169">
        <v>1</v>
      </c>
      <c r="F136" s="281"/>
      <c r="G136" s="170">
        <f t="shared" ref="G136:G202" si="13">E136*F136</f>
        <v>0</v>
      </c>
      <c r="I136" s="152"/>
    </row>
    <row r="137" spans="1:9" s="192" customFormat="1" ht="28.5" x14ac:dyDescent="0.25">
      <c r="A137" s="278" t="s">
        <v>281</v>
      </c>
      <c r="B137" s="287" t="s">
        <v>242</v>
      </c>
      <c r="C137" s="279" t="s">
        <v>212</v>
      </c>
      <c r="D137" s="280" t="s">
        <v>210</v>
      </c>
      <c r="E137" s="169">
        <v>1</v>
      </c>
      <c r="F137" s="281"/>
      <c r="G137" s="170">
        <f t="shared" si="13"/>
        <v>0</v>
      </c>
      <c r="I137" s="152"/>
    </row>
    <row r="138" spans="1:9" s="192" customFormat="1" ht="28.5" x14ac:dyDescent="0.25">
      <c r="A138" s="278" t="s">
        <v>282</v>
      </c>
      <c r="B138" s="287" t="s">
        <v>242</v>
      </c>
      <c r="C138" s="279" t="s">
        <v>453</v>
      </c>
      <c r="D138" s="280" t="s">
        <v>210</v>
      </c>
      <c r="E138" s="169">
        <v>1</v>
      </c>
      <c r="F138" s="281"/>
      <c r="G138" s="170">
        <f t="shared" ref="G138" si="14">E138*F138</f>
        <v>0</v>
      </c>
      <c r="I138" s="152"/>
    </row>
    <row r="139" spans="1:9" ht="42.75" x14ac:dyDescent="0.25">
      <c r="A139" s="278" t="s">
        <v>283</v>
      </c>
      <c r="B139" s="287" t="s">
        <v>242</v>
      </c>
      <c r="C139" s="279" t="s">
        <v>213</v>
      </c>
      <c r="D139" s="280" t="s">
        <v>210</v>
      </c>
      <c r="E139" s="169">
        <v>1</v>
      </c>
      <c r="F139" s="281"/>
      <c r="G139" s="170">
        <f t="shared" si="13"/>
        <v>0</v>
      </c>
    </row>
    <row r="140" spans="1:9" ht="42.75" x14ac:dyDescent="0.25">
      <c r="A140" s="278" t="s">
        <v>452</v>
      </c>
      <c r="B140" s="288" t="s">
        <v>242</v>
      </c>
      <c r="C140" s="289" t="s">
        <v>214</v>
      </c>
      <c r="D140" s="290" t="s">
        <v>210</v>
      </c>
      <c r="E140" s="159">
        <v>1</v>
      </c>
      <c r="F140" s="291"/>
      <c r="G140" s="160">
        <f t="shared" si="13"/>
        <v>0</v>
      </c>
    </row>
    <row r="141" spans="1:9" x14ac:dyDescent="0.25">
      <c r="A141" s="116"/>
      <c r="B141" s="34"/>
      <c r="C141" s="233"/>
      <c r="D141" s="116"/>
      <c r="E141" s="117"/>
      <c r="F141" s="118"/>
      <c r="G141" s="118"/>
    </row>
    <row r="142" spans="1:9" x14ac:dyDescent="0.25">
      <c r="A142" s="33" t="s">
        <v>287</v>
      </c>
      <c r="B142" s="33"/>
      <c r="C142" s="230" t="s">
        <v>215</v>
      </c>
      <c r="D142" s="33" t="s">
        <v>206</v>
      </c>
      <c r="E142" s="96"/>
      <c r="F142" s="40"/>
      <c r="G142" s="42">
        <f>SUM(G143:G144)</f>
        <v>0</v>
      </c>
    </row>
    <row r="143" spans="1:9" s="192" customFormat="1" ht="142.5" x14ac:dyDescent="0.25">
      <c r="A143" s="282" t="s">
        <v>288</v>
      </c>
      <c r="B143" s="292" t="s">
        <v>242</v>
      </c>
      <c r="C143" s="293" t="s">
        <v>216</v>
      </c>
      <c r="D143" s="282" t="s">
        <v>210</v>
      </c>
      <c r="E143" s="294">
        <v>4</v>
      </c>
      <c r="F143" s="167"/>
      <c r="G143" s="167">
        <f t="shared" si="13"/>
        <v>0</v>
      </c>
      <c r="I143" s="152"/>
    </row>
    <row r="144" spans="1:9" s="192" customFormat="1" ht="99.75" x14ac:dyDescent="0.25">
      <c r="A144" s="295" t="s">
        <v>289</v>
      </c>
      <c r="B144" s="296" t="s">
        <v>242</v>
      </c>
      <c r="C144" s="297" t="s">
        <v>217</v>
      </c>
      <c r="D144" s="295" t="s">
        <v>210</v>
      </c>
      <c r="E144" s="298">
        <v>4</v>
      </c>
      <c r="F144" s="160"/>
      <c r="G144" s="160">
        <f t="shared" si="13"/>
        <v>0</v>
      </c>
      <c r="I144" s="152"/>
    </row>
    <row r="145" spans="1:9" x14ac:dyDescent="0.25">
      <c r="A145" s="116"/>
      <c r="B145" s="34"/>
      <c r="C145" s="233"/>
      <c r="D145" s="116"/>
      <c r="E145" s="117"/>
      <c r="F145" s="118"/>
      <c r="G145" s="118"/>
    </row>
    <row r="146" spans="1:9" x14ac:dyDescent="0.25">
      <c r="A146" s="33" t="s">
        <v>297</v>
      </c>
      <c r="B146" s="33"/>
      <c r="C146" s="230" t="s">
        <v>218</v>
      </c>
      <c r="D146" s="33" t="s">
        <v>206</v>
      </c>
      <c r="E146" s="96"/>
      <c r="F146" s="40"/>
      <c r="G146" s="42">
        <f>SUM(G147:G150)</f>
        <v>0</v>
      </c>
    </row>
    <row r="147" spans="1:9" s="192" customFormat="1" ht="28.5" x14ac:dyDescent="0.25">
      <c r="A147" s="282" t="s">
        <v>300</v>
      </c>
      <c r="B147" s="283" t="s">
        <v>242</v>
      </c>
      <c r="C147" s="284" t="s">
        <v>219</v>
      </c>
      <c r="D147" s="285" t="s">
        <v>210</v>
      </c>
      <c r="E147" s="166">
        <v>4</v>
      </c>
      <c r="F147" s="286"/>
      <c r="G147" s="167">
        <f t="shared" si="13"/>
        <v>0</v>
      </c>
      <c r="I147" s="152"/>
    </row>
    <row r="148" spans="1:9" s="192" customFormat="1" ht="28.5" x14ac:dyDescent="0.25">
      <c r="A148" s="278" t="s">
        <v>301</v>
      </c>
      <c r="B148" s="287" t="s">
        <v>242</v>
      </c>
      <c r="C148" s="279" t="s">
        <v>220</v>
      </c>
      <c r="D148" s="280" t="s">
        <v>210</v>
      </c>
      <c r="E148" s="169">
        <v>1</v>
      </c>
      <c r="F148" s="281"/>
      <c r="G148" s="170">
        <f t="shared" si="13"/>
        <v>0</v>
      </c>
      <c r="I148" s="152"/>
    </row>
    <row r="149" spans="1:9" s="192" customFormat="1" ht="28.5" x14ac:dyDescent="0.25">
      <c r="A149" s="278" t="s">
        <v>348</v>
      </c>
      <c r="B149" s="287" t="s">
        <v>242</v>
      </c>
      <c r="C149" s="279" t="s">
        <v>221</v>
      </c>
      <c r="D149" s="280" t="s">
        <v>210</v>
      </c>
      <c r="E149" s="169">
        <v>2</v>
      </c>
      <c r="F149" s="281"/>
      <c r="G149" s="170">
        <f t="shared" si="13"/>
        <v>0</v>
      </c>
      <c r="I149" s="152"/>
    </row>
    <row r="150" spans="1:9" s="192" customFormat="1" ht="28.5" x14ac:dyDescent="0.25">
      <c r="A150" s="295" t="s">
        <v>349</v>
      </c>
      <c r="B150" s="288" t="s">
        <v>242</v>
      </c>
      <c r="C150" s="289" t="s">
        <v>222</v>
      </c>
      <c r="D150" s="290" t="s">
        <v>210</v>
      </c>
      <c r="E150" s="159">
        <v>2</v>
      </c>
      <c r="F150" s="291"/>
      <c r="G150" s="160">
        <f t="shared" si="13"/>
        <v>0</v>
      </c>
      <c r="I150" s="152"/>
    </row>
    <row r="151" spans="1:9" x14ac:dyDescent="0.25">
      <c r="A151" s="116"/>
      <c r="B151" s="224"/>
      <c r="C151" s="233"/>
      <c r="D151" s="116"/>
      <c r="E151" s="117"/>
      <c r="F151" s="190"/>
      <c r="G151" s="118"/>
    </row>
    <row r="152" spans="1:9" x14ac:dyDescent="0.25">
      <c r="A152" s="33" t="s">
        <v>308</v>
      </c>
      <c r="B152" s="225"/>
      <c r="C152" s="230" t="s">
        <v>223</v>
      </c>
      <c r="D152" s="33" t="s">
        <v>206</v>
      </c>
      <c r="E152" s="96"/>
      <c r="F152" s="191"/>
      <c r="G152" s="42">
        <f>SUM(G153)</f>
        <v>0</v>
      </c>
    </row>
    <row r="153" spans="1:9" s="192" customFormat="1" ht="28.5" x14ac:dyDescent="0.25">
      <c r="A153" s="299" t="s">
        <v>305</v>
      </c>
      <c r="B153" s="300" t="s">
        <v>242</v>
      </c>
      <c r="C153" s="301" t="s">
        <v>224</v>
      </c>
      <c r="D153" s="302" t="s">
        <v>210</v>
      </c>
      <c r="E153" s="178">
        <v>2</v>
      </c>
      <c r="F153" s="303"/>
      <c r="G153" s="179">
        <f t="shared" ref="G153" si="15">E153*F153</f>
        <v>0</v>
      </c>
      <c r="I153" s="152"/>
    </row>
    <row r="154" spans="1:9" x14ac:dyDescent="0.25">
      <c r="A154" s="116"/>
      <c r="B154" s="224"/>
      <c r="C154" s="233"/>
      <c r="D154" s="116"/>
      <c r="E154" s="117"/>
      <c r="F154" s="190"/>
      <c r="G154" s="118"/>
    </row>
    <row r="155" spans="1:9" x14ac:dyDescent="0.25">
      <c r="A155" s="33" t="s">
        <v>309</v>
      </c>
      <c r="B155" s="225"/>
      <c r="C155" s="230" t="s">
        <v>225</v>
      </c>
      <c r="D155" s="33"/>
      <c r="E155" s="96"/>
      <c r="F155" s="191"/>
      <c r="G155" s="42">
        <f>SUM(G156:G164)</f>
        <v>0</v>
      </c>
    </row>
    <row r="156" spans="1:9" ht="42.75" x14ac:dyDescent="0.25">
      <c r="A156" s="282" t="s">
        <v>310</v>
      </c>
      <c r="B156" s="283" t="s">
        <v>242</v>
      </c>
      <c r="C156" s="284" t="s">
        <v>226</v>
      </c>
      <c r="D156" s="285" t="s">
        <v>210</v>
      </c>
      <c r="E156" s="166">
        <v>1</v>
      </c>
      <c r="F156" s="286"/>
      <c r="G156" s="167">
        <f t="shared" si="13"/>
        <v>0</v>
      </c>
    </row>
    <row r="157" spans="1:9" s="192" customFormat="1" ht="48" customHeight="1" x14ac:dyDescent="0.25">
      <c r="A157" s="278" t="s">
        <v>311</v>
      </c>
      <c r="B157" s="287" t="s">
        <v>242</v>
      </c>
      <c r="C157" s="279" t="s">
        <v>227</v>
      </c>
      <c r="D157" s="280" t="s">
        <v>210</v>
      </c>
      <c r="E157" s="169">
        <v>1</v>
      </c>
      <c r="F157" s="281"/>
      <c r="G157" s="170">
        <f t="shared" si="13"/>
        <v>0</v>
      </c>
      <c r="I157" s="152"/>
    </row>
    <row r="158" spans="1:9" s="192" customFormat="1" ht="48" customHeight="1" x14ac:dyDescent="0.25">
      <c r="A158" s="278" t="s">
        <v>312</v>
      </c>
      <c r="B158" s="287" t="s">
        <v>242</v>
      </c>
      <c r="C158" s="279" t="s">
        <v>228</v>
      </c>
      <c r="D158" s="280" t="s">
        <v>210</v>
      </c>
      <c r="E158" s="169">
        <v>1</v>
      </c>
      <c r="F158" s="281"/>
      <c r="G158" s="170">
        <f t="shared" si="13"/>
        <v>0</v>
      </c>
      <c r="I158" s="152"/>
    </row>
    <row r="159" spans="1:9" s="192" customFormat="1" ht="42.75" x14ac:dyDescent="0.25">
      <c r="A159" s="278" t="s">
        <v>313</v>
      </c>
      <c r="B159" s="287" t="s">
        <v>242</v>
      </c>
      <c r="C159" s="279" t="s">
        <v>229</v>
      </c>
      <c r="D159" s="280" t="s">
        <v>210</v>
      </c>
      <c r="E159" s="169">
        <v>1</v>
      </c>
      <c r="F159" s="281"/>
      <c r="G159" s="170">
        <f t="shared" si="13"/>
        <v>0</v>
      </c>
      <c r="I159" s="152"/>
    </row>
    <row r="160" spans="1:9" ht="42.75" x14ac:dyDescent="0.25">
      <c r="A160" s="278" t="s">
        <v>316</v>
      </c>
      <c r="B160" s="287" t="s">
        <v>242</v>
      </c>
      <c r="C160" s="279" t="s">
        <v>230</v>
      </c>
      <c r="D160" s="280" t="s">
        <v>210</v>
      </c>
      <c r="E160" s="169">
        <v>1</v>
      </c>
      <c r="F160" s="281"/>
      <c r="G160" s="170">
        <f t="shared" si="13"/>
        <v>0</v>
      </c>
    </row>
    <row r="161" spans="1:9" s="192" customFormat="1" ht="28.5" x14ac:dyDescent="0.25">
      <c r="A161" s="278" t="s">
        <v>317</v>
      </c>
      <c r="B161" s="287" t="s">
        <v>242</v>
      </c>
      <c r="C161" s="279" t="s">
        <v>231</v>
      </c>
      <c r="D161" s="280" t="s">
        <v>210</v>
      </c>
      <c r="E161" s="169">
        <v>1</v>
      </c>
      <c r="F161" s="281"/>
      <c r="G161" s="170">
        <f t="shared" si="13"/>
        <v>0</v>
      </c>
      <c r="I161" s="152"/>
    </row>
    <row r="162" spans="1:9" s="192" customFormat="1" ht="28.5" x14ac:dyDescent="0.25">
      <c r="A162" s="278" t="s">
        <v>318</v>
      </c>
      <c r="B162" s="287" t="s">
        <v>242</v>
      </c>
      <c r="C162" s="279" t="s">
        <v>232</v>
      </c>
      <c r="D162" s="280" t="s">
        <v>210</v>
      </c>
      <c r="E162" s="169">
        <v>1</v>
      </c>
      <c r="F162" s="281"/>
      <c r="G162" s="170">
        <f t="shared" si="13"/>
        <v>0</v>
      </c>
      <c r="I162" s="152"/>
    </row>
    <row r="163" spans="1:9" s="192" customFormat="1" ht="28.5" x14ac:dyDescent="0.25">
      <c r="A163" s="278" t="s">
        <v>319</v>
      </c>
      <c r="B163" s="287" t="s">
        <v>242</v>
      </c>
      <c r="C163" s="279" t="s">
        <v>233</v>
      </c>
      <c r="D163" s="280" t="s">
        <v>210</v>
      </c>
      <c r="E163" s="169">
        <v>2</v>
      </c>
      <c r="F163" s="281"/>
      <c r="G163" s="170">
        <f t="shared" si="13"/>
        <v>0</v>
      </c>
      <c r="I163" s="152"/>
    </row>
    <row r="164" spans="1:9" x14ac:dyDescent="0.25">
      <c r="A164" s="304" t="s">
        <v>350</v>
      </c>
      <c r="B164" s="305" t="s">
        <v>104</v>
      </c>
      <c r="C164" s="306" t="s">
        <v>547</v>
      </c>
      <c r="D164" s="307" t="s">
        <v>464</v>
      </c>
      <c r="E164" s="308">
        <v>24</v>
      </c>
      <c r="F164" s="309"/>
      <c r="G164" s="310">
        <f t="shared" si="13"/>
        <v>0</v>
      </c>
    </row>
    <row r="165" spans="1:9" x14ac:dyDescent="0.25">
      <c r="A165" s="116"/>
      <c r="B165" s="34"/>
      <c r="C165" s="239"/>
      <c r="D165" s="116"/>
      <c r="E165" s="117"/>
      <c r="F165" s="41"/>
      <c r="G165" s="118"/>
    </row>
    <row r="166" spans="1:9" x14ac:dyDescent="0.25">
      <c r="A166" s="33" t="s">
        <v>351</v>
      </c>
      <c r="B166" s="33"/>
      <c r="C166" s="230" t="s">
        <v>234</v>
      </c>
      <c r="D166" s="33" t="s">
        <v>206</v>
      </c>
      <c r="E166" s="96"/>
      <c r="F166" s="40"/>
      <c r="G166" s="42">
        <f>SUM(G167:G173)</f>
        <v>0</v>
      </c>
    </row>
    <row r="167" spans="1:9" ht="27" customHeight="1" x14ac:dyDescent="0.25">
      <c r="A167" s="106" t="s">
        <v>352</v>
      </c>
      <c r="B167" s="49" t="s">
        <v>302</v>
      </c>
      <c r="C167" s="231" t="s">
        <v>577</v>
      </c>
      <c r="D167" s="106" t="s">
        <v>465</v>
      </c>
      <c r="E167" s="108">
        <v>1007.9999999999999</v>
      </c>
      <c r="F167" s="241"/>
      <c r="G167" s="110">
        <f t="shared" si="13"/>
        <v>0</v>
      </c>
      <c r="H167" s="154"/>
    </row>
    <row r="168" spans="1:9" ht="27" customHeight="1" x14ac:dyDescent="0.25">
      <c r="A168" s="111" t="s">
        <v>353</v>
      </c>
      <c r="B168" s="50" t="s">
        <v>81</v>
      </c>
      <c r="C168" s="231" t="s">
        <v>585</v>
      </c>
      <c r="D168" s="106" t="s">
        <v>465</v>
      </c>
      <c r="E168" s="112">
        <v>46</v>
      </c>
      <c r="F168" s="241"/>
      <c r="G168" s="113">
        <f t="shared" si="13"/>
        <v>0</v>
      </c>
    </row>
    <row r="169" spans="1:9" ht="27" customHeight="1" x14ac:dyDescent="0.25">
      <c r="A169" s="111" t="s">
        <v>354</v>
      </c>
      <c r="B169" s="50" t="s">
        <v>82</v>
      </c>
      <c r="C169" s="231" t="s">
        <v>586</v>
      </c>
      <c r="D169" s="106" t="s">
        <v>465</v>
      </c>
      <c r="E169" s="112">
        <v>336</v>
      </c>
      <c r="F169" s="241"/>
      <c r="G169" s="113">
        <f t="shared" si="13"/>
        <v>0</v>
      </c>
    </row>
    <row r="170" spans="1:9" ht="27" customHeight="1" x14ac:dyDescent="0.25">
      <c r="A170" s="111" t="s">
        <v>355</v>
      </c>
      <c r="B170" s="50" t="s">
        <v>83</v>
      </c>
      <c r="C170" s="231" t="s">
        <v>587</v>
      </c>
      <c r="D170" s="106" t="s">
        <v>465</v>
      </c>
      <c r="E170" s="112">
        <v>154</v>
      </c>
      <c r="F170" s="241"/>
      <c r="G170" s="113">
        <f t="shared" si="13"/>
        <v>0</v>
      </c>
    </row>
    <row r="171" spans="1:9" ht="27" customHeight="1" x14ac:dyDescent="0.25">
      <c r="A171" s="111" t="s">
        <v>356</v>
      </c>
      <c r="B171" s="50" t="s">
        <v>84</v>
      </c>
      <c r="C171" s="231" t="s">
        <v>588</v>
      </c>
      <c r="D171" s="106" t="s">
        <v>465</v>
      </c>
      <c r="E171" s="112">
        <v>1200</v>
      </c>
      <c r="F171" s="241"/>
      <c r="G171" s="113">
        <f t="shared" si="13"/>
        <v>0</v>
      </c>
    </row>
    <row r="172" spans="1:9" ht="27" customHeight="1" x14ac:dyDescent="0.25">
      <c r="A172" s="111" t="s">
        <v>357</v>
      </c>
      <c r="B172" s="50" t="s">
        <v>85</v>
      </c>
      <c r="C172" s="231" t="s">
        <v>589</v>
      </c>
      <c r="D172" s="106" t="s">
        <v>465</v>
      </c>
      <c r="E172" s="112">
        <v>574</v>
      </c>
      <c r="F172" s="241"/>
      <c r="G172" s="113">
        <f t="shared" si="13"/>
        <v>0</v>
      </c>
    </row>
    <row r="173" spans="1:9" ht="27" customHeight="1" x14ac:dyDescent="0.25">
      <c r="A173" s="114" t="s">
        <v>358</v>
      </c>
      <c r="B173" s="51" t="s">
        <v>86</v>
      </c>
      <c r="C173" s="231" t="s">
        <v>590</v>
      </c>
      <c r="D173" s="106" t="s">
        <v>465</v>
      </c>
      <c r="E173" s="119">
        <v>2700</v>
      </c>
      <c r="F173" s="241"/>
      <c r="G173" s="121">
        <f t="shared" si="13"/>
        <v>0</v>
      </c>
    </row>
    <row r="174" spans="1:9" x14ac:dyDescent="0.25">
      <c r="A174" s="116"/>
      <c r="B174" s="34"/>
      <c r="C174" s="233"/>
      <c r="D174" s="116"/>
      <c r="E174" s="117"/>
      <c r="F174" s="118"/>
      <c r="G174" s="118"/>
      <c r="I174" s="155"/>
    </row>
    <row r="175" spans="1:9" x14ac:dyDescent="0.25">
      <c r="A175" s="33" t="s">
        <v>359</v>
      </c>
      <c r="B175" s="33"/>
      <c r="C175" s="230" t="s">
        <v>235</v>
      </c>
      <c r="D175" s="33"/>
      <c r="E175" s="96"/>
      <c r="F175" s="40"/>
      <c r="G175" s="42">
        <f>SUM(G176:G193)</f>
        <v>0</v>
      </c>
    </row>
    <row r="176" spans="1:9" x14ac:dyDescent="0.25">
      <c r="A176" s="106" t="s">
        <v>360</v>
      </c>
      <c r="B176" s="49" t="s">
        <v>66</v>
      </c>
      <c r="C176" s="231" t="s">
        <v>565</v>
      </c>
      <c r="D176" s="106" t="s">
        <v>210</v>
      </c>
      <c r="E176" s="108">
        <v>2</v>
      </c>
      <c r="F176" s="241"/>
      <c r="G176" s="110">
        <f t="shared" si="13"/>
        <v>0</v>
      </c>
    </row>
    <row r="177" spans="1:9" x14ac:dyDescent="0.25">
      <c r="A177" s="111" t="s">
        <v>361</v>
      </c>
      <c r="B177" s="50" t="s">
        <v>67</v>
      </c>
      <c r="C177" s="231" t="s">
        <v>566</v>
      </c>
      <c r="D177" s="106" t="s">
        <v>210</v>
      </c>
      <c r="E177" s="112">
        <v>48</v>
      </c>
      <c r="F177" s="241"/>
      <c r="G177" s="113">
        <f t="shared" si="13"/>
        <v>0</v>
      </c>
    </row>
    <row r="178" spans="1:9" x14ac:dyDescent="0.25">
      <c r="A178" s="111" t="s">
        <v>362</v>
      </c>
      <c r="B178" s="50" t="s">
        <v>68</v>
      </c>
      <c r="C178" s="231" t="s">
        <v>567</v>
      </c>
      <c r="D178" s="106" t="s">
        <v>568</v>
      </c>
      <c r="E178" s="112">
        <v>3</v>
      </c>
      <c r="F178" s="241"/>
      <c r="G178" s="113">
        <f t="shared" si="13"/>
        <v>0</v>
      </c>
    </row>
    <row r="179" spans="1:9" x14ac:dyDescent="0.25">
      <c r="A179" s="111" t="s">
        <v>363</v>
      </c>
      <c r="B179" s="50" t="s">
        <v>70</v>
      </c>
      <c r="C179" s="231" t="s">
        <v>570</v>
      </c>
      <c r="D179" s="106" t="s">
        <v>210</v>
      </c>
      <c r="E179" s="112">
        <v>5</v>
      </c>
      <c r="F179" s="241"/>
      <c r="G179" s="113">
        <f t="shared" si="13"/>
        <v>0</v>
      </c>
    </row>
    <row r="180" spans="1:9" x14ac:dyDescent="0.25">
      <c r="A180" s="111" t="s">
        <v>364</v>
      </c>
      <c r="B180" s="50" t="s">
        <v>63</v>
      </c>
      <c r="C180" s="231" t="s">
        <v>562</v>
      </c>
      <c r="D180" s="106" t="s">
        <v>467</v>
      </c>
      <c r="E180" s="112">
        <v>21</v>
      </c>
      <c r="F180" s="241"/>
      <c r="G180" s="113">
        <f t="shared" si="13"/>
        <v>0</v>
      </c>
    </row>
    <row r="181" spans="1:9" x14ac:dyDescent="0.25">
      <c r="A181" s="111" t="s">
        <v>365</v>
      </c>
      <c r="B181" s="50" t="s">
        <v>64</v>
      </c>
      <c r="C181" s="231" t="s">
        <v>563</v>
      </c>
      <c r="D181" s="106" t="s">
        <v>467</v>
      </c>
      <c r="E181" s="112">
        <v>21</v>
      </c>
      <c r="F181" s="241"/>
      <c r="G181" s="113">
        <f t="shared" si="13"/>
        <v>0</v>
      </c>
    </row>
    <row r="182" spans="1:9" x14ac:dyDescent="0.25">
      <c r="A182" s="111" t="s">
        <v>366</v>
      </c>
      <c r="B182" s="50" t="s">
        <v>69</v>
      </c>
      <c r="C182" s="231" t="s">
        <v>569</v>
      </c>
      <c r="D182" s="106" t="s">
        <v>568</v>
      </c>
      <c r="E182" s="112">
        <v>3</v>
      </c>
      <c r="F182" s="241"/>
      <c r="G182" s="113">
        <f t="shared" si="13"/>
        <v>0</v>
      </c>
    </row>
    <row r="183" spans="1:9" ht="28.5" x14ac:dyDescent="0.25">
      <c r="A183" s="111" t="s">
        <v>367</v>
      </c>
      <c r="B183" s="50" t="s">
        <v>73</v>
      </c>
      <c r="C183" s="231" t="s">
        <v>574</v>
      </c>
      <c r="D183" s="106" t="s">
        <v>465</v>
      </c>
      <c r="E183" s="112">
        <v>70</v>
      </c>
      <c r="F183" s="241"/>
      <c r="G183" s="113">
        <f t="shared" si="13"/>
        <v>0</v>
      </c>
    </row>
    <row r="184" spans="1:9" ht="28.5" x14ac:dyDescent="0.25">
      <c r="A184" s="111" t="s">
        <v>368</v>
      </c>
      <c r="B184" s="50" t="s">
        <v>74</v>
      </c>
      <c r="C184" s="231" t="s">
        <v>575</v>
      </c>
      <c r="D184" s="106" t="s">
        <v>465</v>
      </c>
      <c r="E184" s="112">
        <v>40</v>
      </c>
      <c r="F184" s="241"/>
      <c r="G184" s="113">
        <f t="shared" si="13"/>
        <v>0</v>
      </c>
    </row>
    <row r="185" spans="1:9" ht="28.5" x14ac:dyDescent="0.25">
      <c r="A185" s="111" t="s">
        <v>369</v>
      </c>
      <c r="B185" s="50" t="s">
        <v>75</v>
      </c>
      <c r="C185" s="231" t="s">
        <v>576</v>
      </c>
      <c r="D185" s="106" t="s">
        <v>465</v>
      </c>
      <c r="E185" s="112">
        <v>40</v>
      </c>
      <c r="F185" s="241"/>
      <c r="G185" s="113">
        <f t="shared" si="13"/>
        <v>0</v>
      </c>
    </row>
    <row r="186" spans="1:9" ht="28.5" x14ac:dyDescent="0.25">
      <c r="A186" s="111" t="s">
        <v>370</v>
      </c>
      <c r="B186" s="50" t="s">
        <v>71</v>
      </c>
      <c r="C186" s="231" t="s">
        <v>571</v>
      </c>
      <c r="D186" s="106" t="s">
        <v>467</v>
      </c>
      <c r="E186" s="112">
        <v>9</v>
      </c>
      <c r="F186" s="241"/>
      <c r="G186" s="113">
        <f t="shared" si="13"/>
        <v>0</v>
      </c>
    </row>
    <row r="187" spans="1:9" ht="24" customHeight="1" x14ac:dyDescent="0.25">
      <c r="A187" s="111" t="s">
        <v>371</v>
      </c>
      <c r="B187" s="50" t="s">
        <v>72</v>
      </c>
      <c r="C187" s="231" t="s">
        <v>573</v>
      </c>
      <c r="D187" s="106" t="s">
        <v>210</v>
      </c>
      <c r="E187" s="112">
        <v>3</v>
      </c>
      <c r="F187" s="241"/>
      <c r="G187" s="113">
        <f t="shared" si="13"/>
        <v>0</v>
      </c>
    </row>
    <row r="188" spans="1:9" ht="28.5" x14ac:dyDescent="0.25">
      <c r="A188" s="311" t="s">
        <v>372</v>
      </c>
      <c r="B188" s="287" t="s">
        <v>242</v>
      </c>
      <c r="C188" s="279" t="s">
        <v>236</v>
      </c>
      <c r="D188" s="280" t="s">
        <v>237</v>
      </c>
      <c r="E188" s="169">
        <v>120</v>
      </c>
      <c r="F188" s="281"/>
      <c r="G188" s="170">
        <f t="shared" ref="G188:G193" si="16">E188*F188</f>
        <v>0</v>
      </c>
      <c r="I188" s="192"/>
    </row>
    <row r="189" spans="1:9" ht="42.75" x14ac:dyDescent="0.25">
      <c r="A189" s="278" t="s">
        <v>373</v>
      </c>
      <c r="B189" s="287" t="s">
        <v>242</v>
      </c>
      <c r="C189" s="279" t="s">
        <v>451</v>
      </c>
      <c r="D189" s="280" t="s">
        <v>237</v>
      </c>
      <c r="E189" s="169">
        <v>12</v>
      </c>
      <c r="F189" s="281"/>
      <c r="G189" s="170">
        <f t="shared" si="16"/>
        <v>0</v>
      </c>
      <c r="H189" s="192"/>
      <c r="I189" s="192"/>
    </row>
    <row r="190" spans="1:9" s="192" customFormat="1" ht="21.6" customHeight="1" x14ac:dyDescent="0.25">
      <c r="A190" s="278" t="s">
        <v>374</v>
      </c>
      <c r="B190" s="287" t="s">
        <v>242</v>
      </c>
      <c r="C190" s="279" t="s">
        <v>238</v>
      </c>
      <c r="D190" s="280" t="s">
        <v>239</v>
      </c>
      <c r="E190" s="169">
        <v>45000</v>
      </c>
      <c r="F190" s="281"/>
      <c r="G190" s="170">
        <f t="shared" si="16"/>
        <v>0</v>
      </c>
    </row>
    <row r="191" spans="1:9" ht="28.5" x14ac:dyDescent="0.25">
      <c r="A191" s="311" t="s">
        <v>375</v>
      </c>
      <c r="B191" s="287" t="s">
        <v>242</v>
      </c>
      <c r="C191" s="279" t="s">
        <v>240</v>
      </c>
      <c r="D191" s="280" t="s">
        <v>450</v>
      </c>
      <c r="E191" s="169">
        <v>4</v>
      </c>
      <c r="F191" s="281"/>
      <c r="G191" s="170">
        <f t="shared" si="16"/>
        <v>0</v>
      </c>
      <c r="I191" s="192"/>
    </row>
    <row r="192" spans="1:9" s="192" customFormat="1" ht="28.5" x14ac:dyDescent="0.25">
      <c r="A192" s="278" t="s">
        <v>376</v>
      </c>
      <c r="B192" s="287" t="s">
        <v>242</v>
      </c>
      <c r="C192" s="279" t="s">
        <v>259</v>
      </c>
      <c r="D192" s="280" t="s">
        <v>237</v>
      </c>
      <c r="E192" s="169">
        <v>120</v>
      </c>
      <c r="F192" s="281"/>
      <c r="G192" s="170">
        <f t="shared" si="16"/>
        <v>0</v>
      </c>
    </row>
    <row r="193" spans="1:7" ht="28.5" x14ac:dyDescent="0.25">
      <c r="A193" s="114" t="s">
        <v>449</v>
      </c>
      <c r="B193" s="54" t="s">
        <v>86</v>
      </c>
      <c r="C193" s="231" t="s">
        <v>590</v>
      </c>
      <c r="D193" s="106" t="s">
        <v>465</v>
      </c>
      <c r="E193" s="130">
        <v>1100</v>
      </c>
      <c r="F193" s="241"/>
      <c r="G193" s="131">
        <f t="shared" si="16"/>
        <v>0</v>
      </c>
    </row>
    <row r="194" spans="1:7" x14ac:dyDescent="0.25">
      <c r="A194" s="116"/>
      <c r="B194" s="35"/>
      <c r="C194" s="238"/>
      <c r="D194" s="132"/>
      <c r="E194" s="133"/>
      <c r="F194" s="134"/>
      <c r="G194" s="134"/>
    </row>
    <row r="195" spans="1:7" x14ac:dyDescent="0.25">
      <c r="A195" s="33" t="s">
        <v>377</v>
      </c>
      <c r="B195" s="33"/>
      <c r="C195" s="230" t="s">
        <v>241</v>
      </c>
      <c r="D195" s="33"/>
      <c r="E195" s="96"/>
      <c r="F195" s="40"/>
      <c r="G195" s="42">
        <f>SUM(G196:G211)</f>
        <v>0</v>
      </c>
    </row>
    <row r="196" spans="1:7" x14ac:dyDescent="0.25">
      <c r="A196" s="106" t="s">
        <v>378</v>
      </c>
      <c r="B196" s="49" t="s">
        <v>87</v>
      </c>
      <c r="C196" s="231" t="s">
        <v>591</v>
      </c>
      <c r="D196" s="106" t="s">
        <v>210</v>
      </c>
      <c r="E196" s="108">
        <v>1</v>
      </c>
      <c r="F196" s="241"/>
      <c r="G196" s="110">
        <f t="shared" si="13"/>
        <v>0</v>
      </c>
    </row>
    <row r="197" spans="1:7" x14ac:dyDescent="0.25">
      <c r="A197" s="111" t="s">
        <v>379</v>
      </c>
      <c r="B197" s="50" t="s">
        <v>88</v>
      </c>
      <c r="C197" s="231" t="s">
        <v>592</v>
      </c>
      <c r="D197" s="106" t="s">
        <v>210</v>
      </c>
      <c r="E197" s="112">
        <v>1</v>
      </c>
      <c r="F197" s="241"/>
      <c r="G197" s="113">
        <f t="shared" si="13"/>
        <v>0</v>
      </c>
    </row>
    <row r="198" spans="1:7" x14ac:dyDescent="0.25">
      <c r="A198" s="111" t="s">
        <v>380</v>
      </c>
      <c r="B198" s="50" t="s">
        <v>89</v>
      </c>
      <c r="C198" s="231" t="s">
        <v>593</v>
      </c>
      <c r="D198" s="106" t="s">
        <v>210</v>
      </c>
      <c r="E198" s="112">
        <v>36</v>
      </c>
      <c r="F198" s="241"/>
      <c r="G198" s="113">
        <f t="shared" si="13"/>
        <v>0</v>
      </c>
    </row>
    <row r="199" spans="1:7" x14ac:dyDescent="0.25">
      <c r="A199" s="111" t="s">
        <v>381</v>
      </c>
      <c r="B199" s="50" t="s">
        <v>90</v>
      </c>
      <c r="C199" s="231" t="s">
        <v>594</v>
      </c>
      <c r="D199" s="106" t="s">
        <v>210</v>
      </c>
      <c r="E199" s="112">
        <v>1</v>
      </c>
      <c r="F199" s="241"/>
      <c r="G199" s="113">
        <f t="shared" si="13"/>
        <v>0</v>
      </c>
    </row>
    <row r="200" spans="1:7" x14ac:dyDescent="0.25">
      <c r="A200" s="111" t="s">
        <v>382</v>
      </c>
      <c r="B200" s="50" t="s">
        <v>91</v>
      </c>
      <c r="C200" s="231" t="s">
        <v>595</v>
      </c>
      <c r="D200" s="106" t="s">
        <v>465</v>
      </c>
      <c r="E200" s="112">
        <v>1</v>
      </c>
      <c r="F200" s="241"/>
      <c r="G200" s="113">
        <f t="shared" si="13"/>
        <v>0</v>
      </c>
    </row>
    <row r="201" spans="1:7" x14ac:dyDescent="0.25">
      <c r="A201" s="111" t="s">
        <v>383</v>
      </c>
      <c r="B201" s="50" t="s">
        <v>92</v>
      </c>
      <c r="C201" s="231" t="s">
        <v>596</v>
      </c>
      <c r="D201" s="106" t="s">
        <v>210</v>
      </c>
      <c r="E201" s="112">
        <v>40</v>
      </c>
      <c r="F201" s="241"/>
      <c r="G201" s="113">
        <f t="shared" si="13"/>
        <v>0</v>
      </c>
    </row>
    <row r="202" spans="1:7" x14ac:dyDescent="0.25">
      <c r="A202" s="111" t="s">
        <v>384</v>
      </c>
      <c r="B202" s="50" t="s">
        <v>93</v>
      </c>
      <c r="C202" s="231" t="s">
        <v>597</v>
      </c>
      <c r="D202" s="106" t="s">
        <v>210</v>
      </c>
      <c r="E202" s="112">
        <v>54</v>
      </c>
      <c r="F202" s="241"/>
      <c r="G202" s="113">
        <f t="shared" si="13"/>
        <v>0</v>
      </c>
    </row>
    <row r="203" spans="1:7" x14ac:dyDescent="0.25">
      <c r="A203" s="111" t="s">
        <v>385</v>
      </c>
      <c r="B203" s="50" t="s">
        <v>94</v>
      </c>
      <c r="C203" s="231" t="s">
        <v>638</v>
      </c>
      <c r="D203" s="106" t="s">
        <v>210</v>
      </c>
      <c r="E203" s="112">
        <v>40</v>
      </c>
      <c r="F203" s="241"/>
      <c r="G203" s="113">
        <f t="shared" ref="G203:G211" si="17">E203*F203</f>
        <v>0</v>
      </c>
    </row>
    <row r="204" spans="1:7" ht="28.5" x14ac:dyDescent="0.25">
      <c r="A204" s="111" t="s">
        <v>386</v>
      </c>
      <c r="B204" s="50" t="s">
        <v>95</v>
      </c>
      <c r="C204" s="231" t="s">
        <v>598</v>
      </c>
      <c r="D204" s="106" t="s">
        <v>465</v>
      </c>
      <c r="E204" s="112">
        <v>361</v>
      </c>
      <c r="F204" s="241"/>
      <c r="G204" s="113">
        <f t="shared" si="17"/>
        <v>0</v>
      </c>
    </row>
    <row r="205" spans="1:7" x14ac:dyDescent="0.25">
      <c r="A205" s="111" t="s">
        <v>387</v>
      </c>
      <c r="B205" s="50" t="s">
        <v>96</v>
      </c>
      <c r="C205" s="231" t="s">
        <v>599</v>
      </c>
      <c r="D205" s="106" t="s">
        <v>210</v>
      </c>
      <c r="E205" s="112">
        <v>40</v>
      </c>
      <c r="F205" s="241"/>
      <c r="G205" s="113">
        <f t="shared" si="17"/>
        <v>0</v>
      </c>
    </row>
    <row r="206" spans="1:7" ht="28.5" x14ac:dyDescent="0.25">
      <c r="A206" s="111" t="s">
        <v>388</v>
      </c>
      <c r="B206" s="50" t="s">
        <v>98</v>
      </c>
      <c r="C206" s="231" t="s">
        <v>601</v>
      </c>
      <c r="D206" s="106" t="s">
        <v>210</v>
      </c>
      <c r="E206" s="112">
        <v>38</v>
      </c>
      <c r="F206" s="241"/>
      <c r="G206" s="113">
        <f t="shared" si="17"/>
        <v>0</v>
      </c>
    </row>
    <row r="207" spans="1:7" ht="28.5" x14ac:dyDescent="0.25">
      <c r="A207" s="111" t="s">
        <v>389</v>
      </c>
      <c r="B207" s="50" t="s">
        <v>99</v>
      </c>
      <c r="C207" s="231" t="s">
        <v>602</v>
      </c>
      <c r="D207" s="106" t="s">
        <v>210</v>
      </c>
      <c r="E207" s="112">
        <v>46</v>
      </c>
      <c r="F207" s="241"/>
      <c r="G207" s="113">
        <f t="shared" si="17"/>
        <v>0</v>
      </c>
    </row>
    <row r="208" spans="1:7" x14ac:dyDescent="0.25">
      <c r="A208" s="111" t="s">
        <v>390</v>
      </c>
      <c r="B208" s="50" t="s">
        <v>77</v>
      </c>
      <c r="C208" s="231" t="s">
        <v>579</v>
      </c>
      <c r="D208" s="106" t="s">
        <v>465</v>
      </c>
      <c r="E208" s="112">
        <v>380</v>
      </c>
      <c r="F208" s="241"/>
      <c r="G208" s="113">
        <f t="shared" si="17"/>
        <v>0</v>
      </c>
    </row>
    <row r="209" spans="1:7" x14ac:dyDescent="0.25">
      <c r="A209" s="111" t="s">
        <v>391</v>
      </c>
      <c r="B209" s="50" t="s">
        <v>78</v>
      </c>
      <c r="C209" s="231" t="s">
        <v>580</v>
      </c>
      <c r="D209" s="106" t="s">
        <v>465</v>
      </c>
      <c r="E209" s="112">
        <v>620</v>
      </c>
      <c r="F209" s="241"/>
      <c r="G209" s="113">
        <f t="shared" si="17"/>
        <v>0</v>
      </c>
    </row>
    <row r="210" spans="1:7" ht="28.5" x14ac:dyDescent="0.25">
      <c r="A210" s="111" t="s">
        <v>392</v>
      </c>
      <c r="B210" s="50" t="s">
        <v>97</v>
      </c>
      <c r="C210" s="231" t="s">
        <v>600</v>
      </c>
      <c r="D210" s="106" t="s">
        <v>210</v>
      </c>
      <c r="E210" s="112">
        <v>40</v>
      </c>
      <c r="F210" s="241"/>
      <c r="G210" s="113">
        <f t="shared" si="17"/>
        <v>0</v>
      </c>
    </row>
    <row r="211" spans="1:7" x14ac:dyDescent="0.25">
      <c r="A211" s="114" t="s">
        <v>393</v>
      </c>
      <c r="B211" s="54" t="s">
        <v>65</v>
      </c>
      <c r="C211" s="231" t="s">
        <v>564</v>
      </c>
      <c r="D211" s="106" t="s">
        <v>465</v>
      </c>
      <c r="E211" s="130">
        <v>152</v>
      </c>
      <c r="F211" s="241"/>
      <c r="G211" s="131">
        <f t="shared" si="17"/>
        <v>0</v>
      </c>
    </row>
    <row r="212" spans="1:7" x14ac:dyDescent="0.25">
      <c r="A212" s="135"/>
      <c r="B212" s="91"/>
      <c r="C212" s="240"/>
      <c r="D212" s="136"/>
      <c r="E212" s="137"/>
      <c r="F212" s="138"/>
      <c r="G212" s="139"/>
    </row>
    <row r="213" spans="1:7" ht="18.75" x14ac:dyDescent="0.25">
      <c r="A213" s="55" t="s">
        <v>269</v>
      </c>
      <c r="B213" s="56" t="s">
        <v>258</v>
      </c>
      <c r="C213" s="229" t="s">
        <v>280</v>
      </c>
      <c r="D213" s="107"/>
      <c r="E213" s="156"/>
      <c r="F213" s="157"/>
      <c r="G213" s="58">
        <f>G214+G222+G227+G231+G234+G240</f>
        <v>0</v>
      </c>
    </row>
    <row r="214" spans="1:7" x14ac:dyDescent="0.25">
      <c r="A214" s="33" t="s">
        <v>394</v>
      </c>
      <c r="B214" s="33"/>
      <c r="C214" s="230" t="s">
        <v>290</v>
      </c>
      <c r="D214" s="33"/>
      <c r="E214" s="96"/>
      <c r="F214" s="40"/>
      <c r="G214" s="42">
        <f>SUM(G215:G221)</f>
        <v>0</v>
      </c>
    </row>
    <row r="215" spans="1:7" ht="28.5" x14ac:dyDescent="0.25">
      <c r="A215" s="106" t="s">
        <v>272</v>
      </c>
      <c r="B215" s="165" t="s">
        <v>284</v>
      </c>
      <c r="C215" s="231" t="s">
        <v>483</v>
      </c>
      <c r="D215" s="106" t="s">
        <v>464</v>
      </c>
      <c r="E215" s="166">
        <v>12</v>
      </c>
      <c r="F215" s="241"/>
      <c r="G215" s="167">
        <f t="shared" ref="G215" si="18">E215*F215</f>
        <v>0</v>
      </c>
    </row>
    <row r="216" spans="1:7" ht="28.5" x14ac:dyDescent="0.25">
      <c r="A216" s="111" t="s">
        <v>273</v>
      </c>
      <c r="B216" s="168" t="s">
        <v>286</v>
      </c>
      <c r="C216" s="231" t="s">
        <v>484</v>
      </c>
      <c r="D216" s="106" t="s">
        <v>466</v>
      </c>
      <c r="E216" s="169">
        <v>1</v>
      </c>
      <c r="F216" s="241"/>
      <c r="G216" s="170">
        <f t="shared" ref="G216:G238" si="19">E216*F216</f>
        <v>0</v>
      </c>
    </row>
    <row r="217" spans="1:7" x14ac:dyDescent="0.25">
      <c r="A217" s="111" t="s">
        <v>274</v>
      </c>
      <c r="B217" s="168" t="s">
        <v>291</v>
      </c>
      <c r="C217" s="231" t="s">
        <v>482</v>
      </c>
      <c r="D217" s="106" t="s">
        <v>466</v>
      </c>
      <c r="E217" s="169">
        <v>36</v>
      </c>
      <c r="F217" s="241"/>
      <c r="G217" s="170">
        <f t="shared" ref="G217:G220" si="20">E217*F217</f>
        <v>0</v>
      </c>
    </row>
    <row r="218" spans="1:7" ht="28.5" x14ac:dyDescent="0.25">
      <c r="A218" s="111" t="s">
        <v>275</v>
      </c>
      <c r="B218" s="168" t="s">
        <v>293</v>
      </c>
      <c r="C218" s="231" t="s">
        <v>500</v>
      </c>
      <c r="D218" s="106" t="s">
        <v>466</v>
      </c>
      <c r="E218" s="169">
        <v>46.800000000000004</v>
      </c>
      <c r="F218" s="241"/>
      <c r="G218" s="170">
        <f t="shared" si="20"/>
        <v>0</v>
      </c>
    </row>
    <row r="219" spans="1:7" ht="28.5" x14ac:dyDescent="0.25">
      <c r="A219" s="111" t="s">
        <v>276</v>
      </c>
      <c r="B219" s="168" t="s">
        <v>292</v>
      </c>
      <c r="C219" s="231" t="s">
        <v>501</v>
      </c>
      <c r="D219" s="106" t="s">
        <v>466</v>
      </c>
      <c r="E219" s="169">
        <v>63.7</v>
      </c>
      <c r="F219" s="241"/>
      <c r="G219" s="170">
        <f t="shared" si="20"/>
        <v>0</v>
      </c>
    </row>
    <row r="220" spans="1:7" x14ac:dyDescent="0.25">
      <c r="A220" s="114" t="s">
        <v>277</v>
      </c>
      <c r="B220" s="158" t="s">
        <v>430</v>
      </c>
      <c r="C220" s="231" t="s">
        <v>505</v>
      </c>
      <c r="D220" s="106" t="s">
        <v>466</v>
      </c>
      <c r="E220" s="159">
        <v>63.7</v>
      </c>
      <c r="F220" s="241"/>
      <c r="G220" s="160">
        <f t="shared" si="20"/>
        <v>0</v>
      </c>
    </row>
    <row r="221" spans="1:7" x14ac:dyDescent="0.25">
      <c r="A221" s="135"/>
      <c r="B221" s="161"/>
      <c r="C221" s="240"/>
      <c r="D221" s="136"/>
      <c r="E221" s="162"/>
      <c r="F221" s="163"/>
      <c r="G221" s="164"/>
    </row>
    <row r="222" spans="1:7" x14ac:dyDescent="0.25">
      <c r="A222" s="33" t="s">
        <v>395</v>
      </c>
      <c r="B222" s="33"/>
      <c r="C222" s="230" t="s">
        <v>25</v>
      </c>
      <c r="D222" s="33"/>
      <c r="E222" s="96"/>
      <c r="F222" s="40"/>
      <c r="G222" s="42">
        <f>SUM(G223:G226)</f>
        <v>0</v>
      </c>
    </row>
    <row r="223" spans="1:7" x14ac:dyDescent="0.25">
      <c r="A223" s="106" t="s">
        <v>396</v>
      </c>
      <c r="B223" s="165" t="s">
        <v>26</v>
      </c>
      <c r="C223" s="231" t="s">
        <v>507</v>
      </c>
      <c r="D223" s="106" t="s">
        <v>466</v>
      </c>
      <c r="E223" s="166">
        <v>504</v>
      </c>
      <c r="F223" s="241"/>
      <c r="G223" s="167">
        <f t="shared" si="19"/>
        <v>0</v>
      </c>
    </row>
    <row r="224" spans="1:7" x14ac:dyDescent="0.25">
      <c r="A224" s="111" t="s">
        <v>397</v>
      </c>
      <c r="B224" s="168" t="s">
        <v>299</v>
      </c>
      <c r="C224" s="231" t="s">
        <v>510</v>
      </c>
      <c r="D224" s="106" t="s">
        <v>466</v>
      </c>
      <c r="E224" s="169">
        <v>302.40000000000003</v>
      </c>
      <c r="F224" s="241"/>
      <c r="G224" s="170">
        <f t="shared" ref="G224:G225" si="21">E224*F224</f>
        <v>0</v>
      </c>
    </row>
    <row r="225" spans="1:7" ht="28.5" x14ac:dyDescent="0.25">
      <c r="A225" s="114" t="s">
        <v>398</v>
      </c>
      <c r="B225" s="158" t="s">
        <v>292</v>
      </c>
      <c r="C225" s="231" t="s">
        <v>501</v>
      </c>
      <c r="D225" s="106" t="s">
        <v>466</v>
      </c>
      <c r="E225" s="159">
        <v>393.12000000000006</v>
      </c>
      <c r="F225" s="241"/>
      <c r="G225" s="160">
        <f t="shared" si="21"/>
        <v>0</v>
      </c>
    </row>
    <row r="226" spans="1:7" x14ac:dyDescent="0.25">
      <c r="A226" s="171"/>
      <c r="B226" s="172"/>
      <c r="C226" s="236"/>
      <c r="D226" s="173"/>
      <c r="E226" s="174"/>
      <c r="F226" s="175"/>
      <c r="G226" s="176"/>
    </row>
    <row r="227" spans="1:7" x14ac:dyDescent="0.25">
      <c r="A227" s="33" t="s">
        <v>399</v>
      </c>
      <c r="B227" s="33"/>
      <c r="C227" s="230" t="s">
        <v>298</v>
      </c>
      <c r="D227" s="33"/>
      <c r="E227" s="96"/>
      <c r="F227" s="40"/>
      <c r="G227" s="42">
        <f>SUM(G228:G230)</f>
        <v>0</v>
      </c>
    </row>
    <row r="228" spans="1:7" x14ac:dyDescent="0.25">
      <c r="A228" s="106" t="s">
        <v>400</v>
      </c>
      <c r="B228" s="165" t="s">
        <v>295</v>
      </c>
      <c r="C228" s="231" t="s">
        <v>522</v>
      </c>
      <c r="D228" s="106" t="s">
        <v>466</v>
      </c>
      <c r="E228" s="166">
        <v>67.2</v>
      </c>
      <c r="F228" s="241"/>
      <c r="G228" s="167">
        <f t="shared" si="19"/>
        <v>0</v>
      </c>
    </row>
    <row r="229" spans="1:7" x14ac:dyDescent="0.25">
      <c r="A229" s="114" t="s">
        <v>401</v>
      </c>
      <c r="B229" s="158" t="s">
        <v>296</v>
      </c>
      <c r="C229" s="231" t="s">
        <v>520</v>
      </c>
      <c r="D229" s="106" t="s">
        <v>466</v>
      </c>
      <c r="E229" s="159">
        <v>134.4</v>
      </c>
      <c r="F229" s="241"/>
      <c r="G229" s="160">
        <f t="shared" si="19"/>
        <v>0</v>
      </c>
    </row>
    <row r="230" spans="1:7" x14ac:dyDescent="0.25">
      <c r="A230" s="171"/>
      <c r="B230" s="172"/>
      <c r="C230" s="236"/>
      <c r="D230" s="173"/>
      <c r="E230" s="174"/>
      <c r="F230" s="175"/>
      <c r="G230" s="176"/>
    </row>
    <row r="231" spans="1:7" x14ac:dyDescent="0.25">
      <c r="A231" s="33" t="s">
        <v>402</v>
      </c>
      <c r="B231" s="33"/>
      <c r="C231" s="230" t="s">
        <v>303</v>
      </c>
      <c r="D231" s="33"/>
      <c r="E231" s="96"/>
      <c r="F231" s="40"/>
      <c r="G231" s="42">
        <f>SUM(G232:G233)</f>
        <v>0</v>
      </c>
    </row>
    <row r="232" spans="1:7" ht="28.5" x14ac:dyDescent="0.25">
      <c r="A232" s="116" t="s">
        <v>403</v>
      </c>
      <c r="B232" s="177" t="s">
        <v>76</v>
      </c>
      <c r="C232" s="231" t="s">
        <v>578</v>
      </c>
      <c r="D232" s="106" t="s">
        <v>465</v>
      </c>
      <c r="E232" s="178">
        <v>2520</v>
      </c>
      <c r="F232" s="241"/>
      <c r="G232" s="179">
        <f t="shared" ref="G232" si="22">E232*F232</f>
        <v>0</v>
      </c>
    </row>
    <row r="233" spans="1:7" x14ac:dyDescent="0.25">
      <c r="A233" s="135"/>
      <c r="B233" s="161"/>
      <c r="C233" s="240"/>
      <c r="D233" s="136"/>
      <c r="E233" s="162"/>
      <c r="F233" s="163"/>
      <c r="G233" s="164"/>
    </row>
    <row r="234" spans="1:7" x14ac:dyDescent="0.25">
      <c r="A234" s="33" t="s">
        <v>404</v>
      </c>
      <c r="B234" s="33"/>
      <c r="C234" s="230" t="s">
        <v>304</v>
      </c>
      <c r="D234" s="33"/>
      <c r="E234" s="96"/>
      <c r="F234" s="40"/>
      <c r="G234" s="42">
        <f>SUM(G235:G238)</f>
        <v>0</v>
      </c>
    </row>
    <row r="235" spans="1:7" x14ac:dyDescent="0.25">
      <c r="A235" s="106" t="s">
        <v>405</v>
      </c>
      <c r="B235" s="165" t="s">
        <v>79</v>
      </c>
      <c r="C235" s="231" t="s">
        <v>581</v>
      </c>
      <c r="D235" s="106" t="s">
        <v>465</v>
      </c>
      <c r="E235" s="166">
        <v>185</v>
      </c>
      <c r="F235" s="241"/>
      <c r="G235" s="167">
        <f t="shared" si="19"/>
        <v>0</v>
      </c>
    </row>
    <row r="236" spans="1:7" x14ac:dyDescent="0.25">
      <c r="A236" s="111" t="s">
        <v>406</v>
      </c>
      <c r="B236" s="168" t="s">
        <v>80</v>
      </c>
      <c r="C236" s="231" t="s">
        <v>582</v>
      </c>
      <c r="D236" s="106" t="s">
        <v>465</v>
      </c>
      <c r="E236" s="169">
        <v>3780</v>
      </c>
      <c r="F236" s="241"/>
      <c r="G236" s="170">
        <f t="shared" si="19"/>
        <v>0</v>
      </c>
    </row>
    <row r="237" spans="1:7" x14ac:dyDescent="0.25">
      <c r="A237" s="111" t="s">
        <v>407</v>
      </c>
      <c r="B237" s="168" t="s">
        <v>307</v>
      </c>
      <c r="C237" s="231" t="s">
        <v>583</v>
      </c>
      <c r="D237" s="106" t="s">
        <v>210</v>
      </c>
      <c r="E237" s="169">
        <v>6</v>
      </c>
      <c r="F237" s="241"/>
      <c r="G237" s="170">
        <f t="shared" si="19"/>
        <v>0</v>
      </c>
    </row>
    <row r="238" spans="1:7" x14ac:dyDescent="0.25">
      <c r="A238" s="114" t="s">
        <v>408</v>
      </c>
      <c r="B238" s="158" t="s">
        <v>306</v>
      </c>
      <c r="C238" s="231" t="s">
        <v>584</v>
      </c>
      <c r="D238" s="106" t="s">
        <v>210</v>
      </c>
      <c r="E238" s="159">
        <v>12</v>
      </c>
      <c r="F238" s="241"/>
      <c r="G238" s="160">
        <f t="shared" si="19"/>
        <v>0</v>
      </c>
    </row>
    <row r="239" spans="1:7" x14ac:dyDescent="0.25">
      <c r="A239" s="135"/>
      <c r="B239" s="161"/>
      <c r="C239" s="240"/>
      <c r="D239" s="136"/>
      <c r="E239" s="162"/>
      <c r="F239" s="163"/>
      <c r="G239" s="164"/>
    </row>
    <row r="240" spans="1:7" x14ac:dyDescent="0.25">
      <c r="A240" s="33" t="s">
        <v>409</v>
      </c>
      <c r="B240" s="33"/>
      <c r="C240" s="230" t="s">
        <v>320</v>
      </c>
      <c r="D240" s="33"/>
      <c r="E240" s="96"/>
      <c r="F240" s="40"/>
      <c r="G240" s="42">
        <f>SUM(G241:G246)</f>
        <v>0</v>
      </c>
    </row>
    <row r="241" spans="1:7" x14ac:dyDescent="0.25">
      <c r="A241" s="106" t="s">
        <v>410</v>
      </c>
      <c r="B241" s="180" t="s">
        <v>314</v>
      </c>
      <c r="C241" s="231" t="s">
        <v>525</v>
      </c>
      <c r="D241" s="106" t="s">
        <v>464</v>
      </c>
      <c r="E241" s="166">
        <v>36</v>
      </c>
      <c r="F241" s="241"/>
      <c r="G241" s="167">
        <f t="shared" ref="G241:G246" si="23">E241*F241</f>
        <v>0</v>
      </c>
    </row>
    <row r="242" spans="1:7" x14ac:dyDescent="0.25">
      <c r="A242" s="111" t="s">
        <v>411</v>
      </c>
      <c r="B242" s="181" t="s">
        <v>315</v>
      </c>
      <c r="C242" s="231" t="s">
        <v>537</v>
      </c>
      <c r="D242" s="106" t="s">
        <v>466</v>
      </c>
      <c r="E242" s="169">
        <v>1.1519999999999999</v>
      </c>
      <c r="F242" s="241"/>
      <c r="G242" s="170">
        <f t="shared" si="23"/>
        <v>0</v>
      </c>
    </row>
    <row r="243" spans="1:7" x14ac:dyDescent="0.25">
      <c r="A243" s="111" t="s">
        <v>412</v>
      </c>
      <c r="B243" s="181" t="s">
        <v>53</v>
      </c>
      <c r="C243" s="231" t="s">
        <v>539</v>
      </c>
      <c r="D243" s="106" t="s">
        <v>464</v>
      </c>
      <c r="E243" s="169">
        <v>72</v>
      </c>
      <c r="F243" s="241"/>
      <c r="G243" s="170">
        <f t="shared" si="23"/>
        <v>0</v>
      </c>
    </row>
    <row r="244" spans="1:7" x14ac:dyDescent="0.25">
      <c r="A244" s="111" t="s">
        <v>413</v>
      </c>
      <c r="B244" s="181" t="s">
        <v>55</v>
      </c>
      <c r="C244" s="231" t="s">
        <v>540</v>
      </c>
      <c r="D244" s="106" t="s">
        <v>464</v>
      </c>
      <c r="E244" s="169">
        <v>72</v>
      </c>
      <c r="F244" s="241"/>
      <c r="G244" s="170">
        <f t="shared" si="23"/>
        <v>0</v>
      </c>
    </row>
    <row r="245" spans="1:7" ht="28.5" x14ac:dyDescent="0.25">
      <c r="A245" s="111" t="s">
        <v>414</v>
      </c>
      <c r="B245" s="181" t="s">
        <v>321</v>
      </c>
      <c r="C245" s="231" t="s">
        <v>544</v>
      </c>
      <c r="D245" s="106" t="s">
        <v>464</v>
      </c>
      <c r="E245" s="169">
        <v>7.1999999999999993</v>
      </c>
      <c r="F245" s="241"/>
      <c r="G245" s="170">
        <f t="shared" si="23"/>
        <v>0</v>
      </c>
    </row>
    <row r="246" spans="1:7" x14ac:dyDescent="0.25">
      <c r="A246" s="114" t="s">
        <v>415</v>
      </c>
      <c r="B246" s="182" t="s">
        <v>446</v>
      </c>
      <c r="C246" s="231" t="s">
        <v>561</v>
      </c>
      <c r="D246" s="106" t="s">
        <v>464</v>
      </c>
      <c r="E246" s="159">
        <v>14.4</v>
      </c>
      <c r="F246" s="241"/>
      <c r="G246" s="160">
        <f t="shared" si="23"/>
        <v>0</v>
      </c>
    </row>
    <row r="247" spans="1:7" x14ac:dyDescent="0.25">
      <c r="A247" s="135"/>
      <c r="B247" s="91"/>
      <c r="C247" s="240"/>
      <c r="E247" s="151"/>
      <c r="F247" s="140"/>
      <c r="G247" s="139"/>
    </row>
    <row r="248" spans="1:7" ht="18.75" x14ac:dyDescent="0.25">
      <c r="A248" s="55" t="s">
        <v>322</v>
      </c>
      <c r="B248" s="56" t="s">
        <v>258</v>
      </c>
      <c r="C248" s="229" t="s">
        <v>268</v>
      </c>
      <c r="D248" s="107"/>
      <c r="E248" s="108"/>
      <c r="F248" s="109"/>
      <c r="G248" s="58">
        <f>SUM(G249:G251)</f>
        <v>0</v>
      </c>
    </row>
    <row r="249" spans="1:7" x14ac:dyDescent="0.25">
      <c r="A249" s="106" t="s">
        <v>323</v>
      </c>
      <c r="B249" s="49" t="s">
        <v>271</v>
      </c>
      <c r="C249" s="231" t="s">
        <v>637</v>
      </c>
      <c r="D249" s="106" t="s">
        <v>572</v>
      </c>
      <c r="E249" s="108">
        <v>747.5</v>
      </c>
      <c r="F249" s="241"/>
      <c r="G249" s="110">
        <f t="shared" ref="G249" si="24">E249*F249</f>
        <v>0</v>
      </c>
    </row>
    <row r="250" spans="1:7" x14ac:dyDescent="0.25">
      <c r="A250" s="114" t="s">
        <v>324</v>
      </c>
      <c r="B250" s="54" t="s">
        <v>271</v>
      </c>
      <c r="C250" s="231" t="s">
        <v>637</v>
      </c>
      <c r="D250" s="106" t="s">
        <v>572</v>
      </c>
      <c r="E250" s="130">
        <v>2818</v>
      </c>
      <c r="F250" s="241"/>
      <c r="G250" s="131">
        <f t="shared" ref="G250" si="25">E250*F250</f>
        <v>0</v>
      </c>
    </row>
    <row r="251" spans="1:7" x14ac:dyDescent="0.25">
      <c r="A251" s="135"/>
      <c r="B251" s="91"/>
      <c r="C251" s="240"/>
      <c r="D251" s="136"/>
      <c r="E251" s="137"/>
      <c r="F251" s="138"/>
      <c r="G251" s="139"/>
    </row>
    <row r="252" spans="1:7" ht="18.75" x14ac:dyDescent="0.25">
      <c r="A252" s="55" t="s">
        <v>416</v>
      </c>
      <c r="B252" s="56" t="s">
        <v>258</v>
      </c>
      <c r="C252" s="229" t="s">
        <v>604</v>
      </c>
      <c r="D252" s="107"/>
      <c r="E252" s="156"/>
      <c r="F252" s="157"/>
      <c r="G252" s="58">
        <f>G253+G259+G267+G270+G274</f>
        <v>0</v>
      </c>
    </row>
    <row r="253" spans="1:7" x14ac:dyDescent="0.25">
      <c r="A253" s="33" t="s">
        <v>603</v>
      </c>
      <c r="B253" s="33"/>
      <c r="C253" s="230" t="s">
        <v>424</v>
      </c>
      <c r="D253" s="33"/>
      <c r="E253" s="96"/>
      <c r="F253" s="40"/>
      <c r="G253" s="42">
        <f>SUM(G254:G258)</f>
        <v>0</v>
      </c>
    </row>
    <row r="254" spans="1:7" ht="14.25" customHeight="1" x14ac:dyDescent="0.25">
      <c r="A254" s="106" t="s">
        <v>417</v>
      </c>
      <c r="B254" s="49" t="s">
        <v>486</v>
      </c>
      <c r="C254" s="231" t="s">
        <v>487</v>
      </c>
      <c r="D254" s="106" t="s">
        <v>464</v>
      </c>
      <c r="E254" s="108">
        <v>225</v>
      </c>
      <c r="F254" s="241"/>
      <c r="G254" s="110">
        <f t="shared" ref="G254:G265" si="26">E254*F254</f>
        <v>0</v>
      </c>
    </row>
    <row r="255" spans="1:7" x14ac:dyDescent="0.25">
      <c r="A255" s="111" t="s">
        <v>418</v>
      </c>
      <c r="B255" s="50" t="s">
        <v>488</v>
      </c>
      <c r="C255" s="231" t="s">
        <v>489</v>
      </c>
      <c r="D255" s="106" t="s">
        <v>490</v>
      </c>
      <c r="E255" s="112">
        <v>5625</v>
      </c>
      <c r="F255" s="241"/>
      <c r="G255" s="113">
        <f t="shared" si="26"/>
        <v>0</v>
      </c>
    </row>
    <row r="256" spans="1:7" x14ac:dyDescent="0.25">
      <c r="A256" s="111" t="s">
        <v>419</v>
      </c>
      <c r="B256" s="50" t="s">
        <v>491</v>
      </c>
      <c r="C256" s="231" t="s">
        <v>492</v>
      </c>
      <c r="D256" s="106" t="s">
        <v>464</v>
      </c>
      <c r="E256" s="112">
        <v>225</v>
      </c>
      <c r="F256" s="241"/>
      <c r="G256" s="113">
        <f t="shared" si="26"/>
        <v>0</v>
      </c>
    </row>
    <row r="257" spans="1:7" x14ac:dyDescent="0.25">
      <c r="A257" s="114" t="s">
        <v>420</v>
      </c>
      <c r="B257" s="51" t="s">
        <v>422</v>
      </c>
      <c r="C257" s="231" t="s">
        <v>493</v>
      </c>
      <c r="D257" s="106" t="s">
        <v>464</v>
      </c>
      <c r="E257" s="119">
        <v>54.001999999999995</v>
      </c>
      <c r="F257" s="241"/>
      <c r="G257" s="121">
        <f t="shared" si="26"/>
        <v>0</v>
      </c>
    </row>
    <row r="258" spans="1:7" x14ac:dyDescent="0.25">
      <c r="A258" s="171"/>
      <c r="B258" s="186"/>
      <c r="C258" s="236"/>
      <c r="D258" s="173"/>
      <c r="E258" s="187"/>
      <c r="F258" s="188"/>
      <c r="G258" s="189"/>
    </row>
    <row r="259" spans="1:7" x14ac:dyDescent="0.25">
      <c r="A259" s="33" t="s">
        <v>605</v>
      </c>
      <c r="B259" s="33"/>
      <c r="C259" s="230" t="s">
        <v>611</v>
      </c>
      <c r="D259" s="33"/>
      <c r="E259" s="96"/>
      <c r="F259" s="40"/>
      <c r="G259" s="42">
        <f>SUM(G260:G266)</f>
        <v>0</v>
      </c>
    </row>
    <row r="260" spans="1:7" x14ac:dyDescent="0.25">
      <c r="A260" s="106" t="s">
        <v>606</v>
      </c>
      <c r="B260" s="49" t="s">
        <v>528</v>
      </c>
      <c r="C260" s="231" t="s">
        <v>529</v>
      </c>
      <c r="D260" s="106" t="s">
        <v>490</v>
      </c>
      <c r="E260" s="108">
        <v>5625</v>
      </c>
      <c r="F260" s="241"/>
      <c r="G260" s="110">
        <f t="shared" si="26"/>
        <v>0</v>
      </c>
    </row>
    <row r="261" spans="1:7" x14ac:dyDescent="0.25">
      <c r="A261" s="111" t="s">
        <v>607</v>
      </c>
      <c r="B261" s="50" t="s">
        <v>556</v>
      </c>
      <c r="C261" s="231" t="s">
        <v>557</v>
      </c>
      <c r="D261" s="106" t="s">
        <v>490</v>
      </c>
      <c r="E261" s="112">
        <v>5625</v>
      </c>
      <c r="F261" s="241"/>
      <c r="G261" s="113">
        <f t="shared" si="26"/>
        <v>0</v>
      </c>
    </row>
    <row r="262" spans="1:7" ht="28.5" x14ac:dyDescent="0.25">
      <c r="A262" s="111" t="s">
        <v>608</v>
      </c>
      <c r="B262" s="50" t="s">
        <v>530</v>
      </c>
      <c r="C262" s="231" t="s">
        <v>531</v>
      </c>
      <c r="D262" s="106" t="s">
        <v>464</v>
      </c>
      <c r="E262" s="112">
        <v>225</v>
      </c>
      <c r="F262" s="241"/>
      <c r="G262" s="113">
        <f t="shared" si="26"/>
        <v>0</v>
      </c>
    </row>
    <row r="263" spans="1:7" ht="28.5" x14ac:dyDescent="0.25">
      <c r="A263" s="111" t="s">
        <v>609</v>
      </c>
      <c r="B263" s="50" t="s">
        <v>532</v>
      </c>
      <c r="C263" s="231" t="s">
        <v>533</v>
      </c>
      <c r="D263" s="106" t="s">
        <v>465</v>
      </c>
      <c r="E263" s="112">
        <v>15</v>
      </c>
      <c r="F263" s="241"/>
      <c r="G263" s="113">
        <f t="shared" si="26"/>
        <v>0</v>
      </c>
    </row>
    <row r="264" spans="1:7" x14ac:dyDescent="0.25">
      <c r="A264" s="111" t="s">
        <v>610</v>
      </c>
      <c r="B264" s="50" t="s">
        <v>534</v>
      </c>
      <c r="C264" s="231" t="s">
        <v>535</v>
      </c>
      <c r="D264" s="106" t="s">
        <v>465</v>
      </c>
      <c r="E264" s="112">
        <v>60</v>
      </c>
      <c r="F264" s="241"/>
      <c r="G264" s="113">
        <f t="shared" si="26"/>
        <v>0</v>
      </c>
    </row>
    <row r="265" spans="1:7" x14ac:dyDescent="0.25">
      <c r="A265" s="114" t="s">
        <v>612</v>
      </c>
      <c r="B265" s="51" t="s">
        <v>446</v>
      </c>
      <c r="C265" s="231" t="s">
        <v>561</v>
      </c>
      <c r="D265" s="106" t="s">
        <v>464</v>
      </c>
      <c r="E265" s="119">
        <v>120</v>
      </c>
      <c r="F265" s="241"/>
      <c r="G265" s="121">
        <f t="shared" si="26"/>
        <v>0</v>
      </c>
    </row>
    <row r="266" spans="1:7" x14ac:dyDescent="0.25">
      <c r="A266" s="171"/>
      <c r="B266" s="186"/>
      <c r="C266" s="236"/>
      <c r="D266" s="173"/>
      <c r="E266" s="187"/>
      <c r="F266" s="188"/>
      <c r="G266" s="189"/>
    </row>
    <row r="267" spans="1:7" x14ac:dyDescent="0.25">
      <c r="A267" s="33" t="s">
        <v>613</v>
      </c>
      <c r="B267" s="33"/>
      <c r="C267" s="230" t="s">
        <v>615</v>
      </c>
      <c r="D267" s="33"/>
      <c r="E267" s="96"/>
      <c r="F267" s="40"/>
      <c r="G267" s="42">
        <f>SUM(G268:G269)</f>
        <v>0</v>
      </c>
    </row>
    <row r="268" spans="1:7" x14ac:dyDescent="0.25">
      <c r="A268" s="116" t="s">
        <v>614</v>
      </c>
      <c r="B268" s="45" t="s">
        <v>541</v>
      </c>
      <c r="C268" s="231" t="s">
        <v>542</v>
      </c>
      <c r="D268" s="106" t="s">
        <v>464</v>
      </c>
      <c r="E268" s="117">
        <v>225</v>
      </c>
      <c r="F268" s="241"/>
      <c r="G268" s="118">
        <f t="shared" ref="G268:G277" si="27">E268*F268</f>
        <v>0</v>
      </c>
    </row>
    <row r="269" spans="1:7" x14ac:dyDescent="0.25">
      <c r="A269" s="171"/>
      <c r="B269" s="186"/>
      <c r="C269" s="236"/>
      <c r="D269" s="173"/>
      <c r="E269" s="187"/>
      <c r="F269" s="188"/>
      <c r="G269" s="189"/>
    </row>
    <row r="270" spans="1:7" x14ac:dyDescent="0.25">
      <c r="A270" s="33" t="s">
        <v>616</v>
      </c>
      <c r="B270" s="33"/>
      <c r="C270" s="230" t="s">
        <v>618</v>
      </c>
      <c r="D270" s="33"/>
      <c r="E270" s="96"/>
      <c r="F270" s="40"/>
      <c r="G270" s="42">
        <f>SUM(G271:G273)</f>
        <v>0</v>
      </c>
    </row>
    <row r="271" spans="1:7" x14ac:dyDescent="0.25">
      <c r="A271" s="106" t="s">
        <v>617</v>
      </c>
      <c r="B271" s="49" t="s">
        <v>545</v>
      </c>
      <c r="C271" s="231" t="s">
        <v>546</v>
      </c>
      <c r="D271" s="106" t="s">
        <v>464</v>
      </c>
      <c r="E271" s="108">
        <v>54</v>
      </c>
      <c r="F271" s="241"/>
      <c r="G271" s="110">
        <f t="shared" si="27"/>
        <v>0</v>
      </c>
    </row>
    <row r="272" spans="1:7" x14ac:dyDescent="0.25">
      <c r="A272" s="114" t="s">
        <v>619</v>
      </c>
      <c r="B272" s="51" t="s">
        <v>548</v>
      </c>
      <c r="C272" s="231" t="s">
        <v>549</v>
      </c>
      <c r="D272" s="106" t="s">
        <v>464</v>
      </c>
      <c r="E272" s="119">
        <v>54</v>
      </c>
      <c r="F272" s="241"/>
      <c r="G272" s="121">
        <f t="shared" si="27"/>
        <v>0</v>
      </c>
    </row>
    <row r="273" spans="1:7" x14ac:dyDescent="0.25">
      <c r="A273" s="171"/>
      <c r="B273" s="186"/>
      <c r="C273" s="236"/>
      <c r="D273" s="173"/>
      <c r="E273" s="187"/>
      <c r="F273" s="188"/>
      <c r="G273" s="189"/>
    </row>
    <row r="274" spans="1:7" x14ac:dyDescent="0.25">
      <c r="A274" s="33" t="s">
        <v>620</v>
      </c>
      <c r="B274" s="33"/>
      <c r="C274" s="230" t="s">
        <v>441</v>
      </c>
      <c r="D274" s="33"/>
      <c r="E274" s="96"/>
      <c r="F274" s="40"/>
      <c r="G274" s="42">
        <f>SUM(G275:G278)</f>
        <v>0</v>
      </c>
    </row>
    <row r="275" spans="1:7" x14ac:dyDescent="0.25">
      <c r="A275" s="111" t="s">
        <v>621</v>
      </c>
      <c r="B275" s="50" t="s">
        <v>62</v>
      </c>
      <c r="C275" s="231" t="s">
        <v>558</v>
      </c>
      <c r="D275" s="106" t="s">
        <v>464</v>
      </c>
      <c r="E275" s="112">
        <v>111</v>
      </c>
      <c r="F275" s="241"/>
      <c r="G275" s="113">
        <f t="shared" si="27"/>
        <v>0</v>
      </c>
    </row>
    <row r="276" spans="1:7" x14ac:dyDescent="0.25">
      <c r="A276" s="111" t="s">
        <v>622</v>
      </c>
      <c r="B276" s="50" t="s">
        <v>446</v>
      </c>
      <c r="C276" s="231" t="s">
        <v>561</v>
      </c>
      <c r="D276" s="106" t="s">
        <v>464</v>
      </c>
      <c r="E276" s="112">
        <v>30</v>
      </c>
      <c r="F276" s="241"/>
      <c r="G276" s="113">
        <f t="shared" si="27"/>
        <v>0</v>
      </c>
    </row>
    <row r="277" spans="1:7" x14ac:dyDescent="0.25">
      <c r="A277" s="114" t="s">
        <v>623</v>
      </c>
      <c r="B277" s="51" t="s">
        <v>554</v>
      </c>
      <c r="C277" s="231" t="s">
        <v>555</v>
      </c>
      <c r="D277" s="106" t="s">
        <v>464</v>
      </c>
      <c r="E277" s="119">
        <v>225</v>
      </c>
      <c r="F277" s="241"/>
      <c r="G277" s="121">
        <f t="shared" si="27"/>
        <v>0</v>
      </c>
    </row>
    <row r="278" spans="1:7" x14ac:dyDescent="0.25">
      <c r="A278" s="116"/>
      <c r="B278" s="45"/>
      <c r="C278" s="148"/>
      <c r="D278" s="128"/>
      <c r="E278" s="117"/>
      <c r="F278" s="129"/>
      <c r="G278" s="118"/>
    </row>
    <row r="279" spans="1:7" ht="6" customHeight="1" thickBot="1" x14ac:dyDescent="0.3">
      <c r="B279" s="47"/>
      <c r="C279" s="149"/>
      <c r="D279" s="48"/>
      <c r="F279" s="140"/>
      <c r="G279" s="140"/>
    </row>
    <row r="280" spans="1:7" ht="18.75" thickBot="1" x14ac:dyDescent="0.3">
      <c r="A280" s="242" t="s">
        <v>136</v>
      </c>
      <c r="B280" s="243"/>
      <c r="C280" s="244"/>
      <c r="D280" s="243"/>
      <c r="E280" s="245"/>
      <c r="F280" s="243"/>
      <c r="G280" s="248">
        <f>G15+G21+G72+G89+G99+G104+G111+G118+G128+G133+G248+G213+G41+G252</f>
        <v>0</v>
      </c>
    </row>
    <row r="281" spans="1:7" ht="18.75" thickBot="1" x14ac:dyDescent="0.3">
      <c r="A281" s="242" t="s">
        <v>267</v>
      </c>
      <c r="B281" s="243"/>
      <c r="C281" s="244"/>
      <c r="D281" s="246"/>
      <c r="E281" s="247"/>
      <c r="F281" s="249"/>
      <c r="G281" s="248">
        <f>G280*D281</f>
        <v>0</v>
      </c>
    </row>
    <row r="282" spans="1:7" ht="6" customHeight="1" thickBot="1" x14ac:dyDescent="0.3">
      <c r="B282" s="46"/>
      <c r="D282" s="141"/>
      <c r="E282" s="142"/>
      <c r="F282" s="143"/>
      <c r="G282" s="144"/>
    </row>
    <row r="283" spans="1:7" ht="18.75" thickBot="1" x14ac:dyDescent="0.3">
      <c r="A283" s="242" t="s">
        <v>146</v>
      </c>
      <c r="B283" s="243"/>
      <c r="C283" s="244"/>
      <c r="D283" s="243"/>
      <c r="E283" s="245"/>
      <c r="F283" s="243"/>
      <c r="G283" s="248">
        <f>G280+G281</f>
        <v>0</v>
      </c>
    </row>
  </sheetData>
  <autoFilter ref="B1:B284" xr:uid="{00000000-0001-0000-0200-000000000000}"/>
  <mergeCells count="8">
    <mergeCell ref="C12:E12"/>
    <mergeCell ref="A7:B7"/>
    <mergeCell ref="A8:B8"/>
    <mergeCell ref="A9:B9"/>
    <mergeCell ref="C7:E7"/>
    <mergeCell ref="C8:E8"/>
    <mergeCell ref="C9:E9"/>
    <mergeCell ref="C10:F10"/>
  </mergeCells>
  <phoneticPr fontId="34" type="noConversion"/>
  <printOptions horizontalCentered="1" verticalCentered="1"/>
  <pageMargins left="0.51181102362204722" right="0.51181102362204722" top="0.78740157480314965" bottom="0.59055118110236227" header="0.31496062992125984" footer="0.31496062992125984"/>
  <pageSetup paperSize="9" scale="69" fitToHeight="7" orientation="landscape" horizontalDpi="4294967293" verticalDpi="4294967293" r:id="rId1"/>
  <ignoredErrors>
    <ignoredError sqref="G143:G144 G147:G15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41"/>
  <sheetViews>
    <sheetView view="pageBreakPreview" topLeftCell="A16" zoomScale="110" zoomScaleNormal="100" zoomScaleSheetLayoutView="110" workbookViewId="0">
      <selection activeCell="M33" sqref="M33"/>
    </sheetView>
  </sheetViews>
  <sheetFormatPr defaultColWidth="9.140625" defaultRowHeight="15" x14ac:dyDescent="0.25"/>
  <cols>
    <col min="1" max="1" width="1.7109375" style="198" customWidth="1"/>
    <col min="2" max="2" width="9" style="199" customWidth="1"/>
    <col min="3" max="3" width="35.28515625" style="198" customWidth="1"/>
    <col min="4" max="4" width="11.140625" style="198" customWidth="1"/>
    <col min="5" max="5" width="14.28515625" style="200" bestFit="1" customWidth="1"/>
    <col min="6" max="6" width="11.42578125" style="198" customWidth="1"/>
    <col min="7" max="7" width="2.42578125" style="198" customWidth="1"/>
    <col min="8" max="16384" width="9.140625" style="198"/>
  </cols>
  <sheetData>
    <row r="4" spans="2:6" x14ac:dyDescent="0.25">
      <c r="C4" s="18"/>
    </row>
    <row r="5" spans="2:6" x14ac:dyDescent="0.25">
      <c r="C5" s="18"/>
    </row>
    <row r="6" spans="2:6" x14ac:dyDescent="0.25">
      <c r="C6" s="18"/>
    </row>
    <row r="7" spans="2:6" x14ac:dyDescent="0.25">
      <c r="C7" s="18"/>
    </row>
    <row r="8" spans="2:6" x14ac:dyDescent="0.25">
      <c r="C8" s="18"/>
    </row>
    <row r="9" spans="2:6" x14ac:dyDescent="0.25">
      <c r="C9" s="18"/>
    </row>
    <row r="10" spans="2:6" x14ac:dyDescent="0.25">
      <c r="B10" s="100" t="s">
        <v>105</v>
      </c>
      <c r="C10" s="265" t="s">
        <v>639</v>
      </c>
      <c r="D10" s="265"/>
      <c r="E10" s="265"/>
      <c r="F10" s="265"/>
    </row>
    <row r="11" spans="2:6" x14ac:dyDescent="0.25">
      <c r="B11" s="100" t="s">
        <v>262</v>
      </c>
      <c r="C11" s="197" t="s">
        <v>263</v>
      </c>
    </row>
    <row r="12" spans="2:6" x14ac:dyDescent="0.25">
      <c r="B12" s="100" t="s">
        <v>279</v>
      </c>
      <c r="C12" s="17" t="s">
        <v>264</v>
      </c>
    </row>
    <row r="13" spans="2:6" x14ac:dyDescent="0.25">
      <c r="C13" s="226">
        <f>'PANILHA ORÇAMENTOS'!C10</f>
        <v>0</v>
      </c>
    </row>
    <row r="14" spans="2:6" x14ac:dyDescent="0.25">
      <c r="C14" s="17"/>
    </row>
    <row r="15" spans="2:6" ht="6" customHeight="1" x14ac:dyDescent="0.25">
      <c r="C15" s="17"/>
    </row>
    <row r="16" spans="2:6" x14ac:dyDescent="0.25">
      <c r="C16" s="13" t="s">
        <v>640</v>
      </c>
    </row>
    <row r="17" spans="2:6" s="152" customFormat="1" ht="6" customHeight="1" x14ac:dyDescent="0.25">
      <c r="B17" s="201"/>
      <c r="C17" s="17"/>
      <c r="E17" s="202"/>
    </row>
    <row r="18" spans="2:6" s="203" customFormat="1" ht="15.75" x14ac:dyDescent="0.25">
      <c r="B18" s="204" t="s">
        <v>112</v>
      </c>
      <c r="C18" s="266" t="s">
        <v>107</v>
      </c>
      <c r="D18" s="266"/>
      <c r="E18" s="205" t="s">
        <v>113</v>
      </c>
      <c r="F18" s="206" t="s">
        <v>114</v>
      </c>
    </row>
    <row r="19" spans="2:6" s="152" customFormat="1" ht="14.25" x14ac:dyDescent="0.25">
      <c r="B19" s="207">
        <v>1</v>
      </c>
      <c r="C19" s="267" t="str">
        <f>'PANILHA ORÇAMENTOS'!C15</f>
        <v>SERVIÇO TÉCNICO ESPECIALIZADO</v>
      </c>
      <c r="D19" s="267"/>
      <c r="E19" s="208">
        <f>'PANILHA ORÇAMENTOS'!G15</f>
        <v>0</v>
      </c>
      <c r="F19" s="209" t="e">
        <f t="shared" ref="F19:F28" si="0">E19/$E$34</f>
        <v>#DIV/0!</v>
      </c>
    </row>
    <row r="20" spans="2:6" s="152" customFormat="1" ht="14.25" x14ac:dyDescent="0.25">
      <c r="B20" s="210">
        <v>2</v>
      </c>
      <c r="C20" s="256" t="str">
        <f>'PANILHA ORÇAMENTOS'!C21</f>
        <v>INÍCIO, APOIO E ADMINISTRAÇÃO DA OBRA</v>
      </c>
      <c r="D20" s="256"/>
      <c r="E20" s="211">
        <f>'PANILHA ORÇAMENTOS'!G21</f>
        <v>0</v>
      </c>
      <c r="F20" s="212" t="e">
        <f t="shared" si="0"/>
        <v>#DIV/0!</v>
      </c>
    </row>
    <row r="21" spans="2:6" s="152" customFormat="1" ht="14.25" x14ac:dyDescent="0.25">
      <c r="B21" s="210">
        <v>3</v>
      </c>
      <c r="C21" s="256" t="str">
        <f>'PANILHA ORÇAMENTOS'!C41</f>
        <v>ADEQUAÇÃO DAS CABINES EXISTENTES</v>
      </c>
      <c r="D21" s="256"/>
      <c r="E21" s="211">
        <f>'PANILHA ORÇAMENTOS'!G41</f>
        <v>0</v>
      </c>
      <c r="F21" s="212" t="e">
        <f t="shared" si="0"/>
        <v>#DIV/0!</v>
      </c>
    </row>
    <row r="22" spans="2:6" s="152" customFormat="1" ht="14.25" x14ac:dyDescent="0.25">
      <c r="B22" s="210">
        <v>4</v>
      </c>
      <c r="C22" s="256" t="str">
        <f>'PANILHA ORÇAMENTOS'!C72</f>
        <v>FUNDAÇÃO</v>
      </c>
      <c r="D22" s="256"/>
      <c r="E22" s="211">
        <f>'PANILHA ORÇAMENTOS'!G72</f>
        <v>0</v>
      </c>
      <c r="F22" s="212" t="e">
        <f t="shared" si="0"/>
        <v>#DIV/0!</v>
      </c>
    </row>
    <row r="23" spans="2:6" s="152" customFormat="1" ht="14.25" x14ac:dyDescent="0.25">
      <c r="B23" s="210">
        <v>5</v>
      </c>
      <c r="C23" s="256" t="str">
        <f>'PANILHA ORÇAMENTOS'!C89</f>
        <v>SUPER ESTRUTURA</v>
      </c>
      <c r="D23" s="256"/>
      <c r="E23" s="211">
        <f>'PANILHA ORÇAMENTOS'!G89</f>
        <v>0</v>
      </c>
      <c r="F23" s="212" t="e">
        <f t="shared" si="0"/>
        <v>#DIV/0!</v>
      </c>
    </row>
    <row r="24" spans="2:6" s="152" customFormat="1" ht="14.25" x14ac:dyDescent="0.25">
      <c r="B24" s="210">
        <v>6</v>
      </c>
      <c r="C24" s="256" t="str">
        <f>'PANILHA ORÇAMENTOS'!C99</f>
        <v>ALVENARIA</v>
      </c>
      <c r="D24" s="256"/>
      <c r="E24" s="211">
        <f>'PANILHA ORÇAMENTOS'!G99</f>
        <v>0</v>
      </c>
      <c r="F24" s="212" t="e">
        <f t="shared" si="0"/>
        <v>#DIV/0!</v>
      </c>
    </row>
    <row r="25" spans="2:6" s="152" customFormat="1" ht="14.25" x14ac:dyDescent="0.25">
      <c r="B25" s="210">
        <v>7</v>
      </c>
      <c r="C25" s="256" t="str">
        <f>'PANILHA ORÇAMENTOS'!C104</f>
        <v>REVESTIMENTOS</v>
      </c>
      <c r="D25" s="256"/>
      <c r="E25" s="211">
        <f>'PANILHA ORÇAMENTOS'!G104</f>
        <v>0</v>
      </c>
      <c r="F25" s="212" t="e">
        <f t="shared" si="0"/>
        <v>#DIV/0!</v>
      </c>
    </row>
    <row r="26" spans="2:6" s="152" customFormat="1" ht="14.25" x14ac:dyDescent="0.25">
      <c r="B26" s="210">
        <v>8</v>
      </c>
      <c r="C26" s="256" t="str">
        <f>'PANILHA ORÇAMENTOS'!C111</f>
        <v>PINTURA</v>
      </c>
      <c r="D26" s="256"/>
      <c r="E26" s="211">
        <f>'PANILHA ORÇAMENTOS'!G111</f>
        <v>0</v>
      </c>
      <c r="F26" s="212" t="e">
        <f t="shared" si="0"/>
        <v>#DIV/0!</v>
      </c>
    </row>
    <row r="27" spans="2:6" s="152" customFormat="1" ht="14.25" x14ac:dyDescent="0.25">
      <c r="B27" s="210">
        <v>9</v>
      </c>
      <c r="C27" s="256" t="str">
        <f>'PANILHA ORÇAMENTOS'!C118</f>
        <v>IMPERMEABILIZAÇÃO</v>
      </c>
      <c r="D27" s="256"/>
      <c r="E27" s="211">
        <f>'PANILHA ORÇAMENTOS'!G118</f>
        <v>0</v>
      </c>
      <c r="F27" s="212" t="e">
        <f t="shared" si="0"/>
        <v>#DIV/0!</v>
      </c>
    </row>
    <row r="28" spans="2:6" s="152" customFormat="1" ht="14.25" x14ac:dyDescent="0.25">
      <c r="B28" s="210">
        <v>10</v>
      </c>
      <c r="C28" s="256" t="str">
        <f>'PANILHA ORÇAMENTOS'!C128</f>
        <v>ESQUADRIAS</v>
      </c>
      <c r="D28" s="256"/>
      <c r="E28" s="211">
        <f>'PANILHA ORÇAMENTOS'!G128</f>
        <v>0</v>
      </c>
      <c r="F28" s="212" t="e">
        <f t="shared" si="0"/>
        <v>#DIV/0!</v>
      </c>
    </row>
    <row r="29" spans="2:6" s="152" customFormat="1" ht="14.25" x14ac:dyDescent="0.25">
      <c r="B29" s="210">
        <v>11</v>
      </c>
      <c r="C29" s="256" t="str">
        <f>'PANILHA ORÇAMENTOS'!C133</f>
        <v>SISTEMA DE FORÇA</v>
      </c>
      <c r="D29" s="256"/>
      <c r="E29" s="211">
        <f>'PANILHA ORÇAMENTOS'!G133</f>
        <v>0</v>
      </c>
      <c r="F29" s="212" t="e">
        <f t="shared" ref="F29" si="1">E29/$E$34</f>
        <v>#DIV/0!</v>
      </c>
    </row>
    <row r="30" spans="2:6" s="152" customFormat="1" ht="15" customHeight="1" x14ac:dyDescent="0.25">
      <c r="B30" s="213">
        <v>12</v>
      </c>
      <c r="C30" s="263" t="str">
        <f>'PANILHA ORÇAMENTOS'!C213</f>
        <v>REDE ENTERRADA</v>
      </c>
      <c r="D30" s="264"/>
      <c r="E30" s="214">
        <f>'PANILHA ORÇAMENTOS'!G213</f>
        <v>0</v>
      </c>
      <c r="F30" s="212" t="e">
        <f>E30/$E$34</f>
        <v>#DIV/0!</v>
      </c>
    </row>
    <row r="31" spans="2:6" s="152" customFormat="1" ht="15" customHeight="1" x14ac:dyDescent="0.25">
      <c r="B31" s="213">
        <v>13</v>
      </c>
      <c r="C31" s="263" t="str">
        <f>'PANILHA ORÇAMENTOS'!C248</f>
        <v>BUS-WAY</v>
      </c>
      <c r="D31" s="264"/>
      <c r="E31" s="214">
        <f>'PANILHA ORÇAMENTOS'!G248</f>
        <v>0</v>
      </c>
      <c r="F31" s="212" t="e">
        <f t="shared" ref="F31" si="2">E31/$E$34</f>
        <v>#DIV/0!</v>
      </c>
    </row>
    <row r="32" spans="2:6" s="152" customFormat="1" ht="15" customHeight="1" x14ac:dyDescent="0.25">
      <c r="B32" s="213">
        <v>14</v>
      </c>
      <c r="C32" s="263" t="str">
        <f>'PANILHA ORÇAMENTOS'!C252</f>
        <v>ACESSO AO PRONTO SOCORRO</v>
      </c>
      <c r="D32" s="264"/>
      <c r="E32" s="214">
        <f>'PANILHA ORÇAMENTOS'!G252</f>
        <v>0</v>
      </c>
      <c r="F32" s="212" t="e">
        <f t="shared" ref="F32" si="3">E32/$E$34</f>
        <v>#DIV/0!</v>
      </c>
    </row>
    <row r="33" spans="2:6" s="152" customFormat="1" ht="14.25" x14ac:dyDescent="0.25">
      <c r="B33" s="201"/>
      <c r="C33" s="257"/>
      <c r="D33" s="257"/>
      <c r="E33" s="215"/>
    </row>
    <row r="34" spans="2:6" s="152" customFormat="1" ht="15" customHeight="1" x14ac:dyDescent="0.25">
      <c r="B34" s="258" t="s">
        <v>136</v>
      </c>
      <c r="C34" s="259"/>
      <c r="D34" s="260"/>
      <c r="E34" s="216">
        <f>SUM(E19:E33)</f>
        <v>0</v>
      </c>
      <c r="F34" s="217"/>
    </row>
    <row r="35" spans="2:6" s="152" customFormat="1" ht="15" customHeight="1" x14ac:dyDescent="0.25">
      <c r="B35" s="261" t="s">
        <v>267</v>
      </c>
      <c r="C35" s="262"/>
      <c r="D35" s="218"/>
      <c r="E35" s="219">
        <f>E34*D35</f>
        <v>0</v>
      </c>
      <c r="F35" s="220"/>
    </row>
    <row r="36" spans="2:6" s="152" customFormat="1" ht="15" customHeight="1" x14ac:dyDescent="0.25">
      <c r="B36" s="253" t="s">
        <v>146</v>
      </c>
      <c r="C36" s="254"/>
      <c r="D36" s="255"/>
      <c r="E36" s="221">
        <f>E34+E35</f>
        <v>0</v>
      </c>
      <c r="F36" s="222" t="e">
        <f>SUM(F19:F35)</f>
        <v>#DIV/0!</v>
      </c>
    </row>
    <row r="37" spans="2:6" s="152" customFormat="1" ht="14.25" x14ac:dyDescent="0.25">
      <c r="B37" s="201"/>
      <c r="E37" s="202"/>
    </row>
    <row r="38" spans="2:6" s="152" customFormat="1" ht="14.25" x14ac:dyDescent="0.25">
      <c r="B38" s="201"/>
      <c r="E38" s="202"/>
    </row>
    <row r="39" spans="2:6" s="152" customFormat="1" ht="14.25" x14ac:dyDescent="0.25">
      <c r="B39" s="201"/>
      <c r="E39" s="202"/>
    </row>
    <row r="40" spans="2:6" s="152" customFormat="1" ht="14.25" x14ac:dyDescent="0.25">
      <c r="B40" s="201"/>
      <c r="E40" s="202"/>
    </row>
    <row r="41" spans="2:6" s="152" customFormat="1" ht="14.25" x14ac:dyDescent="0.25">
      <c r="B41" s="201"/>
      <c r="E41" s="202"/>
    </row>
  </sheetData>
  <mergeCells count="20">
    <mergeCell ref="C20:D20"/>
    <mergeCell ref="C21:D21"/>
    <mergeCell ref="C22:D22"/>
    <mergeCell ref="C30:D30"/>
    <mergeCell ref="C10:F10"/>
    <mergeCell ref="C18:D18"/>
    <mergeCell ref="C19:D19"/>
    <mergeCell ref="B36:D36"/>
    <mergeCell ref="C23:D23"/>
    <mergeCell ref="C24:D24"/>
    <mergeCell ref="C33:D33"/>
    <mergeCell ref="C25:D25"/>
    <mergeCell ref="C26:D26"/>
    <mergeCell ref="C27:D27"/>
    <mergeCell ref="C28:D28"/>
    <mergeCell ref="B34:D34"/>
    <mergeCell ref="B35:C35"/>
    <mergeCell ref="C29:D29"/>
    <mergeCell ref="C31:D31"/>
    <mergeCell ref="C32:D32"/>
  </mergeCells>
  <pageMargins left="1.299212598425197" right="0.31496062992125984" top="0.78740157480314965" bottom="0.3937007874015748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G61"/>
  <sheetViews>
    <sheetView view="pageBreakPreview" topLeftCell="A25" zoomScale="70" zoomScaleNormal="100" zoomScaleSheetLayoutView="70" workbookViewId="0">
      <selection activeCell="J31" sqref="J31"/>
    </sheetView>
  </sheetViews>
  <sheetFormatPr defaultRowHeight="18" x14ac:dyDescent="0.25"/>
  <cols>
    <col min="1" max="1" width="5.85546875" customWidth="1"/>
    <col min="2" max="2" width="9.28515625" style="20" customWidth="1"/>
    <col min="3" max="3" width="48.28515625" style="2" customWidth="1"/>
    <col min="4" max="4" width="16" style="67" bestFit="1" customWidth="1"/>
    <col min="5" max="23" width="17.7109375" style="73" customWidth="1"/>
    <col min="24" max="24" width="6.5703125" customWidth="1"/>
    <col min="25" max="25" width="28.140625" customWidth="1"/>
    <col min="26" max="26" width="20.5703125" customWidth="1"/>
    <col min="27" max="27" width="5.140625" customWidth="1"/>
    <col min="28" max="28" width="24" customWidth="1"/>
    <col min="29" max="29" width="20.28515625" customWidth="1"/>
    <col min="30" max="30" width="18.140625" customWidth="1"/>
    <col min="31" max="31" width="18.85546875" bestFit="1" customWidth="1"/>
    <col min="32" max="33" width="18" bestFit="1" customWidth="1"/>
    <col min="34" max="34" width="16.28515625" customWidth="1"/>
    <col min="258" max="258" width="9.28515625" customWidth="1"/>
    <col min="259" max="259" width="73.140625" customWidth="1"/>
    <col min="260" max="260" width="25.7109375" customWidth="1"/>
    <col min="261" max="261" width="20" customWidth="1"/>
    <col min="262" max="262" width="20.42578125" customWidth="1"/>
    <col min="263" max="263" width="20.7109375" customWidth="1"/>
    <col min="264" max="266" width="21.140625" bestFit="1" customWidth="1"/>
    <col min="267" max="268" width="21.140625" customWidth="1"/>
    <col min="269" max="269" width="21.140625" bestFit="1" customWidth="1"/>
    <col min="270" max="270" width="26.85546875" bestFit="1" customWidth="1"/>
    <col min="271" max="271" width="22.42578125" customWidth="1"/>
    <col min="272" max="272" width="22.140625" customWidth="1"/>
    <col min="273" max="273" width="21.85546875" customWidth="1"/>
    <col min="274" max="274" width="22.140625" customWidth="1"/>
    <col min="275" max="275" width="22.42578125" customWidth="1"/>
    <col min="276" max="277" width="21.85546875" customWidth="1"/>
    <col min="278" max="278" width="22.42578125" customWidth="1"/>
    <col min="279" max="279" width="23.28515625" customWidth="1"/>
    <col min="280" max="280" width="6.5703125" customWidth="1"/>
    <col min="281" max="281" width="0" hidden="1" customWidth="1"/>
    <col min="282" max="282" width="20.5703125" customWidth="1"/>
    <col min="283" max="283" width="5.140625" customWidth="1"/>
    <col min="284" max="284" width="24" customWidth="1"/>
    <col min="285" max="285" width="20.28515625" customWidth="1"/>
    <col min="286" max="286" width="18.140625" customWidth="1"/>
    <col min="287" max="287" width="18.85546875" bestFit="1" customWidth="1"/>
    <col min="288" max="289" width="18" bestFit="1" customWidth="1"/>
    <col min="290" max="290" width="16.28515625" customWidth="1"/>
    <col min="514" max="514" width="9.28515625" customWidth="1"/>
    <col min="515" max="515" width="73.140625" customWidth="1"/>
    <col min="516" max="516" width="25.7109375" customWidth="1"/>
    <col min="517" max="517" width="20" customWidth="1"/>
    <col min="518" max="518" width="20.42578125" customWidth="1"/>
    <col min="519" max="519" width="20.7109375" customWidth="1"/>
    <col min="520" max="522" width="21.140625" bestFit="1" customWidth="1"/>
    <col min="523" max="524" width="21.140625" customWidth="1"/>
    <col min="525" max="525" width="21.140625" bestFit="1" customWidth="1"/>
    <col min="526" max="526" width="26.85546875" bestFit="1" customWidth="1"/>
    <col min="527" max="527" width="22.42578125" customWidth="1"/>
    <col min="528" max="528" width="22.140625" customWidth="1"/>
    <col min="529" max="529" width="21.85546875" customWidth="1"/>
    <col min="530" max="530" width="22.140625" customWidth="1"/>
    <col min="531" max="531" width="22.42578125" customWidth="1"/>
    <col min="532" max="533" width="21.85546875" customWidth="1"/>
    <col min="534" max="534" width="22.42578125" customWidth="1"/>
    <col min="535" max="535" width="23.28515625" customWidth="1"/>
    <col min="536" max="536" width="6.5703125" customWidth="1"/>
    <col min="537" max="537" width="0" hidden="1" customWidth="1"/>
    <col min="538" max="538" width="20.5703125" customWidth="1"/>
    <col min="539" max="539" width="5.140625" customWidth="1"/>
    <col min="540" max="540" width="24" customWidth="1"/>
    <col min="541" max="541" width="20.28515625" customWidth="1"/>
    <col min="542" max="542" width="18.140625" customWidth="1"/>
    <col min="543" max="543" width="18.85546875" bestFit="1" customWidth="1"/>
    <col min="544" max="545" width="18" bestFit="1" customWidth="1"/>
    <col min="546" max="546" width="16.28515625" customWidth="1"/>
    <col min="770" max="770" width="9.28515625" customWidth="1"/>
    <col min="771" max="771" width="73.140625" customWidth="1"/>
    <col min="772" max="772" width="25.7109375" customWidth="1"/>
    <col min="773" max="773" width="20" customWidth="1"/>
    <col min="774" max="774" width="20.42578125" customWidth="1"/>
    <col min="775" max="775" width="20.7109375" customWidth="1"/>
    <col min="776" max="778" width="21.140625" bestFit="1" customWidth="1"/>
    <col min="779" max="780" width="21.140625" customWidth="1"/>
    <col min="781" max="781" width="21.140625" bestFit="1" customWidth="1"/>
    <col min="782" max="782" width="26.85546875" bestFit="1" customWidth="1"/>
    <col min="783" max="783" width="22.42578125" customWidth="1"/>
    <col min="784" max="784" width="22.140625" customWidth="1"/>
    <col min="785" max="785" width="21.85546875" customWidth="1"/>
    <col min="786" max="786" width="22.140625" customWidth="1"/>
    <col min="787" max="787" width="22.42578125" customWidth="1"/>
    <col min="788" max="789" width="21.85546875" customWidth="1"/>
    <col min="790" max="790" width="22.42578125" customWidth="1"/>
    <col min="791" max="791" width="23.28515625" customWidth="1"/>
    <col min="792" max="792" width="6.5703125" customWidth="1"/>
    <col min="793" max="793" width="0" hidden="1" customWidth="1"/>
    <col min="794" max="794" width="20.5703125" customWidth="1"/>
    <col min="795" max="795" width="5.140625" customWidth="1"/>
    <col min="796" max="796" width="24" customWidth="1"/>
    <col min="797" max="797" width="20.28515625" customWidth="1"/>
    <col min="798" max="798" width="18.140625" customWidth="1"/>
    <col min="799" max="799" width="18.85546875" bestFit="1" customWidth="1"/>
    <col min="800" max="801" width="18" bestFit="1" customWidth="1"/>
    <col min="802" max="802" width="16.28515625" customWidth="1"/>
    <col min="1026" max="1026" width="9.28515625" customWidth="1"/>
    <col min="1027" max="1027" width="73.140625" customWidth="1"/>
    <col min="1028" max="1028" width="25.7109375" customWidth="1"/>
    <col min="1029" max="1029" width="20" customWidth="1"/>
    <col min="1030" max="1030" width="20.42578125" customWidth="1"/>
    <col min="1031" max="1031" width="20.7109375" customWidth="1"/>
    <col min="1032" max="1034" width="21.140625" bestFit="1" customWidth="1"/>
    <col min="1035" max="1036" width="21.140625" customWidth="1"/>
    <col min="1037" max="1037" width="21.140625" bestFit="1" customWidth="1"/>
    <col min="1038" max="1038" width="26.85546875" bestFit="1" customWidth="1"/>
    <col min="1039" max="1039" width="22.42578125" customWidth="1"/>
    <col min="1040" max="1040" width="22.140625" customWidth="1"/>
    <col min="1041" max="1041" width="21.85546875" customWidth="1"/>
    <col min="1042" max="1042" width="22.140625" customWidth="1"/>
    <col min="1043" max="1043" width="22.42578125" customWidth="1"/>
    <col min="1044" max="1045" width="21.85546875" customWidth="1"/>
    <col min="1046" max="1046" width="22.42578125" customWidth="1"/>
    <col min="1047" max="1047" width="23.28515625" customWidth="1"/>
    <col min="1048" max="1048" width="6.5703125" customWidth="1"/>
    <col min="1049" max="1049" width="0" hidden="1" customWidth="1"/>
    <col min="1050" max="1050" width="20.5703125" customWidth="1"/>
    <col min="1051" max="1051" width="5.140625" customWidth="1"/>
    <col min="1052" max="1052" width="24" customWidth="1"/>
    <col min="1053" max="1053" width="20.28515625" customWidth="1"/>
    <col min="1054" max="1054" width="18.140625" customWidth="1"/>
    <col min="1055" max="1055" width="18.85546875" bestFit="1" customWidth="1"/>
    <col min="1056" max="1057" width="18" bestFit="1" customWidth="1"/>
    <col min="1058" max="1058" width="16.28515625" customWidth="1"/>
    <col min="1282" max="1282" width="9.28515625" customWidth="1"/>
    <col min="1283" max="1283" width="73.140625" customWidth="1"/>
    <col min="1284" max="1284" width="25.7109375" customWidth="1"/>
    <col min="1285" max="1285" width="20" customWidth="1"/>
    <col min="1286" max="1286" width="20.42578125" customWidth="1"/>
    <col min="1287" max="1287" width="20.7109375" customWidth="1"/>
    <col min="1288" max="1290" width="21.140625" bestFit="1" customWidth="1"/>
    <col min="1291" max="1292" width="21.140625" customWidth="1"/>
    <col min="1293" max="1293" width="21.140625" bestFit="1" customWidth="1"/>
    <col min="1294" max="1294" width="26.85546875" bestFit="1" customWidth="1"/>
    <col min="1295" max="1295" width="22.42578125" customWidth="1"/>
    <col min="1296" max="1296" width="22.140625" customWidth="1"/>
    <col min="1297" max="1297" width="21.85546875" customWidth="1"/>
    <col min="1298" max="1298" width="22.140625" customWidth="1"/>
    <col min="1299" max="1299" width="22.42578125" customWidth="1"/>
    <col min="1300" max="1301" width="21.85546875" customWidth="1"/>
    <col min="1302" max="1302" width="22.42578125" customWidth="1"/>
    <col min="1303" max="1303" width="23.28515625" customWidth="1"/>
    <col min="1304" max="1304" width="6.5703125" customWidth="1"/>
    <col min="1305" max="1305" width="0" hidden="1" customWidth="1"/>
    <col min="1306" max="1306" width="20.5703125" customWidth="1"/>
    <col min="1307" max="1307" width="5.140625" customWidth="1"/>
    <col min="1308" max="1308" width="24" customWidth="1"/>
    <col min="1309" max="1309" width="20.28515625" customWidth="1"/>
    <col min="1310" max="1310" width="18.140625" customWidth="1"/>
    <col min="1311" max="1311" width="18.85546875" bestFit="1" customWidth="1"/>
    <col min="1312" max="1313" width="18" bestFit="1" customWidth="1"/>
    <col min="1314" max="1314" width="16.28515625" customWidth="1"/>
    <col min="1538" max="1538" width="9.28515625" customWidth="1"/>
    <col min="1539" max="1539" width="73.140625" customWidth="1"/>
    <col min="1540" max="1540" width="25.7109375" customWidth="1"/>
    <col min="1541" max="1541" width="20" customWidth="1"/>
    <col min="1542" max="1542" width="20.42578125" customWidth="1"/>
    <col min="1543" max="1543" width="20.7109375" customWidth="1"/>
    <col min="1544" max="1546" width="21.140625" bestFit="1" customWidth="1"/>
    <col min="1547" max="1548" width="21.140625" customWidth="1"/>
    <col min="1549" max="1549" width="21.140625" bestFit="1" customWidth="1"/>
    <col min="1550" max="1550" width="26.85546875" bestFit="1" customWidth="1"/>
    <col min="1551" max="1551" width="22.42578125" customWidth="1"/>
    <col min="1552" max="1552" width="22.140625" customWidth="1"/>
    <col min="1553" max="1553" width="21.85546875" customWidth="1"/>
    <col min="1554" max="1554" width="22.140625" customWidth="1"/>
    <col min="1555" max="1555" width="22.42578125" customWidth="1"/>
    <col min="1556" max="1557" width="21.85546875" customWidth="1"/>
    <col min="1558" max="1558" width="22.42578125" customWidth="1"/>
    <col min="1559" max="1559" width="23.28515625" customWidth="1"/>
    <col min="1560" max="1560" width="6.5703125" customWidth="1"/>
    <col min="1561" max="1561" width="0" hidden="1" customWidth="1"/>
    <col min="1562" max="1562" width="20.5703125" customWidth="1"/>
    <col min="1563" max="1563" width="5.140625" customWidth="1"/>
    <col min="1564" max="1564" width="24" customWidth="1"/>
    <col min="1565" max="1565" width="20.28515625" customWidth="1"/>
    <col min="1566" max="1566" width="18.140625" customWidth="1"/>
    <col min="1567" max="1567" width="18.85546875" bestFit="1" customWidth="1"/>
    <col min="1568" max="1569" width="18" bestFit="1" customWidth="1"/>
    <col min="1570" max="1570" width="16.28515625" customWidth="1"/>
    <col min="1794" max="1794" width="9.28515625" customWidth="1"/>
    <col min="1795" max="1795" width="73.140625" customWidth="1"/>
    <col min="1796" max="1796" width="25.7109375" customWidth="1"/>
    <col min="1797" max="1797" width="20" customWidth="1"/>
    <col min="1798" max="1798" width="20.42578125" customWidth="1"/>
    <col min="1799" max="1799" width="20.7109375" customWidth="1"/>
    <col min="1800" max="1802" width="21.140625" bestFit="1" customWidth="1"/>
    <col min="1803" max="1804" width="21.140625" customWidth="1"/>
    <col min="1805" max="1805" width="21.140625" bestFit="1" customWidth="1"/>
    <col min="1806" max="1806" width="26.85546875" bestFit="1" customWidth="1"/>
    <col min="1807" max="1807" width="22.42578125" customWidth="1"/>
    <col min="1808" max="1808" width="22.140625" customWidth="1"/>
    <col min="1809" max="1809" width="21.85546875" customWidth="1"/>
    <col min="1810" max="1810" width="22.140625" customWidth="1"/>
    <col min="1811" max="1811" width="22.42578125" customWidth="1"/>
    <col min="1812" max="1813" width="21.85546875" customWidth="1"/>
    <col min="1814" max="1814" width="22.42578125" customWidth="1"/>
    <col min="1815" max="1815" width="23.28515625" customWidth="1"/>
    <col min="1816" max="1816" width="6.5703125" customWidth="1"/>
    <col min="1817" max="1817" width="0" hidden="1" customWidth="1"/>
    <col min="1818" max="1818" width="20.5703125" customWidth="1"/>
    <col min="1819" max="1819" width="5.140625" customWidth="1"/>
    <col min="1820" max="1820" width="24" customWidth="1"/>
    <col min="1821" max="1821" width="20.28515625" customWidth="1"/>
    <col min="1822" max="1822" width="18.140625" customWidth="1"/>
    <col min="1823" max="1823" width="18.85546875" bestFit="1" customWidth="1"/>
    <col min="1824" max="1825" width="18" bestFit="1" customWidth="1"/>
    <col min="1826" max="1826" width="16.28515625" customWidth="1"/>
    <col min="2050" max="2050" width="9.28515625" customWidth="1"/>
    <col min="2051" max="2051" width="73.140625" customWidth="1"/>
    <col min="2052" max="2052" width="25.7109375" customWidth="1"/>
    <col min="2053" max="2053" width="20" customWidth="1"/>
    <col min="2054" max="2054" width="20.42578125" customWidth="1"/>
    <col min="2055" max="2055" width="20.7109375" customWidth="1"/>
    <col min="2056" max="2058" width="21.140625" bestFit="1" customWidth="1"/>
    <col min="2059" max="2060" width="21.140625" customWidth="1"/>
    <col min="2061" max="2061" width="21.140625" bestFit="1" customWidth="1"/>
    <col min="2062" max="2062" width="26.85546875" bestFit="1" customWidth="1"/>
    <col min="2063" max="2063" width="22.42578125" customWidth="1"/>
    <col min="2064" max="2064" width="22.140625" customWidth="1"/>
    <col min="2065" max="2065" width="21.85546875" customWidth="1"/>
    <col min="2066" max="2066" width="22.140625" customWidth="1"/>
    <col min="2067" max="2067" width="22.42578125" customWidth="1"/>
    <col min="2068" max="2069" width="21.85546875" customWidth="1"/>
    <col min="2070" max="2070" width="22.42578125" customWidth="1"/>
    <col min="2071" max="2071" width="23.28515625" customWidth="1"/>
    <col min="2072" max="2072" width="6.5703125" customWidth="1"/>
    <col min="2073" max="2073" width="0" hidden="1" customWidth="1"/>
    <col min="2074" max="2074" width="20.5703125" customWidth="1"/>
    <col min="2075" max="2075" width="5.140625" customWidth="1"/>
    <col min="2076" max="2076" width="24" customWidth="1"/>
    <col min="2077" max="2077" width="20.28515625" customWidth="1"/>
    <col min="2078" max="2078" width="18.140625" customWidth="1"/>
    <col min="2079" max="2079" width="18.85546875" bestFit="1" customWidth="1"/>
    <col min="2080" max="2081" width="18" bestFit="1" customWidth="1"/>
    <col min="2082" max="2082" width="16.28515625" customWidth="1"/>
    <col min="2306" max="2306" width="9.28515625" customWidth="1"/>
    <col min="2307" max="2307" width="73.140625" customWidth="1"/>
    <col min="2308" max="2308" width="25.7109375" customWidth="1"/>
    <col min="2309" max="2309" width="20" customWidth="1"/>
    <col min="2310" max="2310" width="20.42578125" customWidth="1"/>
    <col min="2311" max="2311" width="20.7109375" customWidth="1"/>
    <col min="2312" max="2314" width="21.140625" bestFit="1" customWidth="1"/>
    <col min="2315" max="2316" width="21.140625" customWidth="1"/>
    <col min="2317" max="2317" width="21.140625" bestFit="1" customWidth="1"/>
    <col min="2318" max="2318" width="26.85546875" bestFit="1" customWidth="1"/>
    <col min="2319" max="2319" width="22.42578125" customWidth="1"/>
    <col min="2320" max="2320" width="22.140625" customWidth="1"/>
    <col min="2321" max="2321" width="21.85546875" customWidth="1"/>
    <col min="2322" max="2322" width="22.140625" customWidth="1"/>
    <col min="2323" max="2323" width="22.42578125" customWidth="1"/>
    <col min="2324" max="2325" width="21.85546875" customWidth="1"/>
    <col min="2326" max="2326" width="22.42578125" customWidth="1"/>
    <col min="2327" max="2327" width="23.28515625" customWidth="1"/>
    <col min="2328" max="2328" width="6.5703125" customWidth="1"/>
    <col min="2329" max="2329" width="0" hidden="1" customWidth="1"/>
    <col min="2330" max="2330" width="20.5703125" customWidth="1"/>
    <col min="2331" max="2331" width="5.140625" customWidth="1"/>
    <col min="2332" max="2332" width="24" customWidth="1"/>
    <col min="2333" max="2333" width="20.28515625" customWidth="1"/>
    <col min="2334" max="2334" width="18.140625" customWidth="1"/>
    <col min="2335" max="2335" width="18.85546875" bestFit="1" customWidth="1"/>
    <col min="2336" max="2337" width="18" bestFit="1" customWidth="1"/>
    <col min="2338" max="2338" width="16.28515625" customWidth="1"/>
    <col min="2562" max="2562" width="9.28515625" customWidth="1"/>
    <col min="2563" max="2563" width="73.140625" customWidth="1"/>
    <col min="2564" max="2564" width="25.7109375" customWidth="1"/>
    <col min="2565" max="2565" width="20" customWidth="1"/>
    <col min="2566" max="2566" width="20.42578125" customWidth="1"/>
    <col min="2567" max="2567" width="20.7109375" customWidth="1"/>
    <col min="2568" max="2570" width="21.140625" bestFit="1" customWidth="1"/>
    <col min="2571" max="2572" width="21.140625" customWidth="1"/>
    <col min="2573" max="2573" width="21.140625" bestFit="1" customWidth="1"/>
    <col min="2574" max="2574" width="26.85546875" bestFit="1" customWidth="1"/>
    <col min="2575" max="2575" width="22.42578125" customWidth="1"/>
    <col min="2576" max="2576" width="22.140625" customWidth="1"/>
    <col min="2577" max="2577" width="21.85546875" customWidth="1"/>
    <col min="2578" max="2578" width="22.140625" customWidth="1"/>
    <col min="2579" max="2579" width="22.42578125" customWidth="1"/>
    <col min="2580" max="2581" width="21.85546875" customWidth="1"/>
    <col min="2582" max="2582" width="22.42578125" customWidth="1"/>
    <col min="2583" max="2583" width="23.28515625" customWidth="1"/>
    <col min="2584" max="2584" width="6.5703125" customWidth="1"/>
    <col min="2585" max="2585" width="0" hidden="1" customWidth="1"/>
    <col min="2586" max="2586" width="20.5703125" customWidth="1"/>
    <col min="2587" max="2587" width="5.140625" customWidth="1"/>
    <col min="2588" max="2588" width="24" customWidth="1"/>
    <col min="2589" max="2589" width="20.28515625" customWidth="1"/>
    <col min="2590" max="2590" width="18.140625" customWidth="1"/>
    <col min="2591" max="2591" width="18.85546875" bestFit="1" customWidth="1"/>
    <col min="2592" max="2593" width="18" bestFit="1" customWidth="1"/>
    <col min="2594" max="2594" width="16.28515625" customWidth="1"/>
    <col min="2818" max="2818" width="9.28515625" customWidth="1"/>
    <col min="2819" max="2819" width="73.140625" customWidth="1"/>
    <col min="2820" max="2820" width="25.7109375" customWidth="1"/>
    <col min="2821" max="2821" width="20" customWidth="1"/>
    <col min="2822" max="2822" width="20.42578125" customWidth="1"/>
    <col min="2823" max="2823" width="20.7109375" customWidth="1"/>
    <col min="2824" max="2826" width="21.140625" bestFit="1" customWidth="1"/>
    <col min="2827" max="2828" width="21.140625" customWidth="1"/>
    <col min="2829" max="2829" width="21.140625" bestFit="1" customWidth="1"/>
    <col min="2830" max="2830" width="26.85546875" bestFit="1" customWidth="1"/>
    <col min="2831" max="2831" width="22.42578125" customWidth="1"/>
    <col min="2832" max="2832" width="22.140625" customWidth="1"/>
    <col min="2833" max="2833" width="21.85546875" customWidth="1"/>
    <col min="2834" max="2834" width="22.140625" customWidth="1"/>
    <col min="2835" max="2835" width="22.42578125" customWidth="1"/>
    <col min="2836" max="2837" width="21.85546875" customWidth="1"/>
    <col min="2838" max="2838" width="22.42578125" customWidth="1"/>
    <col min="2839" max="2839" width="23.28515625" customWidth="1"/>
    <col min="2840" max="2840" width="6.5703125" customWidth="1"/>
    <col min="2841" max="2841" width="0" hidden="1" customWidth="1"/>
    <col min="2842" max="2842" width="20.5703125" customWidth="1"/>
    <col min="2843" max="2843" width="5.140625" customWidth="1"/>
    <col min="2844" max="2844" width="24" customWidth="1"/>
    <col min="2845" max="2845" width="20.28515625" customWidth="1"/>
    <col min="2846" max="2846" width="18.140625" customWidth="1"/>
    <col min="2847" max="2847" width="18.85546875" bestFit="1" customWidth="1"/>
    <col min="2848" max="2849" width="18" bestFit="1" customWidth="1"/>
    <col min="2850" max="2850" width="16.28515625" customWidth="1"/>
    <col min="3074" max="3074" width="9.28515625" customWidth="1"/>
    <col min="3075" max="3075" width="73.140625" customWidth="1"/>
    <col min="3076" max="3076" width="25.7109375" customWidth="1"/>
    <col min="3077" max="3077" width="20" customWidth="1"/>
    <col min="3078" max="3078" width="20.42578125" customWidth="1"/>
    <col min="3079" max="3079" width="20.7109375" customWidth="1"/>
    <col min="3080" max="3082" width="21.140625" bestFit="1" customWidth="1"/>
    <col min="3083" max="3084" width="21.140625" customWidth="1"/>
    <col min="3085" max="3085" width="21.140625" bestFit="1" customWidth="1"/>
    <col min="3086" max="3086" width="26.85546875" bestFit="1" customWidth="1"/>
    <col min="3087" max="3087" width="22.42578125" customWidth="1"/>
    <col min="3088" max="3088" width="22.140625" customWidth="1"/>
    <col min="3089" max="3089" width="21.85546875" customWidth="1"/>
    <col min="3090" max="3090" width="22.140625" customWidth="1"/>
    <col min="3091" max="3091" width="22.42578125" customWidth="1"/>
    <col min="3092" max="3093" width="21.85546875" customWidth="1"/>
    <col min="3094" max="3094" width="22.42578125" customWidth="1"/>
    <col min="3095" max="3095" width="23.28515625" customWidth="1"/>
    <col min="3096" max="3096" width="6.5703125" customWidth="1"/>
    <col min="3097" max="3097" width="0" hidden="1" customWidth="1"/>
    <col min="3098" max="3098" width="20.5703125" customWidth="1"/>
    <col min="3099" max="3099" width="5.140625" customWidth="1"/>
    <col min="3100" max="3100" width="24" customWidth="1"/>
    <col min="3101" max="3101" width="20.28515625" customWidth="1"/>
    <col min="3102" max="3102" width="18.140625" customWidth="1"/>
    <col min="3103" max="3103" width="18.85546875" bestFit="1" customWidth="1"/>
    <col min="3104" max="3105" width="18" bestFit="1" customWidth="1"/>
    <col min="3106" max="3106" width="16.28515625" customWidth="1"/>
    <col min="3330" max="3330" width="9.28515625" customWidth="1"/>
    <col min="3331" max="3331" width="73.140625" customWidth="1"/>
    <col min="3332" max="3332" width="25.7109375" customWidth="1"/>
    <col min="3333" max="3333" width="20" customWidth="1"/>
    <col min="3334" max="3334" width="20.42578125" customWidth="1"/>
    <col min="3335" max="3335" width="20.7109375" customWidth="1"/>
    <col min="3336" max="3338" width="21.140625" bestFit="1" customWidth="1"/>
    <col min="3339" max="3340" width="21.140625" customWidth="1"/>
    <col min="3341" max="3341" width="21.140625" bestFit="1" customWidth="1"/>
    <col min="3342" max="3342" width="26.85546875" bestFit="1" customWidth="1"/>
    <col min="3343" max="3343" width="22.42578125" customWidth="1"/>
    <col min="3344" max="3344" width="22.140625" customWidth="1"/>
    <col min="3345" max="3345" width="21.85546875" customWidth="1"/>
    <col min="3346" max="3346" width="22.140625" customWidth="1"/>
    <col min="3347" max="3347" width="22.42578125" customWidth="1"/>
    <col min="3348" max="3349" width="21.85546875" customWidth="1"/>
    <col min="3350" max="3350" width="22.42578125" customWidth="1"/>
    <col min="3351" max="3351" width="23.28515625" customWidth="1"/>
    <col min="3352" max="3352" width="6.5703125" customWidth="1"/>
    <col min="3353" max="3353" width="0" hidden="1" customWidth="1"/>
    <col min="3354" max="3354" width="20.5703125" customWidth="1"/>
    <col min="3355" max="3355" width="5.140625" customWidth="1"/>
    <col min="3356" max="3356" width="24" customWidth="1"/>
    <col min="3357" max="3357" width="20.28515625" customWidth="1"/>
    <col min="3358" max="3358" width="18.140625" customWidth="1"/>
    <col min="3359" max="3359" width="18.85546875" bestFit="1" customWidth="1"/>
    <col min="3360" max="3361" width="18" bestFit="1" customWidth="1"/>
    <col min="3362" max="3362" width="16.28515625" customWidth="1"/>
    <col min="3586" max="3586" width="9.28515625" customWidth="1"/>
    <col min="3587" max="3587" width="73.140625" customWidth="1"/>
    <col min="3588" max="3588" width="25.7109375" customWidth="1"/>
    <col min="3589" max="3589" width="20" customWidth="1"/>
    <col min="3590" max="3590" width="20.42578125" customWidth="1"/>
    <col min="3591" max="3591" width="20.7109375" customWidth="1"/>
    <col min="3592" max="3594" width="21.140625" bestFit="1" customWidth="1"/>
    <col min="3595" max="3596" width="21.140625" customWidth="1"/>
    <col min="3597" max="3597" width="21.140625" bestFit="1" customWidth="1"/>
    <col min="3598" max="3598" width="26.85546875" bestFit="1" customWidth="1"/>
    <col min="3599" max="3599" width="22.42578125" customWidth="1"/>
    <col min="3600" max="3600" width="22.140625" customWidth="1"/>
    <col min="3601" max="3601" width="21.85546875" customWidth="1"/>
    <col min="3602" max="3602" width="22.140625" customWidth="1"/>
    <col min="3603" max="3603" width="22.42578125" customWidth="1"/>
    <col min="3604" max="3605" width="21.85546875" customWidth="1"/>
    <col min="3606" max="3606" width="22.42578125" customWidth="1"/>
    <col min="3607" max="3607" width="23.28515625" customWidth="1"/>
    <col min="3608" max="3608" width="6.5703125" customWidth="1"/>
    <col min="3609" max="3609" width="0" hidden="1" customWidth="1"/>
    <col min="3610" max="3610" width="20.5703125" customWidth="1"/>
    <col min="3611" max="3611" width="5.140625" customWidth="1"/>
    <col min="3612" max="3612" width="24" customWidth="1"/>
    <col min="3613" max="3613" width="20.28515625" customWidth="1"/>
    <col min="3614" max="3614" width="18.140625" customWidth="1"/>
    <col min="3615" max="3615" width="18.85546875" bestFit="1" customWidth="1"/>
    <col min="3616" max="3617" width="18" bestFit="1" customWidth="1"/>
    <col min="3618" max="3618" width="16.28515625" customWidth="1"/>
    <col min="3842" max="3842" width="9.28515625" customWidth="1"/>
    <col min="3843" max="3843" width="73.140625" customWidth="1"/>
    <col min="3844" max="3844" width="25.7109375" customWidth="1"/>
    <col min="3845" max="3845" width="20" customWidth="1"/>
    <col min="3846" max="3846" width="20.42578125" customWidth="1"/>
    <col min="3847" max="3847" width="20.7109375" customWidth="1"/>
    <col min="3848" max="3850" width="21.140625" bestFit="1" customWidth="1"/>
    <col min="3851" max="3852" width="21.140625" customWidth="1"/>
    <col min="3853" max="3853" width="21.140625" bestFit="1" customWidth="1"/>
    <col min="3854" max="3854" width="26.85546875" bestFit="1" customWidth="1"/>
    <col min="3855" max="3855" width="22.42578125" customWidth="1"/>
    <col min="3856" max="3856" width="22.140625" customWidth="1"/>
    <col min="3857" max="3857" width="21.85546875" customWidth="1"/>
    <col min="3858" max="3858" width="22.140625" customWidth="1"/>
    <col min="3859" max="3859" width="22.42578125" customWidth="1"/>
    <col min="3860" max="3861" width="21.85546875" customWidth="1"/>
    <col min="3862" max="3862" width="22.42578125" customWidth="1"/>
    <col min="3863" max="3863" width="23.28515625" customWidth="1"/>
    <col min="3864" max="3864" width="6.5703125" customWidth="1"/>
    <col min="3865" max="3865" width="0" hidden="1" customWidth="1"/>
    <col min="3866" max="3866" width="20.5703125" customWidth="1"/>
    <col min="3867" max="3867" width="5.140625" customWidth="1"/>
    <col min="3868" max="3868" width="24" customWidth="1"/>
    <col min="3869" max="3869" width="20.28515625" customWidth="1"/>
    <col min="3870" max="3870" width="18.140625" customWidth="1"/>
    <col min="3871" max="3871" width="18.85546875" bestFit="1" customWidth="1"/>
    <col min="3872" max="3873" width="18" bestFit="1" customWidth="1"/>
    <col min="3874" max="3874" width="16.28515625" customWidth="1"/>
    <col min="4098" max="4098" width="9.28515625" customWidth="1"/>
    <col min="4099" max="4099" width="73.140625" customWidth="1"/>
    <col min="4100" max="4100" width="25.7109375" customWidth="1"/>
    <col min="4101" max="4101" width="20" customWidth="1"/>
    <col min="4102" max="4102" width="20.42578125" customWidth="1"/>
    <col min="4103" max="4103" width="20.7109375" customWidth="1"/>
    <col min="4104" max="4106" width="21.140625" bestFit="1" customWidth="1"/>
    <col min="4107" max="4108" width="21.140625" customWidth="1"/>
    <col min="4109" max="4109" width="21.140625" bestFit="1" customWidth="1"/>
    <col min="4110" max="4110" width="26.85546875" bestFit="1" customWidth="1"/>
    <col min="4111" max="4111" width="22.42578125" customWidth="1"/>
    <col min="4112" max="4112" width="22.140625" customWidth="1"/>
    <col min="4113" max="4113" width="21.85546875" customWidth="1"/>
    <col min="4114" max="4114" width="22.140625" customWidth="1"/>
    <col min="4115" max="4115" width="22.42578125" customWidth="1"/>
    <col min="4116" max="4117" width="21.85546875" customWidth="1"/>
    <col min="4118" max="4118" width="22.42578125" customWidth="1"/>
    <col min="4119" max="4119" width="23.28515625" customWidth="1"/>
    <col min="4120" max="4120" width="6.5703125" customWidth="1"/>
    <col min="4121" max="4121" width="0" hidden="1" customWidth="1"/>
    <col min="4122" max="4122" width="20.5703125" customWidth="1"/>
    <col min="4123" max="4123" width="5.140625" customWidth="1"/>
    <col min="4124" max="4124" width="24" customWidth="1"/>
    <col min="4125" max="4125" width="20.28515625" customWidth="1"/>
    <col min="4126" max="4126" width="18.140625" customWidth="1"/>
    <col min="4127" max="4127" width="18.85546875" bestFit="1" customWidth="1"/>
    <col min="4128" max="4129" width="18" bestFit="1" customWidth="1"/>
    <col min="4130" max="4130" width="16.28515625" customWidth="1"/>
    <col min="4354" max="4354" width="9.28515625" customWidth="1"/>
    <col min="4355" max="4355" width="73.140625" customWidth="1"/>
    <col min="4356" max="4356" width="25.7109375" customWidth="1"/>
    <col min="4357" max="4357" width="20" customWidth="1"/>
    <col min="4358" max="4358" width="20.42578125" customWidth="1"/>
    <col min="4359" max="4359" width="20.7109375" customWidth="1"/>
    <col min="4360" max="4362" width="21.140625" bestFit="1" customWidth="1"/>
    <col min="4363" max="4364" width="21.140625" customWidth="1"/>
    <col min="4365" max="4365" width="21.140625" bestFit="1" customWidth="1"/>
    <col min="4366" max="4366" width="26.85546875" bestFit="1" customWidth="1"/>
    <col min="4367" max="4367" width="22.42578125" customWidth="1"/>
    <col min="4368" max="4368" width="22.140625" customWidth="1"/>
    <col min="4369" max="4369" width="21.85546875" customWidth="1"/>
    <col min="4370" max="4370" width="22.140625" customWidth="1"/>
    <col min="4371" max="4371" width="22.42578125" customWidth="1"/>
    <col min="4372" max="4373" width="21.85546875" customWidth="1"/>
    <col min="4374" max="4374" width="22.42578125" customWidth="1"/>
    <col min="4375" max="4375" width="23.28515625" customWidth="1"/>
    <col min="4376" max="4376" width="6.5703125" customWidth="1"/>
    <col min="4377" max="4377" width="0" hidden="1" customWidth="1"/>
    <col min="4378" max="4378" width="20.5703125" customWidth="1"/>
    <col min="4379" max="4379" width="5.140625" customWidth="1"/>
    <col min="4380" max="4380" width="24" customWidth="1"/>
    <col min="4381" max="4381" width="20.28515625" customWidth="1"/>
    <col min="4382" max="4382" width="18.140625" customWidth="1"/>
    <col min="4383" max="4383" width="18.85546875" bestFit="1" customWidth="1"/>
    <col min="4384" max="4385" width="18" bestFit="1" customWidth="1"/>
    <col min="4386" max="4386" width="16.28515625" customWidth="1"/>
    <col min="4610" max="4610" width="9.28515625" customWidth="1"/>
    <col min="4611" max="4611" width="73.140625" customWidth="1"/>
    <col min="4612" max="4612" width="25.7109375" customWidth="1"/>
    <col min="4613" max="4613" width="20" customWidth="1"/>
    <col min="4614" max="4614" width="20.42578125" customWidth="1"/>
    <col min="4615" max="4615" width="20.7109375" customWidth="1"/>
    <col min="4616" max="4618" width="21.140625" bestFit="1" customWidth="1"/>
    <col min="4619" max="4620" width="21.140625" customWidth="1"/>
    <col min="4621" max="4621" width="21.140625" bestFit="1" customWidth="1"/>
    <col min="4622" max="4622" width="26.85546875" bestFit="1" customWidth="1"/>
    <col min="4623" max="4623" width="22.42578125" customWidth="1"/>
    <col min="4624" max="4624" width="22.140625" customWidth="1"/>
    <col min="4625" max="4625" width="21.85546875" customWidth="1"/>
    <col min="4626" max="4626" width="22.140625" customWidth="1"/>
    <col min="4627" max="4627" width="22.42578125" customWidth="1"/>
    <col min="4628" max="4629" width="21.85546875" customWidth="1"/>
    <col min="4630" max="4630" width="22.42578125" customWidth="1"/>
    <col min="4631" max="4631" width="23.28515625" customWidth="1"/>
    <col min="4632" max="4632" width="6.5703125" customWidth="1"/>
    <col min="4633" max="4633" width="0" hidden="1" customWidth="1"/>
    <col min="4634" max="4634" width="20.5703125" customWidth="1"/>
    <col min="4635" max="4635" width="5.140625" customWidth="1"/>
    <col min="4636" max="4636" width="24" customWidth="1"/>
    <col min="4637" max="4637" width="20.28515625" customWidth="1"/>
    <col min="4638" max="4638" width="18.140625" customWidth="1"/>
    <col min="4639" max="4639" width="18.85546875" bestFit="1" customWidth="1"/>
    <col min="4640" max="4641" width="18" bestFit="1" customWidth="1"/>
    <col min="4642" max="4642" width="16.28515625" customWidth="1"/>
    <col min="4866" max="4866" width="9.28515625" customWidth="1"/>
    <col min="4867" max="4867" width="73.140625" customWidth="1"/>
    <col min="4868" max="4868" width="25.7109375" customWidth="1"/>
    <col min="4869" max="4869" width="20" customWidth="1"/>
    <col min="4870" max="4870" width="20.42578125" customWidth="1"/>
    <col min="4871" max="4871" width="20.7109375" customWidth="1"/>
    <col min="4872" max="4874" width="21.140625" bestFit="1" customWidth="1"/>
    <col min="4875" max="4876" width="21.140625" customWidth="1"/>
    <col min="4877" max="4877" width="21.140625" bestFit="1" customWidth="1"/>
    <col min="4878" max="4878" width="26.85546875" bestFit="1" customWidth="1"/>
    <col min="4879" max="4879" width="22.42578125" customWidth="1"/>
    <col min="4880" max="4880" width="22.140625" customWidth="1"/>
    <col min="4881" max="4881" width="21.85546875" customWidth="1"/>
    <col min="4882" max="4882" width="22.140625" customWidth="1"/>
    <col min="4883" max="4883" width="22.42578125" customWidth="1"/>
    <col min="4884" max="4885" width="21.85546875" customWidth="1"/>
    <col min="4886" max="4886" width="22.42578125" customWidth="1"/>
    <col min="4887" max="4887" width="23.28515625" customWidth="1"/>
    <col min="4888" max="4888" width="6.5703125" customWidth="1"/>
    <col min="4889" max="4889" width="0" hidden="1" customWidth="1"/>
    <col min="4890" max="4890" width="20.5703125" customWidth="1"/>
    <col min="4891" max="4891" width="5.140625" customWidth="1"/>
    <col min="4892" max="4892" width="24" customWidth="1"/>
    <col min="4893" max="4893" width="20.28515625" customWidth="1"/>
    <col min="4894" max="4894" width="18.140625" customWidth="1"/>
    <col min="4895" max="4895" width="18.85546875" bestFit="1" customWidth="1"/>
    <col min="4896" max="4897" width="18" bestFit="1" customWidth="1"/>
    <col min="4898" max="4898" width="16.28515625" customWidth="1"/>
    <col min="5122" max="5122" width="9.28515625" customWidth="1"/>
    <col min="5123" max="5123" width="73.140625" customWidth="1"/>
    <col min="5124" max="5124" width="25.7109375" customWidth="1"/>
    <col min="5125" max="5125" width="20" customWidth="1"/>
    <col min="5126" max="5126" width="20.42578125" customWidth="1"/>
    <col min="5127" max="5127" width="20.7109375" customWidth="1"/>
    <col min="5128" max="5130" width="21.140625" bestFit="1" customWidth="1"/>
    <col min="5131" max="5132" width="21.140625" customWidth="1"/>
    <col min="5133" max="5133" width="21.140625" bestFit="1" customWidth="1"/>
    <col min="5134" max="5134" width="26.85546875" bestFit="1" customWidth="1"/>
    <col min="5135" max="5135" width="22.42578125" customWidth="1"/>
    <col min="5136" max="5136" width="22.140625" customWidth="1"/>
    <col min="5137" max="5137" width="21.85546875" customWidth="1"/>
    <col min="5138" max="5138" width="22.140625" customWidth="1"/>
    <col min="5139" max="5139" width="22.42578125" customWidth="1"/>
    <col min="5140" max="5141" width="21.85546875" customWidth="1"/>
    <col min="5142" max="5142" width="22.42578125" customWidth="1"/>
    <col min="5143" max="5143" width="23.28515625" customWidth="1"/>
    <col min="5144" max="5144" width="6.5703125" customWidth="1"/>
    <col min="5145" max="5145" width="0" hidden="1" customWidth="1"/>
    <col min="5146" max="5146" width="20.5703125" customWidth="1"/>
    <col min="5147" max="5147" width="5.140625" customWidth="1"/>
    <col min="5148" max="5148" width="24" customWidth="1"/>
    <col min="5149" max="5149" width="20.28515625" customWidth="1"/>
    <col min="5150" max="5150" width="18.140625" customWidth="1"/>
    <col min="5151" max="5151" width="18.85546875" bestFit="1" customWidth="1"/>
    <col min="5152" max="5153" width="18" bestFit="1" customWidth="1"/>
    <col min="5154" max="5154" width="16.28515625" customWidth="1"/>
    <col min="5378" max="5378" width="9.28515625" customWidth="1"/>
    <col min="5379" max="5379" width="73.140625" customWidth="1"/>
    <col min="5380" max="5380" width="25.7109375" customWidth="1"/>
    <col min="5381" max="5381" width="20" customWidth="1"/>
    <col min="5382" max="5382" width="20.42578125" customWidth="1"/>
    <col min="5383" max="5383" width="20.7109375" customWidth="1"/>
    <col min="5384" max="5386" width="21.140625" bestFit="1" customWidth="1"/>
    <col min="5387" max="5388" width="21.140625" customWidth="1"/>
    <col min="5389" max="5389" width="21.140625" bestFit="1" customWidth="1"/>
    <col min="5390" max="5390" width="26.85546875" bestFit="1" customWidth="1"/>
    <col min="5391" max="5391" width="22.42578125" customWidth="1"/>
    <col min="5392" max="5392" width="22.140625" customWidth="1"/>
    <col min="5393" max="5393" width="21.85546875" customWidth="1"/>
    <col min="5394" max="5394" width="22.140625" customWidth="1"/>
    <col min="5395" max="5395" width="22.42578125" customWidth="1"/>
    <col min="5396" max="5397" width="21.85546875" customWidth="1"/>
    <col min="5398" max="5398" width="22.42578125" customWidth="1"/>
    <col min="5399" max="5399" width="23.28515625" customWidth="1"/>
    <col min="5400" max="5400" width="6.5703125" customWidth="1"/>
    <col min="5401" max="5401" width="0" hidden="1" customWidth="1"/>
    <col min="5402" max="5402" width="20.5703125" customWidth="1"/>
    <col min="5403" max="5403" width="5.140625" customWidth="1"/>
    <col min="5404" max="5404" width="24" customWidth="1"/>
    <col min="5405" max="5405" width="20.28515625" customWidth="1"/>
    <col min="5406" max="5406" width="18.140625" customWidth="1"/>
    <col min="5407" max="5407" width="18.85546875" bestFit="1" customWidth="1"/>
    <col min="5408" max="5409" width="18" bestFit="1" customWidth="1"/>
    <col min="5410" max="5410" width="16.28515625" customWidth="1"/>
    <col min="5634" max="5634" width="9.28515625" customWidth="1"/>
    <col min="5635" max="5635" width="73.140625" customWidth="1"/>
    <col min="5636" max="5636" width="25.7109375" customWidth="1"/>
    <col min="5637" max="5637" width="20" customWidth="1"/>
    <col min="5638" max="5638" width="20.42578125" customWidth="1"/>
    <col min="5639" max="5639" width="20.7109375" customWidth="1"/>
    <col min="5640" max="5642" width="21.140625" bestFit="1" customWidth="1"/>
    <col min="5643" max="5644" width="21.140625" customWidth="1"/>
    <col min="5645" max="5645" width="21.140625" bestFit="1" customWidth="1"/>
    <col min="5646" max="5646" width="26.85546875" bestFit="1" customWidth="1"/>
    <col min="5647" max="5647" width="22.42578125" customWidth="1"/>
    <col min="5648" max="5648" width="22.140625" customWidth="1"/>
    <col min="5649" max="5649" width="21.85546875" customWidth="1"/>
    <col min="5650" max="5650" width="22.140625" customWidth="1"/>
    <col min="5651" max="5651" width="22.42578125" customWidth="1"/>
    <col min="5652" max="5653" width="21.85546875" customWidth="1"/>
    <col min="5654" max="5654" width="22.42578125" customWidth="1"/>
    <col min="5655" max="5655" width="23.28515625" customWidth="1"/>
    <col min="5656" max="5656" width="6.5703125" customWidth="1"/>
    <col min="5657" max="5657" width="0" hidden="1" customWidth="1"/>
    <col min="5658" max="5658" width="20.5703125" customWidth="1"/>
    <col min="5659" max="5659" width="5.140625" customWidth="1"/>
    <col min="5660" max="5660" width="24" customWidth="1"/>
    <col min="5661" max="5661" width="20.28515625" customWidth="1"/>
    <col min="5662" max="5662" width="18.140625" customWidth="1"/>
    <col min="5663" max="5663" width="18.85546875" bestFit="1" customWidth="1"/>
    <col min="5664" max="5665" width="18" bestFit="1" customWidth="1"/>
    <col min="5666" max="5666" width="16.28515625" customWidth="1"/>
    <col min="5890" max="5890" width="9.28515625" customWidth="1"/>
    <col min="5891" max="5891" width="73.140625" customWidth="1"/>
    <col min="5892" max="5892" width="25.7109375" customWidth="1"/>
    <col min="5893" max="5893" width="20" customWidth="1"/>
    <col min="5894" max="5894" width="20.42578125" customWidth="1"/>
    <col min="5895" max="5895" width="20.7109375" customWidth="1"/>
    <col min="5896" max="5898" width="21.140625" bestFit="1" customWidth="1"/>
    <col min="5899" max="5900" width="21.140625" customWidth="1"/>
    <col min="5901" max="5901" width="21.140625" bestFit="1" customWidth="1"/>
    <col min="5902" max="5902" width="26.85546875" bestFit="1" customWidth="1"/>
    <col min="5903" max="5903" width="22.42578125" customWidth="1"/>
    <col min="5904" max="5904" width="22.140625" customWidth="1"/>
    <col min="5905" max="5905" width="21.85546875" customWidth="1"/>
    <col min="5906" max="5906" width="22.140625" customWidth="1"/>
    <col min="5907" max="5907" width="22.42578125" customWidth="1"/>
    <col min="5908" max="5909" width="21.85546875" customWidth="1"/>
    <col min="5910" max="5910" width="22.42578125" customWidth="1"/>
    <col min="5911" max="5911" width="23.28515625" customWidth="1"/>
    <col min="5912" max="5912" width="6.5703125" customWidth="1"/>
    <col min="5913" max="5913" width="0" hidden="1" customWidth="1"/>
    <col min="5914" max="5914" width="20.5703125" customWidth="1"/>
    <col min="5915" max="5915" width="5.140625" customWidth="1"/>
    <col min="5916" max="5916" width="24" customWidth="1"/>
    <col min="5917" max="5917" width="20.28515625" customWidth="1"/>
    <col min="5918" max="5918" width="18.140625" customWidth="1"/>
    <col min="5919" max="5919" width="18.85546875" bestFit="1" customWidth="1"/>
    <col min="5920" max="5921" width="18" bestFit="1" customWidth="1"/>
    <col min="5922" max="5922" width="16.28515625" customWidth="1"/>
    <col min="6146" max="6146" width="9.28515625" customWidth="1"/>
    <col min="6147" max="6147" width="73.140625" customWidth="1"/>
    <col min="6148" max="6148" width="25.7109375" customWidth="1"/>
    <col min="6149" max="6149" width="20" customWidth="1"/>
    <col min="6150" max="6150" width="20.42578125" customWidth="1"/>
    <col min="6151" max="6151" width="20.7109375" customWidth="1"/>
    <col min="6152" max="6154" width="21.140625" bestFit="1" customWidth="1"/>
    <col min="6155" max="6156" width="21.140625" customWidth="1"/>
    <col min="6157" max="6157" width="21.140625" bestFit="1" customWidth="1"/>
    <col min="6158" max="6158" width="26.85546875" bestFit="1" customWidth="1"/>
    <col min="6159" max="6159" width="22.42578125" customWidth="1"/>
    <col min="6160" max="6160" width="22.140625" customWidth="1"/>
    <col min="6161" max="6161" width="21.85546875" customWidth="1"/>
    <col min="6162" max="6162" width="22.140625" customWidth="1"/>
    <col min="6163" max="6163" width="22.42578125" customWidth="1"/>
    <col min="6164" max="6165" width="21.85546875" customWidth="1"/>
    <col min="6166" max="6166" width="22.42578125" customWidth="1"/>
    <col min="6167" max="6167" width="23.28515625" customWidth="1"/>
    <col min="6168" max="6168" width="6.5703125" customWidth="1"/>
    <col min="6169" max="6169" width="0" hidden="1" customWidth="1"/>
    <col min="6170" max="6170" width="20.5703125" customWidth="1"/>
    <col min="6171" max="6171" width="5.140625" customWidth="1"/>
    <col min="6172" max="6172" width="24" customWidth="1"/>
    <col min="6173" max="6173" width="20.28515625" customWidth="1"/>
    <col min="6174" max="6174" width="18.140625" customWidth="1"/>
    <col min="6175" max="6175" width="18.85546875" bestFit="1" customWidth="1"/>
    <col min="6176" max="6177" width="18" bestFit="1" customWidth="1"/>
    <col min="6178" max="6178" width="16.28515625" customWidth="1"/>
    <col min="6402" max="6402" width="9.28515625" customWidth="1"/>
    <col min="6403" max="6403" width="73.140625" customWidth="1"/>
    <col min="6404" max="6404" width="25.7109375" customWidth="1"/>
    <col min="6405" max="6405" width="20" customWidth="1"/>
    <col min="6406" max="6406" width="20.42578125" customWidth="1"/>
    <col min="6407" max="6407" width="20.7109375" customWidth="1"/>
    <col min="6408" max="6410" width="21.140625" bestFit="1" customWidth="1"/>
    <col min="6411" max="6412" width="21.140625" customWidth="1"/>
    <col min="6413" max="6413" width="21.140625" bestFit="1" customWidth="1"/>
    <col min="6414" max="6414" width="26.85546875" bestFit="1" customWidth="1"/>
    <col min="6415" max="6415" width="22.42578125" customWidth="1"/>
    <col min="6416" max="6416" width="22.140625" customWidth="1"/>
    <col min="6417" max="6417" width="21.85546875" customWidth="1"/>
    <col min="6418" max="6418" width="22.140625" customWidth="1"/>
    <col min="6419" max="6419" width="22.42578125" customWidth="1"/>
    <col min="6420" max="6421" width="21.85546875" customWidth="1"/>
    <col min="6422" max="6422" width="22.42578125" customWidth="1"/>
    <col min="6423" max="6423" width="23.28515625" customWidth="1"/>
    <col min="6424" max="6424" width="6.5703125" customWidth="1"/>
    <col min="6425" max="6425" width="0" hidden="1" customWidth="1"/>
    <col min="6426" max="6426" width="20.5703125" customWidth="1"/>
    <col min="6427" max="6427" width="5.140625" customWidth="1"/>
    <col min="6428" max="6428" width="24" customWidth="1"/>
    <col min="6429" max="6429" width="20.28515625" customWidth="1"/>
    <col min="6430" max="6430" width="18.140625" customWidth="1"/>
    <col min="6431" max="6431" width="18.85546875" bestFit="1" customWidth="1"/>
    <col min="6432" max="6433" width="18" bestFit="1" customWidth="1"/>
    <col min="6434" max="6434" width="16.28515625" customWidth="1"/>
    <col min="6658" max="6658" width="9.28515625" customWidth="1"/>
    <col min="6659" max="6659" width="73.140625" customWidth="1"/>
    <col min="6660" max="6660" width="25.7109375" customWidth="1"/>
    <col min="6661" max="6661" width="20" customWidth="1"/>
    <col min="6662" max="6662" width="20.42578125" customWidth="1"/>
    <col min="6663" max="6663" width="20.7109375" customWidth="1"/>
    <col min="6664" max="6666" width="21.140625" bestFit="1" customWidth="1"/>
    <col min="6667" max="6668" width="21.140625" customWidth="1"/>
    <col min="6669" max="6669" width="21.140625" bestFit="1" customWidth="1"/>
    <col min="6670" max="6670" width="26.85546875" bestFit="1" customWidth="1"/>
    <col min="6671" max="6671" width="22.42578125" customWidth="1"/>
    <col min="6672" max="6672" width="22.140625" customWidth="1"/>
    <col min="6673" max="6673" width="21.85546875" customWidth="1"/>
    <col min="6674" max="6674" width="22.140625" customWidth="1"/>
    <col min="6675" max="6675" width="22.42578125" customWidth="1"/>
    <col min="6676" max="6677" width="21.85546875" customWidth="1"/>
    <col min="6678" max="6678" width="22.42578125" customWidth="1"/>
    <col min="6679" max="6679" width="23.28515625" customWidth="1"/>
    <col min="6680" max="6680" width="6.5703125" customWidth="1"/>
    <col min="6681" max="6681" width="0" hidden="1" customWidth="1"/>
    <col min="6682" max="6682" width="20.5703125" customWidth="1"/>
    <col min="6683" max="6683" width="5.140625" customWidth="1"/>
    <col min="6684" max="6684" width="24" customWidth="1"/>
    <col min="6685" max="6685" width="20.28515625" customWidth="1"/>
    <col min="6686" max="6686" width="18.140625" customWidth="1"/>
    <col min="6687" max="6687" width="18.85546875" bestFit="1" customWidth="1"/>
    <col min="6688" max="6689" width="18" bestFit="1" customWidth="1"/>
    <col min="6690" max="6690" width="16.28515625" customWidth="1"/>
    <col min="6914" max="6914" width="9.28515625" customWidth="1"/>
    <col min="6915" max="6915" width="73.140625" customWidth="1"/>
    <col min="6916" max="6916" width="25.7109375" customWidth="1"/>
    <col min="6917" max="6917" width="20" customWidth="1"/>
    <col min="6918" max="6918" width="20.42578125" customWidth="1"/>
    <col min="6919" max="6919" width="20.7109375" customWidth="1"/>
    <col min="6920" max="6922" width="21.140625" bestFit="1" customWidth="1"/>
    <col min="6923" max="6924" width="21.140625" customWidth="1"/>
    <col min="6925" max="6925" width="21.140625" bestFit="1" customWidth="1"/>
    <col min="6926" max="6926" width="26.85546875" bestFit="1" customWidth="1"/>
    <col min="6927" max="6927" width="22.42578125" customWidth="1"/>
    <col min="6928" max="6928" width="22.140625" customWidth="1"/>
    <col min="6929" max="6929" width="21.85546875" customWidth="1"/>
    <col min="6930" max="6930" width="22.140625" customWidth="1"/>
    <col min="6931" max="6931" width="22.42578125" customWidth="1"/>
    <col min="6932" max="6933" width="21.85546875" customWidth="1"/>
    <col min="6934" max="6934" width="22.42578125" customWidth="1"/>
    <col min="6935" max="6935" width="23.28515625" customWidth="1"/>
    <col min="6936" max="6936" width="6.5703125" customWidth="1"/>
    <col min="6937" max="6937" width="0" hidden="1" customWidth="1"/>
    <col min="6938" max="6938" width="20.5703125" customWidth="1"/>
    <col min="6939" max="6939" width="5.140625" customWidth="1"/>
    <col min="6940" max="6940" width="24" customWidth="1"/>
    <col min="6941" max="6941" width="20.28515625" customWidth="1"/>
    <col min="6942" max="6942" width="18.140625" customWidth="1"/>
    <col min="6943" max="6943" width="18.85546875" bestFit="1" customWidth="1"/>
    <col min="6944" max="6945" width="18" bestFit="1" customWidth="1"/>
    <col min="6946" max="6946" width="16.28515625" customWidth="1"/>
    <col min="7170" max="7170" width="9.28515625" customWidth="1"/>
    <col min="7171" max="7171" width="73.140625" customWidth="1"/>
    <col min="7172" max="7172" width="25.7109375" customWidth="1"/>
    <col min="7173" max="7173" width="20" customWidth="1"/>
    <col min="7174" max="7174" width="20.42578125" customWidth="1"/>
    <col min="7175" max="7175" width="20.7109375" customWidth="1"/>
    <col min="7176" max="7178" width="21.140625" bestFit="1" customWidth="1"/>
    <col min="7179" max="7180" width="21.140625" customWidth="1"/>
    <col min="7181" max="7181" width="21.140625" bestFit="1" customWidth="1"/>
    <col min="7182" max="7182" width="26.85546875" bestFit="1" customWidth="1"/>
    <col min="7183" max="7183" width="22.42578125" customWidth="1"/>
    <col min="7184" max="7184" width="22.140625" customWidth="1"/>
    <col min="7185" max="7185" width="21.85546875" customWidth="1"/>
    <col min="7186" max="7186" width="22.140625" customWidth="1"/>
    <col min="7187" max="7187" width="22.42578125" customWidth="1"/>
    <col min="7188" max="7189" width="21.85546875" customWidth="1"/>
    <col min="7190" max="7190" width="22.42578125" customWidth="1"/>
    <col min="7191" max="7191" width="23.28515625" customWidth="1"/>
    <col min="7192" max="7192" width="6.5703125" customWidth="1"/>
    <col min="7193" max="7193" width="0" hidden="1" customWidth="1"/>
    <col min="7194" max="7194" width="20.5703125" customWidth="1"/>
    <col min="7195" max="7195" width="5.140625" customWidth="1"/>
    <col min="7196" max="7196" width="24" customWidth="1"/>
    <col min="7197" max="7197" width="20.28515625" customWidth="1"/>
    <col min="7198" max="7198" width="18.140625" customWidth="1"/>
    <col min="7199" max="7199" width="18.85546875" bestFit="1" customWidth="1"/>
    <col min="7200" max="7201" width="18" bestFit="1" customWidth="1"/>
    <col min="7202" max="7202" width="16.28515625" customWidth="1"/>
    <col min="7426" max="7426" width="9.28515625" customWidth="1"/>
    <col min="7427" max="7427" width="73.140625" customWidth="1"/>
    <col min="7428" max="7428" width="25.7109375" customWidth="1"/>
    <col min="7429" max="7429" width="20" customWidth="1"/>
    <col min="7430" max="7430" width="20.42578125" customWidth="1"/>
    <col min="7431" max="7431" width="20.7109375" customWidth="1"/>
    <col min="7432" max="7434" width="21.140625" bestFit="1" customWidth="1"/>
    <col min="7435" max="7436" width="21.140625" customWidth="1"/>
    <col min="7437" max="7437" width="21.140625" bestFit="1" customWidth="1"/>
    <col min="7438" max="7438" width="26.85546875" bestFit="1" customWidth="1"/>
    <col min="7439" max="7439" width="22.42578125" customWidth="1"/>
    <col min="7440" max="7440" width="22.140625" customWidth="1"/>
    <col min="7441" max="7441" width="21.85546875" customWidth="1"/>
    <col min="7442" max="7442" width="22.140625" customWidth="1"/>
    <col min="7443" max="7443" width="22.42578125" customWidth="1"/>
    <col min="7444" max="7445" width="21.85546875" customWidth="1"/>
    <col min="7446" max="7446" width="22.42578125" customWidth="1"/>
    <col min="7447" max="7447" width="23.28515625" customWidth="1"/>
    <col min="7448" max="7448" width="6.5703125" customWidth="1"/>
    <col min="7449" max="7449" width="0" hidden="1" customWidth="1"/>
    <col min="7450" max="7450" width="20.5703125" customWidth="1"/>
    <col min="7451" max="7451" width="5.140625" customWidth="1"/>
    <col min="7452" max="7452" width="24" customWidth="1"/>
    <col min="7453" max="7453" width="20.28515625" customWidth="1"/>
    <col min="7454" max="7454" width="18.140625" customWidth="1"/>
    <col min="7455" max="7455" width="18.85546875" bestFit="1" customWidth="1"/>
    <col min="7456" max="7457" width="18" bestFit="1" customWidth="1"/>
    <col min="7458" max="7458" width="16.28515625" customWidth="1"/>
    <col min="7682" max="7682" width="9.28515625" customWidth="1"/>
    <col min="7683" max="7683" width="73.140625" customWidth="1"/>
    <col min="7684" max="7684" width="25.7109375" customWidth="1"/>
    <col min="7685" max="7685" width="20" customWidth="1"/>
    <col min="7686" max="7686" width="20.42578125" customWidth="1"/>
    <col min="7687" max="7687" width="20.7109375" customWidth="1"/>
    <col min="7688" max="7690" width="21.140625" bestFit="1" customWidth="1"/>
    <col min="7691" max="7692" width="21.140625" customWidth="1"/>
    <col min="7693" max="7693" width="21.140625" bestFit="1" customWidth="1"/>
    <col min="7694" max="7694" width="26.85546875" bestFit="1" customWidth="1"/>
    <col min="7695" max="7695" width="22.42578125" customWidth="1"/>
    <col min="7696" max="7696" width="22.140625" customWidth="1"/>
    <col min="7697" max="7697" width="21.85546875" customWidth="1"/>
    <col min="7698" max="7698" width="22.140625" customWidth="1"/>
    <col min="7699" max="7699" width="22.42578125" customWidth="1"/>
    <col min="7700" max="7701" width="21.85546875" customWidth="1"/>
    <col min="7702" max="7702" width="22.42578125" customWidth="1"/>
    <col min="7703" max="7703" width="23.28515625" customWidth="1"/>
    <col min="7704" max="7704" width="6.5703125" customWidth="1"/>
    <col min="7705" max="7705" width="0" hidden="1" customWidth="1"/>
    <col min="7706" max="7706" width="20.5703125" customWidth="1"/>
    <col min="7707" max="7707" width="5.140625" customWidth="1"/>
    <col min="7708" max="7708" width="24" customWidth="1"/>
    <col min="7709" max="7709" width="20.28515625" customWidth="1"/>
    <col min="7710" max="7710" width="18.140625" customWidth="1"/>
    <col min="7711" max="7711" width="18.85546875" bestFit="1" customWidth="1"/>
    <col min="7712" max="7713" width="18" bestFit="1" customWidth="1"/>
    <col min="7714" max="7714" width="16.28515625" customWidth="1"/>
    <col min="7938" max="7938" width="9.28515625" customWidth="1"/>
    <col min="7939" max="7939" width="73.140625" customWidth="1"/>
    <col min="7940" max="7940" width="25.7109375" customWidth="1"/>
    <col min="7941" max="7941" width="20" customWidth="1"/>
    <col min="7942" max="7942" width="20.42578125" customWidth="1"/>
    <col min="7943" max="7943" width="20.7109375" customWidth="1"/>
    <col min="7944" max="7946" width="21.140625" bestFit="1" customWidth="1"/>
    <col min="7947" max="7948" width="21.140625" customWidth="1"/>
    <col min="7949" max="7949" width="21.140625" bestFit="1" customWidth="1"/>
    <col min="7950" max="7950" width="26.85546875" bestFit="1" customWidth="1"/>
    <col min="7951" max="7951" width="22.42578125" customWidth="1"/>
    <col min="7952" max="7952" width="22.140625" customWidth="1"/>
    <col min="7953" max="7953" width="21.85546875" customWidth="1"/>
    <col min="7954" max="7954" width="22.140625" customWidth="1"/>
    <col min="7955" max="7955" width="22.42578125" customWidth="1"/>
    <col min="7956" max="7957" width="21.85546875" customWidth="1"/>
    <col min="7958" max="7958" width="22.42578125" customWidth="1"/>
    <col min="7959" max="7959" width="23.28515625" customWidth="1"/>
    <col min="7960" max="7960" width="6.5703125" customWidth="1"/>
    <col min="7961" max="7961" width="0" hidden="1" customWidth="1"/>
    <col min="7962" max="7962" width="20.5703125" customWidth="1"/>
    <col min="7963" max="7963" width="5.140625" customWidth="1"/>
    <col min="7964" max="7964" width="24" customWidth="1"/>
    <col min="7965" max="7965" width="20.28515625" customWidth="1"/>
    <col min="7966" max="7966" width="18.140625" customWidth="1"/>
    <col min="7967" max="7967" width="18.85546875" bestFit="1" customWidth="1"/>
    <col min="7968" max="7969" width="18" bestFit="1" customWidth="1"/>
    <col min="7970" max="7970" width="16.28515625" customWidth="1"/>
    <col min="8194" max="8194" width="9.28515625" customWidth="1"/>
    <col min="8195" max="8195" width="73.140625" customWidth="1"/>
    <col min="8196" max="8196" width="25.7109375" customWidth="1"/>
    <col min="8197" max="8197" width="20" customWidth="1"/>
    <col min="8198" max="8198" width="20.42578125" customWidth="1"/>
    <col min="8199" max="8199" width="20.7109375" customWidth="1"/>
    <col min="8200" max="8202" width="21.140625" bestFit="1" customWidth="1"/>
    <col min="8203" max="8204" width="21.140625" customWidth="1"/>
    <col min="8205" max="8205" width="21.140625" bestFit="1" customWidth="1"/>
    <col min="8206" max="8206" width="26.85546875" bestFit="1" customWidth="1"/>
    <col min="8207" max="8207" width="22.42578125" customWidth="1"/>
    <col min="8208" max="8208" width="22.140625" customWidth="1"/>
    <col min="8209" max="8209" width="21.85546875" customWidth="1"/>
    <col min="8210" max="8210" width="22.140625" customWidth="1"/>
    <col min="8211" max="8211" width="22.42578125" customWidth="1"/>
    <col min="8212" max="8213" width="21.85546875" customWidth="1"/>
    <col min="8214" max="8214" width="22.42578125" customWidth="1"/>
    <col min="8215" max="8215" width="23.28515625" customWidth="1"/>
    <col min="8216" max="8216" width="6.5703125" customWidth="1"/>
    <col min="8217" max="8217" width="0" hidden="1" customWidth="1"/>
    <col min="8218" max="8218" width="20.5703125" customWidth="1"/>
    <col min="8219" max="8219" width="5.140625" customWidth="1"/>
    <col min="8220" max="8220" width="24" customWidth="1"/>
    <col min="8221" max="8221" width="20.28515625" customWidth="1"/>
    <col min="8222" max="8222" width="18.140625" customWidth="1"/>
    <col min="8223" max="8223" width="18.85546875" bestFit="1" customWidth="1"/>
    <col min="8224" max="8225" width="18" bestFit="1" customWidth="1"/>
    <col min="8226" max="8226" width="16.28515625" customWidth="1"/>
    <col min="8450" max="8450" width="9.28515625" customWidth="1"/>
    <col min="8451" max="8451" width="73.140625" customWidth="1"/>
    <col min="8452" max="8452" width="25.7109375" customWidth="1"/>
    <col min="8453" max="8453" width="20" customWidth="1"/>
    <col min="8454" max="8454" width="20.42578125" customWidth="1"/>
    <col min="8455" max="8455" width="20.7109375" customWidth="1"/>
    <col min="8456" max="8458" width="21.140625" bestFit="1" customWidth="1"/>
    <col min="8459" max="8460" width="21.140625" customWidth="1"/>
    <col min="8461" max="8461" width="21.140625" bestFit="1" customWidth="1"/>
    <col min="8462" max="8462" width="26.85546875" bestFit="1" customWidth="1"/>
    <col min="8463" max="8463" width="22.42578125" customWidth="1"/>
    <col min="8464" max="8464" width="22.140625" customWidth="1"/>
    <col min="8465" max="8465" width="21.85546875" customWidth="1"/>
    <col min="8466" max="8466" width="22.140625" customWidth="1"/>
    <col min="8467" max="8467" width="22.42578125" customWidth="1"/>
    <col min="8468" max="8469" width="21.85546875" customWidth="1"/>
    <col min="8470" max="8470" width="22.42578125" customWidth="1"/>
    <col min="8471" max="8471" width="23.28515625" customWidth="1"/>
    <col min="8472" max="8472" width="6.5703125" customWidth="1"/>
    <col min="8473" max="8473" width="0" hidden="1" customWidth="1"/>
    <col min="8474" max="8474" width="20.5703125" customWidth="1"/>
    <col min="8475" max="8475" width="5.140625" customWidth="1"/>
    <col min="8476" max="8476" width="24" customWidth="1"/>
    <col min="8477" max="8477" width="20.28515625" customWidth="1"/>
    <col min="8478" max="8478" width="18.140625" customWidth="1"/>
    <col min="8479" max="8479" width="18.85546875" bestFit="1" customWidth="1"/>
    <col min="8480" max="8481" width="18" bestFit="1" customWidth="1"/>
    <col min="8482" max="8482" width="16.28515625" customWidth="1"/>
    <col min="8706" max="8706" width="9.28515625" customWidth="1"/>
    <col min="8707" max="8707" width="73.140625" customWidth="1"/>
    <col min="8708" max="8708" width="25.7109375" customWidth="1"/>
    <col min="8709" max="8709" width="20" customWidth="1"/>
    <col min="8710" max="8710" width="20.42578125" customWidth="1"/>
    <col min="8711" max="8711" width="20.7109375" customWidth="1"/>
    <col min="8712" max="8714" width="21.140625" bestFit="1" customWidth="1"/>
    <col min="8715" max="8716" width="21.140625" customWidth="1"/>
    <col min="8717" max="8717" width="21.140625" bestFit="1" customWidth="1"/>
    <col min="8718" max="8718" width="26.85546875" bestFit="1" customWidth="1"/>
    <col min="8719" max="8719" width="22.42578125" customWidth="1"/>
    <col min="8720" max="8720" width="22.140625" customWidth="1"/>
    <col min="8721" max="8721" width="21.85546875" customWidth="1"/>
    <col min="8722" max="8722" width="22.140625" customWidth="1"/>
    <col min="8723" max="8723" width="22.42578125" customWidth="1"/>
    <col min="8724" max="8725" width="21.85546875" customWidth="1"/>
    <col min="8726" max="8726" width="22.42578125" customWidth="1"/>
    <col min="8727" max="8727" width="23.28515625" customWidth="1"/>
    <col min="8728" max="8728" width="6.5703125" customWidth="1"/>
    <col min="8729" max="8729" width="0" hidden="1" customWidth="1"/>
    <col min="8730" max="8730" width="20.5703125" customWidth="1"/>
    <col min="8731" max="8731" width="5.140625" customWidth="1"/>
    <col min="8732" max="8732" width="24" customWidth="1"/>
    <col min="8733" max="8733" width="20.28515625" customWidth="1"/>
    <col min="8734" max="8734" width="18.140625" customWidth="1"/>
    <col min="8735" max="8735" width="18.85546875" bestFit="1" customWidth="1"/>
    <col min="8736" max="8737" width="18" bestFit="1" customWidth="1"/>
    <col min="8738" max="8738" width="16.28515625" customWidth="1"/>
    <col min="8962" max="8962" width="9.28515625" customWidth="1"/>
    <col min="8963" max="8963" width="73.140625" customWidth="1"/>
    <col min="8964" max="8964" width="25.7109375" customWidth="1"/>
    <col min="8965" max="8965" width="20" customWidth="1"/>
    <col min="8966" max="8966" width="20.42578125" customWidth="1"/>
    <col min="8967" max="8967" width="20.7109375" customWidth="1"/>
    <col min="8968" max="8970" width="21.140625" bestFit="1" customWidth="1"/>
    <col min="8971" max="8972" width="21.140625" customWidth="1"/>
    <col min="8973" max="8973" width="21.140625" bestFit="1" customWidth="1"/>
    <col min="8974" max="8974" width="26.85546875" bestFit="1" customWidth="1"/>
    <col min="8975" max="8975" width="22.42578125" customWidth="1"/>
    <col min="8976" max="8976" width="22.140625" customWidth="1"/>
    <col min="8977" max="8977" width="21.85546875" customWidth="1"/>
    <col min="8978" max="8978" width="22.140625" customWidth="1"/>
    <col min="8979" max="8979" width="22.42578125" customWidth="1"/>
    <col min="8980" max="8981" width="21.85546875" customWidth="1"/>
    <col min="8982" max="8982" width="22.42578125" customWidth="1"/>
    <col min="8983" max="8983" width="23.28515625" customWidth="1"/>
    <col min="8984" max="8984" width="6.5703125" customWidth="1"/>
    <col min="8985" max="8985" width="0" hidden="1" customWidth="1"/>
    <col min="8986" max="8986" width="20.5703125" customWidth="1"/>
    <col min="8987" max="8987" width="5.140625" customWidth="1"/>
    <col min="8988" max="8988" width="24" customWidth="1"/>
    <col min="8989" max="8989" width="20.28515625" customWidth="1"/>
    <col min="8990" max="8990" width="18.140625" customWidth="1"/>
    <col min="8991" max="8991" width="18.85546875" bestFit="1" customWidth="1"/>
    <col min="8992" max="8993" width="18" bestFit="1" customWidth="1"/>
    <col min="8994" max="8994" width="16.28515625" customWidth="1"/>
    <col min="9218" max="9218" width="9.28515625" customWidth="1"/>
    <col min="9219" max="9219" width="73.140625" customWidth="1"/>
    <col min="9220" max="9220" width="25.7109375" customWidth="1"/>
    <col min="9221" max="9221" width="20" customWidth="1"/>
    <col min="9222" max="9222" width="20.42578125" customWidth="1"/>
    <col min="9223" max="9223" width="20.7109375" customWidth="1"/>
    <col min="9224" max="9226" width="21.140625" bestFit="1" customWidth="1"/>
    <col min="9227" max="9228" width="21.140625" customWidth="1"/>
    <col min="9229" max="9229" width="21.140625" bestFit="1" customWidth="1"/>
    <col min="9230" max="9230" width="26.85546875" bestFit="1" customWidth="1"/>
    <col min="9231" max="9231" width="22.42578125" customWidth="1"/>
    <col min="9232" max="9232" width="22.140625" customWidth="1"/>
    <col min="9233" max="9233" width="21.85546875" customWidth="1"/>
    <col min="9234" max="9234" width="22.140625" customWidth="1"/>
    <col min="9235" max="9235" width="22.42578125" customWidth="1"/>
    <col min="9236" max="9237" width="21.85546875" customWidth="1"/>
    <col min="9238" max="9238" width="22.42578125" customWidth="1"/>
    <col min="9239" max="9239" width="23.28515625" customWidth="1"/>
    <col min="9240" max="9240" width="6.5703125" customWidth="1"/>
    <col min="9241" max="9241" width="0" hidden="1" customWidth="1"/>
    <col min="9242" max="9242" width="20.5703125" customWidth="1"/>
    <col min="9243" max="9243" width="5.140625" customWidth="1"/>
    <col min="9244" max="9244" width="24" customWidth="1"/>
    <col min="9245" max="9245" width="20.28515625" customWidth="1"/>
    <col min="9246" max="9246" width="18.140625" customWidth="1"/>
    <col min="9247" max="9247" width="18.85546875" bestFit="1" customWidth="1"/>
    <col min="9248" max="9249" width="18" bestFit="1" customWidth="1"/>
    <col min="9250" max="9250" width="16.28515625" customWidth="1"/>
    <col min="9474" max="9474" width="9.28515625" customWidth="1"/>
    <col min="9475" max="9475" width="73.140625" customWidth="1"/>
    <col min="9476" max="9476" width="25.7109375" customWidth="1"/>
    <col min="9477" max="9477" width="20" customWidth="1"/>
    <col min="9478" max="9478" width="20.42578125" customWidth="1"/>
    <col min="9479" max="9479" width="20.7109375" customWidth="1"/>
    <col min="9480" max="9482" width="21.140625" bestFit="1" customWidth="1"/>
    <col min="9483" max="9484" width="21.140625" customWidth="1"/>
    <col min="9485" max="9485" width="21.140625" bestFit="1" customWidth="1"/>
    <col min="9486" max="9486" width="26.85546875" bestFit="1" customWidth="1"/>
    <col min="9487" max="9487" width="22.42578125" customWidth="1"/>
    <col min="9488" max="9488" width="22.140625" customWidth="1"/>
    <col min="9489" max="9489" width="21.85546875" customWidth="1"/>
    <col min="9490" max="9490" width="22.140625" customWidth="1"/>
    <col min="9491" max="9491" width="22.42578125" customWidth="1"/>
    <col min="9492" max="9493" width="21.85546875" customWidth="1"/>
    <col min="9494" max="9494" width="22.42578125" customWidth="1"/>
    <col min="9495" max="9495" width="23.28515625" customWidth="1"/>
    <col min="9496" max="9496" width="6.5703125" customWidth="1"/>
    <col min="9497" max="9497" width="0" hidden="1" customWidth="1"/>
    <col min="9498" max="9498" width="20.5703125" customWidth="1"/>
    <col min="9499" max="9499" width="5.140625" customWidth="1"/>
    <col min="9500" max="9500" width="24" customWidth="1"/>
    <col min="9501" max="9501" width="20.28515625" customWidth="1"/>
    <col min="9502" max="9502" width="18.140625" customWidth="1"/>
    <col min="9503" max="9503" width="18.85546875" bestFit="1" customWidth="1"/>
    <col min="9504" max="9505" width="18" bestFit="1" customWidth="1"/>
    <col min="9506" max="9506" width="16.28515625" customWidth="1"/>
    <col min="9730" max="9730" width="9.28515625" customWidth="1"/>
    <col min="9731" max="9731" width="73.140625" customWidth="1"/>
    <col min="9732" max="9732" width="25.7109375" customWidth="1"/>
    <col min="9733" max="9733" width="20" customWidth="1"/>
    <col min="9734" max="9734" width="20.42578125" customWidth="1"/>
    <col min="9735" max="9735" width="20.7109375" customWidth="1"/>
    <col min="9736" max="9738" width="21.140625" bestFit="1" customWidth="1"/>
    <col min="9739" max="9740" width="21.140625" customWidth="1"/>
    <col min="9741" max="9741" width="21.140625" bestFit="1" customWidth="1"/>
    <col min="9742" max="9742" width="26.85546875" bestFit="1" customWidth="1"/>
    <col min="9743" max="9743" width="22.42578125" customWidth="1"/>
    <col min="9744" max="9744" width="22.140625" customWidth="1"/>
    <col min="9745" max="9745" width="21.85546875" customWidth="1"/>
    <col min="9746" max="9746" width="22.140625" customWidth="1"/>
    <col min="9747" max="9747" width="22.42578125" customWidth="1"/>
    <col min="9748" max="9749" width="21.85546875" customWidth="1"/>
    <col min="9750" max="9750" width="22.42578125" customWidth="1"/>
    <col min="9751" max="9751" width="23.28515625" customWidth="1"/>
    <col min="9752" max="9752" width="6.5703125" customWidth="1"/>
    <col min="9753" max="9753" width="0" hidden="1" customWidth="1"/>
    <col min="9754" max="9754" width="20.5703125" customWidth="1"/>
    <col min="9755" max="9755" width="5.140625" customWidth="1"/>
    <col min="9756" max="9756" width="24" customWidth="1"/>
    <col min="9757" max="9757" width="20.28515625" customWidth="1"/>
    <col min="9758" max="9758" width="18.140625" customWidth="1"/>
    <col min="9759" max="9759" width="18.85546875" bestFit="1" customWidth="1"/>
    <col min="9760" max="9761" width="18" bestFit="1" customWidth="1"/>
    <col min="9762" max="9762" width="16.28515625" customWidth="1"/>
    <col min="9986" max="9986" width="9.28515625" customWidth="1"/>
    <col min="9987" max="9987" width="73.140625" customWidth="1"/>
    <col min="9988" max="9988" width="25.7109375" customWidth="1"/>
    <col min="9989" max="9989" width="20" customWidth="1"/>
    <col min="9990" max="9990" width="20.42578125" customWidth="1"/>
    <col min="9991" max="9991" width="20.7109375" customWidth="1"/>
    <col min="9992" max="9994" width="21.140625" bestFit="1" customWidth="1"/>
    <col min="9995" max="9996" width="21.140625" customWidth="1"/>
    <col min="9997" max="9997" width="21.140625" bestFit="1" customWidth="1"/>
    <col min="9998" max="9998" width="26.85546875" bestFit="1" customWidth="1"/>
    <col min="9999" max="9999" width="22.42578125" customWidth="1"/>
    <col min="10000" max="10000" width="22.140625" customWidth="1"/>
    <col min="10001" max="10001" width="21.85546875" customWidth="1"/>
    <col min="10002" max="10002" width="22.140625" customWidth="1"/>
    <col min="10003" max="10003" width="22.42578125" customWidth="1"/>
    <col min="10004" max="10005" width="21.85546875" customWidth="1"/>
    <col min="10006" max="10006" width="22.42578125" customWidth="1"/>
    <col min="10007" max="10007" width="23.28515625" customWidth="1"/>
    <col min="10008" max="10008" width="6.5703125" customWidth="1"/>
    <col min="10009" max="10009" width="0" hidden="1" customWidth="1"/>
    <col min="10010" max="10010" width="20.5703125" customWidth="1"/>
    <col min="10011" max="10011" width="5.140625" customWidth="1"/>
    <col min="10012" max="10012" width="24" customWidth="1"/>
    <col min="10013" max="10013" width="20.28515625" customWidth="1"/>
    <col min="10014" max="10014" width="18.140625" customWidth="1"/>
    <col min="10015" max="10015" width="18.85546875" bestFit="1" customWidth="1"/>
    <col min="10016" max="10017" width="18" bestFit="1" customWidth="1"/>
    <col min="10018" max="10018" width="16.28515625" customWidth="1"/>
    <col min="10242" max="10242" width="9.28515625" customWidth="1"/>
    <col min="10243" max="10243" width="73.140625" customWidth="1"/>
    <col min="10244" max="10244" width="25.7109375" customWidth="1"/>
    <col min="10245" max="10245" width="20" customWidth="1"/>
    <col min="10246" max="10246" width="20.42578125" customWidth="1"/>
    <col min="10247" max="10247" width="20.7109375" customWidth="1"/>
    <col min="10248" max="10250" width="21.140625" bestFit="1" customWidth="1"/>
    <col min="10251" max="10252" width="21.140625" customWidth="1"/>
    <col min="10253" max="10253" width="21.140625" bestFit="1" customWidth="1"/>
    <col min="10254" max="10254" width="26.85546875" bestFit="1" customWidth="1"/>
    <col min="10255" max="10255" width="22.42578125" customWidth="1"/>
    <col min="10256" max="10256" width="22.140625" customWidth="1"/>
    <col min="10257" max="10257" width="21.85546875" customWidth="1"/>
    <col min="10258" max="10258" width="22.140625" customWidth="1"/>
    <col min="10259" max="10259" width="22.42578125" customWidth="1"/>
    <col min="10260" max="10261" width="21.85546875" customWidth="1"/>
    <col min="10262" max="10262" width="22.42578125" customWidth="1"/>
    <col min="10263" max="10263" width="23.28515625" customWidth="1"/>
    <col min="10264" max="10264" width="6.5703125" customWidth="1"/>
    <col min="10265" max="10265" width="0" hidden="1" customWidth="1"/>
    <col min="10266" max="10266" width="20.5703125" customWidth="1"/>
    <col min="10267" max="10267" width="5.140625" customWidth="1"/>
    <col min="10268" max="10268" width="24" customWidth="1"/>
    <col min="10269" max="10269" width="20.28515625" customWidth="1"/>
    <col min="10270" max="10270" width="18.140625" customWidth="1"/>
    <col min="10271" max="10271" width="18.85546875" bestFit="1" customWidth="1"/>
    <col min="10272" max="10273" width="18" bestFit="1" customWidth="1"/>
    <col min="10274" max="10274" width="16.28515625" customWidth="1"/>
    <col min="10498" max="10498" width="9.28515625" customWidth="1"/>
    <col min="10499" max="10499" width="73.140625" customWidth="1"/>
    <col min="10500" max="10500" width="25.7109375" customWidth="1"/>
    <col min="10501" max="10501" width="20" customWidth="1"/>
    <col min="10502" max="10502" width="20.42578125" customWidth="1"/>
    <col min="10503" max="10503" width="20.7109375" customWidth="1"/>
    <col min="10504" max="10506" width="21.140625" bestFit="1" customWidth="1"/>
    <col min="10507" max="10508" width="21.140625" customWidth="1"/>
    <col min="10509" max="10509" width="21.140625" bestFit="1" customWidth="1"/>
    <col min="10510" max="10510" width="26.85546875" bestFit="1" customWidth="1"/>
    <col min="10511" max="10511" width="22.42578125" customWidth="1"/>
    <col min="10512" max="10512" width="22.140625" customWidth="1"/>
    <col min="10513" max="10513" width="21.85546875" customWidth="1"/>
    <col min="10514" max="10514" width="22.140625" customWidth="1"/>
    <col min="10515" max="10515" width="22.42578125" customWidth="1"/>
    <col min="10516" max="10517" width="21.85546875" customWidth="1"/>
    <col min="10518" max="10518" width="22.42578125" customWidth="1"/>
    <col min="10519" max="10519" width="23.28515625" customWidth="1"/>
    <col min="10520" max="10520" width="6.5703125" customWidth="1"/>
    <col min="10521" max="10521" width="0" hidden="1" customWidth="1"/>
    <col min="10522" max="10522" width="20.5703125" customWidth="1"/>
    <col min="10523" max="10523" width="5.140625" customWidth="1"/>
    <col min="10524" max="10524" width="24" customWidth="1"/>
    <col min="10525" max="10525" width="20.28515625" customWidth="1"/>
    <col min="10526" max="10526" width="18.140625" customWidth="1"/>
    <col min="10527" max="10527" width="18.85546875" bestFit="1" customWidth="1"/>
    <col min="10528" max="10529" width="18" bestFit="1" customWidth="1"/>
    <col min="10530" max="10530" width="16.28515625" customWidth="1"/>
    <col min="10754" max="10754" width="9.28515625" customWidth="1"/>
    <col min="10755" max="10755" width="73.140625" customWidth="1"/>
    <col min="10756" max="10756" width="25.7109375" customWidth="1"/>
    <col min="10757" max="10757" width="20" customWidth="1"/>
    <col min="10758" max="10758" width="20.42578125" customWidth="1"/>
    <col min="10759" max="10759" width="20.7109375" customWidth="1"/>
    <col min="10760" max="10762" width="21.140625" bestFit="1" customWidth="1"/>
    <col min="10763" max="10764" width="21.140625" customWidth="1"/>
    <col min="10765" max="10765" width="21.140625" bestFit="1" customWidth="1"/>
    <col min="10766" max="10766" width="26.85546875" bestFit="1" customWidth="1"/>
    <col min="10767" max="10767" width="22.42578125" customWidth="1"/>
    <col min="10768" max="10768" width="22.140625" customWidth="1"/>
    <col min="10769" max="10769" width="21.85546875" customWidth="1"/>
    <col min="10770" max="10770" width="22.140625" customWidth="1"/>
    <col min="10771" max="10771" width="22.42578125" customWidth="1"/>
    <col min="10772" max="10773" width="21.85546875" customWidth="1"/>
    <col min="10774" max="10774" width="22.42578125" customWidth="1"/>
    <col min="10775" max="10775" width="23.28515625" customWidth="1"/>
    <col min="10776" max="10776" width="6.5703125" customWidth="1"/>
    <col min="10777" max="10777" width="0" hidden="1" customWidth="1"/>
    <col min="10778" max="10778" width="20.5703125" customWidth="1"/>
    <col min="10779" max="10779" width="5.140625" customWidth="1"/>
    <col min="10780" max="10780" width="24" customWidth="1"/>
    <col min="10781" max="10781" width="20.28515625" customWidth="1"/>
    <col min="10782" max="10782" width="18.140625" customWidth="1"/>
    <col min="10783" max="10783" width="18.85546875" bestFit="1" customWidth="1"/>
    <col min="10784" max="10785" width="18" bestFit="1" customWidth="1"/>
    <col min="10786" max="10786" width="16.28515625" customWidth="1"/>
    <col min="11010" max="11010" width="9.28515625" customWidth="1"/>
    <col min="11011" max="11011" width="73.140625" customWidth="1"/>
    <col min="11012" max="11012" width="25.7109375" customWidth="1"/>
    <col min="11013" max="11013" width="20" customWidth="1"/>
    <col min="11014" max="11014" width="20.42578125" customWidth="1"/>
    <col min="11015" max="11015" width="20.7109375" customWidth="1"/>
    <col min="11016" max="11018" width="21.140625" bestFit="1" customWidth="1"/>
    <col min="11019" max="11020" width="21.140625" customWidth="1"/>
    <col min="11021" max="11021" width="21.140625" bestFit="1" customWidth="1"/>
    <col min="11022" max="11022" width="26.85546875" bestFit="1" customWidth="1"/>
    <col min="11023" max="11023" width="22.42578125" customWidth="1"/>
    <col min="11024" max="11024" width="22.140625" customWidth="1"/>
    <col min="11025" max="11025" width="21.85546875" customWidth="1"/>
    <col min="11026" max="11026" width="22.140625" customWidth="1"/>
    <col min="11027" max="11027" width="22.42578125" customWidth="1"/>
    <col min="11028" max="11029" width="21.85546875" customWidth="1"/>
    <col min="11030" max="11030" width="22.42578125" customWidth="1"/>
    <col min="11031" max="11031" width="23.28515625" customWidth="1"/>
    <col min="11032" max="11032" width="6.5703125" customWidth="1"/>
    <col min="11033" max="11033" width="0" hidden="1" customWidth="1"/>
    <col min="11034" max="11034" width="20.5703125" customWidth="1"/>
    <col min="11035" max="11035" width="5.140625" customWidth="1"/>
    <col min="11036" max="11036" width="24" customWidth="1"/>
    <col min="11037" max="11037" width="20.28515625" customWidth="1"/>
    <col min="11038" max="11038" width="18.140625" customWidth="1"/>
    <col min="11039" max="11039" width="18.85546875" bestFit="1" customWidth="1"/>
    <col min="11040" max="11041" width="18" bestFit="1" customWidth="1"/>
    <col min="11042" max="11042" width="16.28515625" customWidth="1"/>
    <col min="11266" max="11266" width="9.28515625" customWidth="1"/>
    <col min="11267" max="11267" width="73.140625" customWidth="1"/>
    <col min="11268" max="11268" width="25.7109375" customWidth="1"/>
    <col min="11269" max="11269" width="20" customWidth="1"/>
    <col min="11270" max="11270" width="20.42578125" customWidth="1"/>
    <col min="11271" max="11271" width="20.7109375" customWidth="1"/>
    <col min="11272" max="11274" width="21.140625" bestFit="1" customWidth="1"/>
    <col min="11275" max="11276" width="21.140625" customWidth="1"/>
    <col min="11277" max="11277" width="21.140625" bestFit="1" customWidth="1"/>
    <col min="11278" max="11278" width="26.85546875" bestFit="1" customWidth="1"/>
    <col min="11279" max="11279" width="22.42578125" customWidth="1"/>
    <col min="11280" max="11280" width="22.140625" customWidth="1"/>
    <col min="11281" max="11281" width="21.85546875" customWidth="1"/>
    <col min="11282" max="11282" width="22.140625" customWidth="1"/>
    <col min="11283" max="11283" width="22.42578125" customWidth="1"/>
    <col min="11284" max="11285" width="21.85546875" customWidth="1"/>
    <col min="11286" max="11286" width="22.42578125" customWidth="1"/>
    <col min="11287" max="11287" width="23.28515625" customWidth="1"/>
    <col min="11288" max="11288" width="6.5703125" customWidth="1"/>
    <col min="11289" max="11289" width="0" hidden="1" customWidth="1"/>
    <col min="11290" max="11290" width="20.5703125" customWidth="1"/>
    <col min="11291" max="11291" width="5.140625" customWidth="1"/>
    <col min="11292" max="11292" width="24" customWidth="1"/>
    <col min="11293" max="11293" width="20.28515625" customWidth="1"/>
    <col min="11294" max="11294" width="18.140625" customWidth="1"/>
    <col min="11295" max="11295" width="18.85546875" bestFit="1" customWidth="1"/>
    <col min="11296" max="11297" width="18" bestFit="1" customWidth="1"/>
    <col min="11298" max="11298" width="16.28515625" customWidth="1"/>
    <col min="11522" max="11522" width="9.28515625" customWidth="1"/>
    <col min="11523" max="11523" width="73.140625" customWidth="1"/>
    <col min="11524" max="11524" width="25.7109375" customWidth="1"/>
    <col min="11525" max="11525" width="20" customWidth="1"/>
    <col min="11526" max="11526" width="20.42578125" customWidth="1"/>
    <col min="11527" max="11527" width="20.7109375" customWidth="1"/>
    <col min="11528" max="11530" width="21.140625" bestFit="1" customWidth="1"/>
    <col min="11531" max="11532" width="21.140625" customWidth="1"/>
    <col min="11533" max="11533" width="21.140625" bestFit="1" customWidth="1"/>
    <col min="11534" max="11534" width="26.85546875" bestFit="1" customWidth="1"/>
    <col min="11535" max="11535" width="22.42578125" customWidth="1"/>
    <col min="11536" max="11536" width="22.140625" customWidth="1"/>
    <col min="11537" max="11537" width="21.85546875" customWidth="1"/>
    <col min="11538" max="11538" width="22.140625" customWidth="1"/>
    <col min="11539" max="11539" width="22.42578125" customWidth="1"/>
    <col min="11540" max="11541" width="21.85546875" customWidth="1"/>
    <col min="11542" max="11542" width="22.42578125" customWidth="1"/>
    <col min="11543" max="11543" width="23.28515625" customWidth="1"/>
    <col min="11544" max="11544" width="6.5703125" customWidth="1"/>
    <col min="11545" max="11545" width="0" hidden="1" customWidth="1"/>
    <col min="11546" max="11546" width="20.5703125" customWidth="1"/>
    <col min="11547" max="11547" width="5.140625" customWidth="1"/>
    <col min="11548" max="11548" width="24" customWidth="1"/>
    <col min="11549" max="11549" width="20.28515625" customWidth="1"/>
    <col min="11550" max="11550" width="18.140625" customWidth="1"/>
    <col min="11551" max="11551" width="18.85546875" bestFit="1" customWidth="1"/>
    <col min="11552" max="11553" width="18" bestFit="1" customWidth="1"/>
    <col min="11554" max="11554" width="16.28515625" customWidth="1"/>
    <col min="11778" max="11778" width="9.28515625" customWidth="1"/>
    <col min="11779" max="11779" width="73.140625" customWidth="1"/>
    <col min="11780" max="11780" width="25.7109375" customWidth="1"/>
    <col min="11781" max="11781" width="20" customWidth="1"/>
    <col min="11782" max="11782" width="20.42578125" customWidth="1"/>
    <col min="11783" max="11783" width="20.7109375" customWidth="1"/>
    <col min="11784" max="11786" width="21.140625" bestFit="1" customWidth="1"/>
    <col min="11787" max="11788" width="21.140625" customWidth="1"/>
    <col min="11789" max="11789" width="21.140625" bestFit="1" customWidth="1"/>
    <col min="11790" max="11790" width="26.85546875" bestFit="1" customWidth="1"/>
    <col min="11791" max="11791" width="22.42578125" customWidth="1"/>
    <col min="11792" max="11792" width="22.140625" customWidth="1"/>
    <col min="11793" max="11793" width="21.85546875" customWidth="1"/>
    <col min="11794" max="11794" width="22.140625" customWidth="1"/>
    <col min="11795" max="11795" width="22.42578125" customWidth="1"/>
    <col min="11796" max="11797" width="21.85546875" customWidth="1"/>
    <col min="11798" max="11798" width="22.42578125" customWidth="1"/>
    <col min="11799" max="11799" width="23.28515625" customWidth="1"/>
    <col min="11800" max="11800" width="6.5703125" customWidth="1"/>
    <col min="11801" max="11801" width="0" hidden="1" customWidth="1"/>
    <col min="11802" max="11802" width="20.5703125" customWidth="1"/>
    <col min="11803" max="11803" width="5.140625" customWidth="1"/>
    <col min="11804" max="11804" width="24" customWidth="1"/>
    <col min="11805" max="11805" width="20.28515625" customWidth="1"/>
    <col min="11806" max="11806" width="18.140625" customWidth="1"/>
    <col min="11807" max="11807" width="18.85546875" bestFit="1" customWidth="1"/>
    <col min="11808" max="11809" width="18" bestFit="1" customWidth="1"/>
    <col min="11810" max="11810" width="16.28515625" customWidth="1"/>
    <col min="12034" max="12034" width="9.28515625" customWidth="1"/>
    <col min="12035" max="12035" width="73.140625" customWidth="1"/>
    <col min="12036" max="12036" width="25.7109375" customWidth="1"/>
    <col min="12037" max="12037" width="20" customWidth="1"/>
    <col min="12038" max="12038" width="20.42578125" customWidth="1"/>
    <col min="12039" max="12039" width="20.7109375" customWidth="1"/>
    <col min="12040" max="12042" width="21.140625" bestFit="1" customWidth="1"/>
    <col min="12043" max="12044" width="21.140625" customWidth="1"/>
    <col min="12045" max="12045" width="21.140625" bestFit="1" customWidth="1"/>
    <col min="12046" max="12046" width="26.85546875" bestFit="1" customWidth="1"/>
    <col min="12047" max="12047" width="22.42578125" customWidth="1"/>
    <col min="12048" max="12048" width="22.140625" customWidth="1"/>
    <col min="12049" max="12049" width="21.85546875" customWidth="1"/>
    <col min="12050" max="12050" width="22.140625" customWidth="1"/>
    <col min="12051" max="12051" width="22.42578125" customWidth="1"/>
    <col min="12052" max="12053" width="21.85546875" customWidth="1"/>
    <col min="12054" max="12054" width="22.42578125" customWidth="1"/>
    <col min="12055" max="12055" width="23.28515625" customWidth="1"/>
    <col min="12056" max="12056" width="6.5703125" customWidth="1"/>
    <col min="12057" max="12057" width="0" hidden="1" customWidth="1"/>
    <col min="12058" max="12058" width="20.5703125" customWidth="1"/>
    <col min="12059" max="12059" width="5.140625" customWidth="1"/>
    <col min="12060" max="12060" width="24" customWidth="1"/>
    <col min="12061" max="12061" width="20.28515625" customWidth="1"/>
    <col min="12062" max="12062" width="18.140625" customWidth="1"/>
    <col min="12063" max="12063" width="18.85546875" bestFit="1" customWidth="1"/>
    <col min="12064" max="12065" width="18" bestFit="1" customWidth="1"/>
    <col min="12066" max="12066" width="16.28515625" customWidth="1"/>
    <col min="12290" max="12290" width="9.28515625" customWidth="1"/>
    <col min="12291" max="12291" width="73.140625" customWidth="1"/>
    <col min="12292" max="12292" width="25.7109375" customWidth="1"/>
    <col min="12293" max="12293" width="20" customWidth="1"/>
    <col min="12294" max="12294" width="20.42578125" customWidth="1"/>
    <col min="12295" max="12295" width="20.7109375" customWidth="1"/>
    <col min="12296" max="12298" width="21.140625" bestFit="1" customWidth="1"/>
    <col min="12299" max="12300" width="21.140625" customWidth="1"/>
    <col min="12301" max="12301" width="21.140625" bestFit="1" customWidth="1"/>
    <col min="12302" max="12302" width="26.85546875" bestFit="1" customWidth="1"/>
    <col min="12303" max="12303" width="22.42578125" customWidth="1"/>
    <col min="12304" max="12304" width="22.140625" customWidth="1"/>
    <col min="12305" max="12305" width="21.85546875" customWidth="1"/>
    <col min="12306" max="12306" width="22.140625" customWidth="1"/>
    <col min="12307" max="12307" width="22.42578125" customWidth="1"/>
    <col min="12308" max="12309" width="21.85546875" customWidth="1"/>
    <col min="12310" max="12310" width="22.42578125" customWidth="1"/>
    <col min="12311" max="12311" width="23.28515625" customWidth="1"/>
    <col min="12312" max="12312" width="6.5703125" customWidth="1"/>
    <col min="12313" max="12313" width="0" hidden="1" customWidth="1"/>
    <col min="12314" max="12314" width="20.5703125" customWidth="1"/>
    <col min="12315" max="12315" width="5.140625" customWidth="1"/>
    <col min="12316" max="12316" width="24" customWidth="1"/>
    <col min="12317" max="12317" width="20.28515625" customWidth="1"/>
    <col min="12318" max="12318" width="18.140625" customWidth="1"/>
    <col min="12319" max="12319" width="18.85546875" bestFit="1" customWidth="1"/>
    <col min="12320" max="12321" width="18" bestFit="1" customWidth="1"/>
    <col min="12322" max="12322" width="16.28515625" customWidth="1"/>
    <col min="12546" max="12546" width="9.28515625" customWidth="1"/>
    <col min="12547" max="12547" width="73.140625" customWidth="1"/>
    <col min="12548" max="12548" width="25.7109375" customWidth="1"/>
    <col min="12549" max="12549" width="20" customWidth="1"/>
    <col min="12550" max="12550" width="20.42578125" customWidth="1"/>
    <col min="12551" max="12551" width="20.7109375" customWidth="1"/>
    <col min="12552" max="12554" width="21.140625" bestFit="1" customWidth="1"/>
    <col min="12555" max="12556" width="21.140625" customWidth="1"/>
    <col min="12557" max="12557" width="21.140625" bestFit="1" customWidth="1"/>
    <col min="12558" max="12558" width="26.85546875" bestFit="1" customWidth="1"/>
    <col min="12559" max="12559" width="22.42578125" customWidth="1"/>
    <col min="12560" max="12560" width="22.140625" customWidth="1"/>
    <col min="12561" max="12561" width="21.85546875" customWidth="1"/>
    <col min="12562" max="12562" width="22.140625" customWidth="1"/>
    <col min="12563" max="12563" width="22.42578125" customWidth="1"/>
    <col min="12564" max="12565" width="21.85546875" customWidth="1"/>
    <col min="12566" max="12566" width="22.42578125" customWidth="1"/>
    <col min="12567" max="12567" width="23.28515625" customWidth="1"/>
    <col min="12568" max="12568" width="6.5703125" customWidth="1"/>
    <col min="12569" max="12569" width="0" hidden="1" customWidth="1"/>
    <col min="12570" max="12570" width="20.5703125" customWidth="1"/>
    <col min="12571" max="12571" width="5.140625" customWidth="1"/>
    <col min="12572" max="12572" width="24" customWidth="1"/>
    <col min="12573" max="12573" width="20.28515625" customWidth="1"/>
    <col min="12574" max="12574" width="18.140625" customWidth="1"/>
    <col min="12575" max="12575" width="18.85546875" bestFit="1" customWidth="1"/>
    <col min="12576" max="12577" width="18" bestFit="1" customWidth="1"/>
    <col min="12578" max="12578" width="16.28515625" customWidth="1"/>
    <col min="12802" max="12802" width="9.28515625" customWidth="1"/>
    <col min="12803" max="12803" width="73.140625" customWidth="1"/>
    <col min="12804" max="12804" width="25.7109375" customWidth="1"/>
    <col min="12805" max="12805" width="20" customWidth="1"/>
    <col min="12806" max="12806" width="20.42578125" customWidth="1"/>
    <col min="12807" max="12807" width="20.7109375" customWidth="1"/>
    <col min="12808" max="12810" width="21.140625" bestFit="1" customWidth="1"/>
    <col min="12811" max="12812" width="21.140625" customWidth="1"/>
    <col min="12813" max="12813" width="21.140625" bestFit="1" customWidth="1"/>
    <col min="12814" max="12814" width="26.85546875" bestFit="1" customWidth="1"/>
    <col min="12815" max="12815" width="22.42578125" customWidth="1"/>
    <col min="12816" max="12816" width="22.140625" customWidth="1"/>
    <col min="12817" max="12817" width="21.85546875" customWidth="1"/>
    <col min="12818" max="12818" width="22.140625" customWidth="1"/>
    <col min="12819" max="12819" width="22.42578125" customWidth="1"/>
    <col min="12820" max="12821" width="21.85546875" customWidth="1"/>
    <col min="12822" max="12822" width="22.42578125" customWidth="1"/>
    <col min="12823" max="12823" width="23.28515625" customWidth="1"/>
    <col min="12824" max="12824" width="6.5703125" customWidth="1"/>
    <col min="12825" max="12825" width="0" hidden="1" customWidth="1"/>
    <col min="12826" max="12826" width="20.5703125" customWidth="1"/>
    <col min="12827" max="12827" width="5.140625" customWidth="1"/>
    <col min="12828" max="12828" width="24" customWidth="1"/>
    <col min="12829" max="12829" width="20.28515625" customWidth="1"/>
    <col min="12830" max="12830" width="18.140625" customWidth="1"/>
    <col min="12831" max="12831" width="18.85546875" bestFit="1" customWidth="1"/>
    <col min="12832" max="12833" width="18" bestFit="1" customWidth="1"/>
    <col min="12834" max="12834" width="16.28515625" customWidth="1"/>
    <col min="13058" max="13058" width="9.28515625" customWidth="1"/>
    <col min="13059" max="13059" width="73.140625" customWidth="1"/>
    <col min="13060" max="13060" width="25.7109375" customWidth="1"/>
    <col min="13061" max="13061" width="20" customWidth="1"/>
    <col min="13062" max="13062" width="20.42578125" customWidth="1"/>
    <col min="13063" max="13063" width="20.7109375" customWidth="1"/>
    <col min="13064" max="13066" width="21.140625" bestFit="1" customWidth="1"/>
    <col min="13067" max="13068" width="21.140625" customWidth="1"/>
    <col min="13069" max="13069" width="21.140625" bestFit="1" customWidth="1"/>
    <col min="13070" max="13070" width="26.85546875" bestFit="1" customWidth="1"/>
    <col min="13071" max="13071" width="22.42578125" customWidth="1"/>
    <col min="13072" max="13072" width="22.140625" customWidth="1"/>
    <col min="13073" max="13073" width="21.85546875" customWidth="1"/>
    <col min="13074" max="13074" width="22.140625" customWidth="1"/>
    <col min="13075" max="13075" width="22.42578125" customWidth="1"/>
    <col min="13076" max="13077" width="21.85546875" customWidth="1"/>
    <col min="13078" max="13078" width="22.42578125" customWidth="1"/>
    <col min="13079" max="13079" width="23.28515625" customWidth="1"/>
    <col min="13080" max="13080" width="6.5703125" customWidth="1"/>
    <col min="13081" max="13081" width="0" hidden="1" customWidth="1"/>
    <col min="13082" max="13082" width="20.5703125" customWidth="1"/>
    <col min="13083" max="13083" width="5.140625" customWidth="1"/>
    <col min="13084" max="13084" width="24" customWidth="1"/>
    <col min="13085" max="13085" width="20.28515625" customWidth="1"/>
    <col min="13086" max="13086" width="18.140625" customWidth="1"/>
    <col min="13087" max="13087" width="18.85546875" bestFit="1" customWidth="1"/>
    <col min="13088" max="13089" width="18" bestFit="1" customWidth="1"/>
    <col min="13090" max="13090" width="16.28515625" customWidth="1"/>
    <col min="13314" max="13314" width="9.28515625" customWidth="1"/>
    <col min="13315" max="13315" width="73.140625" customWidth="1"/>
    <col min="13316" max="13316" width="25.7109375" customWidth="1"/>
    <col min="13317" max="13317" width="20" customWidth="1"/>
    <col min="13318" max="13318" width="20.42578125" customWidth="1"/>
    <col min="13319" max="13319" width="20.7109375" customWidth="1"/>
    <col min="13320" max="13322" width="21.140625" bestFit="1" customWidth="1"/>
    <col min="13323" max="13324" width="21.140625" customWidth="1"/>
    <col min="13325" max="13325" width="21.140625" bestFit="1" customWidth="1"/>
    <col min="13326" max="13326" width="26.85546875" bestFit="1" customWidth="1"/>
    <col min="13327" max="13327" width="22.42578125" customWidth="1"/>
    <col min="13328" max="13328" width="22.140625" customWidth="1"/>
    <col min="13329" max="13329" width="21.85546875" customWidth="1"/>
    <col min="13330" max="13330" width="22.140625" customWidth="1"/>
    <col min="13331" max="13331" width="22.42578125" customWidth="1"/>
    <col min="13332" max="13333" width="21.85546875" customWidth="1"/>
    <col min="13334" max="13334" width="22.42578125" customWidth="1"/>
    <col min="13335" max="13335" width="23.28515625" customWidth="1"/>
    <col min="13336" max="13336" width="6.5703125" customWidth="1"/>
    <col min="13337" max="13337" width="0" hidden="1" customWidth="1"/>
    <col min="13338" max="13338" width="20.5703125" customWidth="1"/>
    <col min="13339" max="13339" width="5.140625" customWidth="1"/>
    <col min="13340" max="13340" width="24" customWidth="1"/>
    <col min="13341" max="13341" width="20.28515625" customWidth="1"/>
    <col min="13342" max="13342" width="18.140625" customWidth="1"/>
    <col min="13343" max="13343" width="18.85546875" bestFit="1" customWidth="1"/>
    <col min="13344" max="13345" width="18" bestFit="1" customWidth="1"/>
    <col min="13346" max="13346" width="16.28515625" customWidth="1"/>
    <col min="13570" max="13570" width="9.28515625" customWidth="1"/>
    <col min="13571" max="13571" width="73.140625" customWidth="1"/>
    <col min="13572" max="13572" width="25.7109375" customWidth="1"/>
    <col min="13573" max="13573" width="20" customWidth="1"/>
    <col min="13574" max="13574" width="20.42578125" customWidth="1"/>
    <col min="13575" max="13575" width="20.7109375" customWidth="1"/>
    <col min="13576" max="13578" width="21.140625" bestFit="1" customWidth="1"/>
    <col min="13579" max="13580" width="21.140625" customWidth="1"/>
    <col min="13581" max="13581" width="21.140625" bestFit="1" customWidth="1"/>
    <col min="13582" max="13582" width="26.85546875" bestFit="1" customWidth="1"/>
    <col min="13583" max="13583" width="22.42578125" customWidth="1"/>
    <col min="13584" max="13584" width="22.140625" customWidth="1"/>
    <col min="13585" max="13585" width="21.85546875" customWidth="1"/>
    <col min="13586" max="13586" width="22.140625" customWidth="1"/>
    <col min="13587" max="13587" width="22.42578125" customWidth="1"/>
    <col min="13588" max="13589" width="21.85546875" customWidth="1"/>
    <col min="13590" max="13590" width="22.42578125" customWidth="1"/>
    <col min="13591" max="13591" width="23.28515625" customWidth="1"/>
    <col min="13592" max="13592" width="6.5703125" customWidth="1"/>
    <col min="13593" max="13593" width="0" hidden="1" customWidth="1"/>
    <col min="13594" max="13594" width="20.5703125" customWidth="1"/>
    <col min="13595" max="13595" width="5.140625" customWidth="1"/>
    <col min="13596" max="13596" width="24" customWidth="1"/>
    <col min="13597" max="13597" width="20.28515625" customWidth="1"/>
    <col min="13598" max="13598" width="18.140625" customWidth="1"/>
    <col min="13599" max="13599" width="18.85546875" bestFit="1" customWidth="1"/>
    <col min="13600" max="13601" width="18" bestFit="1" customWidth="1"/>
    <col min="13602" max="13602" width="16.28515625" customWidth="1"/>
    <col min="13826" max="13826" width="9.28515625" customWidth="1"/>
    <col min="13827" max="13827" width="73.140625" customWidth="1"/>
    <col min="13828" max="13828" width="25.7109375" customWidth="1"/>
    <col min="13829" max="13829" width="20" customWidth="1"/>
    <col min="13830" max="13830" width="20.42578125" customWidth="1"/>
    <col min="13831" max="13831" width="20.7109375" customWidth="1"/>
    <col min="13832" max="13834" width="21.140625" bestFit="1" customWidth="1"/>
    <col min="13835" max="13836" width="21.140625" customWidth="1"/>
    <col min="13837" max="13837" width="21.140625" bestFit="1" customWidth="1"/>
    <col min="13838" max="13838" width="26.85546875" bestFit="1" customWidth="1"/>
    <col min="13839" max="13839" width="22.42578125" customWidth="1"/>
    <col min="13840" max="13840" width="22.140625" customWidth="1"/>
    <col min="13841" max="13841" width="21.85546875" customWidth="1"/>
    <col min="13842" max="13842" width="22.140625" customWidth="1"/>
    <col min="13843" max="13843" width="22.42578125" customWidth="1"/>
    <col min="13844" max="13845" width="21.85546875" customWidth="1"/>
    <col min="13846" max="13846" width="22.42578125" customWidth="1"/>
    <col min="13847" max="13847" width="23.28515625" customWidth="1"/>
    <col min="13848" max="13848" width="6.5703125" customWidth="1"/>
    <col min="13849" max="13849" width="0" hidden="1" customWidth="1"/>
    <col min="13850" max="13850" width="20.5703125" customWidth="1"/>
    <col min="13851" max="13851" width="5.140625" customWidth="1"/>
    <col min="13852" max="13852" width="24" customWidth="1"/>
    <col min="13853" max="13853" width="20.28515625" customWidth="1"/>
    <col min="13854" max="13854" width="18.140625" customWidth="1"/>
    <col min="13855" max="13855" width="18.85546875" bestFit="1" customWidth="1"/>
    <col min="13856" max="13857" width="18" bestFit="1" customWidth="1"/>
    <col min="13858" max="13858" width="16.28515625" customWidth="1"/>
    <col min="14082" max="14082" width="9.28515625" customWidth="1"/>
    <col min="14083" max="14083" width="73.140625" customWidth="1"/>
    <col min="14084" max="14084" width="25.7109375" customWidth="1"/>
    <col min="14085" max="14085" width="20" customWidth="1"/>
    <col min="14086" max="14086" width="20.42578125" customWidth="1"/>
    <col min="14087" max="14087" width="20.7109375" customWidth="1"/>
    <col min="14088" max="14090" width="21.140625" bestFit="1" customWidth="1"/>
    <col min="14091" max="14092" width="21.140625" customWidth="1"/>
    <col min="14093" max="14093" width="21.140625" bestFit="1" customWidth="1"/>
    <col min="14094" max="14094" width="26.85546875" bestFit="1" customWidth="1"/>
    <col min="14095" max="14095" width="22.42578125" customWidth="1"/>
    <col min="14096" max="14096" width="22.140625" customWidth="1"/>
    <col min="14097" max="14097" width="21.85546875" customWidth="1"/>
    <col min="14098" max="14098" width="22.140625" customWidth="1"/>
    <col min="14099" max="14099" width="22.42578125" customWidth="1"/>
    <col min="14100" max="14101" width="21.85546875" customWidth="1"/>
    <col min="14102" max="14102" width="22.42578125" customWidth="1"/>
    <col min="14103" max="14103" width="23.28515625" customWidth="1"/>
    <col min="14104" max="14104" width="6.5703125" customWidth="1"/>
    <col min="14105" max="14105" width="0" hidden="1" customWidth="1"/>
    <col min="14106" max="14106" width="20.5703125" customWidth="1"/>
    <col min="14107" max="14107" width="5.140625" customWidth="1"/>
    <col min="14108" max="14108" width="24" customWidth="1"/>
    <col min="14109" max="14109" width="20.28515625" customWidth="1"/>
    <col min="14110" max="14110" width="18.140625" customWidth="1"/>
    <col min="14111" max="14111" width="18.85546875" bestFit="1" customWidth="1"/>
    <col min="14112" max="14113" width="18" bestFit="1" customWidth="1"/>
    <col min="14114" max="14114" width="16.28515625" customWidth="1"/>
    <col min="14338" max="14338" width="9.28515625" customWidth="1"/>
    <col min="14339" max="14339" width="73.140625" customWidth="1"/>
    <col min="14340" max="14340" width="25.7109375" customWidth="1"/>
    <col min="14341" max="14341" width="20" customWidth="1"/>
    <col min="14342" max="14342" width="20.42578125" customWidth="1"/>
    <col min="14343" max="14343" width="20.7109375" customWidth="1"/>
    <col min="14344" max="14346" width="21.140625" bestFit="1" customWidth="1"/>
    <col min="14347" max="14348" width="21.140625" customWidth="1"/>
    <col min="14349" max="14349" width="21.140625" bestFit="1" customWidth="1"/>
    <col min="14350" max="14350" width="26.85546875" bestFit="1" customWidth="1"/>
    <col min="14351" max="14351" width="22.42578125" customWidth="1"/>
    <col min="14352" max="14352" width="22.140625" customWidth="1"/>
    <col min="14353" max="14353" width="21.85546875" customWidth="1"/>
    <col min="14354" max="14354" width="22.140625" customWidth="1"/>
    <col min="14355" max="14355" width="22.42578125" customWidth="1"/>
    <col min="14356" max="14357" width="21.85546875" customWidth="1"/>
    <col min="14358" max="14358" width="22.42578125" customWidth="1"/>
    <col min="14359" max="14359" width="23.28515625" customWidth="1"/>
    <col min="14360" max="14360" width="6.5703125" customWidth="1"/>
    <col min="14361" max="14361" width="0" hidden="1" customWidth="1"/>
    <col min="14362" max="14362" width="20.5703125" customWidth="1"/>
    <col min="14363" max="14363" width="5.140625" customWidth="1"/>
    <col min="14364" max="14364" width="24" customWidth="1"/>
    <col min="14365" max="14365" width="20.28515625" customWidth="1"/>
    <col min="14366" max="14366" width="18.140625" customWidth="1"/>
    <col min="14367" max="14367" width="18.85546875" bestFit="1" customWidth="1"/>
    <col min="14368" max="14369" width="18" bestFit="1" customWidth="1"/>
    <col min="14370" max="14370" width="16.28515625" customWidth="1"/>
    <col min="14594" max="14594" width="9.28515625" customWidth="1"/>
    <col min="14595" max="14595" width="73.140625" customWidth="1"/>
    <col min="14596" max="14596" width="25.7109375" customWidth="1"/>
    <col min="14597" max="14597" width="20" customWidth="1"/>
    <col min="14598" max="14598" width="20.42578125" customWidth="1"/>
    <col min="14599" max="14599" width="20.7109375" customWidth="1"/>
    <col min="14600" max="14602" width="21.140625" bestFit="1" customWidth="1"/>
    <col min="14603" max="14604" width="21.140625" customWidth="1"/>
    <col min="14605" max="14605" width="21.140625" bestFit="1" customWidth="1"/>
    <col min="14606" max="14606" width="26.85546875" bestFit="1" customWidth="1"/>
    <col min="14607" max="14607" width="22.42578125" customWidth="1"/>
    <col min="14608" max="14608" width="22.140625" customWidth="1"/>
    <col min="14609" max="14609" width="21.85546875" customWidth="1"/>
    <col min="14610" max="14610" width="22.140625" customWidth="1"/>
    <col min="14611" max="14611" width="22.42578125" customWidth="1"/>
    <col min="14612" max="14613" width="21.85546875" customWidth="1"/>
    <col min="14614" max="14614" width="22.42578125" customWidth="1"/>
    <col min="14615" max="14615" width="23.28515625" customWidth="1"/>
    <col min="14616" max="14616" width="6.5703125" customWidth="1"/>
    <col min="14617" max="14617" width="0" hidden="1" customWidth="1"/>
    <col min="14618" max="14618" width="20.5703125" customWidth="1"/>
    <col min="14619" max="14619" width="5.140625" customWidth="1"/>
    <col min="14620" max="14620" width="24" customWidth="1"/>
    <col min="14621" max="14621" width="20.28515625" customWidth="1"/>
    <col min="14622" max="14622" width="18.140625" customWidth="1"/>
    <col min="14623" max="14623" width="18.85546875" bestFit="1" customWidth="1"/>
    <col min="14624" max="14625" width="18" bestFit="1" customWidth="1"/>
    <col min="14626" max="14626" width="16.28515625" customWidth="1"/>
    <col min="14850" max="14850" width="9.28515625" customWidth="1"/>
    <col min="14851" max="14851" width="73.140625" customWidth="1"/>
    <col min="14852" max="14852" width="25.7109375" customWidth="1"/>
    <col min="14853" max="14853" width="20" customWidth="1"/>
    <col min="14854" max="14854" width="20.42578125" customWidth="1"/>
    <col min="14855" max="14855" width="20.7109375" customWidth="1"/>
    <col min="14856" max="14858" width="21.140625" bestFit="1" customWidth="1"/>
    <col min="14859" max="14860" width="21.140625" customWidth="1"/>
    <col min="14861" max="14861" width="21.140625" bestFit="1" customWidth="1"/>
    <col min="14862" max="14862" width="26.85546875" bestFit="1" customWidth="1"/>
    <col min="14863" max="14863" width="22.42578125" customWidth="1"/>
    <col min="14864" max="14864" width="22.140625" customWidth="1"/>
    <col min="14865" max="14865" width="21.85546875" customWidth="1"/>
    <col min="14866" max="14866" width="22.140625" customWidth="1"/>
    <col min="14867" max="14867" width="22.42578125" customWidth="1"/>
    <col min="14868" max="14869" width="21.85546875" customWidth="1"/>
    <col min="14870" max="14870" width="22.42578125" customWidth="1"/>
    <col min="14871" max="14871" width="23.28515625" customWidth="1"/>
    <col min="14872" max="14872" width="6.5703125" customWidth="1"/>
    <col min="14873" max="14873" width="0" hidden="1" customWidth="1"/>
    <col min="14874" max="14874" width="20.5703125" customWidth="1"/>
    <col min="14875" max="14875" width="5.140625" customWidth="1"/>
    <col min="14876" max="14876" width="24" customWidth="1"/>
    <col min="14877" max="14877" width="20.28515625" customWidth="1"/>
    <col min="14878" max="14878" width="18.140625" customWidth="1"/>
    <col min="14879" max="14879" width="18.85546875" bestFit="1" customWidth="1"/>
    <col min="14880" max="14881" width="18" bestFit="1" customWidth="1"/>
    <col min="14882" max="14882" width="16.28515625" customWidth="1"/>
    <col min="15106" max="15106" width="9.28515625" customWidth="1"/>
    <col min="15107" max="15107" width="73.140625" customWidth="1"/>
    <col min="15108" max="15108" width="25.7109375" customWidth="1"/>
    <col min="15109" max="15109" width="20" customWidth="1"/>
    <col min="15110" max="15110" width="20.42578125" customWidth="1"/>
    <col min="15111" max="15111" width="20.7109375" customWidth="1"/>
    <col min="15112" max="15114" width="21.140625" bestFit="1" customWidth="1"/>
    <col min="15115" max="15116" width="21.140625" customWidth="1"/>
    <col min="15117" max="15117" width="21.140625" bestFit="1" customWidth="1"/>
    <col min="15118" max="15118" width="26.85546875" bestFit="1" customWidth="1"/>
    <col min="15119" max="15119" width="22.42578125" customWidth="1"/>
    <col min="15120" max="15120" width="22.140625" customWidth="1"/>
    <col min="15121" max="15121" width="21.85546875" customWidth="1"/>
    <col min="15122" max="15122" width="22.140625" customWidth="1"/>
    <col min="15123" max="15123" width="22.42578125" customWidth="1"/>
    <col min="15124" max="15125" width="21.85546875" customWidth="1"/>
    <col min="15126" max="15126" width="22.42578125" customWidth="1"/>
    <col min="15127" max="15127" width="23.28515625" customWidth="1"/>
    <col min="15128" max="15128" width="6.5703125" customWidth="1"/>
    <col min="15129" max="15129" width="0" hidden="1" customWidth="1"/>
    <col min="15130" max="15130" width="20.5703125" customWidth="1"/>
    <col min="15131" max="15131" width="5.140625" customWidth="1"/>
    <col min="15132" max="15132" width="24" customWidth="1"/>
    <col min="15133" max="15133" width="20.28515625" customWidth="1"/>
    <col min="15134" max="15134" width="18.140625" customWidth="1"/>
    <col min="15135" max="15135" width="18.85546875" bestFit="1" customWidth="1"/>
    <col min="15136" max="15137" width="18" bestFit="1" customWidth="1"/>
    <col min="15138" max="15138" width="16.28515625" customWidth="1"/>
    <col min="15362" max="15362" width="9.28515625" customWidth="1"/>
    <col min="15363" max="15363" width="73.140625" customWidth="1"/>
    <col min="15364" max="15364" width="25.7109375" customWidth="1"/>
    <col min="15365" max="15365" width="20" customWidth="1"/>
    <col min="15366" max="15366" width="20.42578125" customWidth="1"/>
    <col min="15367" max="15367" width="20.7109375" customWidth="1"/>
    <col min="15368" max="15370" width="21.140625" bestFit="1" customWidth="1"/>
    <col min="15371" max="15372" width="21.140625" customWidth="1"/>
    <col min="15373" max="15373" width="21.140625" bestFit="1" customWidth="1"/>
    <col min="15374" max="15374" width="26.85546875" bestFit="1" customWidth="1"/>
    <col min="15375" max="15375" width="22.42578125" customWidth="1"/>
    <col min="15376" max="15376" width="22.140625" customWidth="1"/>
    <col min="15377" max="15377" width="21.85546875" customWidth="1"/>
    <col min="15378" max="15378" width="22.140625" customWidth="1"/>
    <col min="15379" max="15379" width="22.42578125" customWidth="1"/>
    <col min="15380" max="15381" width="21.85546875" customWidth="1"/>
    <col min="15382" max="15382" width="22.42578125" customWidth="1"/>
    <col min="15383" max="15383" width="23.28515625" customWidth="1"/>
    <col min="15384" max="15384" width="6.5703125" customWidth="1"/>
    <col min="15385" max="15385" width="0" hidden="1" customWidth="1"/>
    <col min="15386" max="15386" width="20.5703125" customWidth="1"/>
    <col min="15387" max="15387" width="5.140625" customWidth="1"/>
    <col min="15388" max="15388" width="24" customWidth="1"/>
    <col min="15389" max="15389" width="20.28515625" customWidth="1"/>
    <col min="15390" max="15390" width="18.140625" customWidth="1"/>
    <col min="15391" max="15391" width="18.85546875" bestFit="1" customWidth="1"/>
    <col min="15392" max="15393" width="18" bestFit="1" customWidth="1"/>
    <col min="15394" max="15394" width="16.28515625" customWidth="1"/>
    <col min="15618" max="15618" width="9.28515625" customWidth="1"/>
    <col min="15619" max="15619" width="73.140625" customWidth="1"/>
    <col min="15620" max="15620" width="25.7109375" customWidth="1"/>
    <col min="15621" max="15621" width="20" customWidth="1"/>
    <col min="15622" max="15622" width="20.42578125" customWidth="1"/>
    <col min="15623" max="15623" width="20.7109375" customWidth="1"/>
    <col min="15624" max="15626" width="21.140625" bestFit="1" customWidth="1"/>
    <col min="15627" max="15628" width="21.140625" customWidth="1"/>
    <col min="15629" max="15629" width="21.140625" bestFit="1" customWidth="1"/>
    <col min="15630" max="15630" width="26.85546875" bestFit="1" customWidth="1"/>
    <col min="15631" max="15631" width="22.42578125" customWidth="1"/>
    <col min="15632" max="15632" width="22.140625" customWidth="1"/>
    <col min="15633" max="15633" width="21.85546875" customWidth="1"/>
    <col min="15634" max="15634" width="22.140625" customWidth="1"/>
    <col min="15635" max="15635" width="22.42578125" customWidth="1"/>
    <col min="15636" max="15637" width="21.85546875" customWidth="1"/>
    <col min="15638" max="15638" width="22.42578125" customWidth="1"/>
    <col min="15639" max="15639" width="23.28515625" customWidth="1"/>
    <col min="15640" max="15640" width="6.5703125" customWidth="1"/>
    <col min="15641" max="15641" width="0" hidden="1" customWidth="1"/>
    <col min="15642" max="15642" width="20.5703125" customWidth="1"/>
    <col min="15643" max="15643" width="5.140625" customWidth="1"/>
    <col min="15644" max="15644" width="24" customWidth="1"/>
    <col min="15645" max="15645" width="20.28515625" customWidth="1"/>
    <col min="15646" max="15646" width="18.140625" customWidth="1"/>
    <col min="15647" max="15647" width="18.85546875" bestFit="1" customWidth="1"/>
    <col min="15648" max="15649" width="18" bestFit="1" customWidth="1"/>
    <col min="15650" max="15650" width="16.28515625" customWidth="1"/>
    <col min="15874" max="15874" width="9.28515625" customWidth="1"/>
    <col min="15875" max="15875" width="73.140625" customWidth="1"/>
    <col min="15876" max="15876" width="25.7109375" customWidth="1"/>
    <col min="15877" max="15877" width="20" customWidth="1"/>
    <col min="15878" max="15878" width="20.42578125" customWidth="1"/>
    <col min="15879" max="15879" width="20.7109375" customWidth="1"/>
    <col min="15880" max="15882" width="21.140625" bestFit="1" customWidth="1"/>
    <col min="15883" max="15884" width="21.140625" customWidth="1"/>
    <col min="15885" max="15885" width="21.140625" bestFit="1" customWidth="1"/>
    <col min="15886" max="15886" width="26.85546875" bestFit="1" customWidth="1"/>
    <col min="15887" max="15887" width="22.42578125" customWidth="1"/>
    <col min="15888" max="15888" width="22.140625" customWidth="1"/>
    <col min="15889" max="15889" width="21.85546875" customWidth="1"/>
    <col min="15890" max="15890" width="22.140625" customWidth="1"/>
    <col min="15891" max="15891" width="22.42578125" customWidth="1"/>
    <col min="15892" max="15893" width="21.85546875" customWidth="1"/>
    <col min="15894" max="15894" width="22.42578125" customWidth="1"/>
    <col min="15895" max="15895" width="23.28515625" customWidth="1"/>
    <col min="15896" max="15896" width="6.5703125" customWidth="1"/>
    <col min="15897" max="15897" width="0" hidden="1" customWidth="1"/>
    <col min="15898" max="15898" width="20.5703125" customWidth="1"/>
    <col min="15899" max="15899" width="5.140625" customWidth="1"/>
    <col min="15900" max="15900" width="24" customWidth="1"/>
    <col min="15901" max="15901" width="20.28515625" customWidth="1"/>
    <col min="15902" max="15902" width="18.140625" customWidth="1"/>
    <col min="15903" max="15903" width="18.85546875" bestFit="1" customWidth="1"/>
    <col min="15904" max="15905" width="18" bestFit="1" customWidth="1"/>
    <col min="15906" max="15906" width="16.28515625" customWidth="1"/>
    <col min="16130" max="16130" width="9.28515625" customWidth="1"/>
    <col min="16131" max="16131" width="73.140625" customWidth="1"/>
    <col min="16132" max="16132" width="25.7109375" customWidth="1"/>
    <col min="16133" max="16133" width="20" customWidth="1"/>
    <col min="16134" max="16134" width="20.42578125" customWidth="1"/>
    <col min="16135" max="16135" width="20.7109375" customWidth="1"/>
    <col min="16136" max="16138" width="21.140625" bestFit="1" customWidth="1"/>
    <col min="16139" max="16140" width="21.140625" customWidth="1"/>
    <col min="16141" max="16141" width="21.140625" bestFit="1" customWidth="1"/>
    <col min="16142" max="16142" width="26.85546875" bestFit="1" customWidth="1"/>
    <col min="16143" max="16143" width="22.42578125" customWidth="1"/>
    <col min="16144" max="16144" width="22.140625" customWidth="1"/>
    <col min="16145" max="16145" width="21.85546875" customWidth="1"/>
    <col min="16146" max="16146" width="22.140625" customWidth="1"/>
    <col min="16147" max="16147" width="22.42578125" customWidth="1"/>
    <col min="16148" max="16149" width="21.85546875" customWidth="1"/>
    <col min="16150" max="16150" width="22.42578125" customWidth="1"/>
    <col min="16151" max="16151" width="23.28515625" customWidth="1"/>
    <col min="16152" max="16152" width="6.5703125" customWidth="1"/>
    <col min="16153" max="16153" width="0" hidden="1" customWidth="1"/>
    <col min="16154" max="16154" width="20.5703125" customWidth="1"/>
    <col min="16155" max="16155" width="5.140625" customWidth="1"/>
    <col min="16156" max="16156" width="24" customWidth="1"/>
    <col min="16157" max="16157" width="20.28515625" customWidth="1"/>
    <col min="16158" max="16158" width="18.140625" customWidth="1"/>
    <col min="16159" max="16159" width="18.85546875" bestFit="1" customWidth="1"/>
    <col min="16160" max="16161" width="18" bestFit="1" customWidth="1"/>
    <col min="16162" max="16162" width="16.28515625" customWidth="1"/>
  </cols>
  <sheetData>
    <row r="2" spans="2:31" ht="26.25" x14ac:dyDescent="0.25">
      <c r="C2" s="26"/>
    </row>
    <row r="3" spans="2:31" ht="26.25" x14ac:dyDescent="0.25">
      <c r="C3" s="26"/>
    </row>
    <row r="4" spans="2:31" ht="26.25" x14ac:dyDescent="0.25">
      <c r="C4" s="26"/>
    </row>
    <row r="5" spans="2:31" ht="23.25" x14ac:dyDescent="0.25">
      <c r="C5" s="28"/>
    </row>
    <row r="6" spans="2:31" ht="23.25" x14ac:dyDescent="0.25">
      <c r="C6" s="28"/>
    </row>
    <row r="9" spans="2:31" ht="20.25" x14ac:dyDescent="0.25">
      <c r="C9" s="276" t="s">
        <v>639</v>
      </c>
      <c r="D9" s="276"/>
      <c r="E9" s="276"/>
      <c r="F9" s="276"/>
    </row>
    <row r="10" spans="2:31" ht="20.25" x14ac:dyDescent="0.25">
      <c r="C10" s="32" t="s">
        <v>263</v>
      </c>
    </row>
    <row r="11" spans="2:31" ht="20.25" x14ac:dyDescent="0.25">
      <c r="C11" s="31" t="s">
        <v>264</v>
      </c>
    </row>
    <row r="12" spans="2:31" ht="20.25" x14ac:dyDescent="0.25">
      <c r="C12" s="27">
        <f>'PANILHA ORÇAMENTOS'!C10</f>
        <v>0</v>
      </c>
    </row>
    <row r="14" spans="2:31" ht="23.25" x14ac:dyDescent="0.35">
      <c r="C14" s="30" t="s">
        <v>642</v>
      </c>
    </row>
    <row r="16" spans="2:31" s="59" customFormat="1" x14ac:dyDescent="0.25">
      <c r="B16" s="21" t="s">
        <v>112</v>
      </c>
      <c r="C16" s="11" t="s">
        <v>131</v>
      </c>
      <c r="D16" s="25" t="s">
        <v>132</v>
      </c>
      <c r="E16" s="10" t="s">
        <v>119</v>
      </c>
      <c r="F16" s="10" t="s">
        <v>120</v>
      </c>
      <c r="G16" s="10" t="s">
        <v>121</v>
      </c>
      <c r="H16" s="10" t="s">
        <v>122</v>
      </c>
      <c r="I16" s="10" t="s">
        <v>123</v>
      </c>
      <c r="J16" s="10" t="s">
        <v>124</v>
      </c>
      <c r="K16" s="10" t="s">
        <v>125</v>
      </c>
      <c r="L16" s="10" t="s">
        <v>126</v>
      </c>
      <c r="M16" s="10" t="s">
        <v>127</v>
      </c>
      <c r="N16" s="10" t="s">
        <v>128</v>
      </c>
      <c r="O16" s="10" t="s">
        <v>129</v>
      </c>
      <c r="P16" s="10" t="s">
        <v>130</v>
      </c>
      <c r="Q16" s="10" t="s">
        <v>454</v>
      </c>
      <c r="R16" s="10" t="s">
        <v>455</v>
      </c>
      <c r="S16" s="10" t="s">
        <v>456</v>
      </c>
      <c r="T16" s="10" t="s">
        <v>457</v>
      </c>
      <c r="U16" s="10" t="s">
        <v>458</v>
      </c>
      <c r="V16" s="10" t="s">
        <v>459</v>
      </c>
      <c r="W16" s="12" t="s">
        <v>115</v>
      </c>
      <c r="Z16" s="60"/>
      <c r="AA16" s="60"/>
      <c r="AB16" s="1"/>
      <c r="AC16" s="3"/>
      <c r="AE16" s="3"/>
    </row>
    <row r="17" spans="2:33" s="19" customFormat="1" x14ac:dyDescent="0.25">
      <c r="B17" s="268">
        <v>1</v>
      </c>
      <c r="C17" s="270" t="str">
        <f>'PLANILHA RESUMIDA'!C19</f>
        <v>SERVIÇO TÉCNICO ESPECIALIZADO</v>
      </c>
      <c r="D17" s="277">
        <f>'PLANILHA RESUMIDA'!E19</f>
        <v>0</v>
      </c>
      <c r="E17" s="223">
        <f>$D17*E18</f>
        <v>0</v>
      </c>
      <c r="F17" s="223">
        <f t="shared" ref="F17:V17" si="0">$D17*F18</f>
        <v>0</v>
      </c>
      <c r="G17" s="223">
        <f t="shared" si="0"/>
        <v>0</v>
      </c>
      <c r="H17" s="223">
        <f t="shared" si="0"/>
        <v>0</v>
      </c>
      <c r="I17" s="223">
        <f t="shared" si="0"/>
        <v>0</v>
      </c>
      <c r="J17" s="223">
        <f t="shared" si="0"/>
        <v>0</v>
      </c>
      <c r="K17" s="223">
        <f t="shared" si="0"/>
        <v>0</v>
      </c>
      <c r="L17" s="223">
        <f t="shared" si="0"/>
        <v>0</v>
      </c>
      <c r="M17" s="223">
        <f t="shared" si="0"/>
        <v>0</v>
      </c>
      <c r="N17" s="223">
        <f t="shared" si="0"/>
        <v>0</v>
      </c>
      <c r="O17" s="223">
        <f t="shared" si="0"/>
        <v>0</v>
      </c>
      <c r="P17" s="223">
        <f t="shared" si="0"/>
        <v>0</v>
      </c>
      <c r="Q17" s="223">
        <f t="shared" si="0"/>
        <v>0</v>
      </c>
      <c r="R17" s="223">
        <f t="shared" si="0"/>
        <v>0</v>
      </c>
      <c r="S17" s="223">
        <f t="shared" si="0"/>
        <v>0</v>
      </c>
      <c r="T17" s="223">
        <f t="shared" si="0"/>
        <v>0</v>
      </c>
      <c r="U17" s="223">
        <f t="shared" si="0"/>
        <v>0</v>
      </c>
      <c r="V17" s="223">
        <f t="shared" si="0"/>
        <v>0</v>
      </c>
      <c r="W17" s="74">
        <f t="shared" ref="W17:W40" si="1">SUM(E17:V17)</f>
        <v>0</v>
      </c>
      <c r="Y17" s="19">
        <f t="shared" ref="Y17:Y36" si="2">+W17-D17</f>
        <v>0</v>
      </c>
      <c r="Z17" s="29"/>
      <c r="AA17" s="29"/>
      <c r="AB17" s="29"/>
      <c r="AC17" s="24"/>
      <c r="AD17" s="24"/>
    </row>
    <row r="18" spans="2:33" x14ac:dyDescent="0.25">
      <c r="B18" s="269"/>
      <c r="C18" s="271"/>
      <c r="D18" s="273"/>
      <c r="E18" s="75">
        <v>0.15</v>
      </c>
      <c r="F18" s="75">
        <v>0.45</v>
      </c>
      <c r="G18" s="75">
        <v>0.2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>
        <v>0.2</v>
      </c>
      <c r="W18" s="76">
        <f t="shared" si="1"/>
        <v>1</v>
      </c>
      <c r="X18" s="4"/>
      <c r="Y18" s="4">
        <f t="shared" si="2"/>
        <v>1</v>
      </c>
      <c r="Z18" s="5"/>
      <c r="AA18" s="2"/>
      <c r="AB18" s="5"/>
      <c r="AC18" s="6"/>
      <c r="AD18" s="6"/>
      <c r="AE18" s="7"/>
    </row>
    <row r="19" spans="2:33" s="19" customFormat="1" x14ac:dyDescent="0.25">
      <c r="B19" s="268">
        <f>B17+1</f>
        <v>2</v>
      </c>
      <c r="C19" s="270" t="str">
        <f>'PLANILHA RESUMIDA'!C20</f>
        <v>INÍCIO, APOIO E ADMINISTRAÇÃO DA OBRA</v>
      </c>
      <c r="D19" s="277">
        <f>'PLANILHA RESUMIDA'!E20</f>
        <v>0</v>
      </c>
      <c r="E19" s="223">
        <f>$D19*E20</f>
        <v>0</v>
      </c>
      <c r="F19" s="223">
        <f t="shared" ref="F19" si="3">$D19*F20</f>
        <v>0</v>
      </c>
      <c r="G19" s="223">
        <f t="shared" ref="G19" si="4">$D19*G20</f>
        <v>0</v>
      </c>
      <c r="H19" s="223">
        <f t="shared" ref="H19" si="5">$D19*H20</f>
        <v>0</v>
      </c>
      <c r="I19" s="223">
        <f t="shared" ref="I19" si="6">$D19*I20</f>
        <v>0</v>
      </c>
      <c r="J19" s="223">
        <f t="shared" ref="J19" si="7">$D19*J20</f>
        <v>0</v>
      </c>
      <c r="K19" s="223">
        <f t="shared" ref="K19" si="8">$D19*K20</f>
        <v>0</v>
      </c>
      <c r="L19" s="223">
        <f t="shared" ref="L19" si="9">$D19*L20</f>
        <v>0</v>
      </c>
      <c r="M19" s="223">
        <f t="shared" ref="M19" si="10">$D19*M20</f>
        <v>0</v>
      </c>
      <c r="N19" s="223">
        <f t="shared" ref="N19" si="11">$D19*N20</f>
        <v>0</v>
      </c>
      <c r="O19" s="223">
        <f t="shared" ref="O19" si="12">$D19*O20</f>
        <v>0</v>
      </c>
      <c r="P19" s="223">
        <f t="shared" ref="P19" si="13">$D19*P20</f>
        <v>0</v>
      </c>
      <c r="Q19" s="223">
        <f t="shared" ref="Q19" si="14">$D19*Q20</f>
        <v>0</v>
      </c>
      <c r="R19" s="223">
        <f t="shared" ref="R19" si="15">$D19*R20</f>
        <v>0</v>
      </c>
      <c r="S19" s="223">
        <f t="shared" ref="S19" si="16">$D19*S20</f>
        <v>0</v>
      </c>
      <c r="T19" s="223">
        <f t="shared" ref="T19" si="17">$D19*T20</f>
        <v>0</v>
      </c>
      <c r="U19" s="223">
        <f t="shared" ref="U19" si="18">$D19*U20</f>
        <v>0</v>
      </c>
      <c r="V19" s="223">
        <f t="shared" ref="V19" si="19">$D19*V20</f>
        <v>0</v>
      </c>
      <c r="W19" s="74">
        <f t="shared" si="1"/>
        <v>0</v>
      </c>
      <c r="Y19" s="19">
        <f t="shared" si="2"/>
        <v>0</v>
      </c>
      <c r="Z19" s="29"/>
      <c r="AA19" s="29"/>
      <c r="AB19" s="29"/>
      <c r="AC19" s="24"/>
      <c r="AD19" s="24"/>
    </row>
    <row r="20" spans="2:33" x14ac:dyDescent="0.25">
      <c r="B20" s="269"/>
      <c r="C20" s="271"/>
      <c r="D20" s="273"/>
      <c r="E20" s="75">
        <v>0.4</v>
      </c>
      <c r="F20" s="77">
        <f>(60/17)%</f>
        <v>3.5294117647058823E-2</v>
      </c>
      <c r="G20" s="75">
        <f t="shared" ref="G20:V20" si="20">(60/17)%</f>
        <v>3.5294117647058823E-2</v>
      </c>
      <c r="H20" s="77">
        <f t="shared" si="20"/>
        <v>3.5294117647058823E-2</v>
      </c>
      <c r="I20" s="75">
        <f t="shared" si="20"/>
        <v>3.5294117647058823E-2</v>
      </c>
      <c r="J20" s="77">
        <f t="shared" si="20"/>
        <v>3.5294117647058823E-2</v>
      </c>
      <c r="K20" s="75">
        <f t="shared" si="20"/>
        <v>3.5294117647058823E-2</v>
      </c>
      <c r="L20" s="77">
        <f t="shared" si="20"/>
        <v>3.5294117647058823E-2</v>
      </c>
      <c r="M20" s="75">
        <f t="shared" si="20"/>
        <v>3.5294117647058823E-2</v>
      </c>
      <c r="N20" s="75">
        <f t="shared" si="20"/>
        <v>3.5294117647058823E-2</v>
      </c>
      <c r="O20" s="75">
        <f t="shared" si="20"/>
        <v>3.5294117647058823E-2</v>
      </c>
      <c r="P20" s="75">
        <f t="shared" si="20"/>
        <v>3.5294117647058823E-2</v>
      </c>
      <c r="Q20" s="75">
        <f t="shared" si="20"/>
        <v>3.5294117647058823E-2</v>
      </c>
      <c r="R20" s="75">
        <f t="shared" si="20"/>
        <v>3.5294117647058823E-2</v>
      </c>
      <c r="S20" s="75">
        <f t="shared" si="20"/>
        <v>3.5294117647058823E-2</v>
      </c>
      <c r="T20" s="75">
        <f t="shared" si="20"/>
        <v>3.5294117647058823E-2</v>
      </c>
      <c r="U20" s="75">
        <f t="shared" si="20"/>
        <v>3.5294117647058823E-2</v>
      </c>
      <c r="V20" s="75">
        <f t="shared" si="20"/>
        <v>3.5294117647058823E-2</v>
      </c>
      <c r="W20" s="76">
        <f t="shared" si="1"/>
        <v>0.99999999999999978</v>
      </c>
      <c r="Y20" s="4">
        <f t="shared" si="2"/>
        <v>0.99999999999999978</v>
      </c>
      <c r="Z20" s="5"/>
      <c r="AA20" s="2"/>
      <c r="AB20" s="5"/>
      <c r="AC20" s="6"/>
      <c r="AD20" s="6"/>
    </row>
    <row r="21" spans="2:33" s="19" customFormat="1" x14ac:dyDescent="0.25">
      <c r="B21" s="268">
        <f t="shared" ref="B21" si="21">B19+1</f>
        <v>3</v>
      </c>
      <c r="C21" s="270" t="str">
        <f>'PLANILHA RESUMIDA'!C21</f>
        <v>ADEQUAÇÃO DAS CABINES EXISTENTES</v>
      </c>
      <c r="D21" s="272">
        <f>'PLANILHA RESUMIDA'!E21</f>
        <v>0</v>
      </c>
      <c r="E21" s="223">
        <f>$D21*E22</f>
        <v>0</v>
      </c>
      <c r="F21" s="223">
        <f t="shared" ref="F21" si="22">$D21*F22</f>
        <v>0</v>
      </c>
      <c r="G21" s="223">
        <f t="shared" ref="G21" si="23">$D21*G22</f>
        <v>0</v>
      </c>
      <c r="H21" s="223">
        <f t="shared" ref="H21" si="24">$D21*H22</f>
        <v>0</v>
      </c>
      <c r="I21" s="223">
        <f t="shared" ref="I21" si="25">$D21*I22</f>
        <v>0</v>
      </c>
      <c r="J21" s="223">
        <f t="shared" ref="J21" si="26">$D21*J22</f>
        <v>0</v>
      </c>
      <c r="K21" s="223">
        <f t="shared" ref="K21" si="27">$D21*K22</f>
        <v>0</v>
      </c>
      <c r="L21" s="223">
        <f t="shared" ref="L21" si="28">$D21*L22</f>
        <v>0</v>
      </c>
      <c r="M21" s="223">
        <f t="shared" ref="M21" si="29">$D21*M22</f>
        <v>0</v>
      </c>
      <c r="N21" s="223">
        <f t="shared" ref="N21" si="30">$D21*N22</f>
        <v>0</v>
      </c>
      <c r="O21" s="223">
        <f t="shared" ref="O21" si="31">$D21*O22</f>
        <v>0</v>
      </c>
      <c r="P21" s="223">
        <f t="shared" ref="P21" si="32">$D21*P22</f>
        <v>0</v>
      </c>
      <c r="Q21" s="223">
        <f t="shared" ref="Q21" si="33">$D21*Q22</f>
        <v>0</v>
      </c>
      <c r="R21" s="223">
        <f t="shared" ref="R21" si="34">$D21*R22</f>
        <v>0</v>
      </c>
      <c r="S21" s="223">
        <f t="shared" ref="S21" si="35">$D21*S22</f>
        <v>0</v>
      </c>
      <c r="T21" s="223">
        <f t="shared" ref="T21" si="36">$D21*T22</f>
        <v>0</v>
      </c>
      <c r="U21" s="223">
        <f t="shared" ref="U21" si="37">$D21*U22</f>
        <v>0</v>
      </c>
      <c r="V21" s="223">
        <f t="shared" ref="V21" si="38">$D21*V22</f>
        <v>0</v>
      </c>
      <c r="W21" s="74">
        <f t="shared" si="1"/>
        <v>0</v>
      </c>
      <c r="Y21" s="19">
        <f t="shared" si="2"/>
        <v>0</v>
      </c>
      <c r="Z21" s="29"/>
      <c r="AA21" s="29"/>
      <c r="AB21" s="29"/>
      <c r="AC21" s="24"/>
      <c r="AD21" s="24"/>
    </row>
    <row r="22" spans="2:33" x14ac:dyDescent="0.25">
      <c r="B22" s="269"/>
      <c r="C22" s="271"/>
      <c r="D22" s="273"/>
      <c r="E22" s="75"/>
      <c r="F22" s="77"/>
      <c r="G22" s="75"/>
      <c r="H22" s="77"/>
      <c r="I22" s="75"/>
      <c r="J22" s="77"/>
      <c r="K22" s="75"/>
      <c r="L22" s="77"/>
      <c r="M22" s="75">
        <v>0.1</v>
      </c>
      <c r="N22" s="75">
        <v>0.1</v>
      </c>
      <c r="O22" s="75">
        <v>0.1</v>
      </c>
      <c r="P22" s="75">
        <v>0.1</v>
      </c>
      <c r="Q22" s="75">
        <v>0.1</v>
      </c>
      <c r="R22" s="75">
        <v>0.1</v>
      </c>
      <c r="S22" s="75">
        <v>0.1</v>
      </c>
      <c r="T22" s="75">
        <v>0.1</v>
      </c>
      <c r="U22" s="75">
        <v>0.1</v>
      </c>
      <c r="V22" s="75">
        <v>0.1</v>
      </c>
      <c r="W22" s="76">
        <f t="shared" si="1"/>
        <v>0.99999999999999989</v>
      </c>
      <c r="X22" s="4"/>
      <c r="Y22" s="4">
        <f t="shared" si="2"/>
        <v>0.99999999999999989</v>
      </c>
      <c r="Z22" s="5"/>
      <c r="AA22" s="2"/>
      <c r="AB22" s="5"/>
      <c r="AC22" s="6"/>
      <c r="AD22" s="6"/>
      <c r="AE22" s="7"/>
    </row>
    <row r="23" spans="2:33" s="19" customFormat="1" x14ac:dyDescent="0.25">
      <c r="B23" s="268">
        <f t="shared" ref="B23" si="39">B21+1</f>
        <v>4</v>
      </c>
      <c r="C23" s="270" t="str">
        <f>'PLANILHA RESUMIDA'!C22</f>
        <v>FUNDAÇÃO</v>
      </c>
      <c r="D23" s="272">
        <f>'PLANILHA RESUMIDA'!E22</f>
        <v>0</v>
      </c>
      <c r="E23" s="223">
        <f>$D23*E24</f>
        <v>0</v>
      </c>
      <c r="F23" s="223">
        <f t="shared" ref="F23" si="40">$D23*F24</f>
        <v>0</v>
      </c>
      <c r="G23" s="223">
        <f t="shared" ref="G23" si="41">$D23*G24</f>
        <v>0</v>
      </c>
      <c r="H23" s="223">
        <f t="shared" ref="H23" si="42">$D23*H24</f>
        <v>0</v>
      </c>
      <c r="I23" s="223">
        <f t="shared" ref="I23" si="43">$D23*I24</f>
        <v>0</v>
      </c>
      <c r="J23" s="223">
        <f t="shared" ref="J23" si="44">$D23*J24</f>
        <v>0</v>
      </c>
      <c r="K23" s="223">
        <f t="shared" ref="K23" si="45">$D23*K24</f>
        <v>0</v>
      </c>
      <c r="L23" s="223">
        <f t="shared" ref="L23" si="46">$D23*L24</f>
        <v>0</v>
      </c>
      <c r="M23" s="223">
        <f t="shared" ref="M23" si="47">$D23*M24</f>
        <v>0</v>
      </c>
      <c r="N23" s="223">
        <f t="shared" ref="N23" si="48">$D23*N24</f>
        <v>0</v>
      </c>
      <c r="O23" s="223">
        <f t="shared" ref="O23" si="49">$D23*O24</f>
        <v>0</v>
      </c>
      <c r="P23" s="223">
        <f t="shared" ref="P23" si="50">$D23*P24</f>
        <v>0</v>
      </c>
      <c r="Q23" s="223">
        <f t="shared" ref="Q23" si="51">$D23*Q24</f>
        <v>0</v>
      </c>
      <c r="R23" s="223">
        <f t="shared" ref="R23" si="52">$D23*R24</f>
        <v>0</v>
      </c>
      <c r="S23" s="223">
        <f t="shared" ref="S23" si="53">$D23*S24</f>
        <v>0</v>
      </c>
      <c r="T23" s="223">
        <f t="shared" ref="T23" si="54">$D23*T24</f>
        <v>0</v>
      </c>
      <c r="U23" s="223">
        <f t="shared" ref="U23" si="55">$D23*U24</f>
        <v>0</v>
      </c>
      <c r="V23" s="223">
        <f t="shared" ref="V23" si="56">$D23*V24</f>
        <v>0</v>
      </c>
      <c r="W23" s="74">
        <f t="shared" si="1"/>
        <v>0</v>
      </c>
      <c r="Y23" s="19">
        <f t="shared" si="2"/>
        <v>0</v>
      </c>
      <c r="Z23" s="29"/>
      <c r="AA23" s="29"/>
      <c r="AB23" s="29"/>
      <c r="AC23" s="24"/>
      <c r="AD23" s="24"/>
      <c r="AE23" s="24"/>
      <c r="AF23" s="24"/>
      <c r="AG23" s="24"/>
    </row>
    <row r="24" spans="2:33" x14ac:dyDescent="0.25">
      <c r="B24" s="269"/>
      <c r="C24" s="271"/>
      <c r="D24" s="273"/>
      <c r="E24" s="75"/>
      <c r="F24" s="77">
        <v>0.5</v>
      </c>
      <c r="G24" s="75">
        <v>0.5</v>
      </c>
      <c r="H24" s="77"/>
      <c r="I24" s="75"/>
      <c r="J24" s="77"/>
      <c r="K24" s="75"/>
      <c r="L24" s="77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6">
        <f t="shared" si="1"/>
        <v>1</v>
      </c>
      <c r="Y24" s="4">
        <f t="shared" si="2"/>
        <v>1</v>
      </c>
      <c r="Z24" s="5"/>
      <c r="AA24" s="2"/>
      <c r="AB24" s="5"/>
      <c r="AC24" s="6"/>
      <c r="AD24" s="6"/>
    </row>
    <row r="25" spans="2:33" s="19" customFormat="1" x14ac:dyDescent="0.25">
      <c r="B25" s="268">
        <f t="shared" ref="B25" si="57">B23+1</f>
        <v>5</v>
      </c>
      <c r="C25" s="270" t="str">
        <f>'PLANILHA RESUMIDA'!C23</f>
        <v>SUPER ESTRUTURA</v>
      </c>
      <c r="D25" s="272">
        <f>'PLANILHA RESUMIDA'!E23</f>
        <v>0</v>
      </c>
      <c r="E25" s="223">
        <f>$D25*E26</f>
        <v>0</v>
      </c>
      <c r="F25" s="223">
        <f t="shared" ref="F25" si="58">$D25*F26</f>
        <v>0</v>
      </c>
      <c r="G25" s="223">
        <f t="shared" ref="G25" si="59">$D25*G26</f>
        <v>0</v>
      </c>
      <c r="H25" s="223">
        <f t="shared" ref="H25" si="60">$D25*H26</f>
        <v>0</v>
      </c>
      <c r="I25" s="223">
        <f t="shared" ref="I25" si="61">$D25*I26</f>
        <v>0</v>
      </c>
      <c r="J25" s="223">
        <f t="shared" ref="J25" si="62">$D25*J26</f>
        <v>0</v>
      </c>
      <c r="K25" s="223">
        <f t="shared" ref="K25" si="63">$D25*K26</f>
        <v>0</v>
      </c>
      <c r="L25" s="223">
        <f t="shared" ref="L25" si="64">$D25*L26</f>
        <v>0</v>
      </c>
      <c r="M25" s="223">
        <f t="shared" ref="M25" si="65">$D25*M26</f>
        <v>0</v>
      </c>
      <c r="N25" s="223">
        <f t="shared" ref="N25" si="66">$D25*N26</f>
        <v>0</v>
      </c>
      <c r="O25" s="223">
        <f t="shared" ref="O25" si="67">$D25*O26</f>
        <v>0</v>
      </c>
      <c r="P25" s="223">
        <f t="shared" ref="P25" si="68">$D25*P26</f>
        <v>0</v>
      </c>
      <c r="Q25" s="223">
        <f t="shared" ref="Q25" si="69">$D25*Q26</f>
        <v>0</v>
      </c>
      <c r="R25" s="223">
        <f t="shared" ref="R25" si="70">$D25*R26</f>
        <v>0</v>
      </c>
      <c r="S25" s="223">
        <f t="shared" ref="S25" si="71">$D25*S26</f>
        <v>0</v>
      </c>
      <c r="T25" s="223">
        <f t="shared" ref="T25" si="72">$D25*T26</f>
        <v>0</v>
      </c>
      <c r="U25" s="223">
        <f t="shared" ref="U25" si="73">$D25*U26</f>
        <v>0</v>
      </c>
      <c r="V25" s="223">
        <f t="shared" ref="V25" si="74">$D25*V26</f>
        <v>0</v>
      </c>
      <c r="W25" s="74">
        <f t="shared" si="1"/>
        <v>0</v>
      </c>
      <c r="Y25" s="19">
        <f t="shared" si="2"/>
        <v>0</v>
      </c>
      <c r="Z25" s="29"/>
      <c r="AA25" s="29"/>
      <c r="AB25" s="29"/>
      <c r="AC25" s="24"/>
      <c r="AD25" s="24"/>
      <c r="AE25" s="29"/>
      <c r="AF25" s="29"/>
      <c r="AG25" s="29"/>
    </row>
    <row r="26" spans="2:33" x14ac:dyDescent="0.25">
      <c r="B26" s="269"/>
      <c r="C26" s="271"/>
      <c r="D26" s="273"/>
      <c r="E26" s="75"/>
      <c r="F26" s="77"/>
      <c r="G26" s="75">
        <v>0.15</v>
      </c>
      <c r="H26" s="77">
        <v>0.25</v>
      </c>
      <c r="I26" s="75">
        <v>0.25</v>
      </c>
      <c r="J26" s="77">
        <v>0.25</v>
      </c>
      <c r="K26" s="75">
        <v>0.1</v>
      </c>
      <c r="L26" s="77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6">
        <f t="shared" si="1"/>
        <v>1</v>
      </c>
      <c r="X26" s="4"/>
      <c r="Y26" s="4">
        <f t="shared" si="2"/>
        <v>1</v>
      </c>
      <c r="Z26" s="5"/>
      <c r="AA26" s="2"/>
      <c r="AB26" s="5"/>
      <c r="AC26" s="6"/>
      <c r="AD26" s="6"/>
      <c r="AE26" s="7"/>
    </row>
    <row r="27" spans="2:33" s="19" customFormat="1" x14ac:dyDescent="0.25">
      <c r="B27" s="268">
        <f t="shared" ref="B27" si="75">B25+1</f>
        <v>6</v>
      </c>
      <c r="C27" s="270" t="str">
        <f>'PLANILHA RESUMIDA'!C24</f>
        <v>ALVENARIA</v>
      </c>
      <c r="D27" s="272">
        <f>'PLANILHA RESUMIDA'!E24</f>
        <v>0</v>
      </c>
      <c r="E27" s="223">
        <f>$D27*E28</f>
        <v>0</v>
      </c>
      <c r="F27" s="223">
        <f t="shared" ref="F27" si="76">$D27*F28</f>
        <v>0</v>
      </c>
      <c r="G27" s="223">
        <f t="shared" ref="G27" si="77">$D27*G28</f>
        <v>0</v>
      </c>
      <c r="H27" s="223">
        <f t="shared" ref="H27" si="78">$D27*H28</f>
        <v>0</v>
      </c>
      <c r="I27" s="223">
        <f t="shared" ref="I27" si="79">$D27*I28</f>
        <v>0</v>
      </c>
      <c r="J27" s="223">
        <f t="shared" ref="J27" si="80">$D27*J28</f>
        <v>0</v>
      </c>
      <c r="K27" s="223">
        <f t="shared" ref="K27" si="81">$D27*K28</f>
        <v>0</v>
      </c>
      <c r="L27" s="223">
        <f t="shared" ref="L27" si="82">$D27*L28</f>
        <v>0</v>
      </c>
      <c r="M27" s="223">
        <f t="shared" ref="M27" si="83">$D27*M28</f>
        <v>0</v>
      </c>
      <c r="N27" s="223">
        <f t="shared" ref="N27" si="84">$D27*N28</f>
        <v>0</v>
      </c>
      <c r="O27" s="223">
        <f t="shared" ref="O27" si="85">$D27*O28</f>
        <v>0</v>
      </c>
      <c r="P27" s="223">
        <f t="shared" ref="P27" si="86">$D27*P28</f>
        <v>0</v>
      </c>
      <c r="Q27" s="223">
        <f t="shared" ref="Q27" si="87">$D27*Q28</f>
        <v>0</v>
      </c>
      <c r="R27" s="223">
        <f t="shared" ref="R27" si="88">$D27*R28</f>
        <v>0</v>
      </c>
      <c r="S27" s="223">
        <f t="shared" ref="S27" si="89">$D27*S28</f>
        <v>0</v>
      </c>
      <c r="T27" s="223">
        <f t="shared" ref="T27" si="90">$D27*T28</f>
        <v>0</v>
      </c>
      <c r="U27" s="223">
        <f t="shared" ref="U27" si="91">$D27*U28</f>
        <v>0</v>
      </c>
      <c r="V27" s="223">
        <f t="shared" ref="V27" si="92">$D27*V28</f>
        <v>0</v>
      </c>
      <c r="W27" s="74">
        <f t="shared" si="1"/>
        <v>0</v>
      </c>
      <c r="Y27" s="19">
        <f t="shared" si="2"/>
        <v>0</v>
      </c>
      <c r="Z27" s="29"/>
      <c r="AA27" s="29"/>
      <c r="AB27" s="29"/>
      <c r="AC27" s="24"/>
      <c r="AD27" s="24"/>
    </row>
    <row r="28" spans="2:33" x14ac:dyDescent="0.25">
      <c r="B28" s="269"/>
      <c r="C28" s="271"/>
      <c r="D28" s="273"/>
      <c r="E28" s="75"/>
      <c r="F28" s="77"/>
      <c r="G28" s="75"/>
      <c r="H28" s="77"/>
      <c r="I28" s="75"/>
      <c r="J28" s="77">
        <v>0.33</v>
      </c>
      <c r="K28" s="75">
        <v>0.33</v>
      </c>
      <c r="L28" s="77">
        <v>0.34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6">
        <f t="shared" si="1"/>
        <v>1</v>
      </c>
      <c r="Y28" s="4">
        <f t="shared" si="2"/>
        <v>1</v>
      </c>
      <c r="Z28" s="5"/>
      <c r="AA28" s="2"/>
      <c r="AB28" s="5"/>
      <c r="AC28" s="6"/>
      <c r="AD28" s="6"/>
    </row>
    <row r="29" spans="2:33" s="19" customFormat="1" x14ac:dyDescent="0.25">
      <c r="B29" s="268">
        <f t="shared" ref="B29" si="93">B27+1</f>
        <v>7</v>
      </c>
      <c r="C29" s="270" t="str">
        <f>'PLANILHA RESUMIDA'!C25</f>
        <v>REVESTIMENTOS</v>
      </c>
      <c r="D29" s="272">
        <f>'PLANILHA RESUMIDA'!E25</f>
        <v>0</v>
      </c>
      <c r="E29" s="223">
        <f>$D29*E30</f>
        <v>0</v>
      </c>
      <c r="F29" s="223">
        <f t="shared" ref="F29" si="94">$D29*F30</f>
        <v>0</v>
      </c>
      <c r="G29" s="223">
        <f t="shared" ref="G29" si="95">$D29*G30</f>
        <v>0</v>
      </c>
      <c r="H29" s="223">
        <f t="shared" ref="H29" si="96">$D29*H30</f>
        <v>0</v>
      </c>
      <c r="I29" s="223">
        <f t="shared" ref="I29" si="97">$D29*I30</f>
        <v>0</v>
      </c>
      <c r="J29" s="223">
        <f t="shared" ref="J29" si="98">$D29*J30</f>
        <v>0</v>
      </c>
      <c r="K29" s="223">
        <f t="shared" ref="K29" si="99">$D29*K30</f>
        <v>0</v>
      </c>
      <c r="L29" s="223">
        <f t="shared" ref="L29" si="100">$D29*L30</f>
        <v>0</v>
      </c>
      <c r="M29" s="223">
        <f t="shared" ref="M29" si="101">$D29*M30</f>
        <v>0</v>
      </c>
      <c r="N29" s="223">
        <f t="shared" ref="N29" si="102">$D29*N30</f>
        <v>0</v>
      </c>
      <c r="O29" s="223">
        <f t="shared" ref="O29" si="103">$D29*O30</f>
        <v>0</v>
      </c>
      <c r="P29" s="223">
        <f t="shared" ref="P29" si="104">$D29*P30</f>
        <v>0</v>
      </c>
      <c r="Q29" s="223">
        <f t="shared" ref="Q29" si="105">$D29*Q30</f>
        <v>0</v>
      </c>
      <c r="R29" s="223">
        <f t="shared" ref="R29" si="106">$D29*R30</f>
        <v>0</v>
      </c>
      <c r="S29" s="223">
        <f t="shared" ref="S29" si="107">$D29*S30</f>
        <v>0</v>
      </c>
      <c r="T29" s="223">
        <f t="shared" ref="T29" si="108">$D29*T30</f>
        <v>0</v>
      </c>
      <c r="U29" s="223">
        <f t="shared" ref="U29" si="109">$D29*U30</f>
        <v>0</v>
      </c>
      <c r="V29" s="223">
        <f t="shared" ref="V29" si="110">$D29*V30</f>
        <v>0</v>
      </c>
      <c r="W29" s="74">
        <f t="shared" si="1"/>
        <v>0</v>
      </c>
      <c r="Y29" s="19">
        <f t="shared" si="2"/>
        <v>0</v>
      </c>
      <c r="Z29" s="29"/>
      <c r="AA29" s="29"/>
      <c r="AB29" s="29"/>
      <c r="AC29" s="24"/>
      <c r="AD29" s="24"/>
    </row>
    <row r="30" spans="2:33" x14ac:dyDescent="0.25">
      <c r="B30" s="269"/>
      <c r="C30" s="271"/>
      <c r="D30" s="273"/>
      <c r="E30" s="75"/>
      <c r="F30" s="77"/>
      <c r="G30" s="75"/>
      <c r="H30" s="77"/>
      <c r="I30" s="75"/>
      <c r="J30" s="75"/>
      <c r="K30" s="77">
        <v>0.33</v>
      </c>
      <c r="L30" s="75">
        <v>0.33</v>
      </c>
      <c r="M30" s="77">
        <v>0.34</v>
      </c>
      <c r="N30" s="75"/>
      <c r="O30" s="75"/>
      <c r="P30" s="75"/>
      <c r="Q30" s="75"/>
      <c r="R30" s="75"/>
      <c r="S30" s="75"/>
      <c r="T30" s="75"/>
      <c r="U30" s="75"/>
      <c r="V30" s="75"/>
      <c r="W30" s="76">
        <f t="shared" si="1"/>
        <v>1</v>
      </c>
      <c r="X30" s="4"/>
      <c r="Y30" s="4">
        <f t="shared" si="2"/>
        <v>1</v>
      </c>
      <c r="Z30" s="5"/>
      <c r="AA30" s="2"/>
      <c r="AB30" s="5"/>
      <c r="AC30" s="6"/>
      <c r="AD30" s="6"/>
      <c r="AE30" s="7"/>
    </row>
    <row r="31" spans="2:33" s="19" customFormat="1" x14ac:dyDescent="0.25">
      <c r="B31" s="268">
        <f t="shared" ref="B31" si="111">B29+1</f>
        <v>8</v>
      </c>
      <c r="C31" s="270" t="str">
        <f>'PLANILHA RESUMIDA'!C26</f>
        <v>PINTURA</v>
      </c>
      <c r="D31" s="272">
        <f>'PLANILHA RESUMIDA'!E26</f>
        <v>0</v>
      </c>
      <c r="E31" s="223">
        <f>$D31*E32</f>
        <v>0</v>
      </c>
      <c r="F31" s="223">
        <f t="shared" ref="F31" si="112">$D31*F32</f>
        <v>0</v>
      </c>
      <c r="G31" s="223">
        <f t="shared" ref="G31" si="113">$D31*G32</f>
        <v>0</v>
      </c>
      <c r="H31" s="223">
        <f t="shared" ref="H31" si="114">$D31*H32</f>
        <v>0</v>
      </c>
      <c r="I31" s="223">
        <f t="shared" ref="I31" si="115">$D31*I32</f>
        <v>0</v>
      </c>
      <c r="J31" s="223">
        <f t="shared" ref="J31" si="116">$D31*J32</f>
        <v>0</v>
      </c>
      <c r="K31" s="223">
        <f t="shared" ref="K31" si="117">$D31*K32</f>
        <v>0</v>
      </c>
      <c r="L31" s="223">
        <f t="shared" ref="L31" si="118">$D31*L32</f>
        <v>0</v>
      </c>
      <c r="M31" s="223">
        <f t="shared" ref="M31" si="119">$D31*M32</f>
        <v>0</v>
      </c>
      <c r="N31" s="223">
        <f t="shared" ref="N31" si="120">$D31*N32</f>
        <v>0</v>
      </c>
      <c r="O31" s="223">
        <f t="shared" ref="O31" si="121">$D31*O32</f>
        <v>0</v>
      </c>
      <c r="P31" s="223">
        <f t="shared" ref="P31" si="122">$D31*P32</f>
        <v>0</v>
      </c>
      <c r="Q31" s="223">
        <f t="shared" ref="Q31" si="123">$D31*Q32</f>
        <v>0</v>
      </c>
      <c r="R31" s="223">
        <f t="shared" ref="R31" si="124">$D31*R32</f>
        <v>0</v>
      </c>
      <c r="S31" s="223">
        <f t="shared" ref="S31" si="125">$D31*S32</f>
        <v>0</v>
      </c>
      <c r="T31" s="223">
        <f t="shared" ref="T31" si="126">$D31*T32</f>
        <v>0</v>
      </c>
      <c r="U31" s="223">
        <f t="shared" ref="U31" si="127">$D31*U32</f>
        <v>0</v>
      </c>
      <c r="V31" s="223">
        <f t="shared" ref="V31" si="128">$D31*V32</f>
        <v>0</v>
      </c>
      <c r="W31" s="74">
        <f t="shared" si="1"/>
        <v>0</v>
      </c>
      <c r="Y31" s="19">
        <f t="shared" si="2"/>
        <v>0</v>
      </c>
      <c r="Z31" s="29"/>
      <c r="AA31" s="29"/>
      <c r="AB31" s="29"/>
      <c r="AC31" s="24"/>
      <c r="AD31" s="24"/>
    </row>
    <row r="32" spans="2:33" x14ac:dyDescent="0.25">
      <c r="B32" s="269"/>
      <c r="C32" s="271"/>
      <c r="D32" s="273"/>
      <c r="E32" s="75"/>
      <c r="F32" s="77"/>
      <c r="G32" s="75"/>
      <c r="H32" s="77"/>
      <c r="I32" s="75"/>
      <c r="J32" s="77"/>
      <c r="K32" s="75"/>
      <c r="L32" s="77"/>
      <c r="M32" s="75"/>
      <c r="N32" s="75">
        <v>1</v>
      </c>
      <c r="O32" s="75"/>
      <c r="P32" s="75"/>
      <c r="Q32" s="75"/>
      <c r="R32" s="75"/>
      <c r="S32" s="75"/>
      <c r="T32" s="75"/>
      <c r="U32" s="75"/>
      <c r="V32" s="75"/>
      <c r="W32" s="76">
        <f t="shared" si="1"/>
        <v>1</v>
      </c>
      <c r="Y32" s="4">
        <f t="shared" si="2"/>
        <v>1</v>
      </c>
      <c r="Z32" s="5"/>
      <c r="AA32" s="2"/>
      <c r="AB32" s="5"/>
      <c r="AC32" s="6"/>
      <c r="AD32" s="6"/>
    </row>
    <row r="33" spans="2:31" s="19" customFormat="1" x14ac:dyDescent="0.25">
      <c r="B33" s="268">
        <f t="shared" ref="B33" si="129">B31+1</f>
        <v>9</v>
      </c>
      <c r="C33" s="270" t="str">
        <f>'PLANILHA RESUMIDA'!C27</f>
        <v>IMPERMEABILIZAÇÃO</v>
      </c>
      <c r="D33" s="272">
        <f>'PLANILHA RESUMIDA'!E27</f>
        <v>0</v>
      </c>
      <c r="E33" s="223">
        <f>$D33*E34</f>
        <v>0</v>
      </c>
      <c r="F33" s="223">
        <f t="shared" ref="F33" si="130">$D33*F34</f>
        <v>0</v>
      </c>
      <c r="G33" s="223">
        <f t="shared" ref="G33" si="131">$D33*G34</f>
        <v>0</v>
      </c>
      <c r="H33" s="223">
        <f t="shared" ref="H33" si="132">$D33*H34</f>
        <v>0</v>
      </c>
      <c r="I33" s="223">
        <f t="shared" ref="I33" si="133">$D33*I34</f>
        <v>0</v>
      </c>
      <c r="J33" s="223">
        <f t="shared" ref="J33" si="134">$D33*J34</f>
        <v>0</v>
      </c>
      <c r="K33" s="223">
        <f t="shared" ref="K33" si="135">$D33*K34</f>
        <v>0</v>
      </c>
      <c r="L33" s="223">
        <f t="shared" ref="L33" si="136">$D33*L34</f>
        <v>0</v>
      </c>
      <c r="M33" s="223">
        <f t="shared" ref="M33" si="137">$D33*M34</f>
        <v>0</v>
      </c>
      <c r="N33" s="223">
        <f t="shared" ref="N33" si="138">$D33*N34</f>
        <v>0</v>
      </c>
      <c r="O33" s="223">
        <f t="shared" ref="O33" si="139">$D33*O34</f>
        <v>0</v>
      </c>
      <c r="P33" s="223">
        <f t="shared" ref="P33" si="140">$D33*P34</f>
        <v>0</v>
      </c>
      <c r="Q33" s="223">
        <f t="shared" ref="Q33" si="141">$D33*Q34</f>
        <v>0</v>
      </c>
      <c r="R33" s="223">
        <f t="shared" ref="R33" si="142">$D33*R34</f>
        <v>0</v>
      </c>
      <c r="S33" s="223">
        <f t="shared" ref="S33" si="143">$D33*S34</f>
        <v>0</v>
      </c>
      <c r="T33" s="223">
        <f t="shared" ref="T33" si="144">$D33*T34</f>
        <v>0</v>
      </c>
      <c r="U33" s="223">
        <f t="shared" ref="U33" si="145">$D33*U34</f>
        <v>0</v>
      </c>
      <c r="V33" s="223">
        <f t="shared" ref="V33" si="146">$D33*V34</f>
        <v>0</v>
      </c>
      <c r="W33" s="74">
        <f t="shared" si="1"/>
        <v>0</v>
      </c>
      <c r="Y33" s="19">
        <f t="shared" si="2"/>
        <v>0</v>
      </c>
      <c r="Z33" s="29"/>
      <c r="AA33" s="29"/>
      <c r="AB33" s="29"/>
      <c r="AC33" s="24"/>
      <c r="AD33" s="24"/>
    </row>
    <row r="34" spans="2:31" x14ac:dyDescent="0.25">
      <c r="B34" s="269"/>
      <c r="C34" s="271"/>
      <c r="D34" s="273"/>
      <c r="E34" s="75"/>
      <c r="F34" s="77"/>
      <c r="G34" s="75"/>
      <c r="H34" s="77"/>
      <c r="I34" s="75"/>
      <c r="J34" s="77"/>
      <c r="K34" s="75">
        <v>1</v>
      </c>
      <c r="L34" s="77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6">
        <f t="shared" si="1"/>
        <v>1</v>
      </c>
      <c r="Y34" s="4">
        <f t="shared" si="2"/>
        <v>1</v>
      </c>
      <c r="Z34" s="5"/>
      <c r="AA34" s="2"/>
      <c r="AB34" s="5"/>
      <c r="AC34" s="6"/>
      <c r="AD34" s="6"/>
    </row>
    <row r="35" spans="2:31" s="19" customFormat="1" x14ac:dyDescent="0.25">
      <c r="B35" s="268">
        <f t="shared" ref="B35:B37" si="147">B33+1</f>
        <v>10</v>
      </c>
      <c r="C35" s="270" t="str">
        <f>'PLANILHA RESUMIDA'!C28</f>
        <v>ESQUADRIAS</v>
      </c>
      <c r="D35" s="272">
        <f>'PLANILHA RESUMIDA'!E28</f>
        <v>0</v>
      </c>
      <c r="E35" s="223">
        <f>$D35*E36</f>
        <v>0</v>
      </c>
      <c r="F35" s="223">
        <f t="shared" ref="F35" si="148">$D35*F36</f>
        <v>0</v>
      </c>
      <c r="G35" s="223">
        <f t="shared" ref="G35" si="149">$D35*G36</f>
        <v>0</v>
      </c>
      <c r="H35" s="223">
        <f t="shared" ref="H35" si="150">$D35*H36</f>
        <v>0</v>
      </c>
      <c r="I35" s="223">
        <f t="shared" ref="I35" si="151">$D35*I36</f>
        <v>0</v>
      </c>
      <c r="J35" s="223">
        <f t="shared" ref="J35" si="152">$D35*J36</f>
        <v>0</v>
      </c>
      <c r="K35" s="223">
        <f t="shared" ref="K35" si="153">$D35*K36</f>
        <v>0</v>
      </c>
      <c r="L35" s="223">
        <f t="shared" ref="L35" si="154">$D35*L36</f>
        <v>0</v>
      </c>
      <c r="M35" s="223">
        <f t="shared" ref="M35" si="155">$D35*M36</f>
        <v>0</v>
      </c>
      <c r="N35" s="223">
        <f t="shared" ref="N35" si="156">$D35*N36</f>
        <v>0</v>
      </c>
      <c r="O35" s="223">
        <f t="shared" ref="O35" si="157">$D35*O36</f>
        <v>0</v>
      </c>
      <c r="P35" s="223">
        <f t="shared" ref="P35" si="158">$D35*P36</f>
        <v>0</v>
      </c>
      <c r="Q35" s="223">
        <f t="shared" ref="Q35" si="159">$D35*Q36</f>
        <v>0</v>
      </c>
      <c r="R35" s="223">
        <f t="shared" ref="R35" si="160">$D35*R36</f>
        <v>0</v>
      </c>
      <c r="S35" s="223">
        <f t="shared" ref="S35" si="161">$D35*S36</f>
        <v>0</v>
      </c>
      <c r="T35" s="223">
        <f t="shared" ref="T35" si="162">$D35*T36</f>
        <v>0</v>
      </c>
      <c r="U35" s="223">
        <f t="shared" ref="U35" si="163">$D35*U36</f>
        <v>0</v>
      </c>
      <c r="V35" s="223">
        <f t="shared" ref="V35" si="164">$D35*V36</f>
        <v>0</v>
      </c>
      <c r="W35" s="74">
        <f t="shared" si="1"/>
        <v>0</v>
      </c>
      <c r="Y35" s="19">
        <f t="shared" si="2"/>
        <v>0</v>
      </c>
      <c r="Z35" s="29"/>
      <c r="AA35" s="29"/>
      <c r="AB35" s="29"/>
      <c r="AC35" s="24"/>
      <c r="AD35" s="24"/>
    </row>
    <row r="36" spans="2:31" x14ac:dyDescent="0.25">
      <c r="B36" s="269"/>
      <c r="C36" s="271"/>
      <c r="D36" s="273"/>
      <c r="E36" s="75"/>
      <c r="F36" s="77"/>
      <c r="G36" s="75"/>
      <c r="H36" s="77"/>
      <c r="I36" s="75"/>
      <c r="J36" s="77"/>
      <c r="K36" s="75"/>
      <c r="L36" s="77"/>
      <c r="M36" s="75"/>
      <c r="N36" s="75">
        <v>1</v>
      </c>
      <c r="O36" s="75"/>
      <c r="P36" s="75"/>
      <c r="Q36" s="75"/>
      <c r="R36" s="75"/>
      <c r="S36" s="75"/>
      <c r="T36" s="75"/>
      <c r="U36" s="75"/>
      <c r="V36" s="75"/>
      <c r="W36" s="76">
        <f t="shared" si="1"/>
        <v>1</v>
      </c>
      <c r="X36" s="4"/>
      <c r="Y36" s="4">
        <f t="shared" si="2"/>
        <v>1</v>
      </c>
      <c r="Z36" s="5"/>
      <c r="AA36" s="2"/>
      <c r="AB36" s="5"/>
      <c r="AC36" s="6"/>
      <c r="AD36" s="6"/>
      <c r="AE36" s="7"/>
    </row>
    <row r="37" spans="2:31" ht="18" customHeight="1" x14ac:dyDescent="0.25">
      <c r="B37" s="268">
        <f t="shared" si="147"/>
        <v>11</v>
      </c>
      <c r="C37" s="270" t="str">
        <f>'PLANILHA RESUMIDA'!C29</f>
        <v>SISTEMA DE FORÇA</v>
      </c>
      <c r="D37" s="272">
        <f>'PLANILHA RESUMIDA'!E29</f>
        <v>0</v>
      </c>
      <c r="E37" s="223">
        <f>$D37*E38</f>
        <v>0</v>
      </c>
      <c r="F37" s="223">
        <f t="shared" ref="F37" si="165">$D37*F38</f>
        <v>0</v>
      </c>
      <c r="G37" s="223">
        <f t="shared" ref="G37" si="166">$D37*G38</f>
        <v>0</v>
      </c>
      <c r="H37" s="223">
        <f t="shared" ref="H37" si="167">$D37*H38</f>
        <v>0</v>
      </c>
      <c r="I37" s="223">
        <f t="shared" ref="I37" si="168">$D37*I38</f>
        <v>0</v>
      </c>
      <c r="J37" s="223">
        <f t="shared" ref="J37" si="169">$D37*J38</f>
        <v>0</v>
      </c>
      <c r="K37" s="223">
        <f t="shared" ref="K37" si="170">$D37*K38</f>
        <v>0</v>
      </c>
      <c r="L37" s="223">
        <f t="shared" ref="L37" si="171">$D37*L38</f>
        <v>0</v>
      </c>
      <c r="M37" s="223">
        <f t="shared" ref="M37" si="172">$D37*M38</f>
        <v>0</v>
      </c>
      <c r="N37" s="223">
        <f t="shared" ref="N37" si="173">$D37*N38</f>
        <v>0</v>
      </c>
      <c r="O37" s="223">
        <f t="shared" ref="O37" si="174">$D37*O38</f>
        <v>0</v>
      </c>
      <c r="P37" s="223">
        <f t="shared" ref="P37" si="175">$D37*P38</f>
        <v>0</v>
      </c>
      <c r="Q37" s="223">
        <f t="shared" ref="Q37" si="176">$D37*Q38</f>
        <v>0</v>
      </c>
      <c r="R37" s="223">
        <f t="shared" ref="R37" si="177">$D37*R38</f>
        <v>0</v>
      </c>
      <c r="S37" s="223">
        <f t="shared" ref="S37" si="178">$D37*S38</f>
        <v>0</v>
      </c>
      <c r="T37" s="223">
        <f t="shared" ref="T37" si="179">$D37*T38</f>
        <v>0</v>
      </c>
      <c r="U37" s="223">
        <f t="shared" ref="U37" si="180">$D37*U38</f>
        <v>0</v>
      </c>
      <c r="V37" s="223">
        <f t="shared" ref="V37" si="181">$D37*V38</f>
        <v>0</v>
      </c>
      <c r="W37" s="74">
        <f t="shared" ref="W37:W38" si="182">SUM(E37:V37)</f>
        <v>0</v>
      </c>
      <c r="X37" s="4"/>
      <c r="Y37" s="4"/>
      <c r="Z37" s="5"/>
      <c r="AA37" s="2"/>
      <c r="AB37" s="5"/>
      <c r="AC37" s="6"/>
      <c r="AD37" s="6"/>
      <c r="AE37" s="7"/>
    </row>
    <row r="38" spans="2:31" ht="18" customHeight="1" x14ac:dyDescent="0.25">
      <c r="B38" s="269"/>
      <c r="C38" s="271"/>
      <c r="D38" s="273"/>
      <c r="E38" s="75"/>
      <c r="F38" s="77"/>
      <c r="G38" s="75"/>
      <c r="H38" s="77"/>
      <c r="I38" s="75"/>
      <c r="J38" s="77"/>
      <c r="K38" s="75"/>
      <c r="L38" s="77"/>
      <c r="M38" s="75">
        <v>0.25</v>
      </c>
      <c r="N38" s="75">
        <v>0.1</v>
      </c>
      <c r="O38" s="75">
        <v>0.1</v>
      </c>
      <c r="P38" s="75">
        <v>0.1</v>
      </c>
      <c r="Q38" s="75">
        <v>0.1</v>
      </c>
      <c r="R38" s="75">
        <v>0.1</v>
      </c>
      <c r="S38" s="75">
        <v>0.1</v>
      </c>
      <c r="T38" s="75">
        <v>0.05</v>
      </c>
      <c r="U38" s="75">
        <v>0.05</v>
      </c>
      <c r="V38" s="75">
        <v>0.05</v>
      </c>
      <c r="W38" s="76">
        <f t="shared" si="182"/>
        <v>1</v>
      </c>
      <c r="X38" s="4"/>
      <c r="Y38" s="4"/>
      <c r="Z38" s="5"/>
      <c r="AA38" s="2"/>
      <c r="AB38" s="5"/>
      <c r="AC38" s="6"/>
      <c r="AD38" s="6"/>
      <c r="AE38" s="7"/>
    </row>
    <row r="39" spans="2:31" s="19" customFormat="1" x14ac:dyDescent="0.25">
      <c r="B39" s="268">
        <v>12</v>
      </c>
      <c r="C39" s="270" t="str">
        <f>'PLANILHA RESUMIDA'!C30</f>
        <v>REDE ENTERRADA</v>
      </c>
      <c r="D39" s="272">
        <f>'PLANILHA RESUMIDA'!E30</f>
        <v>0</v>
      </c>
      <c r="E39" s="223">
        <f>$D39*E40</f>
        <v>0</v>
      </c>
      <c r="F39" s="223">
        <f t="shared" ref="F39" si="183">$D39*F40</f>
        <v>0</v>
      </c>
      <c r="G39" s="223">
        <f t="shared" ref="G39" si="184">$D39*G40</f>
        <v>0</v>
      </c>
      <c r="H39" s="223">
        <f t="shared" ref="H39" si="185">$D39*H40</f>
        <v>0</v>
      </c>
      <c r="I39" s="223">
        <f t="shared" ref="I39" si="186">$D39*I40</f>
        <v>0</v>
      </c>
      <c r="J39" s="223">
        <f t="shared" ref="J39" si="187">$D39*J40</f>
        <v>0</v>
      </c>
      <c r="K39" s="223">
        <f t="shared" ref="K39" si="188">$D39*K40</f>
        <v>0</v>
      </c>
      <c r="L39" s="223">
        <f t="shared" ref="L39" si="189">$D39*L40</f>
        <v>0</v>
      </c>
      <c r="M39" s="223">
        <f t="shared" ref="M39" si="190">$D39*M40</f>
        <v>0</v>
      </c>
      <c r="N39" s="223">
        <f t="shared" ref="N39" si="191">$D39*N40</f>
        <v>0</v>
      </c>
      <c r="O39" s="223">
        <f t="shared" ref="O39" si="192">$D39*O40</f>
        <v>0</v>
      </c>
      <c r="P39" s="223">
        <f t="shared" ref="P39" si="193">$D39*P40</f>
        <v>0</v>
      </c>
      <c r="Q39" s="223">
        <f t="shared" ref="Q39" si="194">$D39*Q40</f>
        <v>0</v>
      </c>
      <c r="R39" s="223">
        <f t="shared" ref="R39" si="195">$D39*R40</f>
        <v>0</v>
      </c>
      <c r="S39" s="223">
        <f t="shared" ref="S39" si="196">$D39*S40</f>
        <v>0</v>
      </c>
      <c r="T39" s="223">
        <f t="shared" ref="T39" si="197">$D39*T40</f>
        <v>0</v>
      </c>
      <c r="U39" s="223">
        <f t="shared" ref="U39" si="198">$D39*U40</f>
        <v>0</v>
      </c>
      <c r="V39" s="223">
        <f t="shared" ref="V39" si="199">$D39*V40</f>
        <v>0</v>
      </c>
      <c r="W39" s="74">
        <f t="shared" si="1"/>
        <v>0</v>
      </c>
      <c r="Z39" s="29"/>
      <c r="AA39" s="29"/>
      <c r="AB39" s="29"/>
      <c r="AC39" s="24"/>
      <c r="AD39" s="24"/>
    </row>
    <row r="40" spans="2:31" x14ac:dyDescent="0.25">
      <c r="B40" s="269"/>
      <c r="C40" s="271"/>
      <c r="D40" s="273"/>
      <c r="E40" s="75"/>
      <c r="F40" s="77"/>
      <c r="G40" s="75"/>
      <c r="H40" s="77">
        <v>0.3</v>
      </c>
      <c r="I40" s="75">
        <v>0.1</v>
      </c>
      <c r="J40" s="77">
        <v>0.1</v>
      </c>
      <c r="K40" s="75">
        <v>0.1</v>
      </c>
      <c r="L40" s="77">
        <v>0.1</v>
      </c>
      <c r="M40" s="75">
        <v>0.1</v>
      </c>
      <c r="N40" s="75">
        <v>0.1</v>
      </c>
      <c r="O40" s="75">
        <v>0.1</v>
      </c>
      <c r="P40" s="75"/>
      <c r="Q40" s="75"/>
      <c r="R40" s="75"/>
      <c r="S40" s="75"/>
      <c r="T40" s="75"/>
      <c r="U40" s="75"/>
      <c r="V40" s="75"/>
      <c r="W40" s="76">
        <f t="shared" si="1"/>
        <v>0.99999999999999989</v>
      </c>
      <c r="X40" s="4"/>
      <c r="Y40" s="4"/>
      <c r="Z40" s="5"/>
      <c r="AA40" s="2"/>
      <c r="AB40" s="5"/>
      <c r="AC40" s="6"/>
      <c r="AD40" s="6"/>
    </row>
    <row r="41" spans="2:31" x14ac:dyDescent="0.25">
      <c r="B41" s="268">
        <v>13</v>
      </c>
      <c r="C41" s="270" t="str">
        <f>'PLANILHA RESUMIDA'!C31</f>
        <v>BUS-WAY</v>
      </c>
      <c r="D41" s="272">
        <f>'PLANILHA RESUMIDA'!E31</f>
        <v>0</v>
      </c>
      <c r="E41" s="223">
        <f>$D41*E42</f>
        <v>0</v>
      </c>
      <c r="F41" s="223">
        <f t="shared" ref="F41:F43" si="200">$D41*F42</f>
        <v>0</v>
      </c>
      <c r="G41" s="223">
        <f t="shared" ref="G41:G43" si="201">$D41*G42</f>
        <v>0</v>
      </c>
      <c r="H41" s="223">
        <f t="shared" ref="H41:H43" si="202">$D41*H42</f>
        <v>0</v>
      </c>
      <c r="I41" s="223">
        <f t="shared" ref="I41:I43" si="203">$D41*I42</f>
        <v>0</v>
      </c>
      <c r="J41" s="223">
        <f t="shared" ref="J41:J43" si="204">$D41*J42</f>
        <v>0</v>
      </c>
      <c r="K41" s="223">
        <f t="shared" ref="K41:K43" si="205">$D41*K42</f>
        <v>0</v>
      </c>
      <c r="L41" s="223">
        <f t="shared" ref="L41:L43" si="206">$D41*L42</f>
        <v>0</v>
      </c>
      <c r="M41" s="223">
        <f t="shared" ref="M41:M43" si="207">$D41*M42</f>
        <v>0</v>
      </c>
      <c r="N41" s="223">
        <f t="shared" ref="N41:N43" si="208">$D41*N42</f>
        <v>0</v>
      </c>
      <c r="O41" s="223">
        <f t="shared" ref="O41:O43" si="209">$D41*O42</f>
        <v>0</v>
      </c>
      <c r="P41" s="223">
        <f t="shared" ref="P41:P43" si="210">$D41*P42</f>
        <v>0</v>
      </c>
      <c r="Q41" s="223">
        <f t="shared" ref="Q41:Q43" si="211">$D41*Q42</f>
        <v>0</v>
      </c>
      <c r="R41" s="223">
        <f t="shared" ref="R41:R43" si="212">$D41*R42</f>
        <v>0</v>
      </c>
      <c r="S41" s="223">
        <f t="shared" ref="S41:S43" si="213">$D41*S42</f>
        <v>0</v>
      </c>
      <c r="T41" s="223">
        <f t="shared" ref="T41:T43" si="214">$D41*T42</f>
        <v>0</v>
      </c>
      <c r="U41" s="223">
        <f t="shared" ref="U41:U43" si="215">$D41*U42</f>
        <v>0</v>
      </c>
      <c r="V41" s="223">
        <f t="shared" ref="V41:V43" si="216">$D41*V42</f>
        <v>0</v>
      </c>
      <c r="W41" s="74">
        <f t="shared" ref="W41:W44" si="217">SUM(E41:V41)</f>
        <v>0</v>
      </c>
      <c r="X41" s="4"/>
      <c r="Y41" s="4"/>
      <c r="Z41" s="5"/>
      <c r="AA41" s="2"/>
      <c r="AB41" s="5"/>
      <c r="AC41" s="6"/>
      <c r="AD41" s="6"/>
    </row>
    <row r="42" spans="2:31" x14ac:dyDescent="0.25">
      <c r="B42" s="269"/>
      <c r="C42" s="271"/>
      <c r="D42" s="273"/>
      <c r="E42" s="75"/>
      <c r="F42" s="77"/>
      <c r="G42" s="75"/>
      <c r="H42" s="77"/>
      <c r="I42" s="75"/>
      <c r="J42" s="77"/>
      <c r="K42" s="75"/>
      <c r="L42" s="77">
        <v>0.25</v>
      </c>
      <c r="M42" s="75">
        <v>0.25</v>
      </c>
      <c r="N42" s="75">
        <v>0.25</v>
      </c>
      <c r="O42" s="75">
        <v>0.25</v>
      </c>
      <c r="P42" s="75"/>
      <c r="Q42" s="75"/>
      <c r="R42" s="75"/>
      <c r="S42" s="75"/>
      <c r="T42" s="75"/>
      <c r="U42" s="75"/>
      <c r="V42" s="75"/>
      <c r="W42" s="76">
        <f t="shared" si="217"/>
        <v>1</v>
      </c>
      <c r="X42" s="4"/>
      <c r="Y42" s="4"/>
      <c r="Z42" s="5"/>
      <c r="AA42" s="2"/>
      <c r="AB42" s="5"/>
      <c r="AC42" s="6"/>
      <c r="AD42" s="6"/>
    </row>
    <row r="43" spans="2:31" s="19" customFormat="1" x14ac:dyDescent="0.25">
      <c r="B43" s="268">
        <v>14</v>
      </c>
      <c r="C43" s="270" t="str">
        <f>'PLANILHA RESUMIDA'!C32</f>
        <v>ACESSO AO PRONTO SOCORRO</v>
      </c>
      <c r="D43" s="272">
        <f>'PLANILHA RESUMIDA'!E32</f>
        <v>0</v>
      </c>
      <c r="E43" s="223">
        <f>$D43*E44</f>
        <v>0</v>
      </c>
      <c r="F43" s="223">
        <f t="shared" si="200"/>
        <v>0</v>
      </c>
      <c r="G43" s="223">
        <f t="shared" si="201"/>
        <v>0</v>
      </c>
      <c r="H43" s="223">
        <f t="shared" si="202"/>
        <v>0</v>
      </c>
      <c r="I43" s="223">
        <f t="shared" si="203"/>
        <v>0</v>
      </c>
      <c r="J43" s="223">
        <f t="shared" si="204"/>
        <v>0</v>
      </c>
      <c r="K43" s="223">
        <f t="shared" si="205"/>
        <v>0</v>
      </c>
      <c r="L43" s="223">
        <f t="shared" si="206"/>
        <v>0</v>
      </c>
      <c r="M43" s="223">
        <f t="shared" si="207"/>
        <v>0</v>
      </c>
      <c r="N43" s="223">
        <f t="shared" si="208"/>
        <v>0</v>
      </c>
      <c r="O43" s="223">
        <f t="shared" si="209"/>
        <v>0</v>
      </c>
      <c r="P43" s="223">
        <f t="shared" si="210"/>
        <v>0</v>
      </c>
      <c r="Q43" s="223">
        <f t="shared" si="211"/>
        <v>0</v>
      </c>
      <c r="R43" s="223">
        <f t="shared" si="212"/>
        <v>0</v>
      </c>
      <c r="S43" s="223">
        <f t="shared" si="213"/>
        <v>0</v>
      </c>
      <c r="T43" s="223">
        <f t="shared" si="214"/>
        <v>0</v>
      </c>
      <c r="U43" s="223">
        <f t="shared" si="215"/>
        <v>0</v>
      </c>
      <c r="V43" s="223">
        <f t="shared" si="216"/>
        <v>0</v>
      </c>
      <c r="W43" s="74">
        <f t="shared" si="217"/>
        <v>0</v>
      </c>
      <c r="Z43" s="29"/>
      <c r="AA43" s="29"/>
      <c r="AB43" s="29"/>
      <c r="AC43" s="24"/>
      <c r="AD43" s="24"/>
    </row>
    <row r="44" spans="2:31" x14ac:dyDescent="0.25">
      <c r="B44" s="269"/>
      <c r="C44" s="271"/>
      <c r="D44" s="273"/>
      <c r="E44" s="75"/>
      <c r="F44" s="77"/>
      <c r="G44" s="75"/>
      <c r="H44" s="77">
        <v>0.25</v>
      </c>
      <c r="I44" s="75">
        <v>0.25</v>
      </c>
      <c r="J44" s="77">
        <v>0.25</v>
      </c>
      <c r="K44" s="75">
        <v>0.25</v>
      </c>
      <c r="L44" s="77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6">
        <f t="shared" si="217"/>
        <v>1</v>
      </c>
      <c r="X44" s="4"/>
      <c r="Y44" s="4"/>
      <c r="Z44" s="5"/>
      <c r="AA44" s="2"/>
      <c r="AB44" s="5"/>
      <c r="AC44" s="6"/>
      <c r="AD44" s="6"/>
    </row>
    <row r="45" spans="2:31" x14ac:dyDescent="0.25">
      <c r="B45" s="22"/>
      <c r="C45" s="61" t="s">
        <v>133</v>
      </c>
      <c r="D45" s="68">
        <f>SUM(D17:D44)</f>
        <v>0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9"/>
      <c r="X45" s="4"/>
      <c r="Y45" s="4"/>
      <c r="Z45" s="5"/>
      <c r="AA45" s="2"/>
      <c r="AB45" s="5"/>
      <c r="AC45" s="6"/>
      <c r="AD45" s="6"/>
      <c r="AE45" s="7"/>
    </row>
    <row r="46" spans="2:31" x14ac:dyDescent="0.25">
      <c r="B46" s="23" t="s">
        <v>116</v>
      </c>
      <c r="C46" s="62"/>
      <c r="D46" s="68">
        <f>D45*C46</f>
        <v>0</v>
      </c>
      <c r="E46" s="80"/>
      <c r="F46" s="80"/>
      <c r="G46" s="80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79"/>
      <c r="Y46" s="4"/>
      <c r="Z46" s="5"/>
      <c r="AA46" s="2"/>
      <c r="AB46" s="5"/>
      <c r="AC46" s="6"/>
      <c r="AD46" s="6"/>
    </row>
    <row r="47" spans="2:31" x14ac:dyDescent="0.25">
      <c r="B47" s="23"/>
      <c r="C47" s="61" t="s">
        <v>134</v>
      </c>
      <c r="D47" s="69">
        <f>D45+D46</f>
        <v>0</v>
      </c>
      <c r="E47" s="82"/>
      <c r="F47" s="80"/>
      <c r="G47" s="80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79"/>
      <c r="Y47" s="4"/>
      <c r="Z47" s="5"/>
      <c r="AA47" s="2"/>
      <c r="AB47" s="5"/>
      <c r="AC47" s="6"/>
      <c r="AD47" s="6"/>
    </row>
    <row r="48" spans="2:31" x14ac:dyDescent="0.25">
      <c r="B48" s="274" t="s">
        <v>117</v>
      </c>
      <c r="C48" s="63" t="s">
        <v>135</v>
      </c>
      <c r="D48" s="70"/>
      <c r="E48" s="83">
        <f>E17+E19+E21+E23+E25+E27+E29+E31+E33+E35+E37+E39+E41+E43</f>
        <v>0</v>
      </c>
      <c r="F48" s="83">
        <f t="shared" ref="F48:V48" si="218">F17+F19+F21+F23+F25+F27+F29+F31+F33+F35+F37+F39+F41+F43</f>
        <v>0</v>
      </c>
      <c r="G48" s="83">
        <f t="shared" si="218"/>
        <v>0</v>
      </c>
      <c r="H48" s="83">
        <f t="shared" si="218"/>
        <v>0</v>
      </c>
      <c r="I48" s="83">
        <f t="shared" si="218"/>
        <v>0</v>
      </c>
      <c r="J48" s="83">
        <f t="shared" si="218"/>
        <v>0</v>
      </c>
      <c r="K48" s="83">
        <f t="shared" si="218"/>
        <v>0</v>
      </c>
      <c r="L48" s="83">
        <f t="shared" si="218"/>
        <v>0</v>
      </c>
      <c r="M48" s="83">
        <f t="shared" si="218"/>
        <v>0</v>
      </c>
      <c r="N48" s="83">
        <f t="shared" si="218"/>
        <v>0</v>
      </c>
      <c r="O48" s="83">
        <f t="shared" si="218"/>
        <v>0</v>
      </c>
      <c r="P48" s="83">
        <f t="shared" si="218"/>
        <v>0</v>
      </c>
      <c r="Q48" s="83">
        <f t="shared" si="218"/>
        <v>0</v>
      </c>
      <c r="R48" s="83">
        <f t="shared" si="218"/>
        <v>0</v>
      </c>
      <c r="S48" s="83">
        <f t="shared" si="218"/>
        <v>0</v>
      </c>
      <c r="T48" s="83">
        <f t="shared" si="218"/>
        <v>0</v>
      </c>
      <c r="U48" s="83">
        <f t="shared" si="218"/>
        <v>0</v>
      </c>
      <c r="V48" s="83">
        <f t="shared" si="218"/>
        <v>0</v>
      </c>
      <c r="W48" s="84"/>
      <c r="X48" s="4"/>
      <c r="Z48" s="8"/>
      <c r="AA48" s="2"/>
      <c r="AB48" s="5"/>
      <c r="AC48" s="9"/>
      <c r="AE48" s="7"/>
    </row>
    <row r="49" spans="2:31" x14ac:dyDescent="0.25">
      <c r="B49" s="274"/>
      <c r="C49" s="64" t="s">
        <v>265</v>
      </c>
      <c r="D49" s="71"/>
      <c r="E49" s="85">
        <f>E48*$C$46</f>
        <v>0</v>
      </c>
      <c r="F49" s="85">
        <f>F48*$C$46</f>
        <v>0</v>
      </c>
      <c r="G49" s="85">
        <f t="shared" ref="G49:V49" si="219">G48*$C$46</f>
        <v>0</v>
      </c>
      <c r="H49" s="85">
        <f t="shared" si="219"/>
        <v>0</v>
      </c>
      <c r="I49" s="85">
        <f t="shared" si="219"/>
        <v>0</v>
      </c>
      <c r="J49" s="85">
        <f t="shared" si="219"/>
        <v>0</v>
      </c>
      <c r="K49" s="85">
        <f t="shared" si="219"/>
        <v>0</v>
      </c>
      <c r="L49" s="85">
        <f t="shared" si="219"/>
        <v>0</v>
      </c>
      <c r="M49" s="85">
        <f t="shared" si="219"/>
        <v>0</v>
      </c>
      <c r="N49" s="85">
        <f t="shared" si="219"/>
        <v>0</v>
      </c>
      <c r="O49" s="85">
        <f t="shared" si="219"/>
        <v>0</v>
      </c>
      <c r="P49" s="85">
        <f t="shared" si="219"/>
        <v>0</v>
      </c>
      <c r="Q49" s="85">
        <f t="shared" si="219"/>
        <v>0</v>
      </c>
      <c r="R49" s="85">
        <f t="shared" si="219"/>
        <v>0</v>
      </c>
      <c r="S49" s="85">
        <f t="shared" si="219"/>
        <v>0</v>
      </c>
      <c r="T49" s="85">
        <f t="shared" si="219"/>
        <v>0</v>
      </c>
      <c r="U49" s="85">
        <f t="shared" si="219"/>
        <v>0</v>
      </c>
      <c r="V49" s="85">
        <f t="shared" si="219"/>
        <v>0</v>
      </c>
      <c r="W49" s="86"/>
      <c r="X49" s="4"/>
      <c r="Z49" s="8"/>
      <c r="AA49" s="2"/>
      <c r="AB49" s="5"/>
      <c r="AC49" s="9"/>
      <c r="AE49" s="7"/>
    </row>
    <row r="50" spans="2:31" x14ac:dyDescent="0.25">
      <c r="B50" s="274"/>
      <c r="C50" s="65" t="s">
        <v>266</v>
      </c>
      <c r="D50" s="71"/>
      <c r="E50" s="85">
        <f>E48+E49</f>
        <v>0</v>
      </c>
      <c r="F50" s="85">
        <f>F48+F49</f>
        <v>0</v>
      </c>
      <c r="G50" s="85">
        <f t="shared" ref="G50:V50" si="220">G48+G49</f>
        <v>0</v>
      </c>
      <c r="H50" s="85">
        <f t="shared" si="220"/>
        <v>0</v>
      </c>
      <c r="I50" s="85">
        <f t="shared" si="220"/>
        <v>0</v>
      </c>
      <c r="J50" s="85">
        <f t="shared" si="220"/>
        <v>0</v>
      </c>
      <c r="K50" s="85">
        <f t="shared" si="220"/>
        <v>0</v>
      </c>
      <c r="L50" s="85">
        <f t="shared" si="220"/>
        <v>0</v>
      </c>
      <c r="M50" s="85">
        <f t="shared" si="220"/>
        <v>0</v>
      </c>
      <c r="N50" s="85">
        <f t="shared" si="220"/>
        <v>0</v>
      </c>
      <c r="O50" s="85">
        <f t="shared" si="220"/>
        <v>0</v>
      </c>
      <c r="P50" s="85">
        <f t="shared" si="220"/>
        <v>0</v>
      </c>
      <c r="Q50" s="85">
        <f t="shared" si="220"/>
        <v>0</v>
      </c>
      <c r="R50" s="85">
        <f t="shared" si="220"/>
        <v>0</v>
      </c>
      <c r="S50" s="85">
        <f t="shared" si="220"/>
        <v>0</v>
      </c>
      <c r="T50" s="85">
        <f t="shared" si="220"/>
        <v>0</v>
      </c>
      <c r="U50" s="85">
        <f t="shared" si="220"/>
        <v>0</v>
      </c>
      <c r="V50" s="85">
        <f t="shared" si="220"/>
        <v>0</v>
      </c>
      <c r="W50" s="86"/>
      <c r="Z50" s="2"/>
      <c r="AA50" s="2"/>
      <c r="AB50" s="5"/>
      <c r="AC50" s="9"/>
    </row>
    <row r="51" spans="2:31" ht="18.75" thickBot="1" x14ac:dyDescent="0.3">
      <c r="B51" s="275"/>
      <c r="C51" s="66" t="s">
        <v>118</v>
      </c>
      <c r="D51" s="72"/>
      <c r="E51" s="87">
        <f>E50</f>
        <v>0</v>
      </c>
      <c r="F51" s="87">
        <f>E51+F50</f>
        <v>0</v>
      </c>
      <c r="G51" s="87">
        <f t="shared" ref="G51:V51" si="221">F51+G50</f>
        <v>0</v>
      </c>
      <c r="H51" s="87">
        <f t="shared" si="221"/>
        <v>0</v>
      </c>
      <c r="I51" s="87">
        <f t="shared" si="221"/>
        <v>0</v>
      </c>
      <c r="J51" s="87">
        <f t="shared" si="221"/>
        <v>0</v>
      </c>
      <c r="K51" s="87">
        <f t="shared" si="221"/>
        <v>0</v>
      </c>
      <c r="L51" s="87">
        <f t="shared" si="221"/>
        <v>0</v>
      </c>
      <c r="M51" s="87">
        <f t="shared" si="221"/>
        <v>0</v>
      </c>
      <c r="N51" s="87">
        <f t="shared" si="221"/>
        <v>0</v>
      </c>
      <c r="O51" s="87">
        <f t="shared" si="221"/>
        <v>0</v>
      </c>
      <c r="P51" s="87">
        <f t="shared" si="221"/>
        <v>0</v>
      </c>
      <c r="Q51" s="87">
        <f t="shared" si="221"/>
        <v>0</v>
      </c>
      <c r="R51" s="87">
        <f t="shared" si="221"/>
        <v>0</v>
      </c>
      <c r="S51" s="87">
        <f t="shared" si="221"/>
        <v>0</v>
      </c>
      <c r="T51" s="87">
        <f t="shared" si="221"/>
        <v>0</v>
      </c>
      <c r="U51" s="87">
        <f t="shared" si="221"/>
        <v>0</v>
      </c>
      <c r="V51" s="87">
        <f t="shared" si="221"/>
        <v>0</v>
      </c>
      <c r="W51" s="88"/>
      <c r="Z51" s="2"/>
      <c r="AA51" s="2"/>
      <c r="AB51" s="5"/>
      <c r="AC51" s="9"/>
    </row>
    <row r="52" spans="2:31" x14ac:dyDescent="0.25"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</row>
    <row r="53" spans="2:31" x14ac:dyDescent="0.25"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</row>
    <row r="54" spans="2:31" x14ac:dyDescent="0.25"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</row>
    <row r="55" spans="2:31" x14ac:dyDescent="0.25"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</row>
    <row r="56" spans="2:31" x14ac:dyDescent="0.25"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</row>
    <row r="58" spans="2:31" x14ac:dyDescent="0.25"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</row>
    <row r="61" spans="2:31" x14ac:dyDescent="0.25"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6"/>
      <c r="Y61" s="6"/>
      <c r="Z61" s="6"/>
      <c r="AA61" s="6"/>
      <c r="AB61" s="6"/>
      <c r="AC61" s="6"/>
      <c r="AD61" s="6"/>
    </row>
  </sheetData>
  <mergeCells count="44">
    <mergeCell ref="C9:F9"/>
    <mergeCell ref="D17:D18"/>
    <mergeCell ref="D19:D20"/>
    <mergeCell ref="D21:D22"/>
    <mergeCell ref="D23:D24"/>
    <mergeCell ref="C19:C20"/>
    <mergeCell ref="C21:C22"/>
    <mergeCell ref="C23:C24"/>
    <mergeCell ref="B48:B51"/>
    <mergeCell ref="B17:B18"/>
    <mergeCell ref="C17:C18"/>
    <mergeCell ref="B19:B20"/>
    <mergeCell ref="B21:B22"/>
    <mergeCell ref="B23:B24"/>
    <mergeCell ref="B25:B26"/>
    <mergeCell ref="B27:B28"/>
    <mergeCell ref="B29:B30"/>
    <mergeCell ref="B31:B32"/>
    <mergeCell ref="B33:B34"/>
    <mergeCell ref="C29:C30"/>
    <mergeCell ref="C31:C32"/>
    <mergeCell ref="C33:C34"/>
    <mergeCell ref="C35:C36"/>
    <mergeCell ref="C25:C26"/>
    <mergeCell ref="D25:D26"/>
    <mergeCell ref="C27:C28"/>
    <mergeCell ref="B35:B36"/>
    <mergeCell ref="B39:B40"/>
    <mergeCell ref="D35:D36"/>
    <mergeCell ref="D39:D40"/>
    <mergeCell ref="D27:D28"/>
    <mergeCell ref="D29:D30"/>
    <mergeCell ref="D31:D32"/>
    <mergeCell ref="D33:D34"/>
    <mergeCell ref="B37:B38"/>
    <mergeCell ref="C37:C38"/>
    <mergeCell ref="D37:D38"/>
    <mergeCell ref="C39:C40"/>
    <mergeCell ref="B41:B42"/>
    <mergeCell ref="C41:C42"/>
    <mergeCell ref="D41:D42"/>
    <mergeCell ref="B43:B44"/>
    <mergeCell ref="C43:C44"/>
    <mergeCell ref="D43:D44"/>
  </mergeCells>
  <conditionalFormatting sqref="E17:V17">
    <cfRule type="cellIs" dxfId="13" priority="33" operator="greaterThan">
      <formula>0</formula>
    </cfRule>
  </conditionalFormatting>
  <conditionalFormatting sqref="E19:V19">
    <cfRule type="cellIs" dxfId="12" priority="29" operator="greaterThan">
      <formula>0</formula>
    </cfRule>
  </conditionalFormatting>
  <conditionalFormatting sqref="E21:V21">
    <cfRule type="cellIs" dxfId="11" priority="27" operator="greaterThan">
      <formula>0</formula>
    </cfRule>
  </conditionalFormatting>
  <conditionalFormatting sqref="E23:V23">
    <cfRule type="cellIs" dxfId="10" priority="25" operator="greaterThan">
      <formula>0</formula>
    </cfRule>
  </conditionalFormatting>
  <conditionalFormatting sqref="E25:V25">
    <cfRule type="cellIs" dxfId="9" priority="23" operator="greaterThan">
      <formula>0</formula>
    </cfRule>
  </conditionalFormatting>
  <conditionalFormatting sqref="E27:V27">
    <cfRule type="cellIs" dxfId="8" priority="21" operator="greaterThan">
      <formula>0</formula>
    </cfRule>
  </conditionalFormatting>
  <conditionalFormatting sqref="E29:V29">
    <cfRule type="cellIs" dxfId="7" priority="19" operator="greaterThan">
      <formula>0</formula>
    </cfRule>
  </conditionalFormatting>
  <conditionalFormatting sqref="E31:V31">
    <cfRule type="cellIs" dxfId="6" priority="17" operator="greaterThan">
      <formula>0</formula>
    </cfRule>
  </conditionalFormatting>
  <conditionalFormatting sqref="E33:V33">
    <cfRule type="cellIs" dxfId="5" priority="15" operator="greaterThan">
      <formula>0</formula>
    </cfRule>
  </conditionalFormatting>
  <conditionalFormatting sqref="E35:V35">
    <cfRule type="cellIs" dxfId="4" priority="13" operator="greaterThan">
      <formula>0</formula>
    </cfRule>
  </conditionalFormatting>
  <conditionalFormatting sqref="E37:V37">
    <cfRule type="cellIs" dxfId="3" priority="11" operator="greaterThan">
      <formula>0</formula>
    </cfRule>
  </conditionalFormatting>
  <conditionalFormatting sqref="E39:V39">
    <cfRule type="cellIs" dxfId="2" priority="9" operator="greaterThan">
      <formula>0</formula>
    </cfRule>
  </conditionalFormatting>
  <conditionalFormatting sqref="E41:V41">
    <cfRule type="cellIs" dxfId="1" priority="7" operator="greaterThan">
      <formula>0</formula>
    </cfRule>
  </conditionalFormatting>
  <conditionalFormatting sqref="E43:V43">
    <cfRule type="cellIs" dxfId="0" priority="1" operator="greaterThan">
      <formula>0</formula>
    </cfRule>
  </conditionalFormatting>
  <pageMargins left="0" right="0" top="0.78740157480314965" bottom="0.78740157480314965" header="0.31496062992125984" footer="0.31496062992125984"/>
  <pageSetup paperSize="9" scale="47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PANILHA ORÇAMENTOS</vt:lpstr>
      <vt:lpstr>PLANILHA RESUMIDA</vt:lpstr>
      <vt:lpstr>CRONOGRAMA FISICO FINANCEIRO</vt:lpstr>
      <vt:lpstr>'CRONOGRAMA FISICO FINANCEIRO'!Area_de_impressao</vt:lpstr>
      <vt:lpstr>'PANILHA ORÇAMENTOS'!Area_de_impressao</vt:lpstr>
      <vt:lpstr>'PLANILHA RESUMIDA'!Area_de_impressao</vt:lpstr>
      <vt:lpstr>'PANILHA ORÇAMENTOS'!Titulos_de_impressao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Luis Braga</dc:creator>
  <cp:lastModifiedBy>Geraldo Aniceto Vaz Filho</cp:lastModifiedBy>
  <cp:lastPrinted>2021-03-23T19:23:15Z</cp:lastPrinted>
  <dcterms:created xsi:type="dcterms:W3CDTF">2018-06-26T22:17:26Z</dcterms:created>
  <dcterms:modified xsi:type="dcterms:W3CDTF">2023-10-04T19:55:51Z</dcterms:modified>
</cp:coreProperties>
</file>