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GA\DTE\AME\AME Jau\LICITAÇÃO OBRA 2025\01 - PLANILHA\EDITÁVEL\"/>
    </mc:Choice>
  </mc:AlternateContent>
  <xr:revisionPtr revIDLastSave="0" documentId="13_ncr:1_{C2F3552C-0139-4E7C-9F17-8C19F470B25E}" xr6:coauthVersionLast="47" xr6:coauthVersionMax="47" xr10:uidLastSave="{00000000-0000-0000-0000-000000000000}"/>
  <bookViews>
    <workbookView xWindow="-120" yWindow="-120" windowWidth="29040" windowHeight="15720" activeTab="1" xr2:uid="{2F534A40-A18B-490D-9703-F6D38275431F}"/>
  </bookViews>
  <sheets>
    <sheet name="RESUMO" sheetId="4" r:id="rId1"/>
    <sheet name="PLANILHA" sheetId="1" r:id="rId2"/>
    <sheet name="CRONOGRAMA" sheetId="5" r:id="rId3"/>
  </sheets>
  <definedNames>
    <definedName name="_xlnm._FilterDatabase" localSheetId="2" hidden="1">CRONOGRAMA!$D$6:$E$71</definedName>
    <definedName name="_xlnm._FilterDatabase" localSheetId="1" hidden="1">PLANILHA!$A$7:$J$497</definedName>
    <definedName name="_xlnm._FilterDatabase" localSheetId="0" hidden="1">RESUMO!$A$11:$E$31</definedName>
    <definedName name="_xlnm.Print_Area" localSheetId="2">CRONOGRAMA!$A$1:$V$72</definedName>
    <definedName name="_xlnm.Print_Area" localSheetId="1">PLANILHA!$A$1:$J$498</definedName>
    <definedName name="_xlnm.Print_Area" localSheetId="0">RESUMO!$A$10:$E$37</definedName>
    <definedName name="BDI_EQUIPAMENTO">PLANILHA!$J$3</definedName>
    <definedName name="BDI_SERVIÇO">PLANILHA!$J$2</definedName>
    <definedName name="_xlnm.Print_Titles" localSheetId="2">CRONOGRAMA!$A:$C,CRONOGRAMA!$1:$4</definedName>
    <definedName name="_xlnm.Print_Titles" localSheetId="1">PLANILHA!$1:$7</definedName>
    <definedName name="TOTAL_GERAL">#REF!</definedName>
    <definedName name="Z_865980F9_7A51_4E14_A9A8_B8134A526061_.wvu.PrintArea" localSheetId="0" hidden="1">RESUMO!$A$10:$E$37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7" i="5" l="1"/>
  <c r="I151" i="1" l="1"/>
  <c r="J151" i="1" s="1" a="1"/>
  <c r="J151" i="1" s="1"/>
  <c r="I154" i="1"/>
  <c r="J154" i="1" s="1" a="1"/>
  <c r="J154" i="1" s="1"/>
  <c r="I153" i="1"/>
  <c r="J153" i="1" s="1" a="1"/>
  <c r="J153" i="1" s="1"/>
  <c r="I93" i="1"/>
  <c r="J93" i="1" s="1" a="1"/>
  <c r="J93" i="1" s="1"/>
  <c r="I64" i="1"/>
  <c r="J64" i="1" s="1" a="1"/>
  <c r="J64" i="1" s="1"/>
  <c r="I204" i="1"/>
  <c r="J204" i="1" s="1" a="1"/>
  <c r="J204" i="1" s="1"/>
  <c r="I203" i="1"/>
  <c r="J203" i="1" s="1" a="1"/>
  <c r="J203" i="1" s="1"/>
  <c r="B7" i="4" l="1"/>
  <c r="B6" i="4"/>
  <c r="B3" i="4"/>
  <c r="B2" i="4"/>
  <c r="I109" i="1" l="1"/>
  <c r="J109" i="1" s="1" a="1"/>
  <c r="J109" i="1" s="1"/>
  <c r="I114" i="1"/>
  <c r="J114" i="1" s="1" a="1"/>
  <c r="J114" i="1" s="1"/>
  <c r="I106" i="1"/>
  <c r="J106" i="1" s="1" a="1"/>
  <c r="J106" i="1" s="1"/>
  <c r="I103" i="1"/>
  <c r="J103" i="1" s="1" a="1"/>
  <c r="J103" i="1" s="1"/>
  <c r="I91" i="1" l="1"/>
  <c r="J91" i="1" s="1" a="1"/>
  <c r="J91" i="1" s="1"/>
  <c r="I30" i="1"/>
  <c r="J30" i="1" s="1" a="1"/>
  <c r="J30" i="1" s="1"/>
  <c r="I29" i="1"/>
  <c r="J29" i="1" s="1" a="1"/>
  <c r="J29" i="1" s="1"/>
  <c r="I483" i="1" l="1"/>
  <c r="J483" i="1" s="1" a="1"/>
  <c r="J483" i="1" s="1"/>
  <c r="I147" i="1" l="1"/>
  <c r="J147" i="1" s="1" a="1"/>
  <c r="J147" i="1" s="1"/>
  <c r="I482" i="1" l="1"/>
  <c r="J482" i="1" s="1" a="1"/>
  <c r="J482" i="1" s="1"/>
  <c r="I485" i="1"/>
  <c r="J485" i="1" l="1" a="1"/>
  <c r="J485" i="1" s="1"/>
  <c r="J484" i="1" s="1"/>
  <c r="I484" i="1"/>
  <c r="I32" i="1"/>
  <c r="J32" i="1" s="1" a="1"/>
  <c r="J32" i="1" s="1"/>
  <c r="I28" i="1" l="1"/>
  <c r="J28" i="1" s="1" a="1"/>
  <c r="J28" i="1" s="1"/>
  <c r="I27" i="1"/>
  <c r="J27" i="1" s="1" a="1"/>
  <c r="J27" i="1" s="1"/>
  <c r="I26" i="1"/>
  <c r="J26" i="1" s="1" a="1"/>
  <c r="J26" i="1" s="1"/>
  <c r="I25" i="1"/>
  <c r="J25" i="1" s="1" a="1"/>
  <c r="J25" i="1" s="1"/>
  <c r="I24" i="1"/>
  <c r="J24" i="1" s="1" a="1"/>
  <c r="J24" i="1" s="1"/>
  <c r="I22" i="1" l="1"/>
  <c r="J22" i="1" s="1" a="1"/>
  <c r="J22" i="1" s="1"/>
  <c r="I23" i="1"/>
  <c r="J23" i="1" s="1" a="1"/>
  <c r="J23" i="1" s="1"/>
  <c r="I455" i="1"/>
  <c r="J455" i="1" l="1" a="1"/>
  <c r="J455" i="1" s="1"/>
  <c r="I344" i="1" l="1"/>
  <c r="J344" i="1" s="1" a="1"/>
  <c r="J344" i="1" s="1"/>
  <c r="I146" i="1" l="1"/>
  <c r="J146" i="1" s="1" a="1"/>
  <c r="J146" i="1" s="1"/>
  <c r="I107" i="1"/>
  <c r="J107" i="1" s="1" a="1"/>
  <c r="J107" i="1" s="1"/>
  <c r="I31" i="1"/>
  <c r="J31" i="1" s="1" a="1"/>
  <c r="J31" i="1" s="1"/>
  <c r="I152" i="1" l="1"/>
  <c r="J152" i="1" s="1" a="1"/>
  <c r="J152" i="1" s="1"/>
  <c r="I360" i="1"/>
  <c r="J360" i="1" s="1" a="1"/>
  <c r="J360" i="1" s="1"/>
  <c r="I359" i="1"/>
  <c r="J359" i="1" s="1" a="1"/>
  <c r="J359" i="1" s="1"/>
  <c r="I358" i="1"/>
  <c r="J358" i="1" s="1" a="1"/>
  <c r="J358" i="1" s="1"/>
  <c r="I357" i="1"/>
  <c r="J357" i="1" s="1" a="1"/>
  <c r="J357" i="1" s="1"/>
  <c r="I291" i="1" l="1"/>
  <c r="J291" i="1" s="1" a="1"/>
  <c r="J291" i="1" s="1"/>
  <c r="I284" i="1"/>
  <c r="J284" i="1" s="1" a="1"/>
  <c r="J284" i="1" s="1"/>
  <c r="I283" i="1"/>
  <c r="J283" i="1" s="1" a="1"/>
  <c r="J283" i="1" s="1"/>
  <c r="I470" i="1" l="1"/>
  <c r="J470" i="1" s="1" a="1"/>
  <c r="J470" i="1" s="1"/>
  <c r="I196" i="1" l="1"/>
  <c r="J196" i="1" s="1" a="1"/>
  <c r="J196" i="1" s="1"/>
  <c r="I195" i="1"/>
  <c r="J195" i="1" s="1" a="1"/>
  <c r="J195" i="1" s="1"/>
  <c r="I194" i="1"/>
  <c r="J194" i="1" s="1" a="1"/>
  <c r="J194" i="1" s="1"/>
  <c r="I280" i="1" l="1"/>
  <c r="J280" i="1" s="1" a="1"/>
  <c r="J280" i="1" s="1"/>
  <c r="I281" i="1"/>
  <c r="J281" i="1" s="1" a="1"/>
  <c r="J281" i="1" s="1"/>
  <c r="I282" i="1"/>
  <c r="J282" i="1" s="1" a="1"/>
  <c r="J282" i="1" s="1"/>
  <c r="I285" i="1"/>
  <c r="J285" i="1" s="1" a="1"/>
  <c r="J285" i="1" s="1"/>
  <c r="I286" i="1"/>
  <c r="J286" i="1" s="1" a="1"/>
  <c r="J286" i="1" s="1"/>
  <c r="I287" i="1"/>
  <c r="J287" i="1" s="1" a="1"/>
  <c r="J287" i="1" s="1"/>
  <c r="I288" i="1"/>
  <c r="J288" i="1" s="1" a="1"/>
  <c r="J288" i="1" s="1"/>
  <c r="I289" i="1"/>
  <c r="J289" i="1" s="1" a="1"/>
  <c r="J289" i="1" s="1"/>
  <c r="I290" i="1"/>
  <c r="J290" i="1" s="1" a="1"/>
  <c r="J290" i="1" s="1"/>
  <c r="I292" i="1"/>
  <c r="J292" i="1" s="1" a="1"/>
  <c r="J292" i="1" s="1"/>
  <c r="I277" i="1"/>
  <c r="J277" i="1" s="1" a="1"/>
  <c r="J277" i="1" s="1"/>
  <c r="I276" i="1"/>
  <c r="J276" i="1" s="1" a="1"/>
  <c r="J276" i="1" s="1"/>
  <c r="I255" i="1"/>
  <c r="J255" i="1" s="1" a="1"/>
  <c r="J255" i="1" s="1"/>
  <c r="I256" i="1"/>
  <c r="J256" i="1" s="1" a="1"/>
  <c r="J256" i="1" s="1"/>
  <c r="I275" i="1"/>
  <c r="J275" i="1" s="1" a="1"/>
  <c r="J275" i="1" s="1"/>
  <c r="I253" i="1"/>
  <c r="J253" i="1" s="1" a="1"/>
  <c r="J253" i="1" s="1"/>
  <c r="I446" i="1" l="1"/>
  <c r="J446" i="1" s="1" a="1"/>
  <c r="J446" i="1" s="1"/>
  <c r="I447" i="1"/>
  <c r="J447" i="1" s="1" a="1"/>
  <c r="J447" i="1" s="1"/>
  <c r="I448" i="1"/>
  <c r="J448" i="1" s="1" a="1"/>
  <c r="J448" i="1" s="1"/>
  <c r="I449" i="1"/>
  <c r="J449" i="1" s="1" a="1"/>
  <c r="J449" i="1" s="1"/>
  <c r="I450" i="1"/>
  <c r="J450" i="1" s="1" a="1"/>
  <c r="J450" i="1" s="1"/>
  <c r="I451" i="1"/>
  <c r="J451" i="1" s="1" a="1"/>
  <c r="J451" i="1" s="1"/>
  <c r="I452" i="1"/>
  <c r="J452" i="1" s="1" a="1"/>
  <c r="J452" i="1" s="1"/>
  <c r="I434" i="1"/>
  <c r="J434" i="1" s="1" a="1"/>
  <c r="J434" i="1" s="1"/>
  <c r="I293" i="1"/>
  <c r="J293" i="1" s="1" a="1"/>
  <c r="J293" i="1" s="1"/>
  <c r="J454" i="1" l="1"/>
  <c r="I454" i="1"/>
  <c r="C28" i="4"/>
  <c r="I429" i="1" l="1"/>
  <c r="J429" i="1" s="1" a="1"/>
  <c r="J429" i="1" s="1"/>
  <c r="I428" i="1"/>
  <c r="J428" i="1" s="1" a="1"/>
  <c r="J428" i="1" s="1"/>
  <c r="I427" i="1"/>
  <c r="J427" i="1" s="1" a="1"/>
  <c r="J427" i="1" s="1"/>
  <c r="I426" i="1"/>
  <c r="J426" i="1" s="1" a="1"/>
  <c r="J426" i="1" s="1"/>
  <c r="I439" i="1"/>
  <c r="J439" i="1" s="1" a="1"/>
  <c r="J439" i="1" s="1"/>
  <c r="I438" i="1"/>
  <c r="J438" i="1" s="1" a="1"/>
  <c r="J438" i="1" s="1"/>
  <c r="I437" i="1"/>
  <c r="J437" i="1" s="1" a="1"/>
  <c r="J437" i="1" s="1"/>
  <c r="I436" i="1"/>
  <c r="J436" i="1" s="1" a="1"/>
  <c r="J436" i="1" s="1"/>
  <c r="I435" i="1"/>
  <c r="J435" i="1" s="1" a="1"/>
  <c r="J435" i="1" s="1"/>
  <c r="I433" i="1"/>
  <c r="J433" i="1" s="1" a="1"/>
  <c r="J433" i="1" s="1"/>
  <c r="I432" i="1"/>
  <c r="J432" i="1" s="1" a="1"/>
  <c r="J432" i="1" s="1"/>
  <c r="I431" i="1"/>
  <c r="J431" i="1" s="1" a="1"/>
  <c r="J431" i="1" s="1"/>
  <c r="I430" i="1"/>
  <c r="J430" i="1" s="1" a="1"/>
  <c r="J430" i="1" s="1"/>
  <c r="I453" i="1"/>
  <c r="J453" i="1" s="1" a="1"/>
  <c r="J453" i="1" s="1"/>
  <c r="I445" i="1"/>
  <c r="J445" i="1" s="1" a="1"/>
  <c r="J445" i="1" s="1"/>
  <c r="I444" i="1"/>
  <c r="J444" i="1" s="1" a="1"/>
  <c r="J444" i="1" s="1"/>
  <c r="I443" i="1"/>
  <c r="J443" i="1" s="1" a="1"/>
  <c r="J443" i="1" s="1"/>
  <c r="I442" i="1"/>
  <c r="J442" i="1" s="1" a="1"/>
  <c r="J442" i="1" s="1"/>
  <c r="I441" i="1"/>
  <c r="J441" i="1" s="1" a="1"/>
  <c r="J441" i="1" s="1"/>
  <c r="I440" i="1"/>
  <c r="J440" i="1" s="1" a="1"/>
  <c r="J440" i="1" s="1"/>
  <c r="I481" i="1" l="1"/>
  <c r="J481" i="1" s="1" a="1"/>
  <c r="J481" i="1" s="1"/>
  <c r="I480" i="1"/>
  <c r="J480" i="1" s="1" a="1"/>
  <c r="J480" i="1" s="1"/>
  <c r="I479" i="1"/>
  <c r="J479" i="1" s="1" a="1"/>
  <c r="J479" i="1" s="1"/>
  <c r="I478" i="1"/>
  <c r="J478" i="1" s="1" a="1"/>
  <c r="J478" i="1" s="1"/>
  <c r="I477" i="1"/>
  <c r="J477" i="1" s="1" a="1"/>
  <c r="J477" i="1" s="1"/>
  <c r="I476" i="1"/>
  <c r="J476" i="1" s="1" a="1"/>
  <c r="J476" i="1" s="1"/>
  <c r="I475" i="1"/>
  <c r="J475" i="1" s="1" a="1"/>
  <c r="J475" i="1" s="1"/>
  <c r="I474" i="1"/>
  <c r="J474" i="1" s="1" a="1"/>
  <c r="J474" i="1" s="1"/>
  <c r="I473" i="1"/>
  <c r="J473" i="1" s="1" a="1"/>
  <c r="J473" i="1" s="1"/>
  <c r="I472" i="1"/>
  <c r="J472" i="1" s="1" a="1"/>
  <c r="J472" i="1" s="1"/>
  <c r="I471" i="1"/>
  <c r="J471" i="1" s="1" a="1"/>
  <c r="J471" i="1" s="1"/>
  <c r="I469" i="1"/>
  <c r="J469" i="1" s="1" a="1"/>
  <c r="J469" i="1" s="1"/>
  <c r="I468" i="1"/>
  <c r="J468" i="1" s="1" a="1"/>
  <c r="J468" i="1" s="1"/>
  <c r="I467" i="1"/>
  <c r="J467" i="1" s="1" a="1"/>
  <c r="J467" i="1" s="1"/>
  <c r="I466" i="1"/>
  <c r="J466" i="1" s="1" a="1"/>
  <c r="J466" i="1" s="1"/>
  <c r="I465" i="1"/>
  <c r="J465" i="1" s="1" a="1"/>
  <c r="J465" i="1" s="1"/>
  <c r="I464" i="1"/>
  <c r="J464" i="1" s="1" a="1"/>
  <c r="J464" i="1" s="1"/>
  <c r="I463" i="1"/>
  <c r="J463" i="1" s="1" a="1"/>
  <c r="J463" i="1" s="1"/>
  <c r="I462" i="1"/>
  <c r="J462" i="1" s="1" a="1"/>
  <c r="J462" i="1" s="1"/>
  <c r="I461" i="1"/>
  <c r="J461" i="1" s="1" a="1"/>
  <c r="J461" i="1" s="1"/>
  <c r="I460" i="1"/>
  <c r="J460" i="1" s="1" a="1"/>
  <c r="J460" i="1" s="1"/>
  <c r="I459" i="1"/>
  <c r="J459" i="1" s="1" a="1"/>
  <c r="J459" i="1" s="1"/>
  <c r="I458" i="1"/>
  <c r="J458" i="1" s="1" a="1"/>
  <c r="J458" i="1" s="1"/>
  <c r="I423" i="1"/>
  <c r="J423" i="1" s="1" a="1"/>
  <c r="J423" i="1" s="1"/>
  <c r="I422" i="1"/>
  <c r="J422" i="1" s="1" a="1"/>
  <c r="J422" i="1" s="1"/>
  <c r="I421" i="1"/>
  <c r="J421" i="1" s="1" a="1"/>
  <c r="J421" i="1" s="1"/>
  <c r="I420" i="1"/>
  <c r="J420" i="1" s="1" a="1"/>
  <c r="J420" i="1" s="1"/>
  <c r="I419" i="1"/>
  <c r="J419" i="1" s="1" a="1"/>
  <c r="J419" i="1" s="1"/>
  <c r="I410" i="1"/>
  <c r="J410" i="1" s="1" a="1"/>
  <c r="J410" i="1" s="1"/>
  <c r="I408" i="1"/>
  <c r="J408" i="1" s="1" a="1"/>
  <c r="J408" i="1" s="1"/>
  <c r="I406" i="1"/>
  <c r="J406" i="1" s="1" a="1"/>
  <c r="J406" i="1" s="1"/>
  <c r="I402" i="1"/>
  <c r="J402" i="1" s="1" a="1"/>
  <c r="J402" i="1" s="1"/>
  <c r="I401" i="1"/>
  <c r="J401" i="1" s="1" a="1"/>
  <c r="J401" i="1" s="1"/>
  <c r="I400" i="1"/>
  <c r="J400" i="1" s="1" a="1"/>
  <c r="J400" i="1" s="1"/>
  <c r="I399" i="1"/>
  <c r="J399" i="1" s="1" a="1"/>
  <c r="J399" i="1" s="1"/>
  <c r="I398" i="1"/>
  <c r="J398" i="1" s="1" a="1"/>
  <c r="J398" i="1" s="1"/>
  <c r="I397" i="1"/>
  <c r="J397" i="1" s="1" a="1"/>
  <c r="J397" i="1" s="1"/>
  <c r="I395" i="1"/>
  <c r="J395" i="1" s="1" a="1"/>
  <c r="J395" i="1" s="1"/>
  <c r="I394" i="1"/>
  <c r="J394" i="1" s="1" a="1"/>
  <c r="J394" i="1" s="1"/>
  <c r="I393" i="1"/>
  <c r="I391" i="1"/>
  <c r="J391" i="1" s="1" a="1"/>
  <c r="J391" i="1" s="1"/>
  <c r="I390" i="1"/>
  <c r="J390" i="1" s="1" a="1"/>
  <c r="J390" i="1" s="1"/>
  <c r="I389" i="1"/>
  <c r="J389" i="1" s="1" a="1"/>
  <c r="J389" i="1" s="1"/>
  <c r="I388" i="1"/>
  <c r="J388" i="1" s="1" a="1"/>
  <c r="J388" i="1" s="1"/>
  <c r="I387" i="1"/>
  <c r="J387" i="1" s="1" a="1"/>
  <c r="J387" i="1" s="1"/>
  <c r="I386" i="1"/>
  <c r="J386" i="1" s="1" a="1"/>
  <c r="J386" i="1" s="1"/>
  <c r="I385" i="1"/>
  <c r="J385" i="1" s="1" a="1"/>
  <c r="J385" i="1" s="1"/>
  <c r="I384" i="1"/>
  <c r="J384" i="1" s="1" a="1"/>
  <c r="J384" i="1" s="1"/>
  <c r="I383" i="1"/>
  <c r="J383" i="1" s="1" a="1"/>
  <c r="J383" i="1" s="1"/>
  <c r="I382" i="1"/>
  <c r="J382" i="1" s="1" a="1"/>
  <c r="J382" i="1" s="1"/>
  <c r="I381" i="1"/>
  <c r="J381" i="1" s="1" a="1"/>
  <c r="J381" i="1" s="1"/>
  <c r="I380" i="1"/>
  <c r="J380" i="1" s="1" a="1"/>
  <c r="J380" i="1" s="1"/>
  <c r="I379" i="1"/>
  <c r="J379" i="1" s="1" a="1"/>
  <c r="J379" i="1" s="1"/>
  <c r="I378" i="1"/>
  <c r="J378" i="1" s="1" a="1"/>
  <c r="J378" i="1" s="1"/>
  <c r="I377" i="1"/>
  <c r="J377" i="1" s="1" a="1"/>
  <c r="J377" i="1" s="1"/>
  <c r="I376" i="1"/>
  <c r="J376" i="1" s="1" a="1"/>
  <c r="J376" i="1" s="1"/>
  <c r="I375" i="1"/>
  <c r="J375" i="1" s="1" a="1"/>
  <c r="J375" i="1" s="1"/>
  <c r="I374" i="1"/>
  <c r="J374" i="1" s="1" a="1"/>
  <c r="J374" i="1" s="1"/>
  <c r="I373" i="1"/>
  <c r="J373" i="1" s="1" a="1"/>
  <c r="J373" i="1" s="1"/>
  <c r="I372" i="1"/>
  <c r="J372" i="1" s="1" a="1"/>
  <c r="J372" i="1" s="1"/>
  <c r="I371" i="1"/>
  <c r="J371" i="1" s="1" a="1"/>
  <c r="J371" i="1" s="1"/>
  <c r="I370" i="1"/>
  <c r="J370" i="1" s="1" a="1"/>
  <c r="J370" i="1" s="1"/>
  <c r="I369" i="1"/>
  <c r="J369" i="1" s="1" a="1"/>
  <c r="J369" i="1" s="1"/>
  <c r="I368" i="1"/>
  <c r="J368" i="1" s="1" a="1"/>
  <c r="J368" i="1" s="1"/>
  <c r="I367" i="1"/>
  <c r="J367" i="1" s="1" a="1"/>
  <c r="J367" i="1" s="1"/>
  <c r="I366" i="1"/>
  <c r="J366" i="1" s="1" a="1"/>
  <c r="J366" i="1" s="1"/>
  <c r="I365" i="1"/>
  <c r="J365" i="1" s="1" a="1"/>
  <c r="J365" i="1" s="1"/>
  <c r="I364" i="1"/>
  <c r="J364" i="1" s="1" a="1"/>
  <c r="J364" i="1" s="1"/>
  <c r="I363" i="1"/>
  <c r="J363" i="1" s="1" a="1"/>
  <c r="J363" i="1" s="1"/>
  <c r="I362" i="1"/>
  <c r="J362" i="1" s="1" a="1"/>
  <c r="J362" i="1" s="1"/>
  <c r="I361" i="1"/>
  <c r="J361" i="1" s="1" a="1"/>
  <c r="J361" i="1" s="1"/>
  <c r="I356" i="1"/>
  <c r="J356" i="1" s="1" a="1"/>
  <c r="J356" i="1" s="1"/>
  <c r="I355" i="1"/>
  <c r="J355" i="1" s="1" a="1"/>
  <c r="J355" i="1" s="1"/>
  <c r="I354" i="1"/>
  <c r="J354" i="1" s="1" a="1"/>
  <c r="J354" i="1" s="1"/>
  <c r="I353" i="1"/>
  <c r="J353" i="1" s="1" a="1"/>
  <c r="J353" i="1" s="1"/>
  <c r="I352" i="1"/>
  <c r="J352" i="1" s="1" a="1"/>
  <c r="J352" i="1" s="1"/>
  <c r="I351" i="1"/>
  <c r="J351" i="1" s="1" a="1"/>
  <c r="J351" i="1" s="1"/>
  <c r="I350" i="1"/>
  <c r="J350" i="1" s="1" a="1"/>
  <c r="J350" i="1" s="1"/>
  <c r="I349" i="1"/>
  <c r="J349" i="1" s="1" a="1"/>
  <c r="J349" i="1" s="1"/>
  <c r="I348" i="1"/>
  <c r="J348" i="1" s="1" a="1"/>
  <c r="J348" i="1" s="1"/>
  <c r="I347" i="1"/>
  <c r="J347" i="1" s="1" a="1"/>
  <c r="J347" i="1" s="1"/>
  <c r="I346" i="1"/>
  <c r="J346" i="1" s="1" a="1"/>
  <c r="J346" i="1" s="1"/>
  <c r="I345" i="1"/>
  <c r="J345" i="1" s="1" a="1"/>
  <c r="J345" i="1" s="1"/>
  <c r="I343" i="1"/>
  <c r="J343" i="1" s="1" a="1"/>
  <c r="J343" i="1" s="1"/>
  <c r="I342" i="1"/>
  <c r="J342" i="1" s="1" a="1"/>
  <c r="J342" i="1" s="1"/>
  <c r="I341" i="1"/>
  <c r="J341" i="1" s="1" a="1"/>
  <c r="J341" i="1" s="1"/>
  <c r="I340" i="1"/>
  <c r="J340" i="1" s="1" a="1"/>
  <c r="J340" i="1" s="1"/>
  <c r="I339" i="1"/>
  <c r="J339" i="1" s="1" a="1"/>
  <c r="J339" i="1" s="1"/>
  <c r="I338" i="1"/>
  <c r="J338" i="1" s="1" a="1"/>
  <c r="J338" i="1" s="1"/>
  <c r="I337" i="1"/>
  <c r="J337" i="1" s="1" a="1"/>
  <c r="J337" i="1" s="1"/>
  <c r="I336" i="1"/>
  <c r="J336" i="1" s="1" a="1"/>
  <c r="J336" i="1" s="1"/>
  <c r="I335" i="1"/>
  <c r="J335" i="1" s="1" a="1"/>
  <c r="J335" i="1" s="1"/>
  <c r="I334" i="1"/>
  <c r="J334" i="1" s="1" a="1"/>
  <c r="J334" i="1" s="1"/>
  <c r="I333" i="1"/>
  <c r="J333" i="1" s="1" a="1"/>
  <c r="J333" i="1" s="1"/>
  <c r="I332" i="1"/>
  <c r="J332" i="1" s="1" a="1"/>
  <c r="J332" i="1" s="1"/>
  <c r="I331" i="1"/>
  <c r="J331" i="1" s="1" a="1"/>
  <c r="J331" i="1" s="1"/>
  <c r="I330" i="1"/>
  <c r="J330" i="1" s="1" a="1"/>
  <c r="J330" i="1" s="1"/>
  <c r="I329" i="1"/>
  <c r="J329" i="1" s="1" a="1"/>
  <c r="J329" i="1" s="1"/>
  <c r="I328" i="1"/>
  <c r="J328" i="1" s="1" a="1"/>
  <c r="J328" i="1" s="1"/>
  <c r="I327" i="1"/>
  <c r="J327" i="1" s="1" a="1"/>
  <c r="J327" i="1" s="1"/>
  <c r="I326" i="1"/>
  <c r="J326" i="1" s="1" a="1"/>
  <c r="J326" i="1" s="1"/>
  <c r="I325" i="1"/>
  <c r="J325" i="1" s="1" a="1"/>
  <c r="J325" i="1" s="1"/>
  <c r="I324" i="1"/>
  <c r="J324" i="1" s="1" a="1"/>
  <c r="J324" i="1" s="1"/>
  <c r="I323" i="1"/>
  <c r="J323" i="1" s="1" a="1"/>
  <c r="J323" i="1" s="1"/>
  <c r="I322" i="1"/>
  <c r="J322" i="1" s="1" a="1"/>
  <c r="J322" i="1" s="1"/>
  <c r="I321" i="1"/>
  <c r="J321" i="1" s="1" a="1"/>
  <c r="J321" i="1" s="1"/>
  <c r="I320" i="1"/>
  <c r="J320" i="1" s="1" a="1"/>
  <c r="J320" i="1" s="1"/>
  <c r="I319" i="1"/>
  <c r="J319" i="1" s="1" a="1"/>
  <c r="J319" i="1" s="1"/>
  <c r="I318" i="1"/>
  <c r="J318" i="1" s="1" a="1"/>
  <c r="J318" i="1" s="1"/>
  <c r="I317" i="1"/>
  <c r="J317" i="1" s="1" a="1"/>
  <c r="J317" i="1" s="1"/>
  <c r="I316" i="1"/>
  <c r="J316" i="1" s="1" a="1"/>
  <c r="J316" i="1" s="1"/>
  <c r="I315" i="1"/>
  <c r="J315" i="1" s="1" a="1"/>
  <c r="J315" i="1" s="1"/>
  <c r="I314" i="1"/>
  <c r="J314" i="1" s="1" a="1"/>
  <c r="J314" i="1" s="1"/>
  <c r="I313" i="1"/>
  <c r="J313" i="1" s="1" a="1"/>
  <c r="J313" i="1" s="1"/>
  <c r="I312" i="1"/>
  <c r="J312" i="1" s="1" a="1"/>
  <c r="J312" i="1" s="1"/>
  <c r="I311" i="1"/>
  <c r="J311" i="1" s="1" a="1"/>
  <c r="J311" i="1" s="1"/>
  <c r="I310" i="1"/>
  <c r="J310" i="1" s="1" a="1"/>
  <c r="J310" i="1" s="1"/>
  <c r="I309" i="1"/>
  <c r="J309" i="1" s="1" a="1"/>
  <c r="J309" i="1" s="1"/>
  <c r="I308" i="1"/>
  <c r="J308" i="1" s="1" a="1"/>
  <c r="J308" i="1" s="1"/>
  <c r="I307" i="1"/>
  <c r="J307" i="1" s="1" a="1"/>
  <c r="J307" i="1" s="1"/>
  <c r="I306" i="1"/>
  <c r="J306" i="1" s="1" a="1"/>
  <c r="J306" i="1" s="1"/>
  <c r="I305" i="1"/>
  <c r="J305" i="1" s="1" a="1"/>
  <c r="J305" i="1" s="1"/>
  <c r="I304" i="1"/>
  <c r="J304" i="1" s="1" a="1"/>
  <c r="J304" i="1" s="1"/>
  <c r="I303" i="1"/>
  <c r="J303" i="1" s="1" a="1"/>
  <c r="J303" i="1" s="1"/>
  <c r="I302" i="1"/>
  <c r="J302" i="1" s="1" a="1"/>
  <c r="J302" i="1" s="1"/>
  <c r="I301" i="1"/>
  <c r="J301" i="1" s="1" a="1"/>
  <c r="J301" i="1" s="1"/>
  <c r="I300" i="1"/>
  <c r="J300" i="1" s="1" a="1"/>
  <c r="J300" i="1" s="1"/>
  <c r="I299" i="1"/>
  <c r="J299" i="1" s="1" a="1"/>
  <c r="J299" i="1" s="1"/>
  <c r="I298" i="1"/>
  <c r="J298" i="1" s="1" a="1"/>
  <c r="J298" i="1" s="1"/>
  <c r="I297" i="1"/>
  <c r="J297" i="1" s="1" a="1"/>
  <c r="J297" i="1" s="1"/>
  <c r="I296" i="1"/>
  <c r="J296" i="1" s="1" a="1"/>
  <c r="J296" i="1" s="1"/>
  <c r="I295" i="1"/>
  <c r="J295" i="1" s="1" a="1"/>
  <c r="J295" i="1" s="1"/>
  <c r="I278" i="1"/>
  <c r="J278" i="1" s="1" a="1"/>
  <c r="J278" i="1" s="1"/>
  <c r="I274" i="1"/>
  <c r="J274" i="1" s="1" a="1"/>
  <c r="J274" i="1" s="1"/>
  <c r="I273" i="1"/>
  <c r="J273" i="1" s="1" a="1"/>
  <c r="J273" i="1" s="1"/>
  <c r="I272" i="1"/>
  <c r="J272" i="1" s="1" a="1"/>
  <c r="J272" i="1" s="1"/>
  <c r="I271" i="1"/>
  <c r="J271" i="1" s="1" a="1"/>
  <c r="J271" i="1" s="1"/>
  <c r="I270" i="1"/>
  <c r="J270" i="1" s="1" a="1"/>
  <c r="J270" i="1" s="1"/>
  <c r="I269" i="1"/>
  <c r="J269" i="1" s="1" a="1"/>
  <c r="J269" i="1" s="1"/>
  <c r="I268" i="1"/>
  <c r="J268" i="1" s="1" a="1"/>
  <c r="J268" i="1" s="1"/>
  <c r="I267" i="1"/>
  <c r="J267" i="1" s="1" a="1"/>
  <c r="J267" i="1" s="1"/>
  <c r="I266" i="1"/>
  <c r="J266" i="1" s="1" a="1"/>
  <c r="J266" i="1" s="1"/>
  <c r="I265" i="1"/>
  <c r="I264" i="1"/>
  <c r="J264" i="1" s="1" a="1"/>
  <c r="J264" i="1" s="1"/>
  <c r="I263" i="1"/>
  <c r="J263" i="1" s="1" a="1"/>
  <c r="J263" i="1" s="1"/>
  <c r="I262" i="1"/>
  <c r="J262" i="1" s="1" a="1"/>
  <c r="J262" i="1" s="1"/>
  <c r="I261" i="1"/>
  <c r="J261" i="1" s="1" a="1"/>
  <c r="J261" i="1" s="1"/>
  <c r="I260" i="1"/>
  <c r="J260" i="1" s="1" a="1"/>
  <c r="J260" i="1" s="1"/>
  <c r="I259" i="1"/>
  <c r="J259" i="1" s="1" a="1"/>
  <c r="J259" i="1" s="1"/>
  <c r="I258" i="1"/>
  <c r="J258" i="1" s="1" a="1"/>
  <c r="J258" i="1" s="1"/>
  <c r="I257" i="1"/>
  <c r="J257" i="1" s="1" a="1"/>
  <c r="J257" i="1" s="1"/>
  <c r="I254" i="1"/>
  <c r="J254" i="1" s="1" a="1"/>
  <c r="J254" i="1" s="1"/>
  <c r="I252" i="1"/>
  <c r="J252" i="1" s="1" a="1"/>
  <c r="J252" i="1" s="1"/>
  <c r="I251" i="1"/>
  <c r="J251" i="1" s="1" a="1"/>
  <c r="J251" i="1" s="1"/>
  <c r="I249" i="1"/>
  <c r="J249" i="1" s="1" a="1"/>
  <c r="J249" i="1" s="1"/>
  <c r="I248" i="1"/>
  <c r="J248" i="1" s="1" a="1"/>
  <c r="J248" i="1" s="1"/>
  <c r="I247" i="1"/>
  <c r="J247" i="1" s="1" a="1"/>
  <c r="J247" i="1" s="1"/>
  <c r="I246" i="1"/>
  <c r="J246" i="1" s="1" a="1"/>
  <c r="J246" i="1" s="1"/>
  <c r="I245" i="1"/>
  <c r="J245" i="1" s="1" a="1"/>
  <c r="J245" i="1" s="1"/>
  <c r="I244" i="1"/>
  <c r="J244" i="1" s="1" a="1"/>
  <c r="J244" i="1" s="1"/>
  <c r="I243" i="1"/>
  <c r="J243" i="1" s="1" a="1"/>
  <c r="J243" i="1" s="1"/>
  <c r="I242" i="1"/>
  <c r="J242" i="1" s="1" a="1"/>
  <c r="J242" i="1" s="1"/>
  <c r="I241" i="1"/>
  <c r="J241" i="1" s="1" a="1"/>
  <c r="J241" i="1" s="1"/>
  <c r="I240" i="1"/>
  <c r="J240" i="1" s="1" a="1"/>
  <c r="J240" i="1" s="1"/>
  <c r="I239" i="1"/>
  <c r="J239" i="1" s="1" a="1"/>
  <c r="J239" i="1" s="1"/>
  <c r="I238" i="1"/>
  <c r="J238" i="1" s="1" a="1"/>
  <c r="J238" i="1" s="1"/>
  <c r="I237" i="1"/>
  <c r="J237" i="1" s="1" a="1"/>
  <c r="J237" i="1" s="1"/>
  <c r="I236" i="1"/>
  <c r="J236" i="1" s="1" a="1"/>
  <c r="J236" i="1" s="1"/>
  <c r="I235" i="1"/>
  <c r="J235" i="1" s="1" a="1"/>
  <c r="J235" i="1" s="1"/>
  <c r="I234" i="1"/>
  <c r="J234" i="1" s="1" a="1"/>
  <c r="J234" i="1" s="1"/>
  <c r="I233" i="1"/>
  <c r="J233" i="1" s="1" a="1"/>
  <c r="J233" i="1" s="1"/>
  <c r="I232" i="1"/>
  <c r="J232" i="1" s="1" a="1"/>
  <c r="J232" i="1" s="1"/>
  <c r="I231" i="1"/>
  <c r="J231" i="1" s="1" a="1"/>
  <c r="J231" i="1" s="1"/>
  <c r="I230" i="1"/>
  <c r="J230" i="1" s="1" a="1"/>
  <c r="J230" i="1" s="1"/>
  <c r="I229" i="1"/>
  <c r="J229" i="1" s="1" a="1"/>
  <c r="J229" i="1" s="1"/>
  <c r="I228" i="1"/>
  <c r="J228" i="1" s="1" a="1"/>
  <c r="J228" i="1" s="1"/>
  <c r="I227" i="1"/>
  <c r="J227" i="1" s="1" a="1"/>
  <c r="J227" i="1" s="1"/>
  <c r="I226" i="1"/>
  <c r="J226" i="1" s="1" a="1"/>
  <c r="J226" i="1" s="1"/>
  <c r="I225" i="1"/>
  <c r="J225" i="1" s="1" a="1"/>
  <c r="J225" i="1" s="1"/>
  <c r="I224" i="1"/>
  <c r="J224" i="1" s="1" a="1"/>
  <c r="J224" i="1" s="1"/>
  <c r="I223" i="1"/>
  <c r="J223" i="1" s="1" a="1"/>
  <c r="J223" i="1" s="1"/>
  <c r="I222" i="1"/>
  <c r="J222" i="1" s="1" a="1"/>
  <c r="J222" i="1" s="1"/>
  <c r="I221" i="1"/>
  <c r="J221" i="1" s="1" a="1"/>
  <c r="J221" i="1" s="1"/>
  <c r="I220" i="1"/>
  <c r="J220" i="1" s="1" a="1"/>
  <c r="J220" i="1" s="1"/>
  <c r="I219" i="1"/>
  <c r="J219" i="1" s="1" a="1"/>
  <c r="J219" i="1" s="1"/>
  <c r="I218" i="1"/>
  <c r="J218" i="1" s="1" a="1"/>
  <c r="J218" i="1" s="1"/>
  <c r="I217" i="1"/>
  <c r="J217" i="1" s="1" a="1"/>
  <c r="J217" i="1" s="1"/>
  <c r="I216" i="1"/>
  <c r="J216" i="1" s="1" a="1"/>
  <c r="J216" i="1" s="1"/>
  <c r="I212" i="1"/>
  <c r="J212" i="1" s="1" a="1"/>
  <c r="J212" i="1" s="1"/>
  <c r="I211" i="1"/>
  <c r="J211" i="1" s="1" a="1"/>
  <c r="J211" i="1" s="1"/>
  <c r="I210" i="1"/>
  <c r="J210" i="1" s="1" a="1"/>
  <c r="J210" i="1" s="1"/>
  <c r="I209" i="1"/>
  <c r="J209" i="1" s="1" a="1"/>
  <c r="J209" i="1" s="1"/>
  <c r="I208" i="1"/>
  <c r="J208" i="1" s="1" a="1"/>
  <c r="J208" i="1" s="1"/>
  <c r="I205" i="1"/>
  <c r="J205" i="1" s="1" a="1"/>
  <c r="J205" i="1" s="1"/>
  <c r="I202" i="1"/>
  <c r="J202" i="1" s="1" a="1"/>
  <c r="J202" i="1" s="1"/>
  <c r="I201" i="1"/>
  <c r="J201" i="1" s="1" a="1"/>
  <c r="J201" i="1" s="1"/>
  <c r="I200" i="1"/>
  <c r="J200" i="1" s="1" a="1"/>
  <c r="J200" i="1" s="1"/>
  <c r="I193" i="1"/>
  <c r="J193" i="1" s="1" a="1"/>
  <c r="J193" i="1" s="1"/>
  <c r="I192" i="1"/>
  <c r="J192" i="1" s="1" a="1"/>
  <c r="J192" i="1" s="1"/>
  <c r="I191" i="1"/>
  <c r="J191" i="1" s="1" a="1"/>
  <c r="J191" i="1" s="1"/>
  <c r="I190" i="1"/>
  <c r="J190" i="1" s="1" a="1"/>
  <c r="J190" i="1" s="1"/>
  <c r="I189" i="1"/>
  <c r="J189" i="1" s="1" a="1"/>
  <c r="J189" i="1" s="1"/>
  <c r="I188" i="1"/>
  <c r="J188" i="1" s="1" a="1"/>
  <c r="J188" i="1" s="1"/>
  <c r="I186" i="1"/>
  <c r="J186" i="1" s="1" a="1"/>
  <c r="J186" i="1" s="1"/>
  <c r="I184" i="1"/>
  <c r="J184" i="1" s="1" a="1"/>
  <c r="J184" i="1" s="1"/>
  <c r="I183" i="1"/>
  <c r="J183" i="1" s="1" a="1"/>
  <c r="J183" i="1" s="1"/>
  <c r="I182" i="1"/>
  <c r="J182" i="1" s="1" a="1"/>
  <c r="J182" i="1" s="1"/>
  <c r="I181" i="1"/>
  <c r="J181" i="1" s="1" a="1"/>
  <c r="J181" i="1" s="1"/>
  <c r="I180" i="1"/>
  <c r="J180" i="1" s="1" a="1"/>
  <c r="J180" i="1" s="1"/>
  <c r="I179" i="1"/>
  <c r="J179" i="1" s="1" a="1"/>
  <c r="J179" i="1" s="1"/>
  <c r="I178" i="1"/>
  <c r="J178" i="1" s="1" a="1"/>
  <c r="J178" i="1" s="1"/>
  <c r="I177" i="1"/>
  <c r="J177" i="1" s="1" a="1"/>
  <c r="J177" i="1" s="1"/>
  <c r="I176" i="1"/>
  <c r="J176" i="1" s="1" a="1"/>
  <c r="J176" i="1" s="1"/>
  <c r="I175" i="1"/>
  <c r="J175" i="1" s="1" a="1"/>
  <c r="J175" i="1" s="1"/>
  <c r="I174" i="1"/>
  <c r="J174" i="1" s="1" a="1"/>
  <c r="J174" i="1" s="1"/>
  <c r="I173" i="1"/>
  <c r="J173" i="1" s="1" a="1"/>
  <c r="J173" i="1" s="1"/>
  <c r="I172" i="1"/>
  <c r="J172" i="1" s="1" a="1"/>
  <c r="J172" i="1" s="1"/>
  <c r="I171" i="1"/>
  <c r="I169" i="1"/>
  <c r="J169" i="1" s="1" a="1"/>
  <c r="J169" i="1" s="1"/>
  <c r="I168" i="1"/>
  <c r="J168" i="1" s="1" a="1"/>
  <c r="J168" i="1" s="1"/>
  <c r="I158" i="1"/>
  <c r="J158" i="1" s="1" a="1"/>
  <c r="J158" i="1" s="1"/>
  <c r="I157" i="1"/>
  <c r="J157" i="1" s="1" a="1"/>
  <c r="J157" i="1" s="1"/>
  <c r="I156" i="1"/>
  <c r="J156" i="1" s="1" a="1"/>
  <c r="J156" i="1" s="1"/>
  <c r="I155" i="1"/>
  <c r="J155" i="1" s="1" a="1"/>
  <c r="J155" i="1" s="1"/>
  <c r="I150" i="1"/>
  <c r="J150" i="1" s="1" a="1"/>
  <c r="J150" i="1" s="1"/>
  <c r="I149" i="1"/>
  <c r="J149" i="1" s="1" a="1"/>
  <c r="J149" i="1" s="1"/>
  <c r="I144" i="1"/>
  <c r="J144" i="1" s="1" a="1"/>
  <c r="J144" i="1" s="1"/>
  <c r="I143" i="1"/>
  <c r="J143" i="1" s="1" a="1"/>
  <c r="J143" i="1" s="1"/>
  <c r="I142" i="1"/>
  <c r="J142" i="1" s="1" a="1"/>
  <c r="J142" i="1" s="1"/>
  <c r="I141" i="1"/>
  <c r="J141" i="1" s="1" a="1"/>
  <c r="J141" i="1" s="1"/>
  <c r="I140" i="1"/>
  <c r="J140" i="1" s="1" a="1"/>
  <c r="J140" i="1" s="1"/>
  <c r="I139" i="1"/>
  <c r="J139" i="1" s="1" a="1"/>
  <c r="J139" i="1" s="1"/>
  <c r="I138" i="1"/>
  <c r="J138" i="1" s="1" a="1"/>
  <c r="J138" i="1" s="1"/>
  <c r="I137" i="1"/>
  <c r="J137" i="1" s="1" a="1"/>
  <c r="J137" i="1" s="1"/>
  <c r="I135" i="1"/>
  <c r="J135" i="1" s="1" a="1"/>
  <c r="J135" i="1" s="1"/>
  <c r="I134" i="1"/>
  <c r="J134" i="1" s="1" a="1"/>
  <c r="J134" i="1" s="1"/>
  <c r="I132" i="1"/>
  <c r="J132" i="1" s="1" a="1"/>
  <c r="J132" i="1" s="1"/>
  <c r="I125" i="1"/>
  <c r="J125" i="1" s="1" a="1"/>
  <c r="J125" i="1" s="1"/>
  <c r="I124" i="1"/>
  <c r="J124" i="1" s="1" a="1"/>
  <c r="J124" i="1" s="1"/>
  <c r="I123" i="1"/>
  <c r="J123" i="1" s="1" a="1"/>
  <c r="J123" i="1" s="1"/>
  <c r="I120" i="1"/>
  <c r="J120" i="1" s="1" a="1"/>
  <c r="J120" i="1" s="1"/>
  <c r="I119" i="1"/>
  <c r="J119" i="1" s="1" a="1"/>
  <c r="J119" i="1" s="1"/>
  <c r="I118" i="1"/>
  <c r="J118" i="1" s="1" a="1"/>
  <c r="J118" i="1" s="1"/>
  <c r="I116" i="1"/>
  <c r="J116" i="1" s="1" a="1"/>
  <c r="J116" i="1" s="1"/>
  <c r="I115" i="1"/>
  <c r="J115" i="1" s="1" a="1"/>
  <c r="J115" i="1" s="1"/>
  <c r="I113" i="1"/>
  <c r="J113" i="1" s="1" a="1"/>
  <c r="J113" i="1" s="1"/>
  <c r="I112" i="1"/>
  <c r="J112" i="1" s="1" a="1"/>
  <c r="J112" i="1" s="1"/>
  <c r="I111" i="1"/>
  <c r="J111" i="1" s="1" a="1"/>
  <c r="J111" i="1" s="1"/>
  <c r="I108" i="1"/>
  <c r="J108" i="1" s="1" a="1"/>
  <c r="J108" i="1" s="1"/>
  <c r="I105" i="1"/>
  <c r="J105" i="1" s="1" a="1"/>
  <c r="J105" i="1" s="1"/>
  <c r="I104" i="1"/>
  <c r="J104" i="1" s="1" a="1"/>
  <c r="J104" i="1" s="1"/>
  <c r="I102" i="1"/>
  <c r="J102" i="1" s="1" a="1"/>
  <c r="J102" i="1" s="1"/>
  <c r="I100" i="1"/>
  <c r="J100" i="1" s="1" a="1"/>
  <c r="J100" i="1" s="1"/>
  <c r="I99" i="1"/>
  <c r="J99" i="1" s="1" a="1"/>
  <c r="J99" i="1" s="1"/>
  <c r="I98" i="1"/>
  <c r="J98" i="1" s="1" a="1"/>
  <c r="J98" i="1" s="1"/>
  <c r="I95" i="1"/>
  <c r="J95" i="1" s="1" a="1"/>
  <c r="J95" i="1" s="1"/>
  <c r="I94" i="1"/>
  <c r="J94" i="1" s="1" a="1"/>
  <c r="J94" i="1" s="1"/>
  <c r="I92" i="1"/>
  <c r="J92" i="1" s="1" a="1"/>
  <c r="J92" i="1" s="1"/>
  <c r="I88" i="1"/>
  <c r="J88" i="1" s="1" a="1"/>
  <c r="J88" i="1" s="1"/>
  <c r="I80" i="1"/>
  <c r="J80" i="1" s="1" a="1"/>
  <c r="J80" i="1" s="1"/>
  <c r="I74" i="1"/>
  <c r="J74" i="1" s="1" a="1"/>
  <c r="J74" i="1" s="1"/>
  <c r="I73" i="1"/>
  <c r="J73" i="1" s="1" a="1"/>
  <c r="J73" i="1" s="1"/>
  <c r="I72" i="1"/>
  <c r="J72" i="1" s="1" a="1"/>
  <c r="J72" i="1" s="1"/>
  <c r="I71" i="1"/>
  <c r="J71" i="1" s="1" a="1"/>
  <c r="J71" i="1" s="1"/>
  <c r="I70" i="1"/>
  <c r="J70" i="1" s="1" a="1"/>
  <c r="J70" i="1" s="1"/>
  <c r="I68" i="1"/>
  <c r="J68" i="1" s="1" a="1"/>
  <c r="J68" i="1" s="1"/>
  <c r="I66" i="1"/>
  <c r="J66" i="1" s="1" a="1"/>
  <c r="J66" i="1" s="1"/>
  <c r="I65" i="1"/>
  <c r="J65" i="1" s="1" a="1"/>
  <c r="J65" i="1" s="1"/>
  <c r="I63" i="1"/>
  <c r="J63" i="1" s="1" a="1"/>
  <c r="J63" i="1" s="1"/>
  <c r="I60" i="1"/>
  <c r="J60" i="1" s="1" a="1"/>
  <c r="J60" i="1" s="1"/>
  <c r="I54" i="1"/>
  <c r="J54" i="1" s="1" a="1"/>
  <c r="J54" i="1" s="1"/>
  <c r="I53" i="1"/>
  <c r="J53" i="1" s="1" a="1"/>
  <c r="J53" i="1" s="1"/>
  <c r="I50" i="1"/>
  <c r="J50" i="1" s="1" a="1"/>
  <c r="J50" i="1" s="1"/>
  <c r="I48" i="1"/>
  <c r="J48" i="1" s="1" a="1"/>
  <c r="J48" i="1" s="1"/>
  <c r="I47" i="1"/>
  <c r="J47" i="1" s="1" a="1"/>
  <c r="J47" i="1" s="1"/>
  <c r="I46" i="1"/>
  <c r="J46" i="1" s="1" a="1"/>
  <c r="J46" i="1" s="1"/>
  <c r="I45" i="1"/>
  <c r="J45" i="1" s="1" a="1"/>
  <c r="J45" i="1" s="1"/>
  <c r="I44" i="1"/>
  <c r="J44" i="1" s="1" a="1"/>
  <c r="J44" i="1" s="1"/>
  <c r="I43" i="1"/>
  <c r="J43" i="1" s="1" a="1"/>
  <c r="J43" i="1" s="1"/>
  <c r="I42" i="1"/>
  <c r="J42" i="1" s="1" a="1"/>
  <c r="J42" i="1" s="1"/>
  <c r="I41" i="1"/>
  <c r="J41" i="1" s="1" a="1"/>
  <c r="J41" i="1" s="1"/>
  <c r="I40" i="1"/>
  <c r="J40" i="1" s="1" a="1"/>
  <c r="J40" i="1" s="1"/>
  <c r="I39" i="1"/>
  <c r="J39" i="1" s="1" a="1"/>
  <c r="J39" i="1" s="1"/>
  <c r="I38" i="1"/>
  <c r="J38" i="1" s="1" a="1"/>
  <c r="J38" i="1" s="1"/>
  <c r="I36" i="1"/>
  <c r="J36" i="1" s="1" a="1"/>
  <c r="J36" i="1" s="1"/>
  <c r="I35" i="1"/>
  <c r="J35" i="1" s="1" a="1"/>
  <c r="J35" i="1" s="1"/>
  <c r="I34" i="1"/>
  <c r="I21" i="1"/>
  <c r="J21" i="1" s="1" a="1"/>
  <c r="J21" i="1" s="1"/>
  <c r="I20" i="1"/>
  <c r="J20" i="1" s="1" a="1"/>
  <c r="J20" i="1" s="1"/>
  <c r="I19" i="1"/>
  <c r="J19" i="1" s="1" a="1"/>
  <c r="J19" i="1" s="1"/>
  <c r="I18" i="1"/>
  <c r="J18" i="1" s="1" a="1"/>
  <c r="J18" i="1" s="1"/>
  <c r="I17" i="1"/>
  <c r="J17" i="1" s="1" a="1"/>
  <c r="J17" i="1" s="1"/>
  <c r="I16" i="1"/>
  <c r="J16" i="1" s="1" a="1"/>
  <c r="J16" i="1" s="1"/>
  <c r="I15" i="1"/>
  <c r="J15" i="1" s="1" a="1"/>
  <c r="J15" i="1" s="1"/>
  <c r="I14" i="1"/>
  <c r="J14" i="1" s="1" a="1"/>
  <c r="J14" i="1" s="1"/>
  <c r="I13" i="1"/>
  <c r="J13" i="1" s="1" a="1"/>
  <c r="J13" i="1" s="1"/>
  <c r="I12" i="1"/>
  <c r="J12" i="1" s="1" a="1"/>
  <c r="J12" i="1" s="1"/>
  <c r="I11" i="1"/>
  <c r="J11" i="1" s="1" a="1"/>
  <c r="J11" i="1" s="1"/>
  <c r="I10" i="1"/>
  <c r="J10" i="1" s="1" a="1"/>
  <c r="J10" i="1" s="1"/>
  <c r="J393" i="1" l="1" a="1"/>
  <c r="J393" i="1" s="1"/>
  <c r="J294" i="1"/>
  <c r="J34" i="1" a="1"/>
  <c r="J34" i="1" s="1"/>
  <c r="I492" i="1"/>
  <c r="J492" i="1"/>
  <c r="J265" i="1" a="1"/>
  <c r="J265" i="1" s="1"/>
  <c r="J69" i="1"/>
  <c r="J117" i="1"/>
  <c r="J457" i="1"/>
  <c r="J171" i="1" a="1"/>
  <c r="J171" i="1" s="1"/>
  <c r="B36" i="4"/>
  <c r="B67" i="5" s="1"/>
  <c r="B31" i="4"/>
  <c r="B64" i="5" s="1"/>
  <c r="B30" i="4"/>
  <c r="B61" i="5" s="1"/>
  <c r="B29" i="4"/>
  <c r="B28" i="4"/>
  <c r="B55" i="5" s="1"/>
  <c r="B27" i="4"/>
  <c r="B52" i="5" s="1"/>
  <c r="B26" i="4"/>
  <c r="B49" i="5" s="1"/>
  <c r="B25" i="4"/>
  <c r="B24" i="4"/>
  <c r="B23" i="4"/>
  <c r="B40" i="5" s="1"/>
  <c r="B22" i="4"/>
  <c r="B37" i="5" s="1"/>
  <c r="B21" i="4"/>
  <c r="B20" i="4"/>
  <c r="B19" i="4"/>
  <c r="B28" i="5" s="1"/>
  <c r="B18" i="4"/>
  <c r="B25" i="5" s="1"/>
  <c r="B17" i="4"/>
  <c r="B16" i="4"/>
  <c r="B15" i="4"/>
  <c r="B14" i="4"/>
  <c r="B13" i="4"/>
  <c r="B12" i="4"/>
  <c r="V69" i="5"/>
  <c r="X69" i="5" s="1"/>
  <c r="A67" i="5"/>
  <c r="V66" i="5"/>
  <c r="X66" i="5" s="1"/>
  <c r="A64" i="5"/>
  <c r="V63" i="5"/>
  <c r="X63" i="5" s="1"/>
  <c r="A61" i="5"/>
  <c r="V60" i="5"/>
  <c r="X60" i="5" s="1"/>
  <c r="A58" i="5"/>
  <c r="V57" i="5"/>
  <c r="X57" i="5" s="1"/>
  <c r="A55" i="5"/>
  <c r="V54" i="5"/>
  <c r="X54" i="5" s="1"/>
  <c r="A52" i="5"/>
  <c r="V51" i="5"/>
  <c r="X51" i="5" s="1"/>
  <c r="A49" i="5"/>
  <c r="V48" i="5"/>
  <c r="X48" i="5" s="1"/>
  <c r="A46" i="5"/>
  <c r="V45" i="5"/>
  <c r="X45" i="5" s="1"/>
  <c r="A43" i="5"/>
  <c r="V42" i="5"/>
  <c r="X42" i="5" s="1"/>
  <c r="A40" i="5"/>
  <c r="V39" i="5"/>
  <c r="X39" i="5" s="1"/>
  <c r="A37" i="5"/>
  <c r="V36" i="5"/>
  <c r="X36" i="5" s="1"/>
  <c r="A34" i="5"/>
  <c r="V33" i="5"/>
  <c r="X33" i="5" s="1"/>
  <c r="A31" i="5"/>
  <c r="V30" i="5"/>
  <c r="X30" i="5" s="1"/>
  <c r="A28" i="5"/>
  <c r="V27" i="5"/>
  <c r="X27" i="5" s="1"/>
  <c r="A25" i="5"/>
  <c r="V24" i="5"/>
  <c r="X24" i="5" s="1"/>
  <c r="A22" i="5"/>
  <c r="V21" i="5"/>
  <c r="X21" i="5" s="1"/>
  <c r="A19" i="5"/>
  <c r="V18" i="5"/>
  <c r="X18" i="5" s="1"/>
  <c r="A16" i="5"/>
  <c r="V15" i="5"/>
  <c r="X15" i="5" s="1"/>
  <c r="A13" i="5"/>
  <c r="V12" i="5"/>
  <c r="X12" i="5" s="1"/>
  <c r="A10" i="5"/>
  <c r="V9" i="5"/>
  <c r="X9" i="5" s="1"/>
  <c r="A7" i="5"/>
  <c r="E35" i="4" l="1"/>
  <c r="B58" i="5"/>
  <c r="B16" i="5"/>
  <c r="B7" i="5"/>
  <c r="B43" i="5"/>
  <c r="B22" i="5"/>
  <c r="B19" i="5"/>
  <c r="B10" i="5"/>
  <c r="B31" i="5"/>
  <c r="B46" i="5"/>
  <c r="B13" i="5"/>
  <c r="B34" i="5"/>
  <c r="I77" i="1"/>
  <c r="J77" i="1" s="1" a="1"/>
  <c r="J77" i="1" s="1"/>
  <c r="I84" i="1"/>
  <c r="J84" i="1" s="1" a="1"/>
  <c r="J84" i="1" s="1"/>
  <c r="I83" i="1"/>
  <c r="J83" i="1" s="1" a="1"/>
  <c r="J83" i="1" s="1"/>
  <c r="I82" i="1"/>
  <c r="J82" i="1" s="1" a="1"/>
  <c r="J82" i="1" s="1"/>
  <c r="I76" i="1" l="1"/>
  <c r="J76" i="1" s="1" a="1"/>
  <c r="J76" i="1" s="1"/>
  <c r="I164" i="1" l="1"/>
  <c r="J164" i="1" s="1" a="1"/>
  <c r="J164" i="1" s="1"/>
  <c r="C30" i="4" l="1"/>
  <c r="D30" i="4"/>
  <c r="I187" i="1" l="1"/>
  <c r="J187" i="1" s="1" a="1"/>
  <c r="J187" i="1" s="1"/>
  <c r="I185" i="1"/>
  <c r="I215" i="1"/>
  <c r="J215" i="1" s="1" a="1"/>
  <c r="J215" i="1" s="1"/>
  <c r="I214" i="1"/>
  <c r="J214" i="1" s="1" a="1"/>
  <c r="J214" i="1" s="1"/>
  <c r="I213" i="1"/>
  <c r="J213" i="1" s="1" a="1"/>
  <c r="J213" i="1" s="1"/>
  <c r="J185" i="1" l="1" a="1"/>
  <c r="J185" i="1" s="1"/>
  <c r="I207" i="1"/>
  <c r="J207" i="1" s="1" a="1"/>
  <c r="J207" i="1" s="1"/>
  <c r="I206" i="1"/>
  <c r="J206" i="1" s="1" a="1"/>
  <c r="J206" i="1" s="1"/>
  <c r="D25" i="4"/>
  <c r="I294" i="1"/>
  <c r="I198" i="1"/>
  <c r="J198" i="1" s="1" a="1"/>
  <c r="J198" i="1" s="1"/>
  <c r="I197" i="1"/>
  <c r="J197" i="1" s="1" a="1"/>
  <c r="J197" i="1" s="1"/>
  <c r="I199" i="1"/>
  <c r="J199" i="1" s="1" a="1"/>
  <c r="J199" i="1" s="1"/>
  <c r="J170" i="1" l="1"/>
  <c r="C25" i="4"/>
  <c r="I170" i="1"/>
  <c r="C24" i="4" l="1"/>
  <c r="D24" i="4"/>
  <c r="I409" i="1" l="1"/>
  <c r="J409" i="1" s="1" a="1"/>
  <c r="J409" i="1" s="1"/>
  <c r="I396" i="1"/>
  <c r="I404" i="1"/>
  <c r="J404" i="1" s="1" a="1"/>
  <c r="J404" i="1" s="1"/>
  <c r="I87" i="1"/>
  <c r="J87" i="1" s="1" a="1"/>
  <c r="J87" i="1" s="1"/>
  <c r="I78" i="1"/>
  <c r="J78" i="1" s="1" a="1"/>
  <c r="J78" i="1" s="1"/>
  <c r="I90" i="1"/>
  <c r="J90" i="1" s="1" a="1"/>
  <c r="J90" i="1" s="1"/>
  <c r="J89" i="1" s="1"/>
  <c r="J396" i="1" l="1" a="1"/>
  <c r="J396" i="1" s="1"/>
  <c r="I403" i="1"/>
  <c r="J403" i="1" s="1" a="1"/>
  <c r="J403" i="1" s="1"/>
  <c r="I418" i="1"/>
  <c r="J418" i="1" s="1" a="1"/>
  <c r="J418" i="1" s="1"/>
  <c r="I417" i="1"/>
  <c r="J417" i="1" s="1" a="1"/>
  <c r="J417" i="1" s="1"/>
  <c r="I416" i="1"/>
  <c r="J416" i="1" s="1" a="1"/>
  <c r="J416" i="1" s="1"/>
  <c r="I405" i="1"/>
  <c r="J405" i="1" s="1" a="1"/>
  <c r="J405" i="1" s="1"/>
  <c r="I407" i="1"/>
  <c r="J407" i="1" s="1" a="1"/>
  <c r="J407" i="1" s="1"/>
  <c r="I415" i="1"/>
  <c r="J415" i="1" s="1" a="1"/>
  <c r="J415" i="1" s="1"/>
  <c r="I425" i="1"/>
  <c r="I424" i="1" s="1"/>
  <c r="I55" i="1"/>
  <c r="J55" i="1" s="1" a="1"/>
  <c r="J55" i="1" s="1"/>
  <c r="I67" i="1"/>
  <c r="J67" i="1" s="1" a="1"/>
  <c r="J67" i="1" s="1"/>
  <c r="I37" i="1"/>
  <c r="J37" i="1" l="1" a="1"/>
  <c r="J37" i="1" s="1"/>
  <c r="J33" i="1" s="1"/>
  <c r="I33" i="1"/>
  <c r="I62" i="1"/>
  <c r="J62" i="1" s="1" a="1"/>
  <c r="J62" i="1" s="1"/>
  <c r="I61" i="1"/>
  <c r="J61" i="1" s="1" a="1"/>
  <c r="J61" i="1" s="1"/>
  <c r="I414" i="1"/>
  <c r="J414" i="1" s="1" a="1"/>
  <c r="J414" i="1" s="1"/>
  <c r="I412" i="1"/>
  <c r="J412" i="1" s="1" a="1"/>
  <c r="J412" i="1" s="1"/>
  <c r="I413" i="1"/>
  <c r="J413" i="1" s="1" a="1"/>
  <c r="J413" i="1" s="1"/>
  <c r="I411" i="1"/>
  <c r="J411" i="1" s="1" a="1"/>
  <c r="J411" i="1" s="1"/>
  <c r="C27" i="4"/>
  <c r="J425" i="1" a="1"/>
  <c r="J425" i="1" s="1"/>
  <c r="J424" i="1" s="1"/>
  <c r="I79" i="1"/>
  <c r="J79" i="1" s="1" a="1"/>
  <c r="J79" i="1" s="1"/>
  <c r="I86" i="1"/>
  <c r="J86" i="1" s="1" a="1"/>
  <c r="J86" i="1" s="1"/>
  <c r="I487" i="1"/>
  <c r="J487" i="1" s="1" a="1"/>
  <c r="J487" i="1" s="1"/>
  <c r="I110" i="1"/>
  <c r="J110" i="1" s="1" a="1"/>
  <c r="J110" i="1" s="1"/>
  <c r="J392" i="1" l="1"/>
  <c r="I392" i="1"/>
  <c r="J75" i="1"/>
  <c r="I161" i="1"/>
  <c r="J161" i="1" s="1" a="1"/>
  <c r="J161" i="1" s="1"/>
  <c r="I160" i="1"/>
  <c r="J59" i="1"/>
  <c r="C158" i="1"/>
  <c r="I85" i="1"/>
  <c r="J85" i="1" s="1" a="1"/>
  <c r="J85" i="1" s="1"/>
  <c r="J81" i="1" s="1"/>
  <c r="D27" i="4" l="1"/>
  <c r="J160" i="1" a="1"/>
  <c r="J160" i="1" s="1"/>
  <c r="I165" i="1"/>
  <c r="J165" i="1" s="1" a="1"/>
  <c r="J165" i="1" s="1"/>
  <c r="I162" i="1"/>
  <c r="J162" i="1" s="1" a="1"/>
  <c r="J162" i="1" s="1"/>
  <c r="I51" i="1"/>
  <c r="J51" i="1" s="1" a="1"/>
  <c r="J51" i="1" s="1"/>
  <c r="I59" i="1"/>
  <c r="C15" i="4" l="1"/>
  <c r="I52" i="1"/>
  <c r="J52" i="1" s="1" a="1"/>
  <c r="J52" i="1" s="1"/>
  <c r="I56" i="1" l="1"/>
  <c r="I167" i="1"/>
  <c r="J167" i="1" s="1" a="1"/>
  <c r="J167" i="1" s="1"/>
  <c r="I58" i="1" l="1"/>
  <c r="J58" i="1" s="1" a="1"/>
  <c r="J58" i="1" s="1"/>
  <c r="I57" i="1"/>
  <c r="J57" i="1" s="1" a="1"/>
  <c r="J57" i="1" s="1"/>
  <c r="J56" i="1" a="1"/>
  <c r="J56" i="1" s="1"/>
  <c r="I166" i="1"/>
  <c r="J166" i="1" s="1" a="1"/>
  <c r="J166" i="1" s="1"/>
  <c r="I163" i="1"/>
  <c r="I126" i="1"/>
  <c r="J126" i="1" s="1" a="1"/>
  <c r="J126" i="1" s="1"/>
  <c r="I127" i="1"/>
  <c r="J127" i="1" s="1" a="1"/>
  <c r="J127" i="1" s="1"/>
  <c r="I133" i="1"/>
  <c r="J133" i="1" s="1" a="1"/>
  <c r="J133" i="1" s="1"/>
  <c r="I131" i="1"/>
  <c r="J131" i="1" s="1" a="1"/>
  <c r="J131" i="1" s="1"/>
  <c r="I136" i="1"/>
  <c r="J136" i="1" s="1" a="1"/>
  <c r="J136" i="1" s="1"/>
  <c r="J49" i="1" l="1"/>
  <c r="J163" i="1" a="1"/>
  <c r="J163" i="1" s="1"/>
  <c r="J159" i="1" s="1"/>
  <c r="I159" i="1"/>
  <c r="I49" i="1"/>
  <c r="I128" i="1"/>
  <c r="J128" i="1" s="1" a="1"/>
  <c r="J128" i="1" s="1"/>
  <c r="I122" i="1"/>
  <c r="I130" i="1"/>
  <c r="J130" i="1" s="1" a="1"/>
  <c r="J130" i="1" s="1"/>
  <c r="I129" i="1"/>
  <c r="J129" i="1" s="1" a="1"/>
  <c r="J129" i="1" s="1"/>
  <c r="I145" i="1"/>
  <c r="J145" i="1" s="1" a="1"/>
  <c r="J145" i="1" s="1"/>
  <c r="C14" i="4" l="1"/>
  <c r="C23" i="4"/>
  <c r="D14" i="4"/>
  <c r="C52" i="5" s="1"/>
  <c r="I488" i="1"/>
  <c r="J488" i="1" s="1" a="1"/>
  <c r="J488" i="1" s="1"/>
  <c r="J486" i="1" s="1"/>
  <c r="I148" i="1"/>
  <c r="J148" i="1" s="1" a="1"/>
  <c r="J148" i="1" s="1"/>
  <c r="J122" i="1" a="1"/>
  <c r="J122" i="1" s="1"/>
  <c r="I97" i="1"/>
  <c r="F54" i="5" l="1"/>
  <c r="F53" i="5" s="1"/>
  <c r="G54" i="5"/>
  <c r="G53" i="5" s="1"/>
  <c r="U54" i="5"/>
  <c r="U53" i="5" s="1"/>
  <c r="M54" i="5"/>
  <c r="M53" i="5" s="1"/>
  <c r="J54" i="5"/>
  <c r="J53" i="5" s="1"/>
  <c r="S54" i="5"/>
  <c r="S53" i="5" s="1"/>
  <c r="D54" i="5"/>
  <c r="D53" i="5" s="1"/>
  <c r="K54" i="5"/>
  <c r="K53" i="5" s="1"/>
  <c r="L54" i="5"/>
  <c r="L53" i="5" s="1"/>
  <c r="Q54" i="5"/>
  <c r="Q53" i="5" s="1"/>
  <c r="H54" i="5"/>
  <c r="H53" i="5" s="1"/>
  <c r="N54" i="5"/>
  <c r="N53" i="5" s="1"/>
  <c r="E54" i="5"/>
  <c r="E53" i="5" s="1"/>
  <c r="I54" i="5"/>
  <c r="I53" i="5" s="1"/>
  <c r="P54" i="5"/>
  <c r="P53" i="5" s="1"/>
  <c r="O54" i="5"/>
  <c r="O53" i="5" s="1"/>
  <c r="R54" i="5"/>
  <c r="R53" i="5" s="1"/>
  <c r="T54" i="5"/>
  <c r="T53" i="5" s="1"/>
  <c r="J121" i="1"/>
  <c r="I121" i="1"/>
  <c r="J97" i="1" a="1"/>
  <c r="J97" i="1" s="1"/>
  <c r="D31" i="4"/>
  <c r="D29" i="4"/>
  <c r="D28" i="4"/>
  <c r="I457" i="1"/>
  <c r="I486" i="1"/>
  <c r="C31" i="4" l="1"/>
  <c r="C22" i="4"/>
  <c r="V52" i="5"/>
  <c r="X53" i="5" s="1"/>
  <c r="C26" i="4"/>
  <c r="D26" i="4"/>
  <c r="C49" i="5" s="1"/>
  <c r="C29" i="4"/>
  <c r="C58" i="5"/>
  <c r="C64" i="5"/>
  <c r="I9" i="1"/>
  <c r="I8" i="1" s="1"/>
  <c r="J9" i="1" l="1" a="1"/>
  <c r="J9" i="1" s="1"/>
  <c r="M66" i="5"/>
  <c r="M65" i="5" s="1"/>
  <c r="L66" i="5"/>
  <c r="L65" i="5" s="1"/>
  <c r="H66" i="5"/>
  <c r="H65" i="5" s="1"/>
  <c r="G66" i="5"/>
  <c r="G65" i="5" s="1"/>
  <c r="F66" i="5"/>
  <c r="F65" i="5" s="1"/>
  <c r="E66" i="5"/>
  <c r="E65" i="5" s="1"/>
  <c r="U66" i="5"/>
  <c r="U65" i="5" s="1"/>
  <c r="R66" i="5"/>
  <c r="R65" i="5" s="1"/>
  <c r="Q66" i="5"/>
  <c r="Q65" i="5" s="1"/>
  <c r="P66" i="5"/>
  <c r="P65" i="5" s="1"/>
  <c r="O66" i="5"/>
  <c r="O65" i="5" s="1"/>
  <c r="N66" i="5"/>
  <c r="N65" i="5" s="1"/>
  <c r="K66" i="5"/>
  <c r="K65" i="5" s="1"/>
  <c r="J66" i="5"/>
  <c r="J65" i="5" s="1"/>
  <c r="I66" i="5"/>
  <c r="I65" i="5" s="1"/>
  <c r="D66" i="5"/>
  <c r="D65" i="5" s="1"/>
  <c r="T66" i="5"/>
  <c r="T65" i="5" s="1"/>
  <c r="S66" i="5"/>
  <c r="S65" i="5" s="1"/>
  <c r="U60" i="5"/>
  <c r="U59" i="5" s="1"/>
  <c r="T60" i="5"/>
  <c r="T59" i="5" s="1"/>
  <c r="P60" i="5"/>
  <c r="P59" i="5" s="1"/>
  <c r="O60" i="5"/>
  <c r="O59" i="5" s="1"/>
  <c r="N60" i="5"/>
  <c r="N59" i="5" s="1"/>
  <c r="M60" i="5"/>
  <c r="M59" i="5" s="1"/>
  <c r="Q60" i="5"/>
  <c r="Q59" i="5" s="1"/>
  <c r="L60" i="5"/>
  <c r="L59" i="5" s="1"/>
  <c r="K60" i="5"/>
  <c r="K59" i="5" s="1"/>
  <c r="H60" i="5"/>
  <c r="H59" i="5" s="1"/>
  <c r="G60" i="5"/>
  <c r="G59" i="5" s="1"/>
  <c r="F60" i="5"/>
  <c r="F59" i="5" s="1"/>
  <c r="E60" i="5"/>
  <c r="E59" i="5" s="1"/>
  <c r="D60" i="5"/>
  <c r="D59" i="5" s="1"/>
  <c r="S60" i="5"/>
  <c r="S59" i="5" s="1"/>
  <c r="R60" i="5"/>
  <c r="R59" i="5" s="1"/>
  <c r="J60" i="5"/>
  <c r="J59" i="5" s="1"/>
  <c r="I60" i="5"/>
  <c r="I59" i="5" s="1"/>
  <c r="M51" i="5"/>
  <c r="M50" i="5" s="1"/>
  <c r="L51" i="5"/>
  <c r="L50" i="5" s="1"/>
  <c r="H51" i="5"/>
  <c r="H50" i="5" s="1"/>
  <c r="G51" i="5"/>
  <c r="G50" i="5" s="1"/>
  <c r="F51" i="5"/>
  <c r="F50" i="5" s="1"/>
  <c r="E51" i="5"/>
  <c r="E50" i="5" s="1"/>
  <c r="U51" i="5"/>
  <c r="U50" i="5" s="1"/>
  <c r="T51" i="5"/>
  <c r="T50" i="5" s="1"/>
  <c r="S51" i="5"/>
  <c r="S50" i="5" s="1"/>
  <c r="R51" i="5"/>
  <c r="R50" i="5" s="1"/>
  <c r="Q51" i="5"/>
  <c r="Q50" i="5" s="1"/>
  <c r="P51" i="5"/>
  <c r="P50" i="5" s="1"/>
  <c r="O51" i="5"/>
  <c r="O50" i="5" s="1"/>
  <c r="K51" i="5"/>
  <c r="K50" i="5" s="1"/>
  <c r="I51" i="5"/>
  <c r="I50" i="5" s="1"/>
  <c r="N51" i="5"/>
  <c r="N50" i="5" s="1"/>
  <c r="J51" i="5"/>
  <c r="J50" i="5" s="1"/>
  <c r="D51" i="5"/>
  <c r="D50" i="5" s="1"/>
  <c r="I117" i="1"/>
  <c r="D22" i="4"/>
  <c r="D23" i="4"/>
  <c r="D21" i="4"/>
  <c r="C55" i="5" s="1"/>
  <c r="F57" i="5" l="1"/>
  <c r="F56" i="5" s="1"/>
  <c r="J8" i="1"/>
  <c r="C21" i="4"/>
  <c r="I57" i="5"/>
  <c r="I56" i="5" s="1"/>
  <c r="D57" i="5"/>
  <c r="D56" i="5" s="1"/>
  <c r="N57" i="5"/>
  <c r="N56" i="5" s="1"/>
  <c r="Q57" i="5"/>
  <c r="Q56" i="5" s="1"/>
  <c r="R57" i="5"/>
  <c r="R56" i="5" s="1"/>
  <c r="G57" i="5"/>
  <c r="G56" i="5" s="1"/>
  <c r="L57" i="5"/>
  <c r="L56" i="5" s="1"/>
  <c r="O57" i="5"/>
  <c r="O56" i="5" s="1"/>
  <c r="U57" i="5"/>
  <c r="U56" i="5" s="1"/>
  <c r="J57" i="5"/>
  <c r="J56" i="5" s="1"/>
  <c r="T57" i="5"/>
  <c r="T56" i="5" s="1"/>
  <c r="E57" i="5"/>
  <c r="E56" i="5" s="1"/>
  <c r="M57" i="5"/>
  <c r="M56" i="5" s="1"/>
  <c r="P57" i="5"/>
  <c r="P56" i="5" s="1"/>
  <c r="K57" i="5"/>
  <c r="K56" i="5" s="1"/>
  <c r="S57" i="5"/>
  <c r="S56" i="5" s="1"/>
  <c r="H57" i="5"/>
  <c r="H56" i="5" s="1"/>
  <c r="V49" i="5"/>
  <c r="X50" i="5" s="1"/>
  <c r="V64" i="5"/>
  <c r="X65" i="5" s="1"/>
  <c r="V58" i="5"/>
  <c r="X59" i="5" s="1"/>
  <c r="C37" i="5"/>
  <c r="V55" i="5" l="1"/>
  <c r="X56" i="5" s="1"/>
  <c r="I39" i="5"/>
  <c r="I38" i="5" s="1"/>
  <c r="H39" i="5"/>
  <c r="H38" i="5" s="1"/>
  <c r="D39" i="5"/>
  <c r="D38" i="5" s="1"/>
  <c r="U39" i="5"/>
  <c r="U38" i="5" s="1"/>
  <c r="M39" i="5"/>
  <c r="M38" i="5" s="1"/>
  <c r="L39" i="5"/>
  <c r="L38" i="5" s="1"/>
  <c r="K39" i="5"/>
  <c r="K38" i="5" s="1"/>
  <c r="F39" i="5"/>
  <c r="F38" i="5" s="1"/>
  <c r="E39" i="5"/>
  <c r="E38" i="5" s="1"/>
  <c r="S39" i="5"/>
  <c r="S38" i="5" s="1"/>
  <c r="T39" i="5"/>
  <c r="T38" i="5" s="1"/>
  <c r="R39" i="5"/>
  <c r="R38" i="5" s="1"/>
  <c r="Q39" i="5"/>
  <c r="Q38" i="5" s="1"/>
  <c r="P39" i="5"/>
  <c r="P38" i="5" s="1"/>
  <c r="O39" i="5"/>
  <c r="O38" i="5" s="1"/>
  <c r="N39" i="5"/>
  <c r="N38" i="5" s="1"/>
  <c r="J39" i="5"/>
  <c r="J38" i="5" s="1"/>
  <c r="G39" i="5"/>
  <c r="G38" i="5" s="1"/>
  <c r="I89" i="1"/>
  <c r="I81" i="1"/>
  <c r="I69" i="1"/>
  <c r="I75" i="1"/>
  <c r="D17" i="4"/>
  <c r="C61" i="5" s="1"/>
  <c r="D16" i="4"/>
  <c r="C13" i="5" s="1"/>
  <c r="C17" i="4" l="1"/>
  <c r="C18" i="4"/>
  <c r="C19" i="4"/>
  <c r="S15" i="5"/>
  <c r="S14" i="5" s="1"/>
  <c r="M15" i="5"/>
  <c r="M14" i="5" s="1"/>
  <c r="P15" i="5"/>
  <c r="P14" i="5" s="1"/>
  <c r="O15" i="5"/>
  <c r="O14" i="5" s="1"/>
  <c r="K15" i="5"/>
  <c r="K14" i="5" s="1"/>
  <c r="N15" i="5"/>
  <c r="N14" i="5" s="1"/>
  <c r="R15" i="5"/>
  <c r="R14" i="5" s="1"/>
  <c r="U15" i="5"/>
  <c r="U14" i="5" s="1"/>
  <c r="Q15" i="5"/>
  <c r="Q14" i="5" s="1"/>
  <c r="I15" i="5"/>
  <c r="I14" i="5" s="1"/>
  <c r="T15" i="5"/>
  <c r="T14" i="5" s="1"/>
  <c r="E15" i="5"/>
  <c r="E14" i="5" s="1"/>
  <c r="D15" i="5"/>
  <c r="L15" i="5"/>
  <c r="L14" i="5" s="1"/>
  <c r="J15" i="5"/>
  <c r="J14" i="5" s="1"/>
  <c r="H15" i="5"/>
  <c r="H14" i="5" s="1"/>
  <c r="G15" i="5"/>
  <c r="G14" i="5" s="1"/>
  <c r="F15" i="5"/>
  <c r="F14" i="5" s="1"/>
  <c r="Q63" i="5"/>
  <c r="Q62" i="5" s="1"/>
  <c r="I63" i="5"/>
  <c r="I62" i="5" s="1"/>
  <c r="S63" i="5"/>
  <c r="S62" i="5" s="1"/>
  <c r="G63" i="5"/>
  <c r="G62" i="5" s="1"/>
  <c r="E63" i="5"/>
  <c r="E62" i="5" s="1"/>
  <c r="P63" i="5"/>
  <c r="P62" i="5" s="1"/>
  <c r="R63" i="5"/>
  <c r="R62" i="5" s="1"/>
  <c r="O63" i="5"/>
  <c r="O62" i="5" s="1"/>
  <c r="U63" i="5"/>
  <c r="U62" i="5" s="1"/>
  <c r="T63" i="5"/>
  <c r="T62" i="5" s="1"/>
  <c r="M63" i="5"/>
  <c r="M62" i="5" s="1"/>
  <c r="D63" i="5"/>
  <c r="L63" i="5"/>
  <c r="L62" i="5" s="1"/>
  <c r="J63" i="5"/>
  <c r="J62" i="5" s="1"/>
  <c r="N63" i="5"/>
  <c r="N62" i="5" s="1"/>
  <c r="F63" i="5"/>
  <c r="F62" i="5" s="1"/>
  <c r="K63" i="5"/>
  <c r="K62" i="5" s="1"/>
  <c r="H63" i="5"/>
  <c r="H62" i="5" s="1"/>
  <c r="C16" i="4"/>
  <c r="V37" i="5"/>
  <c r="X38" i="5" s="1"/>
  <c r="C19" i="5"/>
  <c r="D13" i="4"/>
  <c r="D15" i="4"/>
  <c r="D12" i="4"/>
  <c r="C46" i="5" s="1"/>
  <c r="D14" i="5" l="1"/>
  <c r="V13" i="5"/>
  <c r="X14" i="5" s="1"/>
  <c r="C43" i="5"/>
  <c r="C40" i="5"/>
  <c r="D48" i="5"/>
  <c r="G48" i="5"/>
  <c r="G47" i="5" s="1"/>
  <c r="P48" i="5"/>
  <c r="P47" i="5" s="1"/>
  <c r="O48" i="5"/>
  <c r="O47" i="5" s="1"/>
  <c r="E48" i="5"/>
  <c r="E47" i="5" s="1"/>
  <c r="J48" i="5"/>
  <c r="J47" i="5" s="1"/>
  <c r="Q48" i="5"/>
  <c r="Q47" i="5" s="1"/>
  <c r="H48" i="5"/>
  <c r="H47" i="5" s="1"/>
  <c r="L48" i="5"/>
  <c r="L47" i="5" s="1"/>
  <c r="U48" i="5"/>
  <c r="U47" i="5" s="1"/>
  <c r="T48" i="5"/>
  <c r="T47" i="5" s="1"/>
  <c r="M48" i="5"/>
  <c r="M47" i="5" s="1"/>
  <c r="S48" i="5"/>
  <c r="S47" i="5" s="1"/>
  <c r="I48" i="5"/>
  <c r="I47" i="5" s="1"/>
  <c r="K48" i="5"/>
  <c r="K47" i="5" s="1"/>
  <c r="N48" i="5"/>
  <c r="N47" i="5" s="1"/>
  <c r="R48" i="5"/>
  <c r="R47" i="5" s="1"/>
  <c r="F48" i="5"/>
  <c r="F47" i="5" s="1"/>
  <c r="D62" i="5"/>
  <c r="V61" i="5"/>
  <c r="X62" i="5" s="1"/>
  <c r="M21" i="5"/>
  <c r="M20" i="5" s="1"/>
  <c r="L21" i="5"/>
  <c r="L20" i="5" s="1"/>
  <c r="H21" i="5"/>
  <c r="H20" i="5" s="1"/>
  <c r="G21" i="5"/>
  <c r="G20" i="5" s="1"/>
  <c r="F21" i="5"/>
  <c r="F20" i="5" s="1"/>
  <c r="U21" i="5"/>
  <c r="U20" i="5" s="1"/>
  <c r="Q21" i="5"/>
  <c r="Q20" i="5" s="1"/>
  <c r="P21" i="5"/>
  <c r="P20" i="5" s="1"/>
  <c r="O21" i="5"/>
  <c r="O20" i="5" s="1"/>
  <c r="N21" i="5"/>
  <c r="N20" i="5" s="1"/>
  <c r="K21" i="5"/>
  <c r="K20" i="5" s="1"/>
  <c r="J21" i="5"/>
  <c r="J20" i="5" s="1"/>
  <c r="I21" i="5"/>
  <c r="I20" i="5" s="1"/>
  <c r="E21" i="5"/>
  <c r="E20" i="5" s="1"/>
  <c r="D21" i="5"/>
  <c r="D20" i="5" s="1"/>
  <c r="T21" i="5"/>
  <c r="T20" i="5" s="1"/>
  <c r="S21" i="5"/>
  <c r="S20" i="5" s="1"/>
  <c r="R21" i="5"/>
  <c r="R20" i="5" s="1"/>
  <c r="C13" i="4"/>
  <c r="C16" i="5"/>
  <c r="C10" i="5"/>
  <c r="C7" i="5"/>
  <c r="P9" i="5" s="1"/>
  <c r="D18" i="4"/>
  <c r="C34" i="5" s="1"/>
  <c r="D19" i="4"/>
  <c r="J45" i="5" l="1"/>
  <c r="J44" i="5" s="1"/>
  <c r="O45" i="5"/>
  <c r="O44" i="5" s="1"/>
  <c r="T45" i="5"/>
  <c r="T44" i="5" s="1"/>
  <c r="L45" i="5"/>
  <c r="L44" i="5" s="1"/>
  <c r="M45" i="5"/>
  <c r="M44" i="5" s="1"/>
  <c r="U45" i="5"/>
  <c r="U44" i="5" s="1"/>
  <c r="Q45" i="5"/>
  <c r="Q44" i="5" s="1"/>
  <c r="R45" i="5"/>
  <c r="R44" i="5" s="1"/>
  <c r="P45" i="5"/>
  <c r="P44" i="5" s="1"/>
  <c r="K45" i="5"/>
  <c r="K44" i="5" s="1"/>
  <c r="E45" i="5"/>
  <c r="E44" i="5" s="1"/>
  <c r="S45" i="5"/>
  <c r="S44" i="5" s="1"/>
  <c r="D45" i="5"/>
  <c r="D44" i="5" s="1"/>
  <c r="I45" i="5"/>
  <c r="I44" i="5" s="1"/>
  <c r="N45" i="5"/>
  <c r="N44" i="5" s="1"/>
  <c r="F45" i="5"/>
  <c r="F44" i="5" s="1"/>
  <c r="G45" i="5"/>
  <c r="G44" i="5" s="1"/>
  <c r="D47" i="5"/>
  <c r="V46" i="5"/>
  <c r="X47" i="5" s="1"/>
  <c r="H42" i="5"/>
  <c r="H41" i="5" s="1"/>
  <c r="G42" i="5"/>
  <c r="G41" i="5" s="1"/>
  <c r="F42" i="5"/>
  <c r="F41" i="5" s="1"/>
  <c r="P42" i="5"/>
  <c r="P41" i="5" s="1"/>
  <c r="K42" i="5"/>
  <c r="K41" i="5" s="1"/>
  <c r="D42" i="5"/>
  <c r="S42" i="5"/>
  <c r="S41" i="5" s="1"/>
  <c r="Q42" i="5"/>
  <c r="Q41" i="5" s="1"/>
  <c r="O42" i="5"/>
  <c r="O41" i="5" s="1"/>
  <c r="M42" i="5"/>
  <c r="M41" i="5" s="1"/>
  <c r="J42" i="5"/>
  <c r="J41" i="5" s="1"/>
  <c r="I42" i="5"/>
  <c r="I41" i="5" s="1"/>
  <c r="U42" i="5"/>
  <c r="U41" i="5" s="1"/>
  <c r="L42" i="5"/>
  <c r="L41" i="5" s="1"/>
  <c r="T42" i="5"/>
  <c r="T41" i="5" s="1"/>
  <c r="N42" i="5"/>
  <c r="N41" i="5" s="1"/>
  <c r="E42" i="5"/>
  <c r="E41" i="5" s="1"/>
  <c r="R42" i="5"/>
  <c r="R41" i="5" s="1"/>
  <c r="H45" i="5"/>
  <c r="H44" i="5" s="1"/>
  <c r="P36" i="5"/>
  <c r="P35" i="5" s="1"/>
  <c r="L36" i="5"/>
  <c r="L35" i="5" s="1"/>
  <c r="T36" i="5"/>
  <c r="T35" i="5" s="1"/>
  <c r="S36" i="5"/>
  <c r="S35" i="5" s="1"/>
  <c r="N36" i="5"/>
  <c r="N35" i="5" s="1"/>
  <c r="H36" i="5"/>
  <c r="H35" i="5" s="1"/>
  <c r="U36" i="5"/>
  <c r="U35" i="5" s="1"/>
  <c r="R36" i="5"/>
  <c r="R35" i="5" s="1"/>
  <c r="K36" i="5"/>
  <c r="K35" i="5" s="1"/>
  <c r="J36" i="5"/>
  <c r="J35" i="5" s="1"/>
  <c r="I36" i="5"/>
  <c r="I35" i="5" s="1"/>
  <c r="M36" i="5"/>
  <c r="M35" i="5" s="1"/>
  <c r="O36" i="5"/>
  <c r="O35" i="5" s="1"/>
  <c r="D36" i="5"/>
  <c r="G36" i="5"/>
  <c r="G35" i="5" s="1"/>
  <c r="F36" i="5"/>
  <c r="F35" i="5" s="1"/>
  <c r="E36" i="5"/>
  <c r="E35" i="5" s="1"/>
  <c r="Q36" i="5"/>
  <c r="Q35" i="5" s="1"/>
  <c r="E12" i="5"/>
  <c r="E11" i="5" s="1"/>
  <c r="D12" i="5"/>
  <c r="D11" i="5" s="1"/>
  <c r="T12" i="5"/>
  <c r="T11" i="5" s="1"/>
  <c r="S12" i="5"/>
  <c r="S11" i="5" s="1"/>
  <c r="R12" i="5"/>
  <c r="R11" i="5" s="1"/>
  <c r="N12" i="5"/>
  <c r="N11" i="5" s="1"/>
  <c r="M12" i="5"/>
  <c r="M11" i="5" s="1"/>
  <c r="I12" i="5"/>
  <c r="I11" i="5" s="1"/>
  <c r="H12" i="5"/>
  <c r="H11" i="5" s="1"/>
  <c r="G12" i="5"/>
  <c r="G11" i="5" s="1"/>
  <c r="F12" i="5"/>
  <c r="F11" i="5" s="1"/>
  <c r="U12" i="5"/>
  <c r="U11" i="5" s="1"/>
  <c r="Q12" i="5"/>
  <c r="Q11" i="5" s="1"/>
  <c r="P12" i="5"/>
  <c r="P11" i="5" s="1"/>
  <c r="O12" i="5"/>
  <c r="O11" i="5" s="1"/>
  <c r="L12" i="5"/>
  <c r="L11" i="5" s="1"/>
  <c r="K12" i="5"/>
  <c r="K11" i="5" s="1"/>
  <c r="J12" i="5"/>
  <c r="J11" i="5" s="1"/>
  <c r="Q18" i="5"/>
  <c r="Q17" i="5" s="1"/>
  <c r="P18" i="5"/>
  <c r="P17" i="5" s="1"/>
  <c r="L18" i="5"/>
  <c r="L17" i="5" s="1"/>
  <c r="K18" i="5"/>
  <c r="K17" i="5" s="1"/>
  <c r="J18" i="5"/>
  <c r="J17" i="5" s="1"/>
  <c r="U18" i="5"/>
  <c r="U17" i="5" s="1"/>
  <c r="T18" i="5"/>
  <c r="T17" i="5" s="1"/>
  <c r="N18" i="5"/>
  <c r="N17" i="5" s="1"/>
  <c r="M18" i="5"/>
  <c r="M17" i="5" s="1"/>
  <c r="I18" i="5"/>
  <c r="I17" i="5" s="1"/>
  <c r="H18" i="5"/>
  <c r="H17" i="5" s="1"/>
  <c r="G18" i="5"/>
  <c r="G17" i="5" s="1"/>
  <c r="F18" i="5"/>
  <c r="F17" i="5" s="1"/>
  <c r="D18" i="5"/>
  <c r="D17" i="5" s="1"/>
  <c r="E18" i="5"/>
  <c r="E17" i="5" s="1"/>
  <c r="S18" i="5"/>
  <c r="S17" i="5" s="1"/>
  <c r="R18" i="5"/>
  <c r="R17" i="5" s="1"/>
  <c r="O18" i="5"/>
  <c r="O17" i="5" s="1"/>
  <c r="C12" i="4"/>
  <c r="L9" i="5"/>
  <c r="L8" i="5" s="1"/>
  <c r="S9" i="5"/>
  <c r="S8" i="5" s="1"/>
  <c r="K9" i="5"/>
  <c r="K8" i="5" s="1"/>
  <c r="F9" i="5"/>
  <c r="F8" i="5" s="1"/>
  <c r="M9" i="5"/>
  <c r="M8" i="5" s="1"/>
  <c r="D9" i="5"/>
  <c r="D8" i="5" s="1"/>
  <c r="P8" i="5"/>
  <c r="N9" i="5"/>
  <c r="N8" i="5" s="1"/>
  <c r="V19" i="5"/>
  <c r="X20" i="5" s="1"/>
  <c r="T9" i="5"/>
  <c r="T8" i="5" s="1"/>
  <c r="R9" i="5"/>
  <c r="R8" i="5" s="1"/>
  <c r="C28" i="5"/>
  <c r="O9" i="5"/>
  <c r="O8" i="5" s="1"/>
  <c r="G9" i="5"/>
  <c r="G8" i="5" s="1"/>
  <c r="H9" i="5"/>
  <c r="H8" i="5" s="1"/>
  <c r="Q9" i="5"/>
  <c r="Q8" i="5" s="1"/>
  <c r="J9" i="5"/>
  <c r="J8" i="5" s="1"/>
  <c r="U9" i="5"/>
  <c r="U8" i="5" s="1"/>
  <c r="E9" i="5"/>
  <c r="E8" i="5" s="1"/>
  <c r="I9" i="5"/>
  <c r="I8" i="5" s="1"/>
  <c r="V43" i="5" l="1"/>
  <c r="X44" i="5" s="1"/>
  <c r="V40" i="5"/>
  <c r="X41" i="5" s="1"/>
  <c r="D41" i="5"/>
  <c r="D35" i="5"/>
  <c r="V34" i="5"/>
  <c r="X35" i="5" s="1"/>
  <c r="U30" i="5"/>
  <c r="U29" i="5" s="1"/>
  <c r="T30" i="5"/>
  <c r="T29" i="5" s="1"/>
  <c r="P30" i="5"/>
  <c r="P29" i="5" s="1"/>
  <c r="O30" i="5"/>
  <c r="O29" i="5" s="1"/>
  <c r="N30" i="5"/>
  <c r="N29" i="5" s="1"/>
  <c r="E30" i="5"/>
  <c r="E29" i="5" s="1"/>
  <c r="D30" i="5"/>
  <c r="D29" i="5" s="1"/>
  <c r="S30" i="5"/>
  <c r="S29" i="5" s="1"/>
  <c r="R30" i="5"/>
  <c r="R29" i="5" s="1"/>
  <c r="Q30" i="5"/>
  <c r="Q29" i="5" s="1"/>
  <c r="M30" i="5"/>
  <c r="M29" i="5" s="1"/>
  <c r="I30" i="5"/>
  <c r="I29" i="5" s="1"/>
  <c r="L30" i="5"/>
  <c r="L29" i="5" s="1"/>
  <c r="K30" i="5"/>
  <c r="K29" i="5" s="1"/>
  <c r="J30" i="5"/>
  <c r="J29" i="5" s="1"/>
  <c r="H30" i="5"/>
  <c r="H29" i="5" s="1"/>
  <c r="G30" i="5"/>
  <c r="G29" i="5" s="1"/>
  <c r="F30" i="5"/>
  <c r="F29" i="5" s="1"/>
  <c r="V10" i="5"/>
  <c r="X11" i="5" s="1"/>
  <c r="V16" i="5"/>
  <c r="X17" i="5" s="1"/>
  <c r="V7" i="5"/>
  <c r="X8" i="5" s="1"/>
  <c r="V28" i="5" l="1"/>
  <c r="X29" i="5" s="1"/>
  <c r="I101" i="1"/>
  <c r="I96" i="1" s="1"/>
  <c r="J490" i="1" s="1"/>
  <c r="H495" i="1" s="1"/>
  <c r="H496" i="1" s="1"/>
  <c r="I496" i="1" l="1"/>
  <c r="J101" i="1" a="1"/>
  <c r="J101" i="1" s="1"/>
  <c r="J491" i="1" s="1"/>
  <c r="C20" i="4"/>
  <c r="E33" i="4" s="1"/>
  <c r="J494" i="1" l="1"/>
  <c r="I491" i="1"/>
  <c r="J96" i="1"/>
  <c r="D36" i="4"/>
  <c r="D20" i="4" l="1"/>
  <c r="C22" i="5" s="1"/>
  <c r="C25" i="5"/>
  <c r="J498" i="1"/>
  <c r="E34" i="4"/>
  <c r="D37" i="4" s="1"/>
  <c r="C67" i="5"/>
  <c r="C31" i="5" l="1"/>
  <c r="J24" i="5"/>
  <c r="J23" i="5" s="1"/>
  <c r="O24" i="5"/>
  <c r="O23" i="5" s="1"/>
  <c r="D24" i="5"/>
  <c r="D23" i="5" s="1"/>
  <c r="N24" i="5"/>
  <c r="N23" i="5" s="1"/>
  <c r="S24" i="5"/>
  <c r="S23" i="5" s="1"/>
  <c r="T24" i="5"/>
  <c r="T23" i="5" s="1"/>
  <c r="E24" i="5"/>
  <c r="E23" i="5" s="1"/>
  <c r="P24" i="5"/>
  <c r="P23" i="5" s="1"/>
  <c r="H24" i="5"/>
  <c r="F24" i="5"/>
  <c r="F23" i="5" s="1"/>
  <c r="G24" i="5"/>
  <c r="G23" i="5" s="1"/>
  <c r="M24" i="5"/>
  <c r="M23" i="5" s="1"/>
  <c r="Q24" i="5"/>
  <c r="Q23" i="5" s="1"/>
  <c r="U24" i="5"/>
  <c r="U23" i="5" s="1"/>
  <c r="I24" i="5"/>
  <c r="I23" i="5" s="1"/>
  <c r="R24" i="5"/>
  <c r="R23" i="5" s="1"/>
  <c r="K24" i="5"/>
  <c r="K23" i="5" s="1"/>
  <c r="L24" i="5"/>
  <c r="L23" i="5" s="1"/>
  <c r="L27" i="5"/>
  <c r="L26" i="5" s="1"/>
  <c r="J27" i="5"/>
  <c r="J26" i="5" s="1"/>
  <c r="M27" i="5"/>
  <c r="M26" i="5" s="1"/>
  <c r="E27" i="5"/>
  <c r="E26" i="5" s="1"/>
  <c r="N27" i="5"/>
  <c r="N26" i="5" s="1"/>
  <c r="H27" i="5"/>
  <c r="H26" i="5" s="1"/>
  <c r="F27" i="5"/>
  <c r="F26" i="5" s="1"/>
  <c r="R27" i="5"/>
  <c r="R26" i="5" s="1"/>
  <c r="Q27" i="5"/>
  <c r="Q26" i="5" s="1"/>
  <c r="I27" i="5"/>
  <c r="I26" i="5" s="1"/>
  <c r="K26" i="5"/>
  <c r="D27" i="5"/>
  <c r="T27" i="5"/>
  <c r="T26" i="5" s="1"/>
  <c r="S27" i="5"/>
  <c r="S26" i="5" s="1"/>
  <c r="G27" i="5"/>
  <c r="G26" i="5" s="1"/>
  <c r="U27" i="5"/>
  <c r="U26" i="5" s="1"/>
  <c r="P27" i="5"/>
  <c r="P26" i="5" s="1"/>
  <c r="O27" i="5"/>
  <c r="O26" i="5" s="1"/>
  <c r="J4" i="1"/>
  <c r="J69" i="5"/>
  <c r="M69" i="5"/>
  <c r="Q69" i="5"/>
  <c r="R69" i="5"/>
  <c r="D69" i="5"/>
  <c r="L69" i="5"/>
  <c r="I69" i="5"/>
  <c r="N69" i="5"/>
  <c r="E69" i="5"/>
  <c r="G69" i="5"/>
  <c r="T69" i="5"/>
  <c r="P69" i="5"/>
  <c r="H69" i="5"/>
  <c r="F69" i="5"/>
  <c r="S69" i="5"/>
  <c r="U69" i="5"/>
  <c r="K69" i="5"/>
  <c r="O69" i="5"/>
  <c r="I33" i="5" l="1"/>
  <c r="I32" i="5" s="1"/>
  <c r="G33" i="5"/>
  <c r="G32" i="5" s="1"/>
  <c r="H33" i="5"/>
  <c r="H32" i="5" s="1"/>
  <c r="T33" i="5"/>
  <c r="T32" i="5" s="1"/>
  <c r="J33" i="5"/>
  <c r="J32" i="5" s="1"/>
  <c r="Q33" i="5"/>
  <c r="Q32" i="5" s="1"/>
  <c r="U33" i="5"/>
  <c r="U32" i="5" s="1"/>
  <c r="D33" i="5"/>
  <c r="D32" i="5" s="1"/>
  <c r="R33" i="5"/>
  <c r="R32" i="5" s="1"/>
  <c r="P33" i="5"/>
  <c r="P32" i="5" s="1"/>
  <c r="E33" i="5"/>
  <c r="E32" i="5" s="1"/>
  <c r="S33" i="5"/>
  <c r="S32" i="5" s="1"/>
  <c r="C71" i="5"/>
  <c r="O33" i="5"/>
  <c r="O32" i="5" s="1"/>
  <c r="M33" i="5"/>
  <c r="M32" i="5" s="1"/>
  <c r="K33" i="5"/>
  <c r="K32" i="5" s="1"/>
  <c r="L33" i="5"/>
  <c r="L32" i="5" s="1"/>
  <c r="F33" i="5"/>
  <c r="F32" i="5" s="1"/>
  <c r="N33" i="5"/>
  <c r="N32" i="5" s="1"/>
  <c r="V22" i="5"/>
  <c r="X23" i="5" s="1"/>
  <c r="D26" i="5"/>
  <c r="V25" i="5"/>
  <c r="X26" i="5" s="1"/>
  <c r="E26" i="4"/>
  <c r="E17" i="4"/>
  <c r="E36" i="4"/>
  <c r="E14" i="4"/>
  <c r="E27" i="4"/>
  <c r="E25" i="4"/>
  <c r="E24" i="4"/>
  <c r="E19" i="4"/>
  <c r="E12" i="4"/>
  <c r="E28" i="4"/>
  <c r="E16" i="4"/>
  <c r="E20" i="4"/>
  <c r="E30" i="4"/>
  <c r="E29" i="4"/>
  <c r="E22" i="4"/>
  <c r="E13" i="4"/>
  <c r="E31" i="4"/>
  <c r="E23" i="4"/>
  <c r="E15" i="4"/>
  <c r="E18" i="4"/>
  <c r="E21" i="4"/>
  <c r="H68" i="5"/>
  <c r="H71" i="5"/>
  <c r="P68" i="5"/>
  <c r="P71" i="5"/>
  <c r="T68" i="5"/>
  <c r="G68" i="5"/>
  <c r="E68" i="5"/>
  <c r="E71" i="5"/>
  <c r="N68" i="5"/>
  <c r="I68" i="5"/>
  <c r="L68" i="5"/>
  <c r="D68" i="5"/>
  <c r="V67" i="5"/>
  <c r="O68" i="5"/>
  <c r="R68" i="5"/>
  <c r="Q68" i="5"/>
  <c r="K68" i="5"/>
  <c r="M68" i="5"/>
  <c r="U68" i="5"/>
  <c r="J68" i="5"/>
  <c r="F68" i="5"/>
  <c r="F71" i="5"/>
  <c r="S68" i="5"/>
  <c r="S71" i="5"/>
  <c r="I71" i="5" l="1"/>
  <c r="G71" i="5"/>
  <c r="J71" i="5"/>
  <c r="T71" i="5"/>
  <c r="U71" i="5"/>
  <c r="R71" i="5"/>
  <c r="K71" i="5"/>
  <c r="L71" i="5"/>
  <c r="Q71" i="5"/>
  <c r="D71" i="5"/>
  <c r="D72" i="5" s="1"/>
  <c r="E72" i="5" s="1"/>
  <c r="F72" i="5" s="1"/>
  <c r="G72" i="5" s="1"/>
  <c r="H72" i="5" s="1"/>
  <c r="M71" i="5"/>
  <c r="O71" i="5"/>
  <c r="N71" i="5"/>
  <c r="V31" i="5"/>
  <c r="X32" i="5" s="1"/>
  <c r="E37" i="4"/>
  <c r="X68" i="5"/>
  <c r="I72" i="5" l="1"/>
  <c r="J72" i="5"/>
  <c r="K72" i="5"/>
  <c r="L72" i="5" s="1"/>
  <c r="M72" i="5" s="1"/>
  <c r="N72" i="5" s="1"/>
  <c r="O72" i="5" s="1"/>
  <c r="P72" i="5" s="1"/>
  <c r="Q72" i="5" s="1"/>
  <c r="R72" i="5" s="1"/>
  <c r="S72" i="5" s="1"/>
  <c r="T72" i="5" s="1"/>
  <c r="U72" i="5" s="1"/>
  <c r="V71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<sst xmlns="http://schemas.openxmlformats.org/spreadsheetml/2006/main" count="2892" uniqueCount="1460">
  <si>
    <t>ITEM</t>
  </si>
  <si>
    <t>DESCRIÇÃO</t>
  </si>
  <si>
    <t>UNIDADE</t>
  </si>
  <si>
    <t>QUANTIDADE</t>
  </si>
  <si>
    <t>VALOR UNIT.</t>
  </si>
  <si>
    <t>BDI</t>
  </si>
  <si>
    <t>VALOR TOTAL S/ BDI</t>
  </si>
  <si>
    <t>VALOR TOTAL C/ BDI</t>
  </si>
  <si>
    <t>BDI SERVIÇO</t>
  </si>
  <si>
    <t>UN</t>
  </si>
  <si>
    <t>01.02.091</t>
  </si>
  <si>
    <t>Parecer técnico de fundações, contenções e recomendações gerais, para empreendimentos com área construída de 2.001 a 5.000 m²</t>
  </si>
  <si>
    <t>01.17.031</t>
  </si>
  <si>
    <t>Projeto executivo de arquitetura em formato A1</t>
  </si>
  <si>
    <t>01.17.041</t>
  </si>
  <si>
    <t>Projeto executivo de arquitetura em formato A0</t>
  </si>
  <si>
    <t>01.17.051</t>
  </si>
  <si>
    <t>Projeto executivo de estrutura em formato A1</t>
  </si>
  <si>
    <t>01.17.061</t>
  </si>
  <si>
    <t>Projeto executivo de estrutura em formato A0</t>
  </si>
  <si>
    <t>01.17.071</t>
  </si>
  <si>
    <t>Projeto executivo de instalações hidráulicas em formato A1</t>
  </si>
  <si>
    <t>01.17.081</t>
  </si>
  <si>
    <t>Projeto executivo de instalações hidráulicas em formato A0</t>
  </si>
  <si>
    <t>01.17.111</t>
  </si>
  <si>
    <t>Projeto executivo de instalações elétricas em formato A1</t>
  </si>
  <si>
    <t>01.17.121</t>
  </si>
  <si>
    <t>Projeto executivo de instalações elétricas em formato A0</t>
  </si>
  <si>
    <t>01.17.161</t>
  </si>
  <si>
    <t>Projeto executivo de climatização em formato A0</t>
  </si>
  <si>
    <t>TX</t>
  </si>
  <si>
    <t>M2</t>
  </si>
  <si>
    <t>01.21.010</t>
  </si>
  <si>
    <t>Taxa de mobilização e desmobilização de equipamentos para execução de sondagem</t>
  </si>
  <si>
    <t>M</t>
  </si>
  <si>
    <t>01.21.120</t>
  </si>
  <si>
    <t>Sondagem do terreno rotativa em solo</t>
  </si>
  <si>
    <t>M3</t>
  </si>
  <si>
    <t>CJ</t>
  </si>
  <si>
    <t>02.01.021</t>
  </si>
  <si>
    <t>Construção provisória em madeira - fornecimento e montagem</t>
  </si>
  <si>
    <t>02.01.171</t>
  </si>
  <si>
    <t>Sanitário/vestiário provisório em alvenaria</t>
  </si>
  <si>
    <t>02.01.180</t>
  </si>
  <si>
    <t>Banheiro químico modelo Standard, com manutenção conforme exigências da CETESB</t>
  </si>
  <si>
    <t>UNMES</t>
  </si>
  <si>
    <t>02.01.200</t>
  </si>
  <si>
    <t>Desmobilização de construção provisória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</si>
  <si>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</si>
  <si>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</si>
  <si>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</si>
  <si>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</si>
  <si>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02.02.160</t>
  </si>
  <si>
    <t>Locação de container tipo guarita - área mínima de 4,60 m²</t>
  </si>
  <si>
    <t>02.03.060</t>
  </si>
  <si>
    <t>Proteção de fachada com tela de nylon</t>
  </si>
  <si>
    <t>02.03.120</t>
  </si>
  <si>
    <t>Tapume fixo para fechamento de áreas, com portão</t>
  </si>
  <si>
    <t>M2MES</t>
  </si>
  <si>
    <t>02.05.090</t>
  </si>
  <si>
    <t>Montagem e desmontagem de andaime tubular fachadeiro com altura até 10 m</t>
  </si>
  <si>
    <t>02.05.212</t>
  </si>
  <si>
    <t>Andaime tubular fachadeiro com piso metálico e sapatas ajustáveis</t>
  </si>
  <si>
    <t>02.08.020</t>
  </si>
  <si>
    <t>Placa de identificação para obra</t>
  </si>
  <si>
    <t>02.09.130</t>
  </si>
  <si>
    <t>Limpeza mecanizada do terreno, inclusive troncos com diâmetro acima de 15 cm até 50 cm, com caminhão à disposição dentro da obra, até o raio de 1 km</t>
  </si>
  <si>
    <t>02.10.020</t>
  </si>
  <si>
    <t>Locação de obra de edificação</t>
  </si>
  <si>
    <t>KG</t>
  </si>
  <si>
    <t>05.09.007</t>
  </si>
  <si>
    <t>Taxa de destinação de resíduo sólido em aterro, tipo solo/terra</t>
  </si>
  <si>
    <t>05.10.010</t>
  </si>
  <si>
    <t>Carregamento mecanizado de solo de 1ª e 2ª categoria</t>
  </si>
  <si>
    <t>05.10.025</t>
  </si>
  <si>
    <t>Transporte de solo de 1ª e 2ª categoria por caminhão para distâncias superiores ao 15° km até o 20° km</t>
  </si>
  <si>
    <t>06.02.020</t>
  </si>
  <si>
    <t>Escavação manual em solo de 1ª e 2ª categoria em vala ou cava até 1,5 m</t>
  </si>
  <si>
    <t>06.11.020</t>
  </si>
  <si>
    <t>Reaterro manual para simples regularização sem compactação</t>
  </si>
  <si>
    <t>06.14.020</t>
  </si>
  <si>
    <t>Carga manual de solo</t>
  </si>
  <si>
    <t>07.01.020</t>
  </si>
  <si>
    <t>Escavação e carga mecanizada em solo de 1ª categoria, em campo aberto</t>
  </si>
  <si>
    <t>07.10.020</t>
  </si>
  <si>
    <t>Espalhamento de solo em bota-fora com compactação sem controle</t>
  </si>
  <si>
    <t>08.02.050</t>
  </si>
  <si>
    <t>Cimbramento tubular metálico</t>
  </si>
  <si>
    <t>M3MES</t>
  </si>
  <si>
    <t>08.02.060</t>
  </si>
  <si>
    <t>Montagem e desmontagem de cimbramento tubular metálico</t>
  </si>
  <si>
    <t>09.01.020</t>
  </si>
  <si>
    <t>Forma em madeira comum para fundação</t>
  </si>
  <si>
    <t>09.01.030</t>
  </si>
  <si>
    <t>Forma em madeira comum para estrutura</t>
  </si>
  <si>
    <t>10.01.040</t>
  </si>
  <si>
    <t>Armadura em barra de aço CA-50 (A ou B) fyk = 500 MPa</t>
  </si>
  <si>
    <t>10.01.060</t>
  </si>
  <si>
    <t>Armadura em barra de aço CA-60 (A ou B) fyk = 600 MPa</t>
  </si>
  <si>
    <t>10.02.020</t>
  </si>
  <si>
    <t>Armadura em tela soldada de aço</t>
  </si>
  <si>
    <t>11.01.320</t>
  </si>
  <si>
    <t>Concreto usinado, fck = 30 MPa - para bombeamento</t>
  </si>
  <si>
    <t>11.01.321</t>
  </si>
  <si>
    <t>Concreto usinado, fck = 35 MPa - para bombeamento</t>
  </si>
  <si>
    <t>11.01.520</t>
  </si>
  <si>
    <t>Concreto usinado, fck = 30 MPa - para bombeamento em estaca hélice contínua</t>
  </si>
  <si>
    <t>11.02.020</t>
  </si>
  <si>
    <t>Concreto usinado não estrutural mínimo 150 kg cimento / m³</t>
  </si>
  <si>
    <t>11.11</t>
  </si>
  <si>
    <t>11.16</t>
  </si>
  <si>
    <t>11.16.040</t>
  </si>
  <si>
    <t>Lançamento e adensamento de concreto ou massa em fundação</t>
  </si>
  <si>
    <t>11.16.060</t>
  </si>
  <si>
    <t>Lançamento e adensamento de concreto ou massa em estrutura</t>
  </si>
  <si>
    <t>11.18</t>
  </si>
  <si>
    <t>11.18.060</t>
  </si>
  <si>
    <t>Lona plástica preta - uso geral</t>
  </si>
  <si>
    <t>11.20</t>
  </si>
  <si>
    <t>12.12.016</t>
  </si>
  <si>
    <t>Estaca tipo hélice contínua, diâmetro de 30 cm em solo</t>
  </si>
  <si>
    <t>14.01.050</t>
  </si>
  <si>
    <t>Alvenaria de embasamento em bloco de concreto de 14 x 19 x 39 cm - classe A</t>
  </si>
  <si>
    <t>14.01.060</t>
  </si>
  <si>
    <t>Alvenaria de embasamento em bloco de concreto de 19 x 19 x 39 cm - classe A</t>
  </si>
  <si>
    <t>14.10</t>
  </si>
  <si>
    <t>14.10.121</t>
  </si>
  <si>
    <t>Alvenaria de bloco de concreto de vedação de 19 cm - classe C</t>
  </si>
  <si>
    <t>14.11</t>
  </si>
  <si>
    <t>14.15</t>
  </si>
  <si>
    <t>14.20</t>
  </si>
  <si>
    <t>14.20.010</t>
  </si>
  <si>
    <t>Vergas, contravergas e pilaretes de concreto armado</t>
  </si>
  <si>
    <t>14.28</t>
  </si>
  <si>
    <t>14.30</t>
  </si>
  <si>
    <t>14.30.070</t>
  </si>
  <si>
    <t>Divisória sanitária em painel laminado melamínico estrutural com perfis em alumínio, inclusive ferragem completa para vão de porta</t>
  </si>
  <si>
    <t>14.30.310</t>
  </si>
  <si>
    <t>Divisória em placas de gesso acartonado, resistência ao fogo 30 minutos, espessura 100/70mm - 1ST / 1ST</t>
  </si>
  <si>
    <t>14.31</t>
  </si>
  <si>
    <t>14.40</t>
  </si>
  <si>
    <t>15.03.030</t>
  </si>
  <si>
    <t>Fornecimento e montagem de estrutura em aço ASTM-A36, sem pintura</t>
  </si>
  <si>
    <t>15.20</t>
  </si>
  <si>
    <t>16.10</t>
  </si>
  <si>
    <t>16.12</t>
  </si>
  <si>
    <t>16.13</t>
  </si>
  <si>
    <t>16.13.060</t>
  </si>
  <si>
    <t>16.16</t>
  </si>
  <si>
    <t>16.20</t>
  </si>
  <si>
    <t>16.33.052</t>
  </si>
  <si>
    <t>Calha, rufo, afins em chapa galvanizada nº 24 - corte 0,50 m</t>
  </si>
  <si>
    <t>16.33.062</t>
  </si>
  <si>
    <t>Calha, rufo, afins em chapa galvanizada nº 24 - corte 1,00 m</t>
  </si>
  <si>
    <t>17.01.020</t>
  </si>
  <si>
    <t>Argamassa de regularização e/ou proteção</t>
  </si>
  <si>
    <t>17.01.040</t>
  </si>
  <si>
    <t>Lastro de concreto impermeabilizado</t>
  </si>
  <si>
    <t>17.01.060</t>
  </si>
  <si>
    <t>Regularização de piso com nata de cimento e adesivo de alto desempenho</t>
  </si>
  <si>
    <t>17.02.020</t>
  </si>
  <si>
    <t>Chapisco</t>
  </si>
  <si>
    <t>17.02.140</t>
  </si>
  <si>
    <t>Emboço desempenado com espuma de poliéster</t>
  </si>
  <si>
    <t>17.02.220</t>
  </si>
  <si>
    <t>Reboco</t>
  </si>
  <si>
    <t>17.03.060</t>
  </si>
  <si>
    <t>Cimentado desempenado e alisado com corante (queimado)</t>
  </si>
  <si>
    <t>17.03.320</t>
  </si>
  <si>
    <t>Rodapé em cimentado desempenado e alisado com altura 10 cm</t>
  </si>
  <si>
    <t>17.20.040</t>
  </si>
  <si>
    <t>Revestimento em granito lavado tipo Fulget uso externo, em faixas até 40 cm</t>
  </si>
  <si>
    <t>17.20.050</t>
  </si>
  <si>
    <t>Friso para junta de dilatação em revestimento de granito lavado tipo Fulget</t>
  </si>
  <si>
    <t>17.20.060</t>
  </si>
  <si>
    <t>Revestimento em granito lavado tipo Fulget uso externo</t>
  </si>
  <si>
    <t>18.08.062</t>
  </si>
  <si>
    <t>Revestimento em porcelanato esmaltado polido para área interna e ambiente com tráfego médio, grupo de absorção BIa, assentado com argamassa colante industrializada, rejuntado</t>
  </si>
  <si>
    <t>18.11</t>
  </si>
  <si>
    <t>18.11.052</t>
  </si>
  <si>
    <t>Revestimento em placa cerâmica esmaltada, tipo monoporosa, assentado e rejuntado com argamassa industrializada</t>
  </si>
  <si>
    <t>18.12</t>
  </si>
  <si>
    <t>18.12.120</t>
  </si>
  <si>
    <t>Revestimento em pastilha de porcelana natural ou esmaltada de 2,5x2,5 cm, assentado e rejuntado com argamassa colante industrializada</t>
  </si>
  <si>
    <t>18.13</t>
  </si>
  <si>
    <t>19.01.062</t>
  </si>
  <si>
    <t>Peitoril e/ou soleira em granito, espessura de 2 cm e largura até 20 cm, acabamento polido</t>
  </si>
  <si>
    <t>19.01.064</t>
  </si>
  <si>
    <t>Peitoril e/ou soleira em granito, espessura de 2 cm e largura de 21 cm até 30 cm, acabamento polido</t>
  </si>
  <si>
    <t>21.02.320</t>
  </si>
  <si>
    <t>Revestimento vinílico antiestático acústico, espessura de 5 mm, com impermeabilizante acrílico</t>
  </si>
  <si>
    <t>21.03.151</t>
  </si>
  <si>
    <t>Revestimento em placa de alumínio composto "ACM", espessura de 4 mm e acabamento em PVDF</t>
  </si>
  <si>
    <t>21.10.081</t>
  </si>
  <si>
    <t>Rodapé hospitalar flexível em PVC para piso vinílico, espessura de 2 mm e altura de 7,5 cm, com impermeabilizante acrílico</t>
  </si>
  <si>
    <t>22.02.030</t>
  </si>
  <si>
    <t>Forro em painéis de gesso acartonado, espessura de 12,5mm, fixo</t>
  </si>
  <si>
    <t>22.02.100</t>
  </si>
  <si>
    <t>Forro em painéis de gesso acartonado, acabamento liso com película em PVC - removível</t>
  </si>
  <si>
    <t>22.03.050</t>
  </si>
  <si>
    <t>Forro em fibra mineral NRC 0.50, revestido em látex</t>
  </si>
  <si>
    <t>23.04.600</t>
  </si>
  <si>
    <t>Porta em laminado fenólico melamínico com acabamento liso, batente metálico - 80 x 210 cm</t>
  </si>
  <si>
    <t>23.04.610</t>
  </si>
  <si>
    <t>Porta em laminado fenólico melamínico com acabamento liso, batente metálico - 90 x 210 cm</t>
  </si>
  <si>
    <t>23.04.620</t>
  </si>
  <si>
    <t>Porta em laminado fenólico melamínico com acabamento liso, batente metálico - 120 x 210 cm</t>
  </si>
  <si>
    <t>23.20.110</t>
  </si>
  <si>
    <t>Visor fixo e requadro de madeira para porta, para receber vidro</t>
  </si>
  <si>
    <t>23.20.140</t>
  </si>
  <si>
    <t>Acréscimo de visor completo em porta de madeira</t>
  </si>
  <si>
    <t>24.01.280</t>
  </si>
  <si>
    <t>Caixilho tipo guichê em chapa de aço</t>
  </si>
  <si>
    <t>24.02.054</t>
  </si>
  <si>
    <t>Porta corta-fogo classe P.90, com barra antipânico numa face e maçaneta na outra, completa</t>
  </si>
  <si>
    <t>24.03.080</t>
  </si>
  <si>
    <t>Escada marinheiro com guarda corpo (em aço galvanizado)</t>
  </si>
  <si>
    <t>24.08.020</t>
  </si>
  <si>
    <t>Corrimão duplo em tubo de aço inoxidável escovado, com diâmetro de 1 1/2´ e montantes com diâmetro de 2´</t>
  </si>
  <si>
    <t>25.01.240</t>
  </si>
  <si>
    <t>Caixilho fixo em alumínio, sob medida - branco</t>
  </si>
  <si>
    <t>25.01.361</t>
  </si>
  <si>
    <t>Caixilho em alumínio maxim-ar com vidro - branco</t>
  </si>
  <si>
    <t>25.01.371</t>
  </si>
  <si>
    <t>Caixilho em alumínio basculante com vidro - branco</t>
  </si>
  <si>
    <t>25.01.450</t>
  </si>
  <si>
    <t>Caixilho em alumínio para pele de vidro, tipo fachada</t>
  </si>
  <si>
    <t>25.02.040</t>
  </si>
  <si>
    <t>Porta de entrada de correr em alumínio, sob medida</t>
  </si>
  <si>
    <t>25.02.060</t>
  </si>
  <si>
    <t>Porta/portinhola tipo veneziana de abrir em alumínio, sob medida</t>
  </si>
  <si>
    <t>26.01.348</t>
  </si>
  <si>
    <t>Vidro multilaminado de alta segurança, proteção balística nível III</t>
  </si>
  <si>
    <t>26.04.030</t>
  </si>
  <si>
    <t>Espelho comum de 3 mm com moldura em alumínio</t>
  </si>
  <si>
    <t>27.04.040</t>
  </si>
  <si>
    <t>Corrimão, bate-maca ou protetor de parede em PVC, com amortecimento à impacto</t>
  </si>
  <si>
    <t>27.04.050</t>
  </si>
  <si>
    <t>Protetor de parede ou bate-maca em PVC flexível, com amortecimento à impacto, altura de 150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</si>
  <si>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</si>
  <si>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</si>
  <si>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</si>
  <si>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</si>
  <si>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28.01.040</t>
  </si>
  <si>
    <t>Ferragem completa com maçaneta tipo alavanca, para porta interna com 1 folha</t>
  </si>
  <si>
    <t>28.01.050</t>
  </si>
  <si>
    <t>Ferragem completa com maçaneta tipo alavanca, para porta interna com 2 folhas</t>
  </si>
  <si>
    <t>28.01.160</t>
  </si>
  <si>
    <t>Mola aérea para porta, com esforço acima de 50 kg até 60 kg</t>
  </si>
  <si>
    <t>28.01.210</t>
  </si>
  <si>
    <t>Fechadura tipo alavanca com chave para porta corta-fogo</t>
  </si>
  <si>
    <t>28.20.050</t>
  </si>
  <si>
    <t>Barra antipânico de sobrepor e maçaneta livre para porta de 1 folha</t>
  </si>
  <si>
    <t>28.20.800</t>
  </si>
  <si>
    <t>Equipamento automatizador de portas deslizantes para folha dupla</t>
  </si>
  <si>
    <t>30.01.030</t>
  </si>
  <si>
    <t>Barra de apoio reta, para pessoas com mobilidade reduzida, em tubo de aço inoxidável de 1 1/2´ x 800 mm</t>
  </si>
  <si>
    <t>30.01.061</t>
  </si>
  <si>
    <t>Barra de apoio lateral para lavatório, para pessoas com mobilidade reduzida, em tubo de aço inoxidável de 1.1/4", comprimento 25 a 30 cm</t>
  </si>
  <si>
    <t>30.04.020</t>
  </si>
  <si>
    <t>Revestimento sintético de borracha ou PVC colorido, para sinalização tátil de alerta / direcional - colado</t>
  </si>
  <si>
    <t>30.04.034</t>
  </si>
  <si>
    <t>Piso em ladrilho hidráulico podotátil várias cores, assentado com argamassa mista</t>
  </si>
  <si>
    <t>30.04.060</t>
  </si>
  <si>
    <t>Revestimento em chapa de aço inoxidável para proteção de portas, altura de 40 cm</t>
  </si>
  <si>
    <t>30.06.064</t>
  </si>
  <si>
    <t>Sistema de alarme PNE com indicador audiovisual, sistema sem fio (Wireless), para pessoas com mobilidade reduzida ou cadeirante</t>
  </si>
  <si>
    <t>30.06.090</t>
  </si>
  <si>
    <t>Placa de identificação para estacionamento, com desenho universal de acessibilidade, tipo pedestal</t>
  </si>
  <si>
    <t>30.06.110</t>
  </si>
  <si>
    <t>Sinalização com pictograma para vaga de estacionamento, com faixas demarcatórias</t>
  </si>
  <si>
    <t>30.08.040</t>
  </si>
  <si>
    <t>Lavatório de louça para canto sem coluna para pessoas com mobilidade reduzida</t>
  </si>
  <si>
    <t>30.08.060</t>
  </si>
  <si>
    <t>Bacia sifonada de louça para pessoas com mobilidade reduzida - capacidade de 6 litros</t>
  </si>
  <si>
    <t>32.06.030</t>
  </si>
  <si>
    <t>Lã de vidro e/ou lã de rocha com espessura de 2´</t>
  </si>
  <si>
    <t>32.06.231</t>
  </si>
  <si>
    <t>Película de controle solar refletiva na cor prata, aplicado em vidros</t>
  </si>
  <si>
    <t>32.11.200</t>
  </si>
  <si>
    <t>Isolamento térmico em polietileno expandido, espessura de 5 mm, para tubulação de 1/2´ (15 mm)</t>
  </si>
  <si>
    <t>32.11.210</t>
  </si>
  <si>
    <t>Isolamento térmico em polietileno expandido, espessura de 5 mm, para tubulação de 3/4´ (22 mm)</t>
  </si>
  <si>
    <t>32.11.220</t>
  </si>
  <si>
    <t>Isolamento térmico em polietileno expandido, espessura de 5 mm, para tubulação de 1´ (28 mm)</t>
  </si>
  <si>
    <t>32.11.230</t>
  </si>
  <si>
    <t>Isolamento térmico em polietileno expandido, espessura de 10 mm, para tubulação de 1 1/4´ (35 mm)</t>
  </si>
  <si>
    <t>32.11.380</t>
  </si>
  <si>
    <t>Isolamento térmico em espuma elastomérica, espessura de 19 a 26 mm, para tubulação de 3 1/2´ (cobre) ou 3´ (ferro)</t>
  </si>
  <si>
    <t>32.11.390</t>
  </si>
  <si>
    <t>Isolamento térmico em espuma elastomérica, espessura de 19 a 26 mm, para tubulação de 4´ (ferro)</t>
  </si>
  <si>
    <t>32.15.030</t>
  </si>
  <si>
    <t>Impermeabilização em manta asfáltica com armadura, tipo III-B, espessura de 3 mm</t>
  </si>
  <si>
    <t>32.16.010</t>
  </si>
  <si>
    <t>Impermeabilização em pintura de asfalto oxidado com solventes orgânicos, sobre massa</t>
  </si>
  <si>
    <t>32.17.030</t>
  </si>
  <si>
    <t>Impermeabilização em argamassa polimérica para umidade e água de percolação</t>
  </si>
  <si>
    <t>32.20.050</t>
  </si>
  <si>
    <t>Tela em polietileno, malha hexagonal de 1/2´, para armadura de argamassa</t>
  </si>
  <si>
    <t>32.20.066</t>
  </si>
  <si>
    <t>Lona plástica em polietileno, 150 micras, para camada separadora de piso/pavimento</t>
  </si>
  <si>
    <t>33.02.060</t>
  </si>
  <si>
    <t>Massa corrida a base de PVA</t>
  </si>
  <si>
    <t>33.02.080</t>
  </si>
  <si>
    <t>Massa corrida à base de resina acrílica</t>
  </si>
  <si>
    <t>33.03.750</t>
  </si>
  <si>
    <t>Verniz acrílico</t>
  </si>
  <si>
    <t>33.09.020</t>
  </si>
  <si>
    <t>Borracha clorada para faixas demarcatórias</t>
  </si>
  <si>
    <t>33.10.030</t>
  </si>
  <si>
    <t>Tinta acrílica antimofo em massa, inclusive preparo</t>
  </si>
  <si>
    <t>33.10.050</t>
  </si>
  <si>
    <t>Tinta acrílica em massa, inclusive preparo</t>
  </si>
  <si>
    <t>33.10.060</t>
  </si>
  <si>
    <t>Epóxi em massa, inclusive preparo</t>
  </si>
  <si>
    <t>34.01.010</t>
  </si>
  <si>
    <t>Terra vegetal orgânica comum</t>
  </si>
  <si>
    <t>34.01.020</t>
  </si>
  <si>
    <t>Limpeza e regularização de áreas para ajardinamento (jardins e canteiros)</t>
  </si>
  <si>
    <t>34.02.080</t>
  </si>
  <si>
    <t>Plantio de grama São Carlos em placas (jardins e canteiros)</t>
  </si>
  <si>
    <t>34.03.020</t>
  </si>
  <si>
    <t>Arbusto Azaléa - h= 0,60 a 0,80 m</t>
  </si>
  <si>
    <t>34.03.120</t>
  </si>
  <si>
    <t>Arbusto Moréia - h= 0,50 m</t>
  </si>
  <si>
    <t>34.03.130</t>
  </si>
  <si>
    <t>Arbusto Alamanda - h= 0,60 a 0,80 m</t>
  </si>
  <si>
    <t>34.03.150</t>
  </si>
  <si>
    <t>Arbusto Curcúligo - h= 0,60 a 0,80 m</t>
  </si>
  <si>
    <t>34.04.280</t>
  </si>
  <si>
    <t>Árvore ornamental tipo Manacá-da-serra - h= 2,00 m</t>
  </si>
  <si>
    <t>36.08.360</t>
  </si>
  <si>
    <t>Grupo gerador carenado com potência de 460/434 kVA, variação de + ou - 10% - completo</t>
  </si>
  <si>
    <t>36.09.220</t>
  </si>
  <si>
    <t>Transformador de potência trifásico de 500 kVA, classe 15 kV, a seco com cabine</t>
  </si>
  <si>
    <t>37.02.140</t>
  </si>
  <si>
    <t>Quadro Telebrás de sobrepor de 800 x 800 x 120 mm</t>
  </si>
  <si>
    <t>37.03.220</t>
  </si>
  <si>
    <t>Quadro de distribuição universal de embutir, para disjuntores 34 DIN / 24 Bolt-on - 150 A - sem componentes</t>
  </si>
  <si>
    <t>37.03.230</t>
  </si>
  <si>
    <t>Quadro de distribuição universal de embutir, para disjuntores 44 DIN / 32 Bolt-on - 150 A - sem componentes</t>
  </si>
  <si>
    <t>37.06.014</t>
  </si>
  <si>
    <t>Painel autoportante em chapa de aço, com proteção mínima IP 54 - sem componentes</t>
  </si>
  <si>
    <t>37.10.010</t>
  </si>
  <si>
    <t>Barramento de cobre nu</t>
  </si>
  <si>
    <t>37.12.120</t>
  </si>
  <si>
    <t>Fusível tipo HH para 15 kV de 2,5 A até 50 A</t>
  </si>
  <si>
    <t>37.13.550</t>
  </si>
  <si>
    <t>37.13.600</t>
  </si>
  <si>
    <t>Disjuntor termomagnético, unipolar 127/220 V, corrente de 10 A até 30 A</t>
  </si>
  <si>
    <t>37.13.610</t>
  </si>
  <si>
    <t>Disjuntor termomagnético, unipolar 127/220 V, corrente de 35 A até 50 A</t>
  </si>
  <si>
    <t>37.13.630</t>
  </si>
  <si>
    <t>Disjuntor termomagnético, bipolar 220/380 V, corrente de 10 A até 50 A</t>
  </si>
  <si>
    <t>37.13.640</t>
  </si>
  <si>
    <t>Disjuntor termomagnético, bipolar 220/380 V, corrente de 60 A até 100 A</t>
  </si>
  <si>
    <t>37.13.650</t>
  </si>
  <si>
    <t>Disjuntor termomagnético, tripolar 220/380 V, corrente de 10 A até 50 A</t>
  </si>
  <si>
    <t>37.13.720</t>
  </si>
  <si>
    <t>37.13.740</t>
  </si>
  <si>
    <t>37.13.780</t>
  </si>
  <si>
    <t>Disjuntor em caixa moldada, térmico e magnético ajustáveis, tripolar 1600/690 V, faixa de ajuste de 1000 até 1600 A</t>
  </si>
  <si>
    <t>37.13.840</t>
  </si>
  <si>
    <t>Mini-disjuntor termomagnético, bipolar 220/380 V, corrente de 10 A até 32 A</t>
  </si>
  <si>
    <t>37.13.920</t>
  </si>
  <si>
    <t>37.13.930</t>
  </si>
  <si>
    <t>37.14.300</t>
  </si>
  <si>
    <t>Chave seccionadora sob carga, tripolar, acionamento rotativo, com prolongador, sem porta-fusível, de 160 A</t>
  </si>
  <si>
    <t>37.17.060</t>
  </si>
  <si>
    <t>Dispositivo diferencial residual de 25 A x 30 mA - 2 polos</t>
  </si>
  <si>
    <t>37.17.070</t>
  </si>
  <si>
    <t>Dispositivo diferencial residual de 40 A x 30 mA - 2 polos</t>
  </si>
  <si>
    <t>37.20.190</t>
  </si>
  <si>
    <t>Inversor de frequência para variação de velocidade em motores, potência de 25 a 30 cv</t>
  </si>
  <si>
    <t>37.24.032</t>
  </si>
  <si>
    <t>Supressor de surto monofásico, corrente nominal 20 kA, Imax. de surto 50 até 80 kA</t>
  </si>
  <si>
    <t>37.24.044</t>
  </si>
  <si>
    <t>Dispositivo de proteção contra surto, 4 polos, suportabilidade &lt;= 2,5 kV, 3F+N, Un até 240/415V, curva de ensaio 8/20µs, In=20kA/40kA - classe 2</t>
  </si>
  <si>
    <t>38.04.040</t>
  </si>
  <si>
    <t>38.04.060</t>
  </si>
  <si>
    <t>38.05.040</t>
  </si>
  <si>
    <t>Eletroduto galvanizado a quente conforme NBR6323 - 3/4´ - com acessórios</t>
  </si>
  <si>
    <t>38.05.060</t>
  </si>
  <si>
    <t>Eletroduto galvanizado a quente conforme NBR6323 - 1´ - com acessórios</t>
  </si>
  <si>
    <t>38.19.030</t>
  </si>
  <si>
    <t>Eletroduto de PVC corrugado flexível leve, diâmetro externo de 25 mm</t>
  </si>
  <si>
    <t>38.21.110</t>
  </si>
  <si>
    <t>Eletrocalha lisa galvanizada a fogo, 50 x 50 mm, com acessórios</t>
  </si>
  <si>
    <t>38.21.310</t>
  </si>
  <si>
    <t>Eletrocalha lisa galvanizada a fogo, 100 x 100 mm, com acessórios</t>
  </si>
  <si>
    <t>38.21.320</t>
  </si>
  <si>
    <t>Eletrocalha lisa galvanizada a fogo, 150 x 100 mm, com acessórios</t>
  </si>
  <si>
    <t>38.21.330</t>
  </si>
  <si>
    <t>Eletrocalha lisa galvanizada a fogo, 200 x 100 mm, com acessórios</t>
  </si>
  <si>
    <t>38.22.610</t>
  </si>
  <si>
    <t>Tampa de encaixe para eletrocalha, galvanizada a fogo, L= 50 mm</t>
  </si>
  <si>
    <t>38.23.110</t>
  </si>
  <si>
    <t>Suporte para eletrocalha, galvanizado a fogo, 100x100 mm</t>
  </si>
  <si>
    <t>38.23.120</t>
  </si>
  <si>
    <t>Suporte para eletrocalha, galvanizado a fogo, 150x100 mm</t>
  </si>
  <si>
    <t>38.23.130</t>
  </si>
  <si>
    <t>Suporte para eletrocalha, galvanizado a fogo, 200x100 mm</t>
  </si>
  <si>
    <t>39.04.070</t>
  </si>
  <si>
    <t>Cabo de cobre nu, têmpera mole, classe 2, de 35 mm²</t>
  </si>
  <si>
    <t>39.04.080</t>
  </si>
  <si>
    <t>Cabo de cobre nu, têmpera mole, classe 2, de 50 mm²</t>
  </si>
  <si>
    <t>39.09.040</t>
  </si>
  <si>
    <t>Conector split-bolt para cabo de 35 mm², latão, simples</t>
  </si>
  <si>
    <t>39.10.130</t>
  </si>
  <si>
    <t>Terminal de pressão/compressão para cabo de 35 mm²</t>
  </si>
  <si>
    <t>39.18.106</t>
  </si>
  <si>
    <t>Cabo coaxial tipo RG 59</t>
  </si>
  <si>
    <t>39.18.120</t>
  </si>
  <si>
    <t>Cabo para rede U/UTP 23 AWG com 4 pares - categoria 6A</t>
  </si>
  <si>
    <t>39.21.020</t>
  </si>
  <si>
    <t>Cabo de cobre flexível de 2,5 mm², isolamento 0,6/1kV - isolação HEPR 90°C</t>
  </si>
  <si>
    <t>39.21.040</t>
  </si>
  <si>
    <t>Cabo de cobre flexível de 6 mm², isolamento 0,6/1kV - isolação HEPR 90°C</t>
  </si>
  <si>
    <t>39.21.050</t>
  </si>
  <si>
    <t>Cabo de cobre flexível de 10 mm², isolamento 0,6/1kV - isolação HEPR 90°C</t>
  </si>
  <si>
    <t>39.21.060</t>
  </si>
  <si>
    <t>Cabo de cobre flexível de 16 mm², isolamento 0,6/1kV - isolação HEPR 90°C</t>
  </si>
  <si>
    <t>39.21.070</t>
  </si>
  <si>
    <t>Cabo de cobre flexível de 25 mm², isolamento 0,6/1kV - isolação HEPR 90°C</t>
  </si>
  <si>
    <t>39.21.080</t>
  </si>
  <si>
    <t>Cabo de cobre flexível de 35 mm², isolamento 0,6/1kV - isolação HEPR 90°C</t>
  </si>
  <si>
    <t>39.21.090</t>
  </si>
  <si>
    <t>Cabo de cobre flexível de 50 mm², isolamento 0,6/1kV - isolação HEPR 90°C</t>
  </si>
  <si>
    <t>39.21.100</t>
  </si>
  <si>
    <t>Cabo de cobre flexível de 70 mm², isolamento 0,6/1kV - isolação HEPR 90°C</t>
  </si>
  <si>
    <t>39.21.110</t>
  </si>
  <si>
    <t>Cabo de cobre flexível de 95 mm², isolamento 0,6/1kV - isolação HEPR 90°C</t>
  </si>
  <si>
    <t>39.21.120</t>
  </si>
  <si>
    <t>Cabo de cobre flexível de 120 mm², isolamento 0,6/1kV - isolação HEPR 90°C</t>
  </si>
  <si>
    <t>39.21.125</t>
  </si>
  <si>
    <t>Cabo de cobre flexível de 150 mm², isolamento 0,6/1 kV - isolação HEPR 90°C</t>
  </si>
  <si>
    <t>39.21.130</t>
  </si>
  <si>
    <t>Cabo de cobre flexível de 185 mm², isolamento 0,6/1kV - isolação HEPR 90°C</t>
  </si>
  <si>
    <t>39.21.140</t>
  </si>
  <si>
    <t>Cabo de cobre flexível de 240 mm², isolamento 0,6/1kV - isolação HEPR 90°C</t>
  </si>
  <si>
    <t>39.27.030</t>
  </si>
  <si>
    <t>Cabo óptico multimodo, 6 fibras, 50/125 µm - uso interno/externo</t>
  </si>
  <si>
    <t>39.30.010</t>
  </si>
  <si>
    <t>Cabo torcido flexível de 2 x 2,5 mm², isolação em PVC antichama</t>
  </si>
  <si>
    <t>40.02.020</t>
  </si>
  <si>
    <t>Caixa de passagem em chapa, com tampa parafusada, 100 x 100 x 80 mm</t>
  </si>
  <si>
    <t>40.04.096</t>
  </si>
  <si>
    <t>Tomada RJ 45 para rede de dados, com placa</t>
  </si>
  <si>
    <t>40.04.450</t>
  </si>
  <si>
    <t>Tomada 2P+T de 10 A - 250 V, completa</t>
  </si>
  <si>
    <t>40.04.460</t>
  </si>
  <si>
    <t>Tomada 2P+T de 20 A - 250 V, completa</t>
  </si>
  <si>
    <t>40.04.470</t>
  </si>
  <si>
    <t>Conjunto 2 tomadas 2P+T de 10 A, completo</t>
  </si>
  <si>
    <t>40.04.480</t>
  </si>
  <si>
    <t>Conjunto 1 interruptor simples e 1 tomada 2P+T de 10 A, completo</t>
  </si>
  <si>
    <t>40.05.020</t>
  </si>
  <si>
    <t>Interruptor com 1 tecla simples e placa</t>
  </si>
  <si>
    <t>40.05.040</t>
  </si>
  <si>
    <t>Interruptor com 2 teclas simples e placa</t>
  </si>
  <si>
    <t>40.06.040</t>
  </si>
  <si>
    <t>Condulete metálico de 3/4´</t>
  </si>
  <si>
    <t>40.06.060</t>
  </si>
  <si>
    <t>Condulete metálico de 1´</t>
  </si>
  <si>
    <t>40.07.010</t>
  </si>
  <si>
    <t>Caixa em PVC de 4´ x 2´</t>
  </si>
  <si>
    <t>40.07.020</t>
  </si>
  <si>
    <t>Caixa em PVC de 4´ x 4´</t>
  </si>
  <si>
    <t>40.10.150</t>
  </si>
  <si>
    <t>Contator de potência 220 A - 2na+2nf</t>
  </si>
  <si>
    <t>40.10.510</t>
  </si>
  <si>
    <t>Contator auxiliar - 2na+2nf</t>
  </si>
  <si>
    <t>40.11.070</t>
  </si>
  <si>
    <t>Relé supervisor trifásico contra falta de fase, inversão de fase e mínima tensão</t>
  </si>
  <si>
    <t>40.12.020</t>
  </si>
  <si>
    <t>Chave comutadora/seletora com 1 polo e 3 posições para 63 A</t>
  </si>
  <si>
    <t>40.12.200</t>
  </si>
  <si>
    <t>Chave comutadora/seletora com 1 polo e 2 posições para 25 A</t>
  </si>
  <si>
    <t>40.20.060</t>
  </si>
  <si>
    <t>Botão de comando duplo sem sinalizador</t>
  </si>
  <si>
    <t>40.20.110</t>
  </si>
  <si>
    <t>Alarme sonoro bitonal 220 V para painel de comando</t>
  </si>
  <si>
    <t>40.20.120</t>
  </si>
  <si>
    <t>Placa de 4´ x 2´</t>
  </si>
  <si>
    <t>41.02.551</t>
  </si>
  <si>
    <t>Lâmpada LED tubular T8 com base G13, de 1850 até 2000 Im - 18 a 20 W</t>
  </si>
  <si>
    <t>41.02.562</t>
  </si>
  <si>
    <t>Lâmpada LED tubular T8 com base G13, de 3400 até 4000 Im - 36 a 40 W</t>
  </si>
  <si>
    <t>41.02.580</t>
  </si>
  <si>
    <t>Lâmpada LED 13,5W, com base E-27, 1400 até 1510 lm</t>
  </si>
  <si>
    <t>41.10.400</t>
  </si>
  <si>
    <t>Poste telecônico em aço SAE 1010/1020 galvanizado a fogo, com espera para uma luminária, altura de 3,00 m</t>
  </si>
  <si>
    <t>41.11.100</t>
  </si>
  <si>
    <t>Luminária retangular fechada para iluminação externa em poste, tipo pétala grande</t>
  </si>
  <si>
    <t>41.11.440</t>
  </si>
  <si>
    <t>Suporte tubular de fixação em poste para 1 luminária tipo pétala</t>
  </si>
  <si>
    <t>41.13.050</t>
  </si>
  <si>
    <t>Luminária blindada de sobrepor ou pendente em calha fechada, para 2 lâmpadas fluorescentes de 32 W/36 W/40 W</t>
  </si>
  <si>
    <t>41.31.040</t>
  </si>
  <si>
    <t>Luminária LED retangular de sobrepor com difusor translúcido, 4000 K, fluxo luminoso de 3690 a 4800 lm, potência de 35 W a 41 W</t>
  </si>
  <si>
    <t>41.31.070</t>
  </si>
  <si>
    <t>Luminária LED quadrada de sobrepor com difusor prismático translúcido, 4000 K, fluxo luminoso de 1363 a 1800 lm, potência de 15 W a 24 W</t>
  </si>
  <si>
    <t>41.31.080</t>
  </si>
  <si>
    <t>Luminária LED redonda de embutir com difusor translúcido, 4000 K, fluxo luminoso de 800 a 1060 lm, potência de 9 W a 12 W</t>
  </si>
  <si>
    <t>41.31.087</t>
  </si>
  <si>
    <t>Luminária LED redonda de sobrepor com difusor translucido, 4000 K, fluxo luminoso de 1900 a 2000 lm, potência de 17 W a 19 W</t>
  </si>
  <si>
    <t>42.01.020</t>
  </si>
  <si>
    <t>Captor tipo Franklin, h= 300 mm, 4 pontos, 1 descida, acabamento cromado</t>
  </si>
  <si>
    <t>42.01.090</t>
  </si>
  <si>
    <t>Captor tipo terminal aéreo, h= 300 mm, diâmetro de 1/4´ em cobre</t>
  </si>
  <si>
    <t>42.04.120</t>
  </si>
  <si>
    <t>Mastro simples galvanizado de diâmetro 2´</t>
  </si>
  <si>
    <t>42.05.210</t>
  </si>
  <si>
    <t>Haste de aterramento de 5/8´ x 3 m</t>
  </si>
  <si>
    <t>42.05.300</t>
  </si>
  <si>
    <t>Tampa para caixa de inspeção cilíndrica, aço galvanizado</t>
  </si>
  <si>
    <t>42.05.320</t>
  </si>
  <si>
    <t>Caixa de inspeção do terra cilíndrica em PVC rígido, diâmetro de 300 mm - h= 400 mm</t>
  </si>
  <si>
    <t>42.05.410</t>
  </si>
  <si>
    <t>Suporte para fixação de terminal aéreo e/ou de cabo de cobre nu, com base ondulada</t>
  </si>
  <si>
    <t>42.20.150</t>
  </si>
  <si>
    <t>Solda exotérmica conexão cabo-cabo horizontal em T, bitola do cabo de 16-16mm² a 50-35mm², 70-35mm² e 95-35mm²</t>
  </si>
  <si>
    <t>42.20.220</t>
  </si>
  <si>
    <t>Solda exotérmica conexão cabo-haste em T, bitola do cabo de 50mm² a 95mm² para haste de 5/8" e 3/4"</t>
  </si>
  <si>
    <t>43.03.510</t>
  </si>
  <si>
    <t>Coletor em alumínio para sistema de aquecimento solar com área coletora até 2,00 m²</t>
  </si>
  <si>
    <t>43.03.550</t>
  </si>
  <si>
    <t>Reservatório térmico horizontal em aço inoxidável AISI 304, capacidade de 500 litros</t>
  </si>
  <si>
    <t>43.10.250</t>
  </si>
  <si>
    <t>Conjunto motor-bomba (centrífuga) 15 cv, monoestágio, Hman= 30 a 60 mca, Q= 82 a 20 m³/h</t>
  </si>
  <si>
    <t>43.10.290</t>
  </si>
  <si>
    <t>Conjunto motor-bomba (centrífuga) 5 cv, monoestágio, Hman= 24 a 33 mca, Q= 41,6 a 35,2 m³/h</t>
  </si>
  <si>
    <t>43.10.480</t>
  </si>
  <si>
    <t>Conjunto motor-bomba (centrífuga) 7,5 cv, multiestágio, Hman= 30 a 80 mca, Q= 21,6 a 12,0 m³/h</t>
  </si>
  <si>
    <t>43.10.740</t>
  </si>
  <si>
    <t>Conjunto motor-bomba (centrífuga) 20 cv, monoestágio trifásico, Hman= 62 a 90 mca, Q= 21,1 a 43,8 m³/h</t>
  </si>
  <si>
    <t>44.01.070</t>
  </si>
  <si>
    <t>44.01.100</t>
  </si>
  <si>
    <t>Lavatório de louça sem coluna</t>
  </si>
  <si>
    <t>44.01.110</t>
  </si>
  <si>
    <t>Lavatório de louça com coluna</t>
  </si>
  <si>
    <t>44.01.200</t>
  </si>
  <si>
    <t>Mictório de louça sifonado auto aspirante</t>
  </si>
  <si>
    <t>44.01.310</t>
  </si>
  <si>
    <t>Tanque de louça com coluna de 30 litros</t>
  </si>
  <si>
    <t>44.01.850</t>
  </si>
  <si>
    <t>Cuba de louça de embutir redonda</t>
  </si>
  <si>
    <t>44.02.062</t>
  </si>
  <si>
    <t>Tampo/bancada em granito, com frontão, espessura de 2 cm, acabamento polido</t>
  </si>
  <si>
    <t>44.02.200</t>
  </si>
  <si>
    <t>Tampo/bancada em concreto armado, revestido em aço inoxidável fosco polido</t>
  </si>
  <si>
    <t>44.03.210</t>
  </si>
  <si>
    <t>Ducha cromada simples</t>
  </si>
  <si>
    <t>44.03.360</t>
  </si>
  <si>
    <t>Ducha higiênica cromada</t>
  </si>
  <si>
    <t>44.03.400</t>
  </si>
  <si>
    <t>Torneira curta com rosca para uso geral, em latão fundido cromado, DN= 3/4´</t>
  </si>
  <si>
    <t>44.03.590</t>
  </si>
  <si>
    <t>Torneira de mesa para pia com bica móvel e arejador em latão fundido cromado</t>
  </si>
  <si>
    <t>44.03.645</t>
  </si>
  <si>
    <t>Torneira de mesa automática, acionamento hidromecânico, em latão cromado, DN= 1/2´ou 3/4´</t>
  </si>
  <si>
    <t>44.03.720</t>
  </si>
  <si>
    <t>Torneira de mesa para lavatório, acionamento hidromecânico com alavanca, registro integrado regulador de vazão, em latão cromado, DN= 1/2´</t>
  </si>
  <si>
    <t>44.03.825</t>
  </si>
  <si>
    <t>Misturador termostato para chuveiro ou ducha, acabamento cromado</t>
  </si>
  <si>
    <t>44.06.010</t>
  </si>
  <si>
    <t>Lavatório coletivo em aço inoxidável</t>
  </si>
  <si>
    <t>44.06.310</t>
  </si>
  <si>
    <t>Cuba em aço inoxidável simples de 465x300x140mm</t>
  </si>
  <si>
    <t>44.20.100</t>
  </si>
  <si>
    <t>Engate flexível metálico DN= 1/2´</t>
  </si>
  <si>
    <t>44.20.130</t>
  </si>
  <si>
    <t>Tubo de ligação para mictório, DN= 1/2´</t>
  </si>
  <si>
    <t>44.20.200</t>
  </si>
  <si>
    <t>Sifão de metal cromado de 1 1/2´ x 2´</t>
  </si>
  <si>
    <t>44.20.220</t>
  </si>
  <si>
    <t>Sifão de metal cromado de 1´ x 1 1/2´</t>
  </si>
  <si>
    <t>44.20.280</t>
  </si>
  <si>
    <t>Tampa de plástico para bacia sanitária</t>
  </si>
  <si>
    <t>44.20.640</t>
  </si>
  <si>
    <t>Válvula de metal cromado de 1 1/2´</t>
  </si>
  <si>
    <t>44.20.650</t>
  </si>
  <si>
    <t>Válvula de metal cromado de 1´</t>
  </si>
  <si>
    <t>45.01.066</t>
  </si>
  <si>
    <t>Entrada completa de água com abrigo e registro de gaveta, DN= 2´</t>
  </si>
  <si>
    <t>46.01.010</t>
  </si>
  <si>
    <t>Tubo de PVC rígido soldável marrom, DN= 20 mm, (1/2´), inclusive conexões</t>
  </si>
  <si>
    <t>46.01.020</t>
  </si>
  <si>
    <t>Tubo de PVC rígido soldável marrom, DN= 25 mm, (3/4´), inclusive conexões</t>
  </si>
  <si>
    <t>46.01.030</t>
  </si>
  <si>
    <t>Tubo de PVC rígido soldável marrom, DN= 32 mm, (1´), inclusive conexões</t>
  </si>
  <si>
    <t>46.01.040</t>
  </si>
  <si>
    <t>Tubo de PVC rígido soldável marrom, DN= 40 mm, (1 1/4´), inclusive conexões</t>
  </si>
  <si>
    <t>46.01.050</t>
  </si>
  <si>
    <t>Tubo de PVC rígido soldável marrom, DN= 50 mm, (1 1/2´), inclusive conexões</t>
  </si>
  <si>
    <t>46.01.060</t>
  </si>
  <si>
    <t>Tubo de PVC rígido soldável marrom, DN= 60 mm, (2´), inclusive conexões</t>
  </si>
  <si>
    <t>46.01.070</t>
  </si>
  <si>
    <t>Tubo de PVC rígido soldável marrom, DN= 75 mm, (2 1/2´), inclusive conexões</t>
  </si>
  <si>
    <t>46.01.080</t>
  </si>
  <si>
    <t>Tubo de PVC rígido soldável marrom, DN= 85 mm, (3´), inclusive conexões</t>
  </si>
  <si>
    <t>46.01.090</t>
  </si>
  <si>
    <t>Tubo de PVC rígido soldável marrom, DN= 110 mm, (4´), inclusive conexões</t>
  </si>
  <si>
    <t>46.02.010</t>
  </si>
  <si>
    <t>Tubo de PVC rígido branco, pontas lisas, soldável, linha esgoto série normal, DN= 40 mm, inclusive conexões</t>
  </si>
  <si>
    <t>46.02.050</t>
  </si>
  <si>
    <t>Tubo de PVC rígido branco PxB com virola e anel de borracha, linha esgoto série normal, DN= 50 mm, inclusive conexões</t>
  </si>
  <si>
    <t>46.02.060</t>
  </si>
  <si>
    <t>Tubo de PVC rígido branco PxB com virola e anel de borracha, linha esgoto série normal, DN= 75 mm, inclusive conexões</t>
  </si>
  <si>
    <t>46.02.070</t>
  </si>
  <si>
    <t>Tubo de PVC rígido branco PxB com virola e anel de borracha, linha esgoto série normal, DN= 100 mm, inclusive conexões</t>
  </si>
  <si>
    <t>46.03.038</t>
  </si>
  <si>
    <t>Tubo de PVC rígido PxB com virola e anel de borracha, linha esgoto série reforçada ´R´, DN= 50 mm, inclusive conexões</t>
  </si>
  <si>
    <t>46.03.040</t>
  </si>
  <si>
    <t>Tubo de PVC rígido PxB com virola e anel de borracha, linha esgoto série reforçada ´R´, DN= 75 mm, inclusive conexões</t>
  </si>
  <si>
    <t>46.03.050</t>
  </si>
  <si>
    <t>Tubo de PVC rígido PxB com virola e anel de borracha, linha esgoto série reforçada ´R´, DN= 100 mm, inclusive conexões</t>
  </si>
  <si>
    <t>46.03.060</t>
  </si>
  <si>
    <t>Tubo de PVC rígido PxB com virola e anel de borracha, linha esgoto série reforçada ´R´. DN= 150 mm, inclusive conexões</t>
  </si>
  <si>
    <t>46.05.050</t>
  </si>
  <si>
    <t>Tubo PVC rígido, tipo Coletor Esgoto, junta elástica, DN= 200 mm, inclusive conexões</t>
  </si>
  <si>
    <t>46.05.060</t>
  </si>
  <si>
    <t>Tubo PVC rígido, tipo Coletor Esgoto, junta elástica, DN= 250 mm, inclusive conexões</t>
  </si>
  <si>
    <t>46.05.070</t>
  </si>
  <si>
    <t>Tubo PVC rígido, tipo Coletor Esgoto, junta elástica, DN= 300 mm, inclusive conexões</t>
  </si>
  <si>
    <t>46.05.090</t>
  </si>
  <si>
    <t>Tubo PVC rígido, tipo Coletor Esgoto, junta elástica, DN= 400 mm, inclusive conexões</t>
  </si>
  <si>
    <t>46.07.030</t>
  </si>
  <si>
    <t>Tubo galvanizado DN= 1´, inclusive conexões</t>
  </si>
  <si>
    <t>46.07.070</t>
  </si>
  <si>
    <t>Tubo galvanizado DN= 2 1/2´, inclusive conexões</t>
  </si>
  <si>
    <t>46.07.080</t>
  </si>
  <si>
    <t>Tubo galvanizado DN= 3´, inclusive conexões</t>
  </si>
  <si>
    <t>46.07.090</t>
  </si>
  <si>
    <t>Tubo galvanizado DN= 4´, inclusive conexões</t>
  </si>
  <si>
    <t>46.08.030</t>
  </si>
  <si>
    <t>Tubo galvanizado sem costura schedule 40, DN= 1 1/4´, inclusive conexões</t>
  </si>
  <si>
    <t>46.08.080</t>
  </si>
  <si>
    <t>Tubo galvanizado sem costura schedule 40, DN= 3´, inclusive conexões</t>
  </si>
  <si>
    <t>46.08.100</t>
  </si>
  <si>
    <t>Tubo galvanizado sem costura schedule 40, DN= 4´, inclusive conexões</t>
  </si>
  <si>
    <t>46.10.010</t>
  </si>
  <si>
    <t>Tubo de cobre classe A, DN= 15mm (1/2´), inclusive conexões</t>
  </si>
  <si>
    <t>46.10.020</t>
  </si>
  <si>
    <t>Tubo de cobre classe A, DN= 22mm (3/4´), inclusive conexões</t>
  </si>
  <si>
    <t>46.10.030</t>
  </si>
  <si>
    <t>Tubo de cobre classe A, DN= 28mm (1´), inclusive conexões</t>
  </si>
  <si>
    <t>46.10.040</t>
  </si>
  <si>
    <t>Tubo de cobre classe A, DN= 35mm (1 1/4´), inclusive conexões</t>
  </si>
  <si>
    <t>46.10.050</t>
  </si>
  <si>
    <t>Tubo de cobre classe A, DN= 42mm (1 1/2´), inclusive conexões</t>
  </si>
  <si>
    <t>46.10.060</t>
  </si>
  <si>
    <t>Tubo de cobre classe A, DN= 54mm (2´), inclusive conexões</t>
  </si>
  <si>
    <t>46.10.070</t>
  </si>
  <si>
    <t>Tubo de cobre classe A, DN= 66mm (2 1/2´), inclusive conexões</t>
  </si>
  <si>
    <t>46.10.080</t>
  </si>
  <si>
    <t>Tubo de cobre classe A, DN= 79mm (3´), inclusive conexões</t>
  </si>
  <si>
    <t>46.10.090</t>
  </si>
  <si>
    <t>Tubo de cobre classe A, DN= 104mm (4´), inclusive conexões</t>
  </si>
  <si>
    <t>46.12.010</t>
  </si>
  <si>
    <t>Tubo de concreto (PS-1), DN= 300mm</t>
  </si>
  <si>
    <t>46.12.070</t>
  </si>
  <si>
    <t>Tubo de concreto (PS-2), DN= 500mm</t>
  </si>
  <si>
    <t>46.13.020</t>
  </si>
  <si>
    <t>Tubo em polietileno de alta densidade corrugado perfurado, DN= 4´, inclusive conexões</t>
  </si>
  <si>
    <t>46.26.030</t>
  </si>
  <si>
    <t>Tubo em ferro fundido com ponta e ponta, predial SMU, DN= 100 mm</t>
  </si>
  <si>
    <t>46.26.040</t>
  </si>
  <si>
    <t>Tubo em ferro fundido com ponta e ponta, predial SMU, DN= 150 mm</t>
  </si>
  <si>
    <t>47.01.020</t>
  </si>
  <si>
    <t>Registro de gaveta em latão fundido sem acabamento, DN= 3/4´</t>
  </si>
  <si>
    <t>47.01.030</t>
  </si>
  <si>
    <t>Registro de gaveta em latão fundido sem acabamento, DN= 1´</t>
  </si>
  <si>
    <t>47.01.040</t>
  </si>
  <si>
    <t>Registro de gaveta em latão fundido sem acabamento, DN= 1 1/4´</t>
  </si>
  <si>
    <t>47.01.050</t>
  </si>
  <si>
    <t>Registro de gaveta em latão fundido sem acabamento, DN= 1 1/2´</t>
  </si>
  <si>
    <t>47.01.060</t>
  </si>
  <si>
    <t>Registro de gaveta em latão fundido sem acabamento, DN= 2´</t>
  </si>
  <si>
    <t>47.01.070</t>
  </si>
  <si>
    <t>Registro de gaveta em latão fundido sem acabamento, DN= 2 1/2´</t>
  </si>
  <si>
    <t>47.01.080</t>
  </si>
  <si>
    <t>Registro de gaveta em latão fundido sem acabamento, DN= 3´</t>
  </si>
  <si>
    <t>47.01.090</t>
  </si>
  <si>
    <t>Registro de gaveta em latão fundido sem acabamento, DN= 4´</t>
  </si>
  <si>
    <t>47.01.180</t>
  </si>
  <si>
    <t>Válvula de esfera monobloco em latão, passagem plena, acionamento com alavanca, DN= 3/4´</t>
  </si>
  <si>
    <t>47.01.190</t>
  </si>
  <si>
    <t>Válvula de esfera monobloco em latão, passagem plena, acionamento com alavanca, DN= 1´</t>
  </si>
  <si>
    <t>47.02.020</t>
  </si>
  <si>
    <t>Registro de gaveta em latão fundido cromado com canopla, DN= 3/4´ - linha especial</t>
  </si>
  <si>
    <t>47.02.030</t>
  </si>
  <si>
    <t>Registro de gaveta em latão fundido cromado com canopla, DN= 1´ - linha especial</t>
  </si>
  <si>
    <t>47.02.050</t>
  </si>
  <si>
    <t>Registro de gaveta em latão fundido cromado com canopla, DN= 1 1/2´ - linha especial</t>
  </si>
  <si>
    <t>47.02.110</t>
  </si>
  <si>
    <t>Registro de pressão em latão fundido cromado com canopla, DN= 3/4´ - linha especial</t>
  </si>
  <si>
    <t>47.04.050</t>
  </si>
  <si>
    <t>Válvula de descarga antivandalismo, DN= 1 1/2´</t>
  </si>
  <si>
    <t>47.04.090</t>
  </si>
  <si>
    <t>Válvula de mictório antivandalismo, DN= 3/4´</t>
  </si>
  <si>
    <t>47.05.020</t>
  </si>
  <si>
    <t>Válvula de retenção horizontal em bronze, DN= 1´</t>
  </si>
  <si>
    <t>47.05.060</t>
  </si>
  <si>
    <t>Válvula de retenção horizontal em bronze, DN= 2 1/2´</t>
  </si>
  <si>
    <t>47.05.110</t>
  </si>
  <si>
    <t>Válvula de retenção vertical em bronze, DN= 1 1/4´</t>
  </si>
  <si>
    <t>47.05.280</t>
  </si>
  <si>
    <t>Válvula globo angular de 45° em bronze, DN= 2 1/2´</t>
  </si>
  <si>
    <t>47.07.010</t>
  </si>
  <si>
    <t>Válvula de esfera em aço carbono fundido, passagem plena, extremidades rosqueáveis, classe 300 libras para vapor e classe 600 libras para água, óleo e gás, DN= 1/2"</t>
  </si>
  <si>
    <t>47.07.020</t>
  </si>
  <si>
    <t>Válvula de esfera em aço carbono fundido, passagem plena, extremidades rosqueáveis, classe 300 libras para vapor e classe 600 libras para água, óleo e gás, DN= 3/4"</t>
  </si>
  <si>
    <t>47.07.030</t>
  </si>
  <si>
    <t>Válvula de esfera em aço carbono fundido, passagem plena, extremidades rosqueáveis, classe 300 libras para vapor e classe 600 libras para água, óleo e gás, DN= 1"</t>
  </si>
  <si>
    <t>47.07.031</t>
  </si>
  <si>
    <t>Válvula de esfera em aço carbono fundido, passagem plena, extremidades rosqueáveis, classe 300 libras para vapor e classe 600 libras para água, óleo e gás, DN= 1.1/4"</t>
  </si>
  <si>
    <t>47.11.021</t>
  </si>
  <si>
    <t>Pressostato diferencial ajustável mecânico, montagem inferior com diâmetro de 1/2" e/ou 1/4", faixa de operação até 16 bar</t>
  </si>
  <si>
    <t>48.02.009</t>
  </si>
  <si>
    <t>Reservatório de fibra de vidro - capacidade de 20.000 litros</t>
  </si>
  <si>
    <t>48.05.070</t>
  </si>
  <si>
    <t>Torneira de boia, tipo registro automático de entrada, DN= 3´</t>
  </si>
  <si>
    <t>49.01.030</t>
  </si>
  <si>
    <t>Caixa sifonada de PVC rígido de 150 x 150 x 50 mm, com grelha</t>
  </si>
  <si>
    <t>49.01.040</t>
  </si>
  <si>
    <t>Caixa sifonada de PVC rígido de 150 x 185 x 75 mm, com grelha</t>
  </si>
  <si>
    <t>49.03.020</t>
  </si>
  <si>
    <t>Caixa de gordura em alvenaria, 600 x 600 x 600 mm</t>
  </si>
  <si>
    <t>49.04.010</t>
  </si>
  <si>
    <t>Ralo seco em PVC rígido de 100 x 40 mm, com grelha</t>
  </si>
  <si>
    <t>49.05.040</t>
  </si>
  <si>
    <t>Ralo sifonado em ferro fundido de 150 x 240 x 75 mm, com grelha</t>
  </si>
  <si>
    <t>49.12.058</t>
  </si>
  <si>
    <t>Boca de leão simples tipo PMSP com grelha</t>
  </si>
  <si>
    <t>49.12.110</t>
  </si>
  <si>
    <t>Poço de visita de 1,60 x 1,60 x 1,60 m - tipo PMSP</t>
  </si>
  <si>
    <t>50.01.190</t>
  </si>
  <si>
    <t>Tampão de engate rápido em latão, DN= 2 1/2´, com corrente</t>
  </si>
  <si>
    <t>50.01.210</t>
  </si>
  <si>
    <t>Chave para conexão de engate rápido</t>
  </si>
  <si>
    <t>50.01.330</t>
  </si>
  <si>
    <t>Abrigo de hidrante de 2 1/2´ completo - inclusive mangueira de 30 m (2 x 15 m)</t>
  </si>
  <si>
    <t>50.01.340</t>
  </si>
  <si>
    <t>Abrigo para registro de recalque tipo coluna, completo - inclusive tubulações e válvulas</t>
  </si>
  <si>
    <t>50.05.230</t>
  </si>
  <si>
    <t>Sirene audiovisual tipo endereçável</t>
  </si>
  <si>
    <t>50.05.312</t>
  </si>
  <si>
    <t>Bloco autônomo de iluminação de emergência LED, com autonomia mínima de 3 horas, fluxo luminoso de 2.000 até 3.000 lúmens, equipado com 2 faróis</t>
  </si>
  <si>
    <t>50.05.430</t>
  </si>
  <si>
    <t>Detector óptico de fumaça com base endereçável</t>
  </si>
  <si>
    <t>50.05.450</t>
  </si>
  <si>
    <t>Acionador manual quebra-vidro endereçável</t>
  </si>
  <si>
    <t>50.05.470</t>
  </si>
  <si>
    <t>Módulo isolador, módulo endereçador para audiovisual</t>
  </si>
  <si>
    <t>50.10.050</t>
  </si>
  <si>
    <t>Extintor sobre rodas de gás carbônico - capacidade de 25 kg</t>
  </si>
  <si>
    <t>50.10.058</t>
  </si>
  <si>
    <t>Extintor manual de pó químico seco BC - capacidade de 4 kg</t>
  </si>
  <si>
    <t>50.10.084</t>
  </si>
  <si>
    <t>Extintor manual de pó químico seco 20 BC - capacidade de 12 kg</t>
  </si>
  <si>
    <t>50.10.096</t>
  </si>
  <si>
    <t>Extintor sobre rodas de pó químico seco BC - capacidade de 20 kg</t>
  </si>
  <si>
    <t>50.10.100</t>
  </si>
  <si>
    <t>Extintor manual de água pressurizada - capacidade de 10 litros</t>
  </si>
  <si>
    <t>50.10.140</t>
  </si>
  <si>
    <t>Extintor manual de gás carbônico 5 BC - capacidade de 6 kg</t>
  </si>
  <si>
    <t>54.01.030</t>
  </si>
  <si>
    <t>Abertura e preparo de caixa até 40 cm, compactação do subleito mínimo de 95% do PN e transporte até o raio de 1 km</t>
  </si>
  <si>
    <t>54.04.350</t>
  </si>
  <si>
    <t>Pavimentação em lajota de concreto 35 MPa, espessura 8 cm, tipos: raquete, retangular, sextavado e 16 faces, com rejunte em areia</t>
  </si>
  <si>
    <t>54.06.020</t>
  </si>
  <si>
    <t>Guia pré-moldada curva tipo PMSP 100 - fck 25 MPa</t>
  </si>
  <si>
    <t>54.06.040</t>
  </si>
  <si>
    <t>Guia pré-moldada reta tipo PMSP 100 - fck 25 MPa</t>
  </si>
  <si>
    <t>54.06.110</t>
  </si>
  <si>
    <t>Base em concreto com fck de 25 MPa, para guias, sarjetas ou sarjetões</t>
  </si>
  <si>
    <t>54.06.160</t>
  </si>
  <si>
    <t>Sarjeta ou sarjetão moldado no local, tipo PMSP em concreto com fck 20 MPa</t>
  </si>
  <si>
    <t>55.01.020</t>
  </si>
  <si>
    <t>Limpeza final da obra</t>
  </si>
  <si>
    <t>55.01.100</t>
  </si>
  <si>
    <t>Limpeza complementar e especial de vidros</t>
  </si>
  <si>
    <t>66.02.500</t>
  </si>
  <si>
    <t>Central de alarme microprocessada, para até 125 zonas</t>
  </si>
  <si>
    <t>66.08.115</t>
  </si>
  <si>
    <t>Rack fechado de piso padrão metálico, 19 x 44 Us x 770 mm</t>
  </si>
  <si>
    <t>66.20.170</t>
  </si>
  <si>
    <t>Guia organizadora de cabos para rack, 19´ 2 U</t>
  </si>
  <si>
    <t>66.20.221</t>
  </si>
  <si>
    <t>66.20.225</t>
  </si>
  <si>
    <t>Switch Gigabit 24 portas com capacidade de 10/100/1000/Mbps</t>
  </si>
  <si>
    <t>67.02.502</t>
  </si>
  <si>
    <t>Elaboração de projeto de sistema de estação compacta de tratamento de esgoto para vazão máxima horária 12 l/s e atendimento classe II, assessoria, documentação e aprovação na CETESB</t>
  </si>
  <si>
    <t>69.03.130</t>
  </si>
  <si>
    <t>Caixa subterrânea de entrada de telefonia, tipo R1 (550 x 350 x 550) mm, padrão TELEBRÁS, com tampa</t>
  </si>
  <si>
    <t>69.03.340</t>
  </si>
  <si>
    <t>Conector RJ-45 fêmea - categoria 6</t>
  </si>
  <si>
    <t>69.09.260</t>
  </si>
  <si>
    <t>Patch panel de 24 portas - categoria 6</t>
  </si>
  <si>
    <t>69.09.360</t>
  </si>
  <si>
    <t>Patch cords de 2,00 ou 3,00 m - RJ-45 / RJ-45 - categoria 6A</t>
  </si>
  <si>
    <t>69.20.180</t>
  </si>
  <si>
    <t>Cordão óptico duplex, multimodo com conector LC/LC - 2,5 m</t>
  </si>
  <si>
    <t>69.20.210</t>
  </si>
  <si>
    <t>Bandeja fixa para rack, 19´ x 800 mm</t>
  </si>
  <si>
    <t>69.20.230</t>
  </si>
  <si>
    <t>Calha de aço com 8 tomadas 2P+T - 250 V, com cabo</t>
  </si>
  <si>
    <t>69.20.250</t>
  </si>
  <si>
    <t>Painel frontal cego - 19´ x 2 U</t>
  </si>
  <si>
    <t>70.01.003</t>
  </si>
  <si>
    <t>Faixa elevada para travessia de pedestres em massa asfáltica - lombofaixa de vias com execução de recapeamento</t>
  </si>
  <si>
    <t>97.02.030</t>
  </si>
  <si>
    <t>Placa comemorativa em aço inoxidável escovado</t>
  </si>
  <si>
    <t>97.02.190</t>
  </si>
  <si>
    <t>Placa de identificação em acrílico com texto em vinil</t>
  </si>
  <si>
    <t>97.02.210</t>
  </si>
  <si>
    <t>Placa de sinalização em PVC para ambientes</t>
  </si>
  <si>
    <t>REFERÊNCIA</t>
  </si>
  <si>
    <t>TOTAL GERAL</t>
  </si>
  <si>
    <t>CÓD.</t>
  </si>
  <si>
    <t>BDI 01</t>
  </si>
  <si>
    <t>SERVIÇOS PRELIMINARES</t>
  </si>
  <si>
    <t>INÍCIO E APOIO A OBRA</t>
  </si>
  <si>
    <t>FUNDAÇÃO</t>
  </si>
  <si>
    <t>ESTRUTURA</t>
  </si>
  <si>
    <t>IMPERMEABILIZAÇÃO</t>
  </si>
  <si>
    <t>ELEMENTOS DIVISÓRIOS</t>
  </si>
  <si>
    <t>COBERTURA METÁLICA</t>
  </si>
  <si>
    <t>REVESTIMENTOS</t>
  </si>
  <si>
    <t>FORRO</t>
  </si>
  <si>
    <t>ESQUADRIAS, BRISES, PORTAS, MARCENARIAS, VIDROS, CORRIMÃO</t>
  </si>
  <si>
    <t>INSTALAÇÕES ELÉTRICAS</t>
  </si>
  <si>
    <t>LOUÇAS E METAIS HIDRAULICOS</t>
  </si>
  <si>
    <t>GASES MEDICINAIS</t>
  </si>
  <si>
    <t>CLIMATIZAÇÃO</t>
  </si>
  <si>
    <t>PAVIMENTAÇÃO E COMUNICAÇÃO VISUAL</t>
  </si>
  <si>
    <t>LIMPEZA DE OBRA</t>
  </si>
  <si>
    <t>Construções de Edíficios  -  Percentual de administração local inserido no custo direto (TC036.076/2011 - 2)  -  valores referentes a construções de médio porte</t>
  </si>
  <si>
    <t>Administração Local</t>
  </si>
  <si>
    <t>CDHU</t>
  </si>
  <si>
    <t>Porta com Proteção Radiológica - 1,60x2,10</t>
  </si>
  <si>
    <t>PREPARO DE SUPERFÍCIE E PINTURA</t>
  </si>
  <si>
    <t>Revestimento para Proteção Radiológica</t>
  </si>
  <si>
    <t>MOVIMENTAÇÃO DE TERRA</t>
  </si>
  <si>
    <t>Composição</t>
  </si>
  <si>
    <t>INSTALAÇÕES HIDROSSÁNITARIAS</t>
  </si>
  <si>
    <t>Bacia sifonada de louça sem tampa, com saída horizontal - 6 litros</t>
  </si>
  <si>
    <t>EQUIPAMENTOS</t>
  </si>
  <si>
    <t>BDI 02</t>
  </si>
  <si>
    <t>OBRA:</t>
  </si>
  <si>
    <t>OBJETO:</t>
  </si>
  <si>
    <t>LOCAL:</t>
  </si>
  <si>
    <t>FONTES:</t>
  </si>
  <si>
    <t>DATA PLANILHA:</t>
  </si>
  <si>
    <t>RUA RUI BARBOSA - JAÚ</t>
  </si>
  <si>
    <t>AME JAÚ</t>
  </si>
  <si>
    <t>TOTAL S/ BDI</t>
  </si>
  <si>
    <t>BDI:</t>
  </si>
  <si>
    <t>DESCRIÇÃO DOS SERVIÇOS</t>
  </si>
  <si>
    <t>TOTAL</t>
  </si>
  <si>
    <t>TOTAL  BDI SERVIÇOS</t>
  </si>
  <si>
    <t>TOTAL  BDI EQUIP.</t>
  </si>
  <si>
    <t>CONTRATO</t>
  </si>
  <si>
    <t>1° Medição</t>
  </si>
  <si>
    <t>2° Medição</t>
  </si>
  <si>
    <t>3° Medição</t>
  </si>
  <si>
    <t>4° Medição</t>
  </si>
  <si>
    <t>5° Medição</t>
  </si>
  <si>
    <t>6° Medição</t>
  </si>
  <si>
    <t>7° Medição</t>
  </si>
  <si>
    <t>8° Medição</t>
  </si>
  <si>
    <t>9° Medição</t>
  </si>
  <si>
    <t>10° Medição</t>
  </si>
  <si>
    <t>11° Medição</t>
  </si>
  <si>
    <t>12° Medição</t>
  </si>
  <si>
    <t>13° Medição</t>
  </si>
  <si>
    <t>14° Medição</t>
  </si>
  <si>
    <t>15° Medição</t>
  </si>
  <si>
    <t>16° Medição</t>
  </si>
  <si>
    <t>17° Medição</t>
  </si>
  <si>
    <t>18° Medição</t>
  </si>
  <si>
    <t>VALOR TOTAL PREVISTO</t>
  </si>
  <si>
    <t>VALOR TOTAL ACUMULADO</t>
  </si>
  <si>
    <t>1.0</t>
  </si>
  <si>
    <t>2.0</t>
  </si>
  <si>
    <t>3.0</t>
  </si>
  <si>
    <t>4.0</t>
  </si>
  <si>
    <t>5.0</t>
  </si>
  <si>
    <t>6.0</t>
  </si>
  <si>
    <t>7.0</t>
  </si>
  <si>
    <t>8.0</t>
  </si>
  <si>
    <t>9.0</t>
  </si>
  <si>
    <t>10.0</t>
  </si>
  <si>
    <t>11.0</t>
  </si>
  <si>
    <t>12.0</t>
  </si>
  <si>
    <t>13.0</t>
  </si>
  <si>
    <t>14.0</t>
  </si>
  <si>
    <t>15.0</t>
  </si>
  <si>
    <t>16.0</t>
  </si>
  <si>
    <t>17.0</t>
  </si>
  <si>
    <t>18.0</t>
  </si>
  <si>
    <t>19.0</t>
  </si>
  <si>
    <t>20.0</t>
  </si>
  <si>
    <t>21.0</t>
  </si>
  <si>
    <t>COMP. 01</t>
  </si>
  <si>
    <t>COMP. 02</t>
  </si>
  <si>
    <t>COMP. 03</t>
  </si>
  <si>
    <t>COTAÇÃO</t>
  </si>
  <si>
    <t>Tarugo para posto embutido</t>
  </si>
  <si>
    <t>Posto de oxigênio</t>
  </si>
  <si>
    <t>Posto ar medicinal</t>
  </si>
  <si>
    <t>Painel de alarme de oxigênio</t>
  </si>
  <si>
    <t>Painel de alarme de ar medicinal</t>
  </si>
  <si>
    <t>Painel de alarme de vácuo</t>
  </si>
  <si>
    <t>Painel de alarme de óxido nitroso</t>
  </si>
  <si>
    <t>Sistema  solar fotovoltaica  -  módulo DAH DHM 72x10 - 555w, incluindo projetos, estrura, cabos, montagem com mão de obra especializada e comissionamento.</t>
  </si>
  <si>
    <t>%</t>
  </si>
  <si>
    <t xml:space="preserve">PRAZO DE EXECUÇÃO: </t>
  </si>
  <si>
    <t>Caixas de seccionamento 30x30</t>
  </si>
  <si>
    <t>Rdi - 4  -  régua dupla com 750mm</t>
  </si>
  <si>
    <t>Rdi - 5  -  régua dupla com 1000mm</t>
  </si>
  <si>
    <t>Rdi - 6  -  régua dupla com 1500mm</t>
  </si>
  <si>
    <t>Central de ar completa - 20HP</t>
  </si>
  <si>
    <t>Central de vacuo completa - 4HP</t>
  </si>
  <si>
    <t>Manifold de Oxigênio - 5+5</t>
  </si>
  <si>
    <t>Manifold de AR Medicinal - 5+5</t>
  </si>
  <si>
    <t>Manifold de Oxido Nitroso - 2+2</t>
  </si>
  <si>
    <t>Elaboração de projeto</t>
  </si>
  <si>
    <t>Montagem dos paineis de cabeceira / estativas / coluna retrátil</t>
  </si>
  <si>
    <t>Montagem da central de ar medicinal</t>
  </si>
  <si>
    <t>Montagem da central de vacuo</t>
  </si>
  <si>
    <t>Montagem das centrais de cilindros</t>
  </si>
  <si>
    <t>1.1</t>
  </si>
  <si>
    <t>2.2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</si>
  <si>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</si>
  <si>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</si>
  <si>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</si>
  <si>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</si>
  <si>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</si>
  <si>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</si>
  <si>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</si>
  <si>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</si>
  <si>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</si>
  <si>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</si>
  <si>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</si>
  <si>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</si>
  <si>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2.1</t>
  </si>
  <si>
    <t>2.3</t>
  </si>
  <si>
    <t>2.5</t>
  </si>
  <si>
    <t>2.8</t>
  </si>
  <si>
    <t>8.2</t>
  </si>
  <si>
    <t>2.9</t>
  </si>
  <si>
    <t>7.1</t>
  </si>
  <si>
    <t>6.2</t>
  </si>
  <si>
    <t>6.1</t>
  </si>
  <si>
    <t>9.1</t>
  </si>
  <si>
    <t>2.4</t>
  </si>
  <si>
    <t>2.6</t>
  </si>
  <si>
    <t>2.7</t>
  </si>
  <si>
    <t>2.12</t>
  </si>
  <si>
    <t>2.13</t>
  </si>
  <si>
    <t>2.14</t>
  </si>
  <si>
    <t>2.15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</si>
  <si>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</si>
  <si>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</si>
  <si>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</si>
  <si>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</si>
  <si>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</si>
  <si>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</si>
  <si>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</si>
  <si>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</si>
  <si>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</si>
  <si>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4.1</t>
  </si>
  <si>
    <t>4.2</t>
  </si>
  <si>
    <t>4.3</t>
  </si>
  <si>
    <t>4.4</t>
  </si>
  <si>
    <t>4.5</t>
  </si>
  <si>
    <t>4.6</t>
  </si>
  <si>
    <t>4.7</t>
  </si>
  <si>
    <t>4.8</t>
  </si>
  <si>
    <t>5.1</t>
  </si>
  <si>
    <t>10.1</t>
  </si>
  <si>
    <t>5.2</t>
  </si>
  <si>
    <t>5.3</t>
  </si>
  <si>
    <t>5.4</t>
  </si>
  <si>
    <t>5.5</t>
  </si>
  <si>
    <t>9.4</t>
  </si>
  <si>
    <t>6.3</t>
  </si>
  <si>
    <t>6.5</t>
  </si>
  <si>
    <t>8.1</t>
  </si>
  <si>
    <t>7.2</t>
  </si>
  <si>
    <t>7.4</t>
  </si>
  <si>
    <t>7.6</t>
  </si>
  <si>
    <t>7.5</t>
  </si>
  <si>
    <t>7.7</t>
  </si>
  <si>
    <t>8.3</t>
  </si>
  <si>
    <t>8.4</t>
  </si>
  <si>
    <t>9.2</t>
  </si>
  <si>
    <t>9.3</t>
  </si>
  <si>
    <t>9.5</t>
  </si>
  <si>
    <t>9.6</t>
  </si>
  <si>
    <t>9.7</t>
  </si>
  <si>
    <t>9.8</t>
  </si>
  <si>
    <t>9.9</t>
  </si>
  <si>
    <t>9.10</t>
  </si>
  <si>
    <t>9.11</t>
  </si>
  <si>
    <t>9.12</t>
  </si>
  <si>
    <t>9.13</t>
  </si>
  <si>
    <t>9.14</t>
  </si>
  <si>
    <t>9.15</t>
  </si>
  <si>
    <t>10.2</t>
  </si>
  <si>
    <t>16.2</t>
  </si>
  <si>
    <t>11.2</t>
  </si>
  <si>
    <t>10.3</t>
  </si>
  <si>
    <t>11.1</t>
  </si>
  <si>
    <t>11.3</t>
  </si>
  <si>
    <t>11.4</t>
  </si>
  <si>
    <t>11.5</t>
  </si>
  <si>
    <t>11.6</t>
  </si>
  <si>
    <t>11.7</t>
  </si>
  <si>
    <t>11.8</t>
  </si>
  <si>
    <t>11.9</t>
  </si>
  <si>
    <t>11.10</t>
  </si>
  <si>
    <t>11.12</t>
  </si>
  <si>
    <t>11.13</t>
  </si>
  <si>
    <t>11.14</t>
  </si>
  <si>
    <t>11.15</t>
  </si>
  <si>
    <t>11.17</t>
  </si>
  <si>
    <t>11.19</t>
  </si>
  <si>
    <t>11.21</t>
  </si>
  <si>
    <t>11.22</t>
  </si>
  <si>
    <t>11.23</t>
  </si>
  <si>
    <t>11.26</t>
  </si>
  <si>
    <t>11.27</t>
  </si>
  <si>
    <t>11.28</t>
  </si>
  <si>
    <t>11.29</t>
  </si>
  <si>
    <t>11.30</t>
  </si>
  <si>
    <t>11.31</t>
  </si>
  <si>
    <t>11.32</t>
  </si>
  <si>
    <t>11.33</t>
  </si>
  <si>
    <t>12.1</t>
  </si>
  <si>
    <t>20.1</t>
  </si>
  <si>
    <t>13.3</t>
  </si>
  <si>
    <t>15.3</t>
  </si>
  <si>
    <t>14.3</t>
  </si>
  <si>
    <t>16.3</t>
  </si>
  <si>
    <t>18.3</t>
  </si>
  <si>
    <t>14.4</t>
  </si>
  <si>
    <t>12.4</t>
  </si>
  <si>
    <t>12.2</t>
  </si>
  <si>
    <t>12.3</t>
  </si>
  <si>
    <t>12.5</t>
  </si>
  <si>
    <t>12.6</t>
  </si>
  <si>
    <t>12.7</t>
  </si>
  <si>
    <t>12.8</t>
  </si>
  <si>
    <t>12.9</t>
  </si>
  <si>
    <t>12.10</t>
  </si>
  <si>
    <t>13.1</t>
  </si>
  <si>
    <t>14.1</t>
  </si>
  <si>
    <t>13.2</t>
  </si>
  <si>
    <t>13.4</t>
  </si>
  <si>
    <t>13.5</t>
  </si>
  <si>
    <t>13.6</t>
  </si>
  <si>
    <t>13.7</t>
  </si>
  <si>
    <t>13.8</t>
  </si>
  <si>
    <t>13.9</t>
  </si>
  <si>
    <t>13.10</t>
  </si>
  <si>
    <t>13.11</t>
  </si>
  <si>
    <t>13.12</t>
  </si>
  <si>
    <t>13.13</t>
  </si>
  <si>
    <t>13.14</t>
  </si>
  <si>
    <t>13.15</t>
  </si>
  <si>
    <t>13.16</t>
  </si>
  <si>
    <t>13.17</t>
  </si>
  <si>
    <t>13.18</t>
  </si>
  <si>
    <t>13.19</t>
  </si>
  <si>
    <t>13.20</t>
  </si>
  <si>
    <t>13.21</t>
  </si>
  <si>
    <t>13.22</t>
  </si>
  <si>
    <t>13.23</t>
  </si>
  <si>
    <t>13.24</t>
  </si>
  <si>
    <t>13.25</t>
  </si>
  <si>
    <t>13.26</t>
  </si>
  <si>
    <t>13.27</t>
  </si>
  <si>
    <t>13.28</t>
  </si>
  <si>
    <t>13.29</t>
  </si>
  <si>
    <t>13.30</t>
  </si>
  <si>
    <t>13.31</t>
  </si>
  <si>
    <t>13.32</t>
  </si>
  <si>
    <t>13.33</t>
  </si>
  <si>
    <t>13.34</t>
  </si>
  <si>
    <t>13.35</t>
  </si>
  <si>
    <t>13.36</t>
  </si>
  <si>
    <t>13.37</t>
  </si>
  <si>
    <t>13.38</t>
  </si>
  <si>
    <t>13.39</t>
  </si>
  <si>
    <t>13.40</t>
  </si>
  <si>
    <t>13.41</t>
  </si>
  <si>
    <t>13.42</t>
  </si>
  <si>
    <t>13.43</t>
  </si>
  <si>
    <t>13.44</t>
  </si>
  <si>
    <t>13.45</t>
  </si>
  <si>
    <t>13.46</t>
  </si>
  <si>
    <t>13.47</t>
  </si>
  <si>
    <t>13.48</t>
  </si>
  <si>
    <t>13.49</t>
  </si>
  <si>
    <t>13.50</t>
  </si>
  <si>
    <t>13.51</t>
  </si>
  <si>
    <t>13.52</t>
  </si>
  <si>
    <t>13.53</t>
  </si>
  <si>
    <t>13.54</t>
  </si>
  <si>
    <t>13.55</t>
  </si>
  <si>
    <t>13.56</t>
  </si>
  <si>
    <t>13.57</t>
  </si>
  <si>
    <t>13.58</t>
  </si>
  <si>
    <t>13.59</t>
  </si>
  <si>
    <t>13.60</t>
  </si>
  <si>
    <t>13.61</t>
  </si>
  <si>
    <t>13.62</t>
  </si>
  <si>
    <t>13.63</t>
  </si>
  <si>
    <t>13.64</t>
  </si>
  <si>
    <t>13.65</t>
  </si>
  <si>
    <t>13.66</t>
  </si>
  <si>
    <t>13.67</t>
  </si>
  <si>
    <t>13.68</t>
  </si>
  <si>
    <t>13.69</t>
  </si>
  <si>
    <t>13.70</t>
  </si>
  <si>
    <t>13.71</t>
  </si>
  <si>
    <t>13.72</t>
  </si>
  <si>
    <t>13.73</t>
  </si>
  <si>
    <t>13.74</t>
  </si>
  <si>
    <t>13.75</t>
  </si>
  <si>
    <t>13.76</t>
  </si>
  <si>
    <t>13.77</t>
  </si>
  <si>
    <t>13.78</t>
  </si>
  <si>
    <t>13.79</t>
  </si>
  <si>
    <t>13.80</t>
  </si>
  <si>
    <t>13.81</t>
  </si>
  <si>
    <t>13.82</t>
  </si>
  <si>
    <t>13.83</t>
  </si>
  <si>
    <t>13.84</t>
  </si>
  <si>
    <t>13.85</t>
  </si>
  <si>
    <t>13.86</t>
  </si>
  <si>
    <t>13.87</t>
  </si>
  <si>
    <t>13.88</t>
  </si>
  <si>
    <t>13.89</t>
  </si>
  <si>
    <t>13.90</t>
  </si>
  <si>
    <t>13.91</t>
  </si>
  <si>
    <t>13.92</t>
  </si>
  <si>
    <t>13.93</t>
  </si>
  <si>
    <t>13.94</t>
  </si>
  <si>
    <t>13.95</t>
  </si>
  <si>
    <t>13.96</t>
  </si>
  <si>
    <t>13.97</t>
  </si>
  <si>
    <t>13.98</t>
  </si>
  <si>
    <t>13.99</t>
  </si>
  <si>
    <t>13.100</t>
  </si>
  <si>
    <t>13.101</t>
  </si>
  <si>
    <t>13.102</t>
  </si>
  <si>
    <t>13.103</t>
  </si>
  <si>
    <t>13.104</t>
  </si>
  <si>
    <t>13.105</t>
  </si>
  <si>
    <t>13.106</t>
  </si>
  <si>
    <t>17.1</t>
  </si>
  <si>
    <t>14.2</t>
  </si>
  <si>
    <t>14.7</t>
  </si>
  <si>
    <t>14.5</t>
  </si>
  <si>
    <t>14.6</t>
  </si>
  <si>
    <t>14.8</t>
  </si>
  <si>
    <t>14.9</t>
  </si>
  <si>
    <t>14.12</t>
  </si>
  <si>
    <t>14.13</t>
  </si>
  <si>
    <t>14.14</t>
  </si>
  <si>
    <t>14.16</t>
  </si>
  <si>
    <t>14.17</t>
  </si>
  <si>
    <t>14.18</t>
  </si>
  <si>
    <t>14.19</t>
  </si>
  <si>
    <t>14.21</t>
  </si>
  <si>
    <t>14.22</t>
  </si>
  <si>
    <t>14.23</t>
  </si>
  <si>
    <t>14.24</t>
  </si>
  <si>
    <t>14.25</t>
  </si>
  <si>
    <t>14.26</t>
  </si>
  <si>
    <t>14.27</t>
  </si>
  <si>
    <t>14.29</t>
  </si>
  <si>
    <t>14.32</t>
  </si>
  <si>
    <t>14.33</t>
  </si>
  <si>
    <t>14.34</t>
  </si>
  <si>
    <t>14.35</t>
  </si>
  <si>
    <t>14.36</t>
  </si>
  <si>
    <t>14.37</t>
  </si>
  <si>
    <t>14.38</t>
  </si>
  <si>
    <t>14.39</t>
  </si>
  <si>
    <t>14.41</t>
  </si>
  <si>
    <t>14.42</t>
  </si>
  <si>
    <t>14.43</t>
  </si>
  <si>
    <t>14.44</t>
  </si>
  <si>
    <t>14.45</t>
  </si>
  <si>
    <t>14.46</t>
  </si>
  <si>
    <t>14.47</t>
  </si>
  <si>
    <t>14.48</t>
  </si>
  <si>
    <t>14.49</t>
  </si>
  <si>
    <t>14.50</t>
  </si>
  <si>
    <t>14.51</t>
  </si>
  <si>
    <t>14.52</t>
  </si>
  <si>
    <t>14.53</t>
  </si>
  <si>
    <t>14.54</t>
  </si>
  <si>
    <t>14.55</t>
  </si>
  <si>
    <t>14.56</t>
  </si>
  <si>
    <t>14.57</t>
  </si>
  <si>
    <t>14.58</t>
  </si>
  <si>
    <t>14.59</t>
  </si>
  <si>
    <t>14.60</t>
  </si>
  <si>
    <t>14.61</t>
  </si>
  <si>
    <t>14.62</t>
  </si>
  <si>
    <t>14.63</t>
  </si>
  <si>
    <t>14.64</t>
  </si>
  <si>
    <t>14.65</t>
  </si>
  <si>
    <t>14.66</t>
  </si>
  <si>
    <t>14.67</t>
  </si>
  <si>
    <t>14.68</t>
  </si>
  <si>
    <t>14.69</t>
  </si>
  <si>
    <t>14.70</t>
  </si>
  <si>
    <t>14.71</t>
  </si>
  <si>
    <t>14.72</t>
  </si>
  <si>
    <t>14.73</t>
  </si>
  <si>
    <t>14.74</t>
  </si>
  <si>
    <t>14.75</t>
  </si>
  <si>
    <t>14.76</t>
  </si>
  <si>
    <t>14.77</t>
  </si>
  <si>
    <t>14.78</t>
  </si>
  <si>
    <t>14.79</t>
  </si>
  <si>
    <t>14.80</t>
  </si>
  <si>
    <t>14.81</t>
  </si>
  <si>
    <t>14.82</t>
  </si>
  <si>
    <t>14.83</t>
  </si>
  <si>
    <t>14.84</t>
  </si>
  <si>
    <t>14.85</t>
  </si>
  <si>
    <t>14.86</t>
  </si>
  <si>
    <t>14.87</t>
  </si>
  <si>
    <t>14.88</t>
  </si>
  <si>
    <t>14.89</t>
  </si>
  <si>
    <t>14.90</t>
  </si>
  <si>
    <t>14.91</t>
  </si>
  <si>
    <t>14.92</t>
  </si>
  <si>
    <t>14.93</t>
  </si>
  <si>
    <t>15.1</t>
  </si>
  <si>
    <t>15.5</t>
  </si>
  <si>
    <t>15.4</t>
  </si>
  <si>
    <t>15.9</t>
  </si>
  <si>
    <t>15.6</t>
  </si>
  <si>
    <t>15.2</t>
  </si>
  <si>
    <t>15.8</t>
  </si>
  <si>
    <t>15.7</t>
  </si>
  <si>
    <t>15.10</t>
  </si>
  <si>
    <t>15.11</t>
  </si>
  <si>
    <t>15.12</t>
  </si>
  <si>
    <t>15.13</t>
  </si>
  <si>
    <t>15.14</t>
  </si>
  <si>
    <t>15.15</t>
  </si>
  <si>
    <t>15.16</t>
  </si>
  <si>
    <t>15.17</t>
  </si>
  <si>
    <t>15.18</t>
  </si>
  <si>
    <t>15.19</t>
  </si>
  <si>
    <t>15.21</t>
  </si>
  <si>
    <t>15.22</t>
  </si>
  <si>
    <t>15.23</t>
  </si>
  <si>
    <t>15.24</t>
  </si>
  <si>
    <t>15.25</t>
  </si>
  <si>
    <t>15.26</t>
  </si>
  <si>
    <t>15.27</t>
  </si>
  <si>
    <t>15.28</t>
  </si>
  <si>
    <t>15.29</t>
  </si>
  <si>
    <t>15.30</t>
  </si>
  <si>
    <t>15.31</t>
  </si>
  <si>
    <t>16.1</t>
  </si>
  <si>
    <t>16.4</t>
  </si>
  <si>
    <t>16.5</t>
  </si>
  <si>
    <t>16.6</t>
  </si>
  <si>
    <t>16.7</t>
  </si>
  <si>
    <t>16.8</t>
  </si>
  <si>
    <t>16.9</t>
  </si>
  <si>
    <t>16.11</t>
  </si>
  <si>
    <t>16.14</t>
  </si>
  <si>
    <t>16.15</t>
  </si>
  <si>
    <t>16.17</t>
  </si>
  <si>
    <t>16.18</t>
  </si>
  <si>
    <t>16.19</t>
  </si>
  <si>
    <t>16.21</t>
  </si>
  <si>
    <t>16.22</t>
  </si>
  <si>
    <t>16.23</t>
  </si>
  <si>
    <t>16.24</t>
  </si>
  <si>
    <t>16.25</t>
  </si>
  <si>
    <t>16.26</t>
  </si>
  <si>
    <t>16.27</t>
  </si>
  <si>
    <t>16.28</t>
  </si>
  <si>
    <t>16.29</t>
  </si>
  <si>
    <t>18.1</t>
  </si>
  <si>
    <t>18.2</t>
  </si>
  <si>
    <t>18.4</t>
  </si>
  <si>
    <t>18.5</t>
  </si>
  <si>
    <t>18.6</t>
  </si>
  <si>
    <t>18.7</t>
  </si>
  <si>
    <t>18.8</t>
  </si>
  <si>
    <t>18.9</t>
  </si>
  <si>
    <t>18.10</t>
  </si>
  <si>
    <t>18.14</t>
  </si>
  <si>
    <t>18.15</t>
  </si>
  <si>
    <t>18.16</t>
  </si>
  <si>
    <t>18.17</t>
  </si>
  <si>
    <t>18.18</t>
  </si>
  <si>
    <t>18.19</t>
  </si>
  <si>
    <t>18.20</t>
  </si>
  <si>
    <t>18.21</t>
  </si>
  <si>
    <t>18.22</t>
  </si>
  <si>
    <t>18.23</t>
  </si>
  <si>
    <t>18.24</t>
  </si>
  <si>
    <t>19.1</t>
  </si>
  <si>
    <t>20.2</t>
  </si>
  <si>
    <t>21.1</t>
  </si>
  <si>
    <t>DADOS E VOZ</t>
  </si>
  <si>
    <t>SPDA</t>
  </si>
  <si>
    <t>13.107</t>
  </si>
  <si>
    <t>13.108</t>
  </si>
  <si>
    <t>13.109</t>
  </si>
  <si>
    <t>13.110</t>
  </si>
  <si>
    <t>13.111</t>
  </si>
  <si>
    <t>13.112</t>
  </si>
  <si>
    <t>13.113</t>
  </si>
  <si>
    <t>13.114</t>
  </si>
  <si>
    <t>13.115</t>
  </si>
  <si>
    <t>13.116</t>
  </si>
  <si>
    <t>13.117</t>
  </si>
  <si>
    <t>13.118</t>
  </si>
  <si>
    <t>13.119</t>
  </si>
  <si>
    <t>13.120</t>
  </si>
  <si>
    <t>13.121</t>
  </si>
  <si>
    <t>18.25</t>
  </si>
  <si>
    <t>9.16</t>
  </si>
  <si>
    <t>14.94</t>
  </si>
  <si>
    <t>14.95</t>
  </si>
  <si>
    <t>14.96</t>
  </si>
  <si>
    <t>14.97</t>
  </si>
  <si>
    <t>Acompanhamento e licenciamento na Prefeitura</t>
  </si>
  <si>
    <t>1.14</t>
  </si>
  <si>
    <t>1.15</t>
  </si>
  <si>
    <t>1.16</t>
  </si>
  <si>
    <t>1.17</t>
  </si>
  <si>
    <t>1.18</t>
  </si>
  <si>
    <t>1.19</t>
  </si>
  <si>
    <t>1.20</t>
  </si>
  <si>
    <t>9.17</t>
  </si>
  <si>
    <t>VALOR TOTAL C/ BDI E ADM</t>
  </si>
  <si>
    <t>BDI por tipo de obra (Fonte Acórdão 2.622/2013 – Plenário)</t>
  </si>
  <si>
    <t>TR</t>
  </si>
  <si>
    <t>Fornecimento e instalação de sistema de climatização com central de água gelada que será composta por chillers, bombas de água gelada para o sistema primário e bombas de água gelada para o sistema secundário, incluindo bombas reservas</t>
  </si>
  <si>
    <t>01.20.010</t>
  </si>
  <si>
    <t>Taxa de mobilização e desmobilização de equipamentos para execução de levantamento topográfico</t>
  </si>
  <si>
    <t>01.20.721</t>
  </si>
  <si>
    <t>Levantamento planimétrico cadastral com áreas até 50% de ocupação - área até 20.000 m² (mínimo de 3.500 m²)</t>
  </si>
  <si>
    <t>Eletroduto galvanizado conforme NBR13057 -  3/4´ com acessórios</t>
  </si>
  <si>
    <t>Eletroduto galvanizado conforme NBR13057 -  1´ com acessórios</t>
  </si>
  <si>
    <t>1.21</t>
  </si>
  <si>
    <t>1.22</t>
  </si>
  <si>
    <t>Controle tecnológico de concreto  -  mobilização para moldagem e/ou coleta dos corpos de prova de concreto</t>
  </si>
  <si>
    <t>VIAGEM</t>
  </si>
  <si>
    <t>Controle tecnológico de concreto moldagem de corpo de prova</t>
  </si>
  <si>
    <t>PERÍODO</t>
  </si>
  <si>
    <t>Aço  -  ensaios de tração em barras</t>
  </si>
  <si>
    <t>Aço  -  ensaios de dobramento em barras</t>
  </si>
  <si>
    <t>Aço  -  ensaios de verificação de bitola</t>
  </si>
  <si>
    <t>BDI DIFERENCIADO</t>
  </si>
  <si>
    <t>SIURB</t>
  </si>
  <si>
    <t>1.23</t>
  </si>
  <si>
    <t>1.24</t>
  </si>
  <si>
    <t>01.06.041</t>
  </si>
  <si>
    <t>Elaboração de projeto de adequação de entrada de energia elétrica junto a concessionária, com medição em média tensão e demanda acima de 300 kVA a 2 MVA</t>
  </si>
  <si>
    <t>01.27.011</t>
  </si>
  <si>
    <t>Projeto e implementação de gerenciamento integrado de resíduos sólidos e gestão de perdas</t>
  </si>
  <si>
    <t>01.27.091</t>
  </si>
  <si>
    <t>Estudo de impacto de vizinhança, em área urbana até 10.000 m²</t>
  </si>
  <si>
    <t>01.28.620</t>
  </si>
  <si>
    <t>Parecer técnico junto a CETESB</t>
  </si>
  <si>
    <t>12.12.010</t>
  </si>
  <si>
    <t>Taxa de mobilização e desmobilização de equipamentos para execução de estaca tipo hélice contínua em solo</t>
  </si>
  <si>
    <t>16.12.200</t>
  </si>
  <si>
    <t>18.08.162</t>
  </si>
  <si>
    <t>Rodapé em porcelanato técnico natural, para área interna e ambiente com acesso ao exterior, grupo de absorção BIa, assentado com argamassa colante industrializada, rejuntado</t>
  </si>
  <si>
    <t>19.01.324</t>
  </si>
  <si>
    <t>Rodapé em granito, espessura de 2 cm e altura de 7,1 cm até 10 cm, acabamento polido</t>
  </si>
  <si>
    <t>21.02.271</t>
  </si>
  <si>
    <t>Revestimento vinílico em manta heterogênea, espessura de 2 mm, com impermeabilizante acrílico</t>
  </si>
  <si>
    <t>21.07.010</t>
  </si>
  <si>
    <t>Revestimento em laminado melamínico dissipativo</t>
  </si>
  <si>
    <t>22.06.240</t>
  </si>
  <si>
    <t>Brise metálico fixo em chapa lisa aluzinc pré-pintada, formato ogiva, lâmina frontal de 200mm</t>
  </si>
  <si>
    <t>23.08.040</t>
  </si>
  <si>
    <t>Armário/gabinete embutido em MDF sob medida, revestido em laminado melamínico, com portas e prateleiras</t>
  </si>
  <si>
    <t>23.08.060</t>
  </si>
  <si>
    <t>Tampo sob medida em compensado, revestido na face superior em laminado fenólico melamínico</t>
  </si>
  <si>
    <t>26.01.142</t>
  </si>
  <si>
    <t>Vidro liso laminado colorido de 8 mm</t>
  </si>
  <si>
    <t>33.07.130</t>
  </si>
  <si>
    <t>Pintura epóxi bicomponente em estruturas metálicas</t>
  </si>
  <si>
    <t>34.05.310</t>
  </si>
  <si>
    <t>Gradil de ferro perfilado, tipo parque</t>
  </si>
  <si>
    <t>Disjuntor em caixa aberta, térmico ajustável e magnético fixo, tripolar 2000/1200 V, faixa de ajuste de 1600 até 2000 A</t>
  </si>
  <si>
    <t>Disjuntor em caixa aberta, térmico ajustável e magnético fixo, tripolar 2500/1200 V, faixa de ajuste de 2000 até 2500 A</t>
  </si>
  <si>
    <t>Inversor de frequência para variação de velocidade em motores, potência de 0,25 a 175 cv</t>
  </si>
  <si>
    <t>38.13.030</t>
  </si>
  <si>
    <t>Eletroduto corrugado em polietileno de alta densidade, DN= 75 mm, com acessórios</t>
  </si>
  <si>
    <t>38.13.040</t>
  </si>
  <si>
    <t>Eletroduto corrugado em polietileno de alta densidade, DN= 100 mm, com acessórios</t>
  </si>
  <si>
    <t>54.04.392</t>
  </si>
  <si>
    <t>Piso em placa de concreto permeável drenante, cor natural - espessura de 6 cm</t>
  </si>
  <si>
    <t>Switch Gigabit para servidor central com 24 portas frontais e 4 portas SFP, capacidade 10 / 100 / 1000 Mbps</t>
  </si>
  <si>
    <t>69.03.410</t>
  </si>
  <si>
    <t>Central PABX híbrida de telefonia para 8 linhas tronco e 128 ramais digital e analógico</t>
  </si>
  <si>
    <t>Porta com Proteção Radiológica - 1,20x2,10</t>
  </si>
  <si>
    <t>11.25</t>
  </si>
  <si>
    <t>Elevadores capacidade  22 pessoas; maca leito; 2 paradas; 2 entradas; 10 12m percurso; 1 00m/seg velocidade; dimensão: 2 40m.x2 80m.</t>
  </si>
  <si>
    <t>18.26</t>
  </si>
  <si>
    <t>2.10</t>
  </si>
  <si>
    <t>2.11</t>
  </si>
  <si>
    <t>Cumeeira em chapa de aço pré-pintada, perfil trapezoidal, com espessura de 0,50mm</t>
  </si>
  <si>
    <t>Telhamento em chapa de aço pré-pintada, tipo sanduíche, espessura de 0,50mm, com lã de rocha</t>
  </si>
  <si>
    <t>Disjuntor em caixa aberta tripolar extraível, 500 V de 3200 A, com acessórios</t>
  </si>
  <si>
    <t>Disjuntor série universal em caixa moldada, térmico fixo e magnético ajustável, tripolar 600 VCA, corrente de 300 A até 400 A</t>
  </si>
  <si>
    <t>Disjuntor série universal em caixa moldada, térmico fixo e magnético ajustável, tripolar 600 VCA, corrente de 700 A até 800 A</t>
  </si>
  <si>
    <t>11.34</t>
  </si>
  <si>
    <t>11.35</t>
  </si>
  <si>
    <t>Totem e Placa de identificação da Unidade</t>
  </si>
  <si>
    <t>6.4</t>
  </si>
  <si>
    <t>8.5</t>
  </si>
  <si>
    <t>Área Construida</t>
  </si>
  <si>
    <t>4.367,07M²</t>
  </si>
  <si>
    <t>9.18</t>
  </si>
  <si>
    <t>9.19</t>
  </si>
  <si>
    <t>9.20</t>
  </si>
  <si>
    <t>18 meses</t>
  </si>
  <si>
    <t>ADMINISTRAÇÃO LOCAL</t>
  </si>
  <si>
    <t>7.3</t>
  </si>
  <si>
    <t>11.24</t>
  </si>
  <si>
    <r>
      <t>PRAZO DE EXECUÇÃO:</t>
    </r>
    <r>
      <rPr>
        <b/>
        <sz val="10"/>
        <rFont val="Arial"/>
        <family val="2"/>
      </rPr>
      <t xml:space="preserve"> 18 MESES</t>
    </r>
  </si>
  <si>
    <t>LOCAL</t>
  </si>
  <si>
    <t>4.9</t>
  </si>
  <si>
    <t>8.6</t>
  </si>
  <si>
    <t>11.36</t>
  </si>
  <si>
    <t>AME JAHÚ</t>
  </si>
  <si>
    <t>CONSTRUÇÃO DO AMBULATÓRIO MÉDICO DE ESPECIALIDADE - UNIDADE JAHÚ</t>
  </si>
  <si>
    <t>RUA RUI BARBOSA - JAHÚ</t>
  </si>
  <si>
    <t>CDHU 199; SIURB 07/24; SBC 03/25</t>
  </si>
  <si>
    <t>(       )%</t>
  </si>
  <si>
    <t>BDI SERVIÇO  -  (       )%</t>
  </si>
  <si>
    <t>BDI EQUIPAMENTO  -  (       )%</t>
  </si>
  <si>
    <t>MODELO PLANILHA ORÇAMENTÁRIA</t>
  </si>
  <si>
    <t>BDI SERVIÇO - (      )%/ BDI EQUIPAMENTO - (      )%</t>
  </si>
  <si>
    <t>MODELO PLANILHA RESUMO</t>
  </si>
  <si>
    <t>MODELO CRONOGRAMA FÍSICO-FINANCEIRO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</si>
</sst>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[$-416]mmm\-yy;@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1"/>
    </font>
    <font>
      <sz val="11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11"/>
      <color indexed="8"/>
      <name val="Arial"/>
      <family val="2"/>
    </font>
    <font>
      <sz val="11"/>
      <color theme="8" tint="0.79998168889431442"/>
      <name val="Arial"/>
      <family val="2"/>
    </font>
    <font>
      <b/>
      <sz val="11"/>
      <color rgb="FF00B05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/>
        <bgColor theme="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rgb="FFFFFF99"/>
        <bgColor indexed="64"/>
      </patternFill>
    </fill>
  </fills>
  <borders count="8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auto="1"/>
      </top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double">
        <color indexed="64"/>
      </top>
      <bottom style="medium">
        <color auto="1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auto="1"/>
      </left>
      <right/>
      <top style="double">
        <color indexed="64"/>
      </top>
      <bottom style="double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indexed="64"/>
      </bottom>
      <diagonal/>
    </border>
    <border>
      <left style="medium">
        <color auto="1"/>
      </left>
      <right style="medium">
        <color auto="1"/>
      </right>
      <top style="double">
        <color indexed="64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5" fillId="0" borderId="0"/>
    <xf numFmtId="44" fontId="7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239">
    <xf numFmtId="0" fontId="0" fillId="0" borderId="0" xfId="0"/>
    <xf numFmtId="0" fontId="3" fillId="0" borderId="0" xfId="8" applyFont="1">
      <alignment vertical="top"/>
    </xf>
    <xf numFmtId="10" fontId="4" fillId="0" borderId="0" xfId="3" applyNumberFormat="1" applyFont="1" applyAlignment="1">
      <alignment vertical="top"/>
    </xf>
    <xf numFmtId="44" fontId="8" fillId="0" borderId="0" xfId="11" applyNumberFormat="1" applyFont="1"/>
    <xf numFmtId="0" fontId="11" fillId="0" borderId="3" xfId="0" applyFont="1" applyBorder="1" applyAlignment="1">
      <alignment horizontal="right" vertical="center"/>
    </xf>
    <xf numFmtId="0" fontId="11" fillId="0" borderId="11" xfId="0" applyFont="1" applyBorder="1" applyAlignment="1">
      <alignment horizontal="left" vertical="center"/>
    </xf>
    <xf numFmtId="0" fontId="12" fillId="0" borderId="11" xfId="0" applyFont="1" applyBorder="1" applyAlignment="1">
      <alignment vertical="center"/>
    </xf>
    <xf numFmtId="0" fontId="12" fillId="0" borderId="11" xfId="0" applyFont="1" applyBorder="1" applyAlignment="1">
      <alignment vertical="center" wrapText="1"/>
    </xf>
    <xf numFmtId="0" fontId="12" fillId="0" borderId="11" xfId="0" applyFont="1" applyBorder="1" applyAlignment="1">
      <alignment horizontal="center" vertical="center"/>
    </xf>
    <xf numFmtId="43" fontId="12" fillId="0" borderId="11" xfId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1" fillId="0" borderId="5" xfId="0" applyFont="1" applyBorder="1" applyAlignment="1">
      <alignment horizontal="right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43" fontId="12" fillId="0" borderId="0" xfId="1" applyFont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10" fontId="13" fillId="0" borderId="6" xfId="0" applyNumberFormat="1" applyFont="1" applyBorder="1" applyAlignment="1">
      <alignment horizontal="center" vertical="center"/>
    </xf>
    <xf numFmtId="0" fontId="13" fillId="0" borderId="5" xfId="0" applyFont="1" applyBorder="1" applyAlignment="1">
      <alignment horizontal="right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3" fillId="0" borderId="1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10" fontId="13" fillId="0" borderId="20" xfId="0" applyNumberFormat="1" applyFont="1" applyBorder="1" applyAlignment="1">
      <alignment horizontal="center" vertical="center"/>
    </xf>
    <xf numFmtId="0" fontId="12" fillId="0" borderId="5" xfId="0" applyFont="1" applyBorder="1" applyAlignment="1">
      <alignment horizontal="right" vertical="center"/>
    </xf>
    <xf numFmtId="0" fontId="13" fillId="3" borderId="18" xfId="0" applyFont="1" applyFill="1" applyBorder="1" applyAlignment="1">
      <alignment horizontal="centerContinuous" vertical="center"/>
    </xf>
    <xf numFmtId="0" fontId="13" fillId="3" borderId="19" xfId="0" applyFont="1" applyFill="1" applyBorder="1" applyAlignment="1">
      <alignment horizontal="centerContinuous" vertical="center"/>
    </xf>
    <xf numFmtId="44" fontId="13" fillId="3" borderId="20" xfId="0" applyNumberFormat="1" applyFont="1" applyFill="1" applyBorder="1" applyAlignment="1">
      <alignment horizontal="center" vertical="center"/>
    </xf>
    <xf numFmtId="0" fontId="12" fillId="0" borderId="18" xfId="0" applyFont="1" applyBorder="1" applyAlignment="1">
      <alignment horizontal="right" vertical="center"/>
    </xf>
    <xf numFmtId="17" fontId="12" fillId="0" borderId="19" xfId="0" applyNumberFormat="1" applyFont="1" applyBorder="1" applyAlignment="1">
      <alignment horizontal="left" vertical="center"/>
    </xf>
    <xf numFmtId="0" fontId="12" fillId="0" borderId="19" xfId="0" applyFont="1" applyBorder="1" applyAlignment="1">
      <alignment horizontal="center" vertical="center"/>
    </xf>
    <xf numFmtId="43" fontId="12" fillId="0" borderId="19" xfId="1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7" xfId="0" applyFont="1" applyBorder="1" applyAlignment="1">
      <alignment vertical="center"/>
    </xf>
    <xf numFmtId="4" fontId="12" fillId="0" borderId="8" xfId="0" applyNumberFormat="1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12" fillId="0" borderId="8" xfId="0" applyFont="1" applyBorder="1" applyAlignment="1">
      <alignment vertical="center" wrapText="1"/>
    </xf>
    <xf numFmtId="0" fontId="12" fillId="0" borderId="8" xfId="0" applyFont="1" applyBorder="1" applyAlignment="1">
      <alignment horizontal="center" vertical="center"/>
    </xf>
    <xf numFmtId="43" fontId="12" fillId="0" borderId="8" xfId="1" applyFont="1" applyBorder="1" applyAlignment="1">
      <alignment horizontal="center" vertical="center"/>
    </xf>
    <xf numFmtId="44" fontId="12" fillId="0" borderId="8" xfId="2" applyFont="1" applyBorder="1" applyAlignment="1">
      <alignment vertical="center"/>
    </xf>
    <xf numFmtId="44" fontId="12" fillId="0" borderId="9" xfId="2" applyFont="1" applyBorder="1" applyAlignment="1">
      <alignment vertical="center"/>
    </xf>
    <xf numFmtId="0" fontId="14" fillId="5" borderId="3" xfId="0" applyFont="1" applyFill="1" applyBorder="1" applyAlignment="1">
      <alignment horizontal="center" vertical="center" wrapText="1"/>
    </xf>
    <xf numFmtId="43" fontId="14" fillId="5" borderId="3" xfId="1" applyFont="1" applyFill="1" applyBorder="1" applyAlignment="1">
      <alignment horizontal="center" vertical="center" wrapText="1"/>
    </xf>
    <xf numFmtId="0" fontId="14" fillId="5" borderId="12" xfId="0" applyFont="1" applyFill="1" applyBorder="1" applyAlignment="1">
      <alignment horizontal="center" vertical="center" wrapText="1"/>
    </xf>
    <xf numFmtId="0" fontId="13" fillId="3" borderId="21" xfId="0" applyFont="1" applyFill="1" applyBorder="1" applyAlignment="1">
      <alignment horizontal="center" vertical="center"/>
    </xf>
    <xf numFmtId="0" fontId="13" fillId="3" borderId="22" xfId="0" applyFont="1" applyFill="1" applyBorder="1" applyAlignment="1">
      <alignment horizontal="center" vertical="center"/>
    </xf>
    <xf numFmtId="43" fontId="13" fillId="3" borderId="22" xfId="1" applyFont="1" applyFill="1" applyBorder="1" applyAlignment="1">
      <alignment vertical="center" wrapText="1"/>
    </xf>
    <xf numFmtId="43" fontId="13" fillId="3" borderId="22" xfId="1" applyFont="1" applyFill="1" applyBorder="1" applyAlignment="1">
      <alignment horizontal="center" vertical="center"/>
    </xf>
    <xf numFmtId="44" fontId="13" fillId="3" borderId="59" xfId="2" applyFont="1" applyFill="1" applyBorder="1" applyAlignment="1">
      <alignment vertical="center"/>
    </xf>
    <xf numFmtId="44" fontId="13" fillId="3" borderId="14" xfId="2" applyFont="1" applyFill="1" applyBorder="1" applyAlignment="1">
      <alignment vertical="center"/>
    </xf>
    <xf numFmtId="44" fontId="13" fillId="3" borderId="15" xfId="2" applyFont="1" applyFill="1" applyBorder="1" applyAlignment="1">
      <alignment vertical="center"/>
    </xf>
    <xf numFmtId="43" fontId="12" fillId="0" borderId="16" xfId="1" applyFont="1" applyBorder="1" applyAlignment="1">
      <alignment horizontal="center" vertical="center"/>
    </xf>
    <xf numFmtId="43" fontId="12" fillId="0" borderId="1" xfId="1" applyFont="1" applyBorder="1" applyAlignment="1">
      <alignment horizontal="center" vertical="center"/>
    </xf>
    <xf numFmtId="43" fontId="12" fillId="0" borderId="1" xfId="1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/>
    </xf>
    <xf numFmtId="44" fontId="12" fillId="0" borderId="1" xfId="2" applyFont="1" applyBorder="1" applyAlignment="1">
      <alignment vertical="center"/>
    </xf>
    <xf numFmtId="44" fontId="12" fillId="0" borderId="2" xfId="2" applyFont="1" applyBorder="1" applyAlignment="1">
      <alignment vertical="center"/>
    </xf>
    <xf numFmtId="44" fontId="12" fillId="0" borderId="0" xfId="0" applyNumberFormat="1" applyFont="1" applyAlignment="1">
      <alignment vertical="center"/>
    </xf>
    <xf numFmtId="0" fontId="12" fillId="0" borderId="1" xfId="1" applyNumberFormat="1" applyFont="1" applyBorder="1" applyAlignment="1">
      <alignment horizontal="center" vertical="center"/>
    </xf>
    <xf numFmtId="43" fontId="12" fillId="0" borderId="1" xfId="1" applyFont="1" applyFill="1" applyBorder="1" applyAlignment="1">
      <alignment horizontal="center" vertical="center"/>
    </xf>
    <xf numFmtId="43" fontId="12" fillId="0" borderId="1" xfId="1" applyFont="1" applyFill="1" applyBorder="1" applyAlignment="1">
      <alignment vertical="center" wrapText="1"/>
    </xf>
    <xf numFmtId="44" fontId="12" fillId="0" borderId="1" xfId="2" applyFont="1" applyFill="1" applyBorder="1" applyAlignment="1">
      <alignment vertical="center"/>
    </xf>
    <xf numFmtId="44" fontId="12" fillId="0" borderId="2" xfId="2" applyFont="1" applyFill="1" applyBorder="1" applyAlignment="1">
      <alignment vertical="center"/>
    </xf>
    <xf numFmtId="0" fontId="13" fillId="3" borderId="71" xfId="1" applyNumberFormat="1" applyFont="1" applyFill="1" applyBorder="1" applyAlignment="1">
      <alignment horizontal="center" vertical="center"/>
    </xf>
    <xf numFmtId="43" fontId="13" fillId="3" borderId="29" xfId="1" applyFont="1" applyFill="1" applyBorder="1" applyAlignment="1">
      <alignment horizontal="center" vertical="center"/>
    </xf>
    <xf numFmtId="43" fontId="13" fillId="3" borderId="29" xfId="1" applyFont="1" applyFill="1" applyBorder="1" applyAlignment="1">
      <alignment vertical="center" wrapText="1"/>
    </xf>
    <xf numFmtId="0" fontId="13" fillId="3" borderId="29" xfId="0" applyFont="1" applyFill="1" applyBorder="1" applyAlignment="1">
      <alignment horizontal="center" vertical="center"/>
    </xf>
    <xf numFmtId="44" fontId="13" fillId="3" borderId="10" xfId="2" applyFont="1" applyFill="1" applyBorder="1" applyAlignment="1">
      <alignment vertical="center"/>
    </xf>
    <xf numFmtId="44" fontId="13" fillId="3" borderId="1" xfId="2" applyFont="1" applyFill="1" applyBorder="1" applyAlignment="1">
      <alignment vertical="center"/>
    </xf>
    <xf numFmtId="44" fontId="13" fillId="3" borderId="2" xfId="2" applyFont="1" applyFill="1" applyBorder="1" applyAlignment="1">
      <alignment vertical="center"/>
    </xf>
    <xf numFmtId="43" fontId="12" fillId="0" borderId="16" xfId="1" applyFont="1" applyFill="1" applyBorder="1" applyAlignment="1">
      <alignment horizontal="center" vertical="center"/>
    </xf>
    <xf numFmtId="43" fontId="12" fillId="2" borderId="1" xfId="1" applyFont="1" applyFill="1" applyBorder="1" applyAlignment="1">
      <alignment vertical="center" wrapText="1"/>
    </xf>
    <xf numFmtId="43" fontId="12" fillId="2" borderId="1" xfId="1" applyFont="1" applyFill="1" applyBorder="1" applyAlignment="1">
      <alignment horizontal="center" vertical="center"/>
    </xf>
    <xf numFmtId="43" fontId="13" fillId="0" borderId="1" xfId="1" applyFont="1" applyFill="1" applyBorder="1" applyAlignment="1">
      <alignment horizontal="left" vertical="center" wrapText="1"/>
    </xf>
    <xf numFmtId="0" fontId="12" fillId="0" borderId="1" xfId="1" applyNumberFormat="1" applyFont="1" applyBorder="1" applyAlignment="1">
      <alignment vertical="center" wrapText="1"/>
    </xf>
    <xf numFmtId="0" fontId="12" fillId="4" borderId="13" xfId="0" applyFont="1" applyFill="1" applyBorder="1" applyAlignment="1">
      <alignment horizontal="center" vertical="center"/>
    </xf>
    <xf numFmtId="0" fontId="13" fillId="4" borderId="24" xfId="0" applyFont="1" applyFill="1" applyBorder="1" applyAlignment="1">
      <alignment horizontal="center" vertical="center"/>
    </xf>
    <xf numFmtId="0" fontId="12" fillId="4" borderId="24" xfId="0" applyFont="1" applyFill="1" applyBorder="1" applyAlignment="1">
      <alignment vertical="center" wrapText="1"/>
    </xf>
    <xf numFmtId="0" fontId="12" fillId="4" borderId="24" xfId="0" applyFont="1" applyFill="1" applyBorder="1" applyAlignment="1">
      <alignment horizontal="center" vertical="center"/>
    </xf>
    <xf numFmtId="43" fontId="12" fillId="4" borderId="24" xfId="1" applyFont="1" applyFill="1" applyBorder="1" applyAlignment="1">
      <alignment horizontal="center" vertical="center"/>
    </xf>
    <xf numFmtId="44" fontId="13" fillId="4" borderId="24" xfId="2" applyFont="1" applyFill="1" applyBorder="1" applyAlignment="1">
      <alignment horizontal="center" vertical="center"/>
    </xf>
    <xf numFmtId="44" fontId="13" fillId="4" borderId="25" xfId="2" applyFont="1" applyFill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2" fillId="0" borderId="24" xfId="0" applyFont="1" applyBorder="1" applyAlignment="1">
      <alignment vertical="center" wrapText="1"/>
    </xf>
    <xf numFmtId="0" fontId="12" fillId="0" borderId="24" xfId="0" applyFont="1" applyBorder="1" applyAlignment="1">
      <alignment horizontal="center" vertical="center"/>
    </xf>
    <xf numFmtId="43" fontId="12" fillId="0" borderId="24" xfId="1" applyFont="1" applyBorder="1" applyAlignment="1">
      <alignment horizontal="center" vertical="center"/>
    </xf>
    <xf numFmtId="44" fontId="13" fillId="0" borderId="24" xfId="2" applyFont="1" applyFill="1" applyBorder="1" applyAlignment="1">
      <alignment horizontal="right" vertical="center"/>
    </xf>
    <xf numFmtId="44" fontId="13" fillId="0" borderId="24" xfId="2" applyFont="1" applyFill="1" applyBorder="1" applyAlignment="1">
      <alignment horizontal="center" vertical="center"/>
    </xf>
    <xf numFmtId="44" fontId="13" fillId="0" borderId="25" xfId="2" applyFont="1" applyFill="1" applyBorder="1" applyAlignment="1">
      <alignment horizontal="center" vertical="center"/>
    </xf>
    <xf numFmtId="0" fontId="12" fillId="0" borderId="73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0" fontId="12" fillId="0" borderId="35" xfId="0" applyFont="1" applyBorder="1" applyAlignment="1">
      <alignment vertical="center" wrapText="1"/>
    </xf>
    <xf numFmtId="0" fontId="12" fillId="0" borderId="35" xfId="0" applyFont="1" applyBorder="1" applyAlignment="1">
      <alignment horizontal="center" vertical="center"/>
    </xf>
    <xf numFmtId="43" fontId="12" fillId="0" borderId="35" xfId="1" applyFont="1" applyBorder="1" applyAlignment="1">
      <alignment horizontal="center" vertical="center"/>
    </xf>
    <xf numFmtId="44" fontId="13" fillId="0" borderId="35" xfId="2" applyFont="1" applyFill="1" applyBorder="1" applyAlignment="1">
      <alignment horizontal="right" vertical="center"/>
    </xf>
    <xf numFmtId="44" fontId="13" fillId="0" borderId="35" xfId="2" applyFont="1" applyFill="1" applyBorder="1" applyAlignment="1">
      <alignment horizontal="center" vertical="center"/>
    </xf>
    <xf numFmtId="44" fontId="13" fillId="0" borderId="74" xfId="2" applyFont="1" applyFill="1" applyBorder="1" applyAlignment="1">
      <alignment horizontal="center" vertical="center"/>
    </xf>
    <xf numFmtId="43" fontId="12" fillId="0" borderId="1" xfId="1" applyFont="1" applyBorder="1" applyAlignment="1">
      <alignment horizontal="left" vertical="center" wrapText="1"/>
    </xf>
    <xf numFmtId="43" fontId="12" fillId="0" borderId="1" xfId="1" applyFont="1" applyBorder="1" applyAlignment="1">
      <alignment horizontal="centerContinuous" vertical="center"/>
    </xf>
    <xf numFmtId="0" fontId="10" fillId="0" borderId="0" xfId="0" applyFont="1"/>
    <xf numFmtId="0" fontId="4" fillId="0" borderId="0" xfId="8">
      <alignment vertical="top"/>
    </xf>
    <xf numFmtId="0" fontId="15" fillId="0" borderId="0" xfId="7" applyFont="1" applyAlignment="1" applyProtection="1">
      <alignment vertical="center" wrapText="1"/>
      <protection locked="0"/>
    </xf>
    <xf numFmtId="0" fontId="8" fillId="0" borderId="0" xfId="11" applyFont="1" applyAlignment="1">
      <alignment vertical="center"/>
    </xf>
    <xf numFmtId="0" fontId="6" fillId="0" borderId="0" xfId="7" applyFont="1" applyAlignment="1">
      <alignment vertical="center" wrapText="1"/>
    </xf>
    <xf numFmtId="0" fontId="8" fillId="0" borderId="0" xfId="11" applyFont="1"/>
    <xf numFmtId="10" fontId="6" fillId="2" borderId="42" xfId="13" applyNumberFormat="1" applyFont="1" applyFill="1" applyBorder="1" applyAlignment="1">
      <alignment horizontal="center" vertical="center" wrapText="1"/>
    </xf>
    <xf numFmtId="10" fontId="6" fillId="2" borderId="14" xfId="13" applyNumberFormat="1" applyFont="1" applyFill="1" applyBorder="1" applyAlignment="1">
      <alignment horizontal="center" vertical="center" wrapText="1"/>
    </xf>
    <xf numFmtId="164" fontId="16" fillId="0" borderId="30" xfId="11" applyNumberFormat="1" applyFont="1" applyBorder="1" applyAlignment="1">
      <alignment horizontal="center" vertical="center" wrapText="1"/>
    </xf>
    <xf numFmtId="164" fontId="16" fillId="0" borderId="1" xfId="11" applyNumberFormat="1" applyFont="1" applyBorder="1" applyAlignment="1">
      <alignment horizontal="center" vertical="center" wrapText="1"/>
    </xf>
    <xf numFmtId="44" fontId="6" fillId="10" borderId="50" xfId="10" applyFont="1" applyFill="1" applyBorder="1" applyAlignment="1">
      <alignment horizontal="center" vertical="center" wrapText="1"/>
    </xf>
    <xf numFmtId="44" fontId="17" fillId="0" borderId="30" xfId="10" applyFont="1" applyFill="1" applyBorder="1" applyAlignment="1">
      <alignment horizontal="center" vertical="center" wrapText="1"/>
    </xf>
    <xf numFmtId="44" fontId="17" fillId="0" borderId="1" xfId="10" applyFont="1" applyFill="1" applyBorder="1" applyAlignment="1">
      <alignment horizontal="center" vertical="center" wrapText="1"/>
    </xf>
    <xf numFmtId="10" fontId="6" fillId="9" borderId="51" xfId="14" applyNumberFormat="1" applyFont="1" applyFill="1" applyBorder="1" applyAlignment="1">
      <alignment vertical="center" wrapText="1"/>
    </xf>
    <xf numFmtId="10" fontId="8" fillId="0" borderId="0" xfId="3" applyNumberFormat="1" applyFont="1"/>
    <xf numFmtId="10" fontId="6" fillId="2" borderId="30" xfId="13" applyNumberFormat="1" applyFont="1" applyFill="1" applyBorder="1" applyAlignment="1">
      <alignment horizontal="center" vertical="center" wrapText="1"/>
    </xf>
    <xf numFmtId="10" fontId="6" fillId="2" borderId="1" xfId="13" applyNumberFormat="1" applyFont="1" applyFill="1" applyBorder="1" applyAlignment="1">
      <alignment horizontal="center" vertical="center" wrapText="1"/>
    </xf>
    <xf numFmtId="1" fontId="6" fillId="9" borderId="54" xfId="11" applyNumberFormat="1" applyFont="1" applyFill="1" applyBorder="1" applyAlignment="1">
      <alignment horizontal="center" vertical="center" wrapText="1"/>
    </xf>
    <xf numFmtId="10" fontId="6" fillId="2" borderId="30" xfId="3" applyNumberFormat="1" applyFont="1" applyFill="1" applyBorder="1" applyAlignment="1">
      <alignment horizontal="center" vertical="center" wrapText="1"/>
    </xf>
    <xf numFmtId="10" fontId="6" fillId="2" borderId="1" xfId="3" applyNumberFormat="1" applyFont="1" applyFill="1" applyBorder="1" applyAlignment="1">
      <alignment horizontal="center" vertical="center" wrapText="1"/>
    </xf>
    <xf numFmtId="0" fontId="6" fillId="10" borderId="49" xfId="11" applyFont="1" applyFill="1" applyBorder="1" applyAlignment="1">
      <alignment horizontal="left" vertical="center" wrapText="1"/>
    </xf>
    <xf numFmtId="44" fontId="17" fillId="0" borderId="55" xfId="10" applyFont="1" applyFill="1" applyBorder="1" applyAlignment="1">
      <alignment horizontal="center" vertical="center" wrapText="1"/>
    </xf>
    <xf numFmtId="44" fontId="17" fillId="0" borderId="56" xfId="10" applyFont="1" applyFill="1" applyBorder="1" applyAlignment="1">
      <alignment horizontal="center" vertical="center" wrapText="1"/>
    </xf>
    <xf numFmtId="10" fontId="6" fillId="9" borderId="57" xfId="14" applyNumberFormat="1" applyFont="1" applyFill="1" applyBorder="1" applyAlignment="1">
      <alignment vertical="center" wrapText="1"/>
    </xf>
    <xf numFmtId="44" fontId="6" fillId="11" borderId="58" xfId="2" applyFont="1" applyFill="1" applyBorder="1" applyAlignment="1">
      <alignment vertical="center" wrapText="1"/>
    </xf>
    <xf numFmtId="44" fontId="6" fillId="11" borderId="59" xfId="2" applyFont="1" applyFill="1" applyBorder="1" applyAlignment="1">
      <alignment vertical="center" wrapText="1"/>
    </xf>
    <xf numFmtId="44" fontId="6" fillId="11" borderId="14" xfId="2" applyFont="1" applyFill="1" applyBorder="1" applyAlignment="1">
      <alignment vertical="center" wrapText="1"/>
    </xf>
    <xf numFmtId="44" fontId="6" fillId="11" borderId="60" xfId="2" applyFont="1" applyFill="1" applyBorder="1" applyAlignment="1">
      <alignment vertical="center" wrapText="1"/>
    </xf>
    <xf numFmtId="44" fontId="6" fillId="8" borderId="61" xfId="2" applyFont="1" applyFill="1" applyBorder="1" applyAlignment="1">
      <alignment vertical="center" wrapText="1"/>
    </xf>
    <xf numFmtId="44" fontId="6" fillId="8" borderId="62" xfId="2" applyFont="1" applyFill="1" applyBorder="1" applyAlignment="1">
      <alignment vertical="center" wrapText="1"/>
    </xf>
    <xf numFmtId="44" fontId="6" fillId="8" borderId="63" xfId="2" applyFont="1" applyFill="1" applyBorder="1" applyAlignment="1">
      <alignment vertical="center" wrapText="1"/>
    </xf>
    <xf numFmtId="44" fontId="6" fillId="8" borderId="64" xfId="2" applyFont="1" applyFill="1" applyBorder="1" applyAlignment="1">
      <alignment horizontal="center" vertical="center" wrapText="1"/>
    </xf>
    <xf numFmtId="0" fontId="8" fillId="0" borderId="0" xfId="11" applyFont="1" applyAlignment="1">
      <alignment horizontal="center"/>
    </xf>
    <xf numFmtId="0" fontId="8" fillId="0" borderId="0" xfId="11" applyFont="1" applyAlignment="1">
      <alignment wrapText="1"/>
    </xf>
    <xf numFmtId="164" fontId="8" fillId="0" borderId="0" xfId="12" applyFont="1"/>
    <xf numFmtId="0" fontId="18" fillId="0" borderId="5" xfId="0" applyFont="1" applyBorder="1" applyAlignment="1">
      <alignment horizontal="right" vertical="center"/>
    </xf>
    <xf numFmtId="0" fontId="18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10" fontId="6" fillId="0" borderId="0" xfId="7" applyNumberFormat="1" applyFont="1" applyAlignment="1">
      <alignment vertical="center" wrapText="1"/>
    </xf>
    <xf numFmtId="0" fontId="5" fillId="0" borderId="0" xfId="7" applyFont="1" applyAlignment="1">
      <alignment vertical="center" wrapText="1"/>
    </xf>
    <xf numFmtId="164" fontId="6" fillId="0" borderId="0" xfId="7" applyNumberFormat="1" applyFont="1" applyAlignment="1">
      <alignment vertical="center" wrapText="1"/>
    </xf>
    <xf numFmtId="10" fontId="8" fillId="0" borderId="0" xfId="3" applyNumberFormat="1" applyFont="1" applyAlignment="1">
      <alignment vertical="center" wrapText="1"/>
    </xf>
    <xf numFmtId="10" fontId="12" fillId="0" borderId="1" xfId="3" applyNumberFormat="1" applyFont="1" applyBorder="1" applyAlignment="1">
      <alignment horizontal="right" vertical="center"/>
    </xf>
    <xf numFmtId="0" fontId="20" fillId="0" borderId="78" xfId="7" applyFont="1" applyBorder="1" applyAlignment="1">
      <alignment horizontal="right" vertical="center" wrapText="1"/>
    </xf>
    <xf numFmtId="0" fontId="20" fillId="0" borderId="79" xfId="7" applyFont="1" applyBorder="1" applyAlignment="1">
      <alignment vertical="center"/>
    </xf>
    <xf numFmtId="0" fontId="20" fillId="0" borderId="80" xfId="7" applyFont="1" applyBorder="1" applyAlignment="1">
      <alignment vertical="center" wrapText="1"/>
    </xf>
    <xf numFmtId="0" fontId="20" fillId="0" borderId="81" xfId="7" applyFont="1" applyBorder="1" applyAlignment="1">
      <alignment vertical="center" wrapText="1"/>
    </xf>
    <xf numFmtId="0" fontId="20" fillId="0" borderId="82" xfId="7" applyFont="1" applyBorder="1" applyAlignment="1">
      <alignment vertical="center" wrapText="1"/>
    </xf>
    <xf numFmtId="0" fontId="20" fillId="7" borderId="65" xfId="9" applyFont="1" applyFill="1" applyBorder="1" applyAlignment="1">
      <alignment horizontal="center" vertical="center"/>
    </xf>
    <xf numFmtId="0" fontId="20" fillId="7" borderId="66" xfId="9" applyFont="1" applyFill="1" applyBorder="1" applyAlignment="1">
      <alignment horizontal="center" vertical="center" wrapText="1"/>
    </xf>
    <xf numFmtId="0" fontId="20" fillId="7" borderId="66" xfId="9" applyFont="1" applyFill="1" applyBorder="1" applyAlignment="1">
      <alignment horizontal="center" vertical="center"/>
    </xf>
    <xf numFmtId="0" fontId="20" fillId="7" borderId="67" xfId="9" applyFont="1" applyFill="1" applyBorder="1" applyAlignment="1">
      <alignment horizontal="center" vertical="center"/>
    </xf>
    <xf numFmtId="1" fontId="20" fillId="0" borderId="54" xfId="9" applyNumberFormat="1" applyFont="1" applyBorder="1" applyAlignment="1">
      <alignment horizontal="center" vertical="center"/>
    </xf>
    <xf numFmtId="1" fontId="20" fillId="0" borderId="49" xfId="9" applyNumberFormat="1" applyFont="1" applyBorder="1" applyAlignment="1">
      <alignment horizontal="left" vertical="center" wrapText="1"/>
    </xf>
    <xf numFmtId="44" fontId="20" fillId="0" borderId="49" xfId="2" applyFont="1" applyBorder="1" applyAlignment="1">
      <alignment horizontal="center" vertical="center"/>
    </xf>
    <xf numFmtId="10" fontId="20" fillId="0" borderId="50" xfId="3" applyNumberFormat="1" applyFont="1" applyBorder="1" applyAlignment="1">
      <alignment horizontal="center" vertical="center"/>
    </xf>
    <xf numFmtId="1" fontId="20" fillId="0" borderId="30" xfId="9" applyNumberFormat="1" applyFont="1" applyBorder="1" applyAlignment="1">
      <alignment horizontal="center" vertical="center"/>
    </xf>
    <xf numFmtId="1" fontId="20" fillId="0" borderId="1" xfId="9" applyNumberFormat="1" applyFont="1" applyBorder="1" applyAlignment="1">
      <alignment horizontal="left" vertical="center" wrapText="1"/>
    </xf>
    <xf numFmtId="44" fontId="20" fillId="0" borderId="1" xfId="2" applyFont="1" applyBorder="1" applyAlignment="1">
      <alignment horizontal="center" vertical="center"/>
    </xf>
    <xf numFmtId="10" fontId="20" fillId="0" borderId="31" xfId="3" applyNumberFormat="1" applyFont="1" applyBorder="1" applyAlignment="1">
      <alignment horizontal="center" vertical="center"/>
    </xf>
    <xf numFmtId="0" fontId="20" fillId="7" borderId="26" xfId="9" applyFont="1" applyFill="1" applyBorder="1"/>
    <xf numFmtId="0" fontId="20" fillId="7" borderId="27" xfId="9" applyFont="1" applyFill="1" applyBorder="1" applyAlignment="1">
      <alignment horizontal="right" wrapText="1"/>
    </xf>
    <xf numFmtId="44" fontId="20" fillId="7" borderId="68" xfId="10" applyFont="1" applyFill="1" applyBorder="1" applyAlignment="1">
      <alignment vertical="center"/>
    </xf>
    <xf numFmtId="44" fontId="20" fillId="7" borderId="69" xfId="10" applyFont="1" applyFill="1" applyBorder="1" applyAlignment="1">
      <alignment horizontal="center" vertical="center"/>
    </xf>
    <xf numFmtId="0" fontId="20" fillId="7" borderId="28" xfId="9" applyFont="1" applyFill="1" applyBorder="1" applyAlignment="1">
      <alignment horizontal="right"/>
    </xf>
    <xf numFmtId="10" fontId="20" fillId="7" borderId="29" xfId="9" applyNumberFormat="1" applyFont="1" applyFill="1" applyBorder="1" applyAlignment="1">
      <alignment horizontal="right" wrapText="1"/>
    </xf>
    <xf numFmtId="44" fontId="20" fillId="7" borderId="10" xfId="10" applyFont="1" applyFill="1" applyBorder="1" applyAlignment="1">
      <alignment vertical="center"/>
    </xf>
    <xf numFmtId="44" fontId="20" fillId="7" borderId="31" xfId="10" applyFont="1" applyFill="1" applyBorder="1" applyAlignment="1">
      <alignment horizontal="center" vertical="center"/>
    </xf>
    <xf numFmtId="1" fontId="20" fillId="0" borderId="72" xfId="9" applyNumberFormat="1" applyFont="1" applyBorder="1" applyAlignment="1">
      <alignment horizontal="left" vertical="center" wrapText="1"/>
    </xf>
    <xf numFmtId="10" fontId="20" fillId="0" borderId="10" xfId="3" applyNumberFormat="1" applyFont="1" applyBorder="1" applyAlignment="1">
      <alignment horizontal="center" vertical="center"/>
    </xf>
    <xf numFmtId="0" fontId="20" fillId="8" borderId="32" xfId="9" applyFont="1" applyFill="1" applyBorder="1"/>
    <xf numFmtId="0" fontId="20" fillId="8" borderId="33" xfId="9" applyFont="1" applyFill="1" applyBorder="1" applyAlignment="1">
      <alignment horizontal="right" wrapText="1"/>
    </xf>
    <xf numFmtId="44" fontId="20" fillId="8" borderId="61" xfId="10" applyFont="1" applyFill="1" applyBorder="1" applyAlignment="1">
      <alignment vertical="center"/>
    </xf>
    <xf numFmtId="44" fontId="20" fillId="8" borderId="62" xfId="10" applyFont="1" applyFill="1" applyBorder="1" applyAlignment="1">
      <alignment vertical="center"/>
    </xf>
    <xf numFmtId="10" fontId="20" fillId="8" borderId="63" xfId="10" applyNumberFormat="1" applyFont="1" applyFill="1" applyBorder="1" applyAlignment="1">
      <alignment vertical="center"/>
    </xf>
    <xf numFmtId="0" fontId="5" fillId="0" borderId="0" xfId="9" applyAlignment="1">
      <alignment horizontal="center"/>
    </xf>
    <xf numFmtId="0" fontId="5" fillId="0" borderId="0" xfId="9" applyAlignment="1">
      <alignment wrapText="1"/>
    </xf>
    <xf numFmtId="164" fontId="5" fillId="0" borderId="0" xfId="9" applyNumberFormat="1"/>
    <xf numFmtId="0" fontId="5" fillId="0" borderId="0" xfId="9"/>
    <xf numFmtId="0" fontId="5" fillId="0" borderId="76" xfId="9" applyBorder="1"/>
    <xf numFmtId="0" fontId="5" fillId="0" borderId="77" xfId="9" applyBorder="1"/>
    <xf numFmtId="0" fontId="5" fillId="0" borderId="0" xfId="7" applyFont="1" applyAlignment="1">
      <alignment vertical="center"/>
    </xf>
    <xf numFmtId="0" fontId="20" fillId="0" borderId="0" xfId="7" applyFont="1" applyAlignment="1">
      <alignment vertical="center"/>
    </xf>
    <xf numFmtId="17" fontId="5" fillId="0" borderId="0" xfId="7" applyNumberFormat="1" applyFont="1" applyAlignment="1">
      <alignment horizontal="left" vertical="center"/>
    </xf>
    <xf numFmtId="10" fontId="20" fillId="0" borderId="31" xfId="3" applyNumberFormat="1" applyFont="1" applyBorder="1" applyAlignment="1">
      <alignment horizontal="right" vertical="center"/>
    </xf>
    <xf numFmtId="44" fontId="5" fillId="0" borderId="49" xfId="2" applyFont="1" applyBorder="1" applyAlignment="1">
      <alignment horizontal="center" vertical="center"/>
    </xf>
    <xf numFmtId="44" fontId="5" fillId="0" borderId="1" xfId="2" applyFont="1" applyBorder="1" applyAlignment="1">
      <alignment horizontal="center" vertical="center"/>
    </xf>
    <xf numFmtId="0" fontId="13" fillId="0" borderId="75" xfId="0" applyFont="1" applyBorder="1" applyAlignment="1">
      <alignment horizontal="right" vertical="center"/>
    </xf>
    <xf numFmtId="0" fontId="13" fillId="0" borderId="76" xfId="0" applyFont="1" applyBorder="1" applyAlignment="1">
      <alignment horizontal="left" vertical="center"/>
    </xf>
    <xf numFmtId="164" fontId="6" fillId="9" borderId="83" xfId="12" applyFont="1" applyFill="1" applyBorder="1" applyAlignment="1">
      <alignment horizontal="center" wrapText="1"/>
    </xf>
    <xf numFmtId="165" fontId="6" fillId="9" borderId="83" xfId="11" applyNumberFormat="1" applyFont="1" applyFill="1" applyBorder="1" applyAlignment="1">
      <alignment horizontal="center" wrapText="1"/>
    </xf>
    <xf numFmtId="164" fontId="6" fillId="9" borderId="84" xfId="12" applyFont="1" applyFill="1" applyBorder="1" applyAlignment="1">
      <alignment horizontal="center" wrapText="1"/>
    </xf>
    <xf numFmtId="165" fontId="6" fillId="9" borderId="84" xfId="11" applyNumberFormat="1" applyFont="1" applyFill="1" applyBorder="1" applyAlignment="1">
      <alignment horizontal="center" wrapText="1"/>
    </xf>
    <xf numFmtId="0" fontId="20" fillId="6" borderId="65" xfId="9" applyFont="1" applyFill="1" applyBorder="1" applyAlignment="1">
      <alignment horizontal="center" vertical="center"/>
    </xf>
    <xf numFmtId="0" fontId="20" fillId="6" borderId="66" xfId="9" applyFont="1" applyFill="1" applyBorder="1" applyAlignment="1">
      <alignment horizontal="center" vertical="center"/>
    </xf>
    <xf numFmtId="0" fontId="20" fillId="6" borderId="70" xfId="9" applyFont="1" applyFill="1" applyBorder="1" applyAlignment="1">
      <alignment horizontal="center" vertical="center"/>
    </xf>
    <xf numFmtId="0" fontId="20" fillId="6" borderId="67" xfId="9" applyFont="1" applyFill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6" fillId="11" borderId="42" xfId="11" applyFont="1" applyFill="1" applyBorder="1" applyAlignment="1">
      <alignment horizontal="right" vertical="center" wrapText="1"/>
    </xf>
    <xf numFmtId="0" fontId="6" fillId="11" borderId="14" xfId="11" applyFont="1" applyFill="1" applyBorder="1" applyAlignment="1">
      <alignment horizontal="right" vertical="center" wrapText="1"/>
    </xf>
    <xf numFmtId="0" fontId="6" fillId="8" borderId="32" xfId="11" applyFont="1" applyFill="1" applyBorder="1" applyAlignment="1">
      <alignment horizontal="right" vertical="center" wrapText="1"/>
    </xf>
    <xf numFmtId="0" fontId="6" fillId="8" borderId="33" xfId="11" applyFont="1" applyFill="1" applyBorder="1" applyAlignment="1">
      <alignment horizontal="right" vertical="center" wrapText="1"/>
    </xf>
    <xf numFmtId="0" fontId="6" fillId="8" borderId="34" xfId="11" applyFont="1" applyFill="1" applyBorder="1" applyAlignment="1">
      <alignment horizontal="right" vertical="center" wrapText="1"/>
    </xf>
    <xf numFmtId="1" fontId="6" fillId="9" borderId="52" xfId="11" applyNumberFormat="1" applyFont="1" applyFill="1" applyBorder="1" applyAlignment="1">
      <alignment horizontal="center" vertical="center" wrapText="1"/>
    </xf>
    <xf numFmtId="1" fontId="6" fillId="9" borderId="53" xfId="11" applyNumberFormat="1" applyFont="1" applyFill="1" applyBorder="1" applyAlignment="1">
      <alignment horizontal="center" vertical="center" wrapText="1"/>
    </xf>
    <xf numFmtId="1" fontId="6" fillId="9" borderId="54" xfId="11" applyNumberFormat="1" applyFont="1" applyFill="1" applyBorder="1" applyAlignment="1">
      <alignment horizontal="center" vertical="center" wrapText="1"/>
    </xf>
    <xf numFmtId="1" fontId="6" fillId="10" borderId="1" xfId="11" applyNumberFormat="1" applyFont="1" applyFill="1" applyBorder="1" applyAlignment="1">
      <alignment horizontal="left" vertical="center" wrapText="1"/>
    </xf>
    <xf numFmtId="0" fontId="6" fillId="10" borderId="1" xfId="11" applyFont="1" applyFill="1" applyBorder="1" applyAlignment="1">
      <alignment horizontal="left" vertical="center" wrapText="1"/>
    </xf>
    <xf numFmtId="44" fontId="6" fillId="10" borderId="31" xfId="10" applyFont="1" applyFill="1" applyBorder="1" applyAlignment="1">
      <alignment horizontal="center" vertical="center" wrapText="1"/>
    </xf>
    <xf numFmtId="164" fontId="6" fillId="7" borderId="51" xfId="11" applyNumberFormat="1" applyFont="1" applyFill="1" applyBorder="1" applyAlignment="1">
      <alignment vertical="center" wrapText="1"/>
    </xf>
    <xf numFmtId="1" fontId="6" fillId="0" borderId="1" xfId="11" applyNumberFormat="1" applyFont="1" applyBorder="1" applyAlignment="1">
      <alignment horizontal="left" vertical="center" wrapText="1"/>
    </xf>
    <xf numFmtId="0" fontId="6" fillId="0" borderId="1" xfId="11" applyFont="1" applyBorder="1" applyAlignment="1">
      <alignment horizontal="left" vertical="center" wrapText="1"/>
    </xf>
    <xf numFmtId="0" fontId="6" fillId="9" borderId="39" xfId="11" applyFont="1" applyFill="1" applyBorder="1" applyAlignment="1">
      <alignment horizontal="center" vertical="center" wrapText="1"/>
    </xf>
    <xf numFmtId="0" fontId="6" fillId="9" borderId="41" xfId="11" applyFont="1" applyFill="1" applyBorder="1" applyAlignment="1">
      <alignment horizontal="center" vertical="center" wrapText="1"/>
    </xf>
    <xf numFmtId="0" fontId="6" fillId="9" borderId="36" xfId="11" applyFont="1" applyFill="1" applyBorder="1" applyAlignment="1">
      <alignment horizontal="center" vertical="center" wrapText="1"/>
    </xf>
    <xf numFmtId="0" fontId="6" fillId="9" borderId="40" xfId="11" applyFont="1" applyFill="1" applyBorder="1" applyAlignment="1">
      <alignment horizontal="center" vertical="center" wrapText="1"/>
    </xf>
    <xf numFmtId="0" fontId="6" fillId="9" borderId="37" xfId="11" applyFont="1" applyFill="1" applyBorder="1" applyAlignment="1">
      <alignment horizontal="center" vertical="center" wrapText="1"/>
    </xf>
    <xf numFmtId="0" fontId="6" fillId="9" borderId="17" xfId="11" applyFont="1" applyFill="1" applyBorder="1" applyAlignment="1">
      <alignment horizontal="center" vertical="center" wrapText="1"/>
    </xf>
    <xf numFmtId="164" fontId="6" fillId="9" borderId="38" xfId="12" applyFont="1" applyFill="1" applyBorder="1" applyAlignment="1">
      <alignment horizontal="center" vertical="center" wrapText="1"/>
    </xf>
    <xf numFmtId="164" fontId="6" fillId="9" borderId="7" xfId="12" applyFont="1" applyFill="1" applyBorder="1" applyAlignment="1">
      <alignment horizontal="center" vertical="center" wrapText="1"/>
    </xf>
    <xf numFmtId="1" fontId="6" fillId="9" borderId="42" xfId="11" applyNumberFormat="1" applyFont="1" applyFill="1" applyBorder="1" applyAlignment="1">
      <alignment horizontal="center" vertical="center" wrapText="1"/>
    </xf>
    <xf numFmtId="0" fontId="6" fillId="9" borderId="30" xfId="11" applyFont="1" applyFill="1" applyBorder="1" applyAlignment="1">
      <alignment horizontal="center" vertical="center" wrapText="1"/>
    </xf>
    <xf numFmtId="1" fontId="6" fillId="10" borderId="43" xfId="11" applyNumberFormat="1" applyFont="1" applyFill="1" applyBorder="1" applyAlignment="1">
      <alignment horizontal="left" vertical="center" wrapText="1"/>
    </xf>
    <xf numFmtId="1" fontId="6" fillId="10" borderId="46" xfId="11" applyNumberFormat="1" applyFont="1" applyFill="1" applyBorder="1" applyAlignment="1">
      <alignment horizontal="left" vertical="center" wrapText="1"/>
    </xf>
    <xf numFmtId="1" fontId="6" fillId="10" borderId="49" xfId="11" applyNumberFormat="1" applyFont="1" applyFill="1" applyBorder="1" applyAlignment="1">
      <alignment horizontal="left" vertical="center" wrapText="1"/>
    </xf>
    <xf numFmtId="44" fontId="6" fillId="10" borderId="44" xfId="10" applyFont="1" applyFill="1" applyBorder="1" applyAlignment="1">
      <alignment horizontal="center" vertical="center" wrapText="1"/>
    </xf>
    <xf numFmtId="44" fontId="6" fillId="10" borderId="47" xfId="10" applyFont="1" applyFill="1" applyBorder="1" applyAlignment="1">
      <alignment horizontal="center" vertical="center" wrapText="1"/>
    </xf>
    <xf numFmtId="44" fontId="6" fillId="10" borderId="50" xfId="10" applyFont="1" applyFill="1" applyBorder="1" applyAlignment="1">
      <alignment horizontal="center" vertical="center" wrapText="1"/>
    </xf>
    <xf numFmtId="164" fontId="6" fillId="7" borderId="45" xfId="11" applyNumberFormat="1" applyFont="1" applyFill="1" applyBorder="1" applyAlignment="1">
      <alignment vertical="center" wrapText="1"/>
    </xf>
    <xf numFmtId="164" fontId="6" fillId="7" borderId="48" xfId="11" applyNumberFormat="1" applyFont="1" applyFill="1" applyBorder="1" applyAlignment="1">
      <alignment vertical="center" wrapText="1"/>
    </xf>
    <xf numFmtId="0" fontId="13" fillId="0" borderId="19" xfId="0" applyFont="1" applyBorder="1" applyAlignment="1">
      <alignment horizontal="center" vertical="center" wrapText="1"/>
    </xf>
    <xf numFmtId="0" fontId="6" fillId="0" borderId="81" xfId="7" applyFont="1" applyBorder="1" applyAlignment="1">
      <alignment horizontal="center" vertical="center" wrapText="1"/>
    </xf>
  </cellXfs>
  <cellStyles count="16">
    <cellStyle name="Moeda" xfId="2" builtinId="4"/>
    <cellStyle name="Moeda 2" xfId="10" xr:uid="{5408B150-369F-4933-9230-A4149CECB2F3}"/>
    <cellStyle name="Normal" xfId="0" builtinId="0"/>
    <cellStyle name="Normal 2" xfId="4" xr:uid="{6CF69B75-44A8-4191-B08C-F178A25B2F16}"/>
    <cellStyle name="Normal 2 2" xfId="8" xr:uid="{EE5A9F10-63BA-4A84-9903-A26E51B42FDD}"/>
    <cellStyle name="Normal 3" xfId="7" xr:uid="{B7F843FB-144E-442F-ACBB-619037B2E566}"/>
    <cellStyle name="Normal 3 2 2" xfId="11" xr:uid="{E59D152A-CDA3-4BFD-881B-8322726B6811}"/>
    <cellStyle name="Normal 5 2" xfId="9" xr:uid="{70EB48BF-502F-4862-8926-E61AD1185ADE}"/>
    <cellStyle name="Porcentagem" xfId="3" builtinId="5"/>
    <cellStyle name="Porcentagem 2 2" xfId="14" xr:uid="{C6EF25B2-6767-4A96-A344-9449B1EDCBB3}"/>
    <cellStyle name="Porcentagem 3" xfId="13" xr:uid="{863D258D-983F-44BA-8164-3EBD9A47DE8B}"/>
    <cellStyle name="Vírgula" xfId="1" builtinId="3"/>
    <cellStyle name="Vírgula 2" xfId="5" xr:uid="{B3EFD0D6-F6E0-4443-9FF0-71996514E236}"/>
    <cellStyle name="Vírgula 2 2 2" xfId="12" xr:uid="{D5B22EE7-0570-4604-B2A9-FF4C7E1C744B}"/>
    <cellStyle name="Vírgula 2 3" xfId="15" xr:uid="{4667BB04-5797-4783-B469-306F53B85D92}"/>
    <cellStyle name="Vírgula 5" xfId="6" xr:uid="{E0628245-B319-49C1-A086-16DF0E951F59}"/>
  </cellStyles>
  <dxfs count="21"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1019175</xdr:colOff>
      <xdr:row>1</xdr:row>
      <xdr:rowOff>114300</xdr:rowOff>
    </xdr:from>
    <xdr:to>
      <xdr:col>4</xdr:col>
      <xdr:colOff>817869</xdr:colOff>
      <xdr:row>4</xdr:row>
      <xdr:rowOff>60449</xdr:rowOff>
    </xdr:to>
    <xdr:pic>
      <xdr:nvPicPr>
        <xdr:cNvPr id="6" name="Imagem 5" descr="Uma imagem contendo Logotipo&#10;&#10;Descrição gerada automaticamente">
          <a:extLst>
            <a:ext uri="{FF2B5EF4-FFF2-40B4-BE49-F238E27FC236}">
              <a16:creationId xmlns:a16="http://schemas.microsoft.com/office/drawing/2014/main" id="{C71F258F-4CEE-45A7-B654-0FA95B7AB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742" t="28261" r="8875" b="33043"/>
        <a:stretch>
          <a:fillRect/>
        </a:stretch>
      </xdr:blipFill>
      <xdr:spPr bwMode="auto">
        <a:xfrm>
          <a:off x="7029450" y="285750"/>
          <a:ext cx="3151494" cy="43192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47625</xdr:colOff>
      <xdr:row>1</xdr:row>
      <xdr:rowOff>7620</xdr:rowOff>
    </xdr:from>
    <xdr:to>
      <xdr:col>6</xdr:col>
      <xdr:colOff>424623</xdr:colOff>
      <xdr:row>2</xdr:row>
      <xdr:rowOff>135255</xdr:rowOff>
    </xdr:to>
    <xdr:pic>
      <xdr:nvPicPr>
        <xdr:cNvPr id="2" name="Imagem 1" descr="Uma imagem contendo Logotipo&#10;&#10;Descrição gerada automaticamente">
          <a:extLst>
            <a:ext uri="{FF2B5EF4-FFF2-40B4-BE49-F238E27FC236}">
              <a16:creationId xmlns:a16="http://schemas.microsoft.com/office/drawing/2014/main" id="{9C87AE0F-325B-E793-4CF2-D57A53EB7F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742" t="28261" r="8875" b="33043"/>
        <a:stretch>
          <a:fillRect/>
        </a:stretch>
      </xdr:blipFill>
      <xdr:spPr bwMode="auto">
        <a:xfrm>
          <a:off x="9163050" y="198120"/>
          <a:ext cx="2072448" cy="31813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9A840506-A836-49E3-9B1D-3D11191A990F}"/>
            </a:ext>
          </a:extLst>
        </xdr:cNvPr>
        <xdr:cNvSpPr txBox="1">
          <a:spLocks noChangeArrowheads="1"/>
        </xdr:cNvSpPr>
      </xdr:nvSpPr>
      <xdr:spPr bwMode="auto">
        <a:xfrm>
          <a:off x="683228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4A71AFC4-2E99-4593-933C-5B828BE568DA}"/>
            </a:ext>
          </a:extLst>
        </xdr:cNvPr>
        <xdr:cNvSpPr txBox="1">
          <a:spLocks noChangeArrowheads="1"/>
        </xdr:cNvSpPr>
      </xdr:nvSpPr>
      <xdr:spPr bwMode="auto">
        <a:xfrm>
          <a:off x="683228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B09E7740-DC83-4B75-A9BB-1C5036A9CD03}"/>
            </a:ext>
          </a:extLst>
        </xdr:cNvPr>
        <xdr:cNvSpPr txBox="1">
          <a:spLocks noChangeArrowheads="1"/>
        </xdr:cNvSpPr>
      </xdr:nvSpPr>
      <xdr:spPr bwMode="auto">
        <a:xfrm>
          <a:off x="683228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B3B7405C-73EB-4BDE-9F28-5C23B0F22C14}"/>
            </a:ext>
          </a:extLst>
        </xdr:cNvPr>
        <xdr:cNvSpPr txBox="1">
          <a:spLocks noChangeArrowheads="1"/>
        </xdr:cNvSpPr>
      </xdr:nvSpPr>
      <xdr:spPr bwMode="auto">
        <a:xfrm>
          <a:off x="683228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A4C923E9-01CE-428E-9655-0CBB22252D67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FE1E9CF8-704D-4337-B649-29A13033BDEC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10D07156-0D29-43D0-95B5-0E6467559033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F9704D94-4525-4707-A576-07082447EA51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327B0FF8-92DE-430D-99E3-33BB21E7BBE0}"/>
            </a:ext>
          </a:extLst>
        </xdr:cNvPr>
        <xdr:cNvSpPr txBox="1">
          <a:spLocks noChangeArrowheads="1"/>
        </xdr:cNvSpPr>
      </xdr:nvSpPr>
      <xdr:spPr bwMode="auto">
        <a:xfrm>
          <a:off x="68322825" y="466725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34CB3CDC-D8B0-4C54-839D-5B7856F93F8E}"/>
            </a:ext>
          </a:extLst>
        </xdr:cNvPr>
        <xdr:cNvSpPr txBox="1">
          <a:spLocks noChangeArrowheads="1"/>
        </xdr:cNvSpPr>
      </xdr:nvSpPr>
      <xdr:spPr bwMode="auto">
        <a:xfrm>
          <a:off x="68322825" y="466725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6B385DB9-464A-4B48-A910-1EBA53D3B1AF}"/>
            </a:ext>
          </a:extLst>
        </xdr:cNvPr>
        <xdr:cNvSpPr txBox="1">
          <a:spLocks noChangeArrowheads="1"/>
        </xdr:cNvSpPr>
      </xdr:nvSpPr>
      <xdr:spPr bwMode="auto">
        <a:xfrm>
          <a:off x="68322825" y="466725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3D7622B7-F420-4E9A-AEA0-BEE367AFC452}"/>
            </a:ext>
          </a:extLst>
        </xdr:cNvPr>
        <xdr:cNvSpPr txBox="1">
          <a:spLocks noChangeArrowheads="1"/>
        </xdr:cNvSpPr>
      </xdr:nvSpPr>
      <xdr:spPr bwMode="auto">
        <a:xfrm>
          <a:off x="68322825" y="466725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D5F8DC71-E902-4F8D-9591-F6490B68462B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C6F57335-1AC1-4F5D-BC02-E77609E9BBF4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373A557D-9648-46B7-BFAA-29A6E8382E93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C51BDB74-AF3C-4B3C-921E-208E73C944D7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C5A0252F-C117-48B6-8C9D-AF56D7984F8F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6525B73D-3EC8-49E9-8AFB-5DE8526F26A7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118F5-3078-47D3-AF1A-D1586FE78E38}">
  <sheetPr>
    <pageSetUpPr fitToPage="1"/>
  </sheetPr>
  <dimension ref="A1:AO45"/>
  <sheetViews>
    <sheetView zoomScaleNormal="100" zoomScaleSheetLayoutView="80" workbookViewId="0">
      <selection activeCell="M21" sqref="M21"/>
    </sheetView>
  </sheetViews>
  <sheetFormatPr defaultColWidth="9.140625" defaultRowHeight="12.75" x14ac:dyDescent="0.2"/>
  <cols>
    <col min="1" max="1" width="22" style="180" bestFit="1" customWidth="1"/>
    <col min="2" max="2" width="68.140625" style="181" customWidth="1"/>
    <col min="3" max="4" width="25.140625" style="183" customWidth="1"/>
    <col min="5" max="5" width="16.85546875" style="183" bestFit="1" customWidth="1"/>
    <col min="6" max="41" width="9.140625" style="106"/>
    <col min="42" max="16384" width="9.140625" style="183"/>
  </cols>
  <sheetData>
    <row r="1" spans="1:5" ht="13.5" thickTop="1" x14ac:dyDescent="0.2">
      <c r="A1" s="192" t="s">
        <v>850</v>
      </c>
      <c r="B1" s="193" t="s">
        <v>856</v>
      </c>
      <c r="C1" s="184"/>
      <c r="D1" s="184"/>
      <c r="E1" s="185"/>
    </row>
    <row r="2" spans="1:5" s="106" customFormat="1" x14ac:dyDescent="0.25">
      <c r="A2" s="148" t="s">
        <v>851</v>
      </c>
      <c r="B2" s="187" t="str">
        <f>PLANILHA!B2</f>
        <v>CONSTRUÇÃO DO AMBULATÓRIO MÉDICO DE ESPECIALIDADE - UNIDADE JAHÚ</v>
      </c>
      <c r="C2" s="187"/>
      <c r="D2" s="187"/>
      <c r="E2" s="149"/>
    </row>
    <row r="3" spans="1:5" s="106" customFormat="1" x14ac:dyDescent="0.25">
      <c r="A3" s="148" t="s">
        <v>1445</v>
      </c>
      <c r="B3" s="186" t="str">
        <f>PLANILHA!$B$3</f>
        <v>RUA RUI BARBOSA - JAÚ</v>
      </c>
      <c r="C3" s="187"/>
      <c r="D3" s="187"/>
      <c r="E3" s="149"/>
    </row>
    <row r="4" spans="1:5" s="106" customFormat="1" x14ac:dyDescent="0.25">
      <c r="A4" s="148" t="s">
        <v>918</v>
      </c>
      <c r="B4" s="187" t="s">
        <v>1440</v>
      </c>
      <c r="C4" s="187"/>
      <c r="D4" s="187"/>
      <c r="E4" s="149"/>
    </row>
    <row r="5" spans="1:5" s="106" customFormat="1" ht="6" customHeight="1" x14ac:dyDescent="0.25">
      <c r="A5" s="148"/>
      <c r="B5" s="187"/>
      <c r="C5" s="187"/>
      <c r="D5" s="187"/>
      <c r="E5" s="149"/>
    </row>
    <row r="6" spans="1:5" s="106" customFormat="1" x14ac:dyDescent="0.25">
      <c r="A6" s="148" t="s">
        <v>853</v>
      </c>
      <c r="B6" s="186" t="str">
        <f>PLANILHA!B4</f>
        <v>CDHU 199; SIURB 07/24; SBC 03/25</v>
      </c>
      <c r="C6" s="187"/>
      <c r="D6" s="187"/>
      <c r="E6" s="149"/>
    </row>
    <row r="7" spans="1:5" s="106" customFormat="1" x14ac:dyDescent="0.25">
      <c r="A7" s="148" t="s">
        <v>854</v>
      </c>
      <c r="B7" s="188">
        <f>PLANILHA!C5</f>
        <v>0</v>
      </c>
      <c r="C7" s="187"/>
      <c r="D7" s="187"/>
      <c r="E7" s="149"/>
    </row>
    <row r="8" spans="1:5" s="106" customFormat="1" x14ac:dyDescent="0.25">
      <c r="A8" s="148" t="s">
        <v>858</v>
      </c>
      <c r="B8" s="186" t="s">
        <v>1457</v>
      </c>
      <c r="C8" s="187"/>
      <c r="D8" s="187"/>
      <c r="E8" s="149"/>
    </row>
    <row r="9" spans="1:5" s="106" customFormat="1" ht="6.75" customHeight="1" thickBot="1" x14ac:dyDescent="0.3">
      <c r="A9" s="150"/>
      <c r="B9" s="151"/>
      <c r="C9" s="151"/>
      <c r="D9" s="151"/>
      <c r="E9" s="152"/>
    </row>
    <row r="10" spans="1:5" s="106" customFormat="1" ht="14.25" thickTop="1" thickBot="1" x14ac:dyDescent="0.3">
      <c r="A10" s="198" t="s">
        <v>1458</v>
      </c>
      <c r="B10" s="199"/>
      <c r="C10" s="200"/>
      <c r="D10" s="200"/>
      <c r="E10" s="201"/>
    </row>
    <row r="11" spans="1:5" s="106" customFormat="1" ht="14.25" thickTop="1" thickBot="1" x14ac:dyDescent="0.3">
      <c r="A11" s="153" t="s">
        <v>0</v>
      </c>
      <c r="B11" s="154" t="s">
        <v>859</v>
      </c>
      <c r="C11" s="155" t="s">
        <v>6</v>
      </c>
      <c r="D11" s="155" t="s">
        <v>7</v>
      </c>
      <c r="E11" s="156" t="s">
        <v>917</v>
      </c>
    </row>
    <row r="12" spans="1:5" s="106" customFormat="1" ht="13.5" thickTop="1" x14ac:dyDescent="0.25">
      <c r="A12" s="157" t="s">
        <v>884</v>
      </c>
      <c r="B12" s="158" t="str">
        <f>_xlfn.XLOOKUP(A12,PLANILHA!A:A,PLANILHA!D:D)</f>
        <v>SERVIÇOS PRELIMINARES</v>
      </c>
      <c r="C12" s="190">
        <f>_xlfn.XLOOKUP(A12,PLANILHA!A:A,PLANILHA!I:I)</f>
        <v>0</v>
      </c>
      <c r="D12" s="159">
        <f>_xlfn.XLOOKUP(A12,PLANILHA!A:A,PLANILHA!J:J)</f>
        <v>0</v>
      </c>
      <c r="E12" s="160" t="e">
        <f t="shared" ref="E12:E31" si="0">D12/$D$37</f>
        <v>#DIV/0!</v>
      </c>
    </row>
    <row r="13" spans="1:5" s="106" customFormat="1" x14ac:dyDescent="0.25">
      <c r="A13" s="161" t="s">
        <v>885</v>
      </c>
      <c r="B13" s="162" t="str">
        <f>_xlfn.XLOOKUP(A13,PLANILHA!A:A,PLANILHA!D:D)</f>
        <v>INÍCIO E APOIO A OBRA</v>
      </c>
      <c r="C13" s="191">
        <f>_xlfn.XLOOKUP(A13,PLANILHA!A:A,PLANILHA!I:I)</f>
        <v>0</v>
      </c>
      <c r="D13" s="163">
        <f>_xlfn.XLOOKUP(A13,PLANILHA!A:A,PLANILHA!J:J)</f>
        <v>0</v>
      </c>
      <c r="E13" s="164" t="e">
        <f t="shared" si="0"/>
        <v>#DIV/0!</v>
      </c>
    </row>
    <row r="14" spans="1:5" s="106" customFormat="1" x14ac:dyDescent="0.25">
      <c r="A14" s="161" t="s">
        <v>886</v>
      </c>
      <c r="B14" s="162" t="str">
        <f>_xlfn.XLOOKUP(A14,PLANILHA!A:A,PLANILHA!D:D)</f>
        <v>MOVIMENTAÇÃO DE TERRA</v>
      </c>
      <c r="C14" s="191">
        <f>_xlfn.XLOOKUP(A14,PLANILHA!A:A,PLANILHA!I:I)</f>
        <v>0</v>
      </c>
      <c r="D14" s="163">
        <f>_xlfn.XLOOKUP(A14,PLANILHA!A:A,PLANILHA!J:J)</f>
        <v>0</v>
      </c>
      <c r="E14" s="164" t="e">
        <f t="shared" si="0"/>
        <v>#DIV/0!</v>
      </c>
    </row>
    <row r="15" spans="1:5" s="106" customFormat="1" x14ac:dyDescent="0.25">
      <c r="A15" s="161" t="s">
        <v>887</v>
      </c>
      <c r="B15" s="162" t="str">
        <f>_xlfn.XLOOKUP(A15,PLANILHA!A:A,PLANILHA!D:D)</f>
        <v>FUNDAÇÃO</v>
      </c>
      <c r="C15" s="191">
        <f>_xlfn.XLOOKUP(A15,PLANILHA!A:A,PLANILHA!I:I)</f>
        <v>0</v>
      </c>
      <c r="D15" s="163">
        <f>_xlfn.XLOOKUP(A15,PLANILHA!A:A,PLANILHA!J:J)</f>
        <v>0</v>
      </c>
      <c r="E15" s="164" t="e">
        <f t="shared" si="0"/>
        <v>#DIV/0!</v>
      </c>
    </row>
    <row r="16" spans="1:5" s="106" customFormat="1" x14ac:dyDescent="0.25">
      <c r="A16" s="161" t="s">
        <v>888</v>
      </c>
      <c r="B16" s="162" t="str">
        <f>_xlfn.XLOOKUP(A16,PLANILHA!A:A,PLANILHA!D:D)</f>
        <v>ESTRUTURA</v>
      </c>
      <c r="C16" s="191">
        <f>_xlfn.XLOOKUP(A16,PLANILHA!A:A,PLANILHA!I:I)</f>
        <v>0</v>
      </c>
      <c r="D16" s="163">
        <f>_xlfn.XLOOKUP(A16,PLANILHA!A:A,PLANILHA!J:J)</f>
        <v>0</v>
      </c>
      <c r="E16" s="164" t="e">
        <f t="shared" si="0"/>
        <v>#DIV/0!</v>
      </c>
    </row>
    <row r="17" spans="1:5" s="106" customFormat="1" x14ac:dyDescent="0.25">
      <c r="A17" s="161" t="s">
        <v>889</v>
      </c>
      <c r="B17" s="162" t="str">
        <f>_xlfn.XLOOKUP(A17,PLANILHA!A:A,PLANILHA!D:D)</f>
        <v>IMPERMEABILIZAÇÃO</v>
      </c>
      <c r="C17" s="191">
        <f>_xlfn.XLOOKUP(A17,PLANILHA!A:A,PLANILHA!I:I)</f>
        <v>0</v>
      </c>
      <c r="D17" s="163">
        <f>_xlfn.XLOOKUP(A17,PLANILHA!A:A,PLANILHA!J:J)</f>
        <v>0</v>
      </c>
      <c r="E17" s="164" t="e">
        <f t="shared" si="0"/>
        <v>#DIV/0!</v>
      </c>
    </row>
    <row r="18" spans="1:5" s="106" customFormat="1" x14ac:dyDescent="0.25">
      <c r="A18" s="161" t="s">
        <v>890</v>
      </c>
      <c r="B18" s="162" t="str">
        <f>_xlfn.XLOOKUP(A18,PLANILHA!A:A,PLANILHA!D:D)</f>
        <v>ELEMENTOS DIVISÓRIOS</v>
      </c>
      <c r="C18" s="191">
        <f>_xlfn.XLOOKUP(A18,PLANILHA!A:A,PLANILHA!I:I)</f>
        <v>0</v>
      </c>
      <c r="D18" s="163">
        <f>_xlfn.XLOOKUP(A18,PLANILHA!A:A,PLANILHA!J:J)</f>
        <v>0</v>
      </c>
      <c r="E18" s="164" t="e">
        <f t="shared" si="0"/>
        <v>#DIV/0!</v>
      </c>
    </row>
    <row r="19" spans="1:5" s="106" customFormat="1" x14ac:dyDescent="0.25">
      <c r="A19" s="161" t="s">
        <v>891</v>
      </c>
      <c r="B19" s="162" t="str">
        <f>_xlfn.XLOOKUP(A19,PLANILHA!A:A,PLANILHA!D:D)</f>
        <v>COBERTURA METÁLICA</v>
      </c>
      <c r="C19" s="191">
        <f>_xlfn.XLOOKUP(A19,PLANILHA!A:A,PLANILHA!I:I)</f>
        <v>0</v>
      </c>
      <c r="D19" s="163">
        <f>_xlfn.XLOOKUP(A19,PLANILHA!A:A,PLANILHA!J:J)</f>
        <v>0</v>
      </c>
      <c r="E19" s="164" t="e">
        <f t="shared" si="0"/>
        <v>#DIV/0!</v>
      </c>
    </row>
    <row r="20" spans="1:5" s="106" customFormat="1" x14ac:dyDescent="0.25">
      <c r="A20" s="161" t="s">
        <v>892</v>
      </c>
      <c r="B20" s="162" t="str">
        <f>_xlfn.XLOOKUP(A20,PLANILHA!A:A,PLANILHA!D:D)</f>
        <v>REVESTIMENTOS</v>
      </c>
      <c r="C20" s="191">
        <f>_xlfn.XLOOKUP(A20,PLANILHA!A:A,PLANILHA!I:I)</f>
        <v>0</v>
      </c>
      <c r="D20" s="163">
        <f>_xlfn.XLOOKUP(A20,PLANILHA!A:A,PLANILHA!J:J)</f>
        <v>0</v>
      </c>
      <c r="E20" s="164" t="e">
        <f t="shared" si="0"/>
        <v>#DIV/0!</v>
      </c>
    </row>
    <row r="21" spans="1:5" s="106" customFormat="1" x14ac:dyDescent="0.25">
      <c r="A21" s="161" t="s">
        <v>893</v>
      </c>
      <c r="B21" s="162" t="str">
        <f>_xlfn.XLOOKUP(A21,PLANILHA!A:A,PLANILHA!D:D)</f>
        <v>FORRO</v>
      </c>
      <c r="C21" s="191">
        <f>_xlfn.XLOOKUP(A21,PLANILHA!A:A,PLANILHA!I:I)</f>
        <v>0</v>
      </c>
      <c r="D21" s="163">
        <f>_xlfn.XLOOKUP(A21,PLANILHA!A:A,PLANILHA!J:J)</f>
        <v>0</v>
      </c>
      <c r="E21" s="164" t="e">
        <f t="shared" si="0"/>
        <v>#DIV/0!</v>
      </c>
    </row>
    <row r="22" spans="1:5" s="106" customFormat="1" x14ac:dyDescent="0.25">
      <c r="A22" s="161" t="s">
        <v>894</v>
      </c>
      <c r="B22" s="162" t="str">
        <f>_xlfn.XLOOKUP(A22,PLANILHA!A:A,PLANILHA!D:D)</f>
        <v>ESQUADRIAS, BRISES, PORTAS, MARCENARIAS, VIDROS, CORRIMÃO</v>
      </c>
      <c r="C22" s="191">
        <f>_xlfn.XLOOKUP(A22,PLANILHA!A:A,PLANILHA!I:I)</f>
        <v>0</v>
      </c>
      <c r="D22" s="163">
        <f>_xlfn.XLOOKUP(A22,PLANILHA!A:A,PLANILHA!J:J)</f>
        <v>0</v>
      </c>
      <c r="E22" s="164" t="e">
        <f t="shared" si="0"/>
        <v>#DIV/0!</v>
      </c>
    </row>
    <row r="23" spans="1:5" s="106" customFormat="1" x14ac:dyDescent="0.25">
      <c r="A23" s="161" t="s">
        <v>895</v>
      </c>
      <c r="B23" s="162" t="str">
        <f>_xlfn.XLOOKUP(A23,PLANILHA!A:A,PLANILHA!D:D)</f>
        <v>PREPARO DE SUPERFÍCIE E PINTURA</v>
      </c>
      <c r="C23" s="191">
        <f>_xlfn.XLOOKUP(A23,PLANILHA!A:A,PLANILHA!I:I)</f>
        <v>0</v>
      </c>
      <c r="D23" s="163">
        <f>_xlfn.XLOOKUP(A23,PLANILHA!A:A,PLANILHA!J:J)</f>
        <v>0</v>
      </c>
      <c r="E23" s="164" t="e">
        <f t="shared" si="0"/>
        <v>#DIV/0!</v>
      </c>
    </row>
    <row r="24" spans="1:5" s="106" customFormat="1" x14ac:dyDescent="0.25">
      <c r="A24" s="161" t="s">
        <v>896</v>
      </c>
      <c r="B24" s="162" t="str">
        <f>_xlfn.XLOOKUP(A24,PLANILHA!A:A,PLANILHA!D:D)</f>
        <v>INSTALAÇÕES ELÉTRICAS</v>
      </c>
      <c r="C24" s="191">
        <f>_xlfn.XLOOKUP(A24,PLANILHA!A:A,PLANILHA!I:I)</f>
        <v>0</v>
      </c>
      <c r="D24" s="163">
        <f>_xlfn.XLOOKUP(A24,PLANILHA!A:A,PLANILHA!J:J)</f>
        <v>0</v>
      </c>
      <c r="E24" s="164" t="e">
        <f t="shared" si="0"/>
        <v>#DIV/0!</v>
      </c>
    </row>
    <row r="25" spans="1:5" s="106" customFormat="1" x14ac:dyDescent="0.25">
      <c r="A25" s="161" t="s">
        <v>897</v>
      </c>
      <c r="B25" s="162" t="str">
        <f>_xlfn.XLOOKUP(A25,PLANILHA!A:A,PLANILHA!D:D)</f>
        <v>INSTALAÇÕES HIDROSSÁNITARIAS</v>
      </c>
      <c r="C25" s="191">
        <f>_xlfn.XLOOKUP(A25,PLANILHA!A:A,PLANILHA!I:I)</f>
        <v>0</v>
      </c>
      <c r="D25" s="163">
        <f>_xlfn.XLOOKUP(A25,PLANILHA!A:A,PLANILHA!J:J)</f>
        <v>0</v>
      </c>
      <c r="E25" s="164" t="e">
        <f t="shared" si="0"/>
        <v>#DIV/0!</v>
      </c>
    </row>
    <row r="26" spans="1:5" s="106" customFormat="1" x14ac:dyDescent="0.25">
      <c r="A26" s="161" t="s">
        <v>898</v>
      </c>
      <c r="B26" s="162" t="str">
        <f>_xlfn.XLOOKUP(A26,PLANILHA!A:A,PLANILHA!D:D)</f>
        <v>LOUÇAS E METAIS HIDRAULICOS</v>
      </c>
      <c r="C26" s="191">
        <f>_xlfn.XLOOKUP(A26,PLANILHA!A:A,PLANILHA!I:I)</f>
        <v>0</v>
      </c>
      <c r="D26" s="163">
        <f>_xlfn.XLOOKUP(A26,PLANILHA!A:A,PLANILHA!J:J)</f>
        <v>0</v>
      </c>
      <c r="E26" s="164" t="e">
        <f t="shared" si="0"/>
        <v>#DIV/0!</v>
      </c>
    </row>
    <row r="27" spans="1:5" s="106" customFormat="1" x14ac:dyDescent="0.25">
      <c r="A27" s="161" t="s">
        <v>899</v>
      </c>
      <c r="B27" s="162" t="str">
        <f>_xlfn.XLOOKUP(A27,PLANILHA!A:A,PLANILHA!D:D)</f>
        <v>GASES MEDICINAIS</v>
      </c>
      <c r="C27" s="191">
        <f>_xlfn.XLOOKUP(A27,PLANILHA!A:A,PLANILHA!I:I)</f>
        <v>0</v>
      </c>
      <c r="D27" s="163">
        <f>_xlfn.XLOOKUP(A27,PLANILHA!A:A,PLANILHA!J:J)</f>
        <v>0</v>
      </c>
      <c r="E27" s="164" t="e">
        <f t="shared" si="0"/>
        <v>#DIV/0!</v>
      </c>
    </row>
    <row r="28" spans="1:5" s="106" customFormat="1" x14ac:dyDescent="0.25">
      <c r="A28" s="161" t="s">
        <v>900</v>
      </c>
      <c r="B28" s="162" t="str">
        <f>_xlfn.XLOOKUP(A28,PLANILHA!A:A,PLANILHA!D:D)</f>
        <v>CLIMATIZAÇÃO</v>
      </c>
      <c r="C28" s="191">
        <f>_xlfn.XLOOKUP(A28,PLANILHA!A:A,PLANILHA!I:I)</f>
        <v>0</v>
      </c>
      <c r="D28" s="163">
        <f>_xlfn.XLOOKUP(A28,PLANILHA!A:A,PLANILHA!J:J)</f>
        <v>0</v>
      </c>
      <c r="E28" s="164" t="e">
        <f t="shared" si="0"/>
        <v>#DIV/0!</v>
      </c>
    </row>
    <row r="29" spans="1:5" s="106" customFormat="1" x14ac:dyDescent="0.25">
      <c r="A29" s="161" t="s">
        <v>901</v>
      </c>
      <c r="B29" s="162" t="str">
        <f>_xlfn.XLOOKUP(A29,PLANILHA!A:A,PLANILHA!D:D)</f>
        <v>PAVIMENTAÇÃO E COMUNICAÇÃO VISUAL</v>
      </c>
      <c r="C29" s="191">
        <f>_xlfn.XLOOKUP(A29,PLANILHA!A:A,PLANILHA!I:I)</f>
        <v>0</v>
      </c>
      <c r="D29" s="163">
        <f>_xlfn.XLOOKUP(A29,PLANILHA!A:A,PLANILHA!J:J)</f>
        <v>0</v>
      </c>
      <c r="E29" s="164" t="e">
        <f t="shared" si="0"/>
        <v>#DIV/0!</v>
      </c>
    </row>
    <row r="30" spans="1:5" s="106" customFormat="1" x14ac:dyDescent="0.25">
      <c r="A30" s="161" t="s">
        <v>902</v>
      </c>
      <c r="B30" s="162" t="str">
        <f>_xlfn.XLOOKUP(A30,PLANILHA!A:A,PLANILHA!D:D)</f>
        <v>EQUIPAMENTOS</v>
      </c>
      <c r="C30" s="191">
        <f>_xlfn.XLOOKUP(A30,PLANILHA!A:A,PLANILHA!I:I)</f>
        <v>0</v>
      </c>
      <c r="D30" s="163">
        <f>_xlfn.XLOOKUP(A30,PLANILHA!A:A,PLANILHA!J:J)</f>
        <v>0</v>
      </c>
      <c r="E30" s="164" t="e">
        <f t="shared" si="0"/>
        <v>#DIV/0!</v>
      </c>
    </row>
    <row r="31" spans="1:5" s="106" customFormat="1" x14ac:dyDescent="0.25">
      <c r="A31" s="161" t="s">
        <v>903</v>
      </c>
      <c r="B31" s="162" t="str">
        <f>_xlfn.XLOOKUP(A31,PLANILHA!A:A,PLANILHA!D:D)</f>
        <v>LIMPEZA DE OBRA</v>
      </c>
      <c r="C31" s="191">
        <f>_xlfn.XLOOKUP(A31,PLANILHA!A:A,PLANILHA!I:I)</f>
        <v>0</v>
      </c>
      <c r="D31" s="163">
        <f>_xlfn.XLOOKUP(A31,PLANILHA!A:A,PLANILHA!J:J)</f>
        <v>0</v>
      </c>
      <c r="E31" s="164" t="e">
        <f t="shared" si="0"/>
        <v>#DIV/0!</v>
      </c>
    </row>
    <row r="32" spans="1:5" s="106" customFormat="1" ht="13.5" thickBot="1" x14ac:dyDescent="0.3">
      <c r="A32" s="161"/>
      <c r="B32" s="162"/>
      <c r="C32" s="191"/>
      <c r="D32" s="163"/>
      <c r="E32" s="164"/>
    </row>
    <row r="33" spans="1:7" s="106" customFormat="1" ht="13.5" thickTop="1" x14ac:dyDescent="0.2">
      <c r="A33" s="165"/>
      <c r="B33" s="166"/>
      <c r="C33" s="167"/>
      <c r="D33" s="167" t="s">
        <v>857</v>
      </c>
      <c r="E33" s="168">
        <f>SUM(C12:C32)</f>
        <v>0</v>
      </c>
    </row>
    <row r="34" spans="1:7" s="106" customFormat="1" x14ac:dyDescent="0.2">
      <c r="A34" s="169"/>
      <c r="B34" s="170"/>
      <c r="C34" s="171"/>
      <c r="D34" s="171" t="s">
        <v>861</v>
      </c>
      <c r="E34" s="172">
        <f>PLANILHA!J491</f>
        <v>0</v>
      </c>
    </row>
    <row r="35" spans="1:7" s="106" customFormat="1" x14ac:dyDescent="0.2">
      <c r="A35" s="169"/>
      <c r="B35" s="170"/>
      <c r="C35" s="171"/>
      <c r="D35" s="171" t="s">
        <v>862</v>
      </c>
      <c r="E35" s="172">
        <f>PLANILHA!J492</f>
        <v>0</v>
      </c>
    </row>
    <row r="36" spans="1:7" s="106" customFormat="1" x14ac:dyDescent="0.25">
      <c r="A36" s="161" t="s">
        <v>904</v>
      </c>
      <c r="B36" s="173" t="str">
        <f>_xlfn.XLOOKUP(A36,PLANILHA!A:A,PLANILHA!D:D)</f>
        <v>ADMINISTRAÇÃO LOCAL</v>
      </c>
      <c r="C36" s="174"/>
      <c r="D36" s="163">
        <f>_xlfn.XLOOKUP(A36,PLANILHA!A:A,PLANILHA!J:J)</f>
        <v>0</v>
      </c>
      <c r="E36" s="189" t="e">
        <f>D36/$D$37</f>
        <v>#DIV/0!</v>
      </c>
      <c r="G36" s="2"/>
    </row>
    <row r="37" spans="1:7" s="106" customFormat="1" ht="13.5" thickBot="1" x14ac:dyDescent="0.25">
      <c r="A37" s="175"/>
      <c r="B37" s="176"/>
      <c r="C37" s="177" t="s">
        <v>819</v>
      </c>
      <c r="D37" s="178">
        <f>E33+E34+E35+D36</f>
        <v>0</v>
      </c>
      <c r="E37" s="179" t="e">
        <f>SUM(E12:E32)+E36</f>
        <v>#DIV/0!</v>
      </c>
    </row>
    <row r="38" spans="1:7" s="106" customFormat="1" ht="13.5" thickTop="1" x14ac:dyDescent="0.2">
      <c r="A38" s="180"/>
      <c r="B38" s="181"/>
      <c r="C38" s="182"/>
      <c r="D38" s="182"/>
      <c r="E38" s="182"/>
    </row>
    <row r="42" spans="1:7" s="106" customFormat="1" x14ac:dyDescent="0.2">
      <c r="A42" s="180"/>
      <c r="B42" s="181"/>
      <c r="C42" s="182"/>
      <c r="D42" s="182"/>
      <c r="E42" s="182"/>
    </row>
    <row r="44" spans="1:7" s="106" customFormat="1" x14ac:dyDescent="0.2">
      <c r="A44" s="180"/>
      <c r="B44" s="181"/>
      <c r="C44" s="182"/>
      <c r="D44" s="182"/>
      <c r="E44" s="182"/>
    </row>
    <row r="45" spans="1:7" s="106" customFormat="1" x14ac:dyDescent="0.2">
      <c r="A45" s="180"/>
      <c r="B45" s="181"/>
      <c r="C45" s="182"/>
      <c r="D45" s="182"/>
      <c r="E45" s="182"/>
    </row>
  </sheetData>
  <mergeCells count="1">
    <mergeCell ref="A10:E10"/>
  </mergeCells>
  <phoneticPr fontId="9" type="noConversion"/>
  <printOptions horizontalCentered="1" verticalCentered="1"/>
  <pageMargins left="0.59055118110236227" right="0.19685039370078741" top="0.59055118110236227" bottom="0.59055118110236227" header="0.31496062992125984" footer="0.31496062992125984"/>
  <pageSetup paperSize="9" scale="88" fitToHeight="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25EB9-2C7C-4E3B-BFD1-E1DCB7940E80}">
  <sheetPr>
    <outlinePr summaryBelow="0"/>
    <pageSetUpPr fitToPage="1"/>
  </sheetPr>
  <dimension ref="A1:L500"/>
  <sheetViews>
    <sheetView tabSelected="1" zoomScaleNormal="100" zoomScaleSheetLayoutView="85" workbookViewId="0">
      <pane ySplit="7" topLeftCell="A469" activePane="bottomLeft" state="frozen"/>
      <selection pane="bottomLeft" activeCell="D3" sqref="D3"/>
    </sheetView>
  </sheetViews>
  <sheetFormatPr defaultColWidth="9.140625" defaultRowHeight="12.75" x14ac:dyDescent="0.25"/>
  <cols>
    <col min="1" max="1" width="11.85546875" style="11" customWidth="1"/>
    <col min="2" max="2" width="15.5703125" style="11" customWidth="1"/>
    <col min="3" max="3" width="16.28515625" style="11" customWidth="1"/>
    <col min="4" max="4" width="92.140625" style="24" customWidth="1"/>
    <col min="5" max="5" width="10.7109375" style="16" customWidth="1"/>
    <col min="6" max="6" width="14.7109375" style="17" customWidth="1"/>
    <col min="7" max="7" width="7.7109375" style="16" customWidth="1"/>
    <col min="8" max="10" width="22.5703125" style="11" customWidth="1"/>
    <col min="11" max="11" width="10.5703125" style="11" bestFit="1" customWidth="1"/>
    <col min="12" max="12" width="12.28515625" style="11" bestFit="1" customWidth="1"/>
    <col min="13" max="16384" width="9.140625" style="11"/>
  </cols>
  <sheetData>
    <row r="1" spans="1:12" ht="15" x14ac:dyDescent="0.25">
      <c r="A1" s="4" t="s">
        <v>850</v>
      </c>
      <c r="B1" s="5" t="s">
        <v>1449</v>
      </c>
      <c r="C1" s="6"/>
      <c r="D1" s="7"/>
      <c r="E1" s="8"/>
      <c r="F1" s="9"/>
      <c r="G1" s="10"/>
      <c r="H1" s="202" t="s">
        <v>1354</v>
      </c>
      <c r="I1" s="203"/>
      <c r="J1" s="204"/>
    </row>
    <row r="2" spans="1:12" ht="15" x14ac:dyDescent="0.25">
      <c r="A2" s="12" t="s">
        <v>851</v>
      </c>
      <c r="B2" s="13" t="s">
        <v>1450</v>
      </c>
      <c r="C2" s="14"/>
      <c r="D2" s="15"/>
      <c r="G2" s="18"/>
      <c r="H2" s="19" t="s">
        <v>821</v>
      </c>
      <c r="I2" s="20" t="s">
        <v>8</v>
      </c>
      <c r="J2" s="21" t="s">
        <v>1453</v>
      </c>
    </row>
    <row r="3" spans="1:12" ht="13.5" thickBot="1" x14ac:dyDescent="0.3">
      <c r="A3" s="22" t="s">
        <v>852</v>
      </c>
      <c r="B3" s="23" t="s">
        <v>855</v>
      </c>
      <c r="G3" s="18"/>
      <c r="H3" s="25" t="s">
        <v>849</v>
      </c>
      <c r="I3" s="26" t="s">
        <v>1372</v>
      </c>
      <c r="J3" s="27" t="s">
        <v>1453</v>
      </c>
    </row>
    <row r="4" spans="1:12" ht="13.5" thickBot="1" x14ac:dyDescent="0.3">
      <c r="A4" s="28" t="s">
        <v>853</v>
      </c>
      <c r="B4" s="23" t="s">
        <v>1452</v>
      </c>
      <c r="G4" s="18"/>
      <c r="H4" s="29" t="s">
        <v>1353</v>
      </c>
      <c r="I4" s="30"/>
      <c r="J4" s="31">
        <f>$J$498</f>
        <v>0</v>
      </c>
    </row>
    <row r="5" spans="1:12" ht="13.5" thickBot="1" x14ac:dyDescent="0.3">
      <c r="A5" s="32"/>
      <c r="B5" s="33" t="s">
        <v>854</v>
      </c>
      <c r="C5" s="33"/>
      <c r="D5" s="237" t="s">
        <v>1456</v>
      </c>
      <c r="E5" s="34"/>
      <c r="F5" s="35"/>
      <c r="G5" s="36"/>
      <c r="H5" s="37" t="s">
        <v>1435</v>
      </c>
      <c r="I5" s="38" t="s">
        <v>1436</v>
      </c>
      <c r="J5" s="39"/>
    </row>
    <row r="6" spans="1:12" ht="13.5" thickBot="1" x14ac:dyDescent="0.3">
      <c r="A6" s="37"/>
      <c r="B6" s="40"/>
      <c r="C6" s="40"/>
      <c r="D6" s="41"/>
      <c r="E6" s="42"/>
      <c r="F6" s="43"/>
      <c r="G6" s="42"/>
      <c r="H6" s="40"/>
      <c r="I6" s="44"/>
      <c r="J6" s="45"/>
    </row>
    <row r="7" spans="1:12" s="24" customFormat="1" ht="13.5" thickBot="1" x14ac:dyDescent="0.3">
      <c r="A7" s="46" t="s">
        <v>0</v>
      </c>
      <c r="B7" s="46" t="s">
        <v>820</v>
      </c>
      <c r="C7" s="46" t="s">
        <v>818</v>
      </c>
      <c r="D7" s="46" t="s">
        <v>1</v>
      </c>
      <c r="E7" s="46" t="s">
        <v>2</v>
      </c>
      <c r="F7" s="47" t="s">
        <v>3</v>
      </c>
      <c r="G7" s="46" t="s">
        <v>5</v>
      </c>
      <c r="H7" s="46" t="s">
        <v>4</v>
      </c>
      <c r="I7" s="46" t="s">
        <v>6</v>
      </c>
      <c r="J7" s="48" t="s">
        <v>7</v>
      </c>
    </row>
    <row r="8" spans="1:12" x14ac:dyDescent="0.25">
      <c r="A8" s="49" t="s">
        <v>884</v>
      </c>
      <c r="B8" s="50"/>
      <c r="C8" s="50"/>
      <c r="D8" s="51" t="s">
        <v>822</v>
      </c>
      <c r="E8" s="52"/>
      <c r="F8" s="52"/>
      <c r="G8" s="50"/>
      <c r="H8" s="53"/>
      <c r="I8" s="54">
        <f>SUM(I9:I32)</f>
        <v>0</v>
      </c>
      <c r="J8" s="55">
        <f>SUM(J9:J32)</f>
        <v>0</v>
      </c>
    </row>
    <row r="9" spans="1:12" ht="25.5" x14ac:dyDescent="0.25">
      <c r="A9" s="56" t="s">
        <v>933</v>
      </c>
      <c r="B9" s="57" t="s">
        <v>10</v>
      </c>
      <c r="C9" s="57" t="s">
        <v>840</v>
      </c>
      <c r="D9" s="58" t="s">
        <v>11</v>
      </c>
      <c r="E9" s="57" t="s">
        <v>9</v>
      </c>
      <c r="F9" s="57">
        <v>1</v>
      </c>
      <c r="G9" s="59" t="s">
        <v>821</v>
      </c>
      <c r="H9" s="60"/>
      <c r="I9" s="60">
        <f>ROUND(H9*F9,2)</f>
        <v>0</v>
      </c>
      <c r="J9" s="61" cm="1">
        <f t="array" ref="J9">IFERROR(_xlfn.IFS(G9="BDI 01",I9*(1+BDI_SERVIÇO),G9="BDI 02",I9*(1+BDI_EQUIPAMENTO)),)</f>
        <v>0</v>
      </c>
      <c r="L9" s="62"/>
    </row>
    <row r="10" spans="1:12" ht="25.5" x14ac:dyDescent="0.25">
      <c r="A10" s="56" t="s">
        <v>935</v>
      </c>
      <c r="B10" s="57" t="s">
        <v>1376</v>
      </c>
      <c r="C10" s="57" t="s">
        <v>840</v>
      </c>
      <c r="D10" s="58" t="s">
        <v>1377</v>
      </c>
      <c r="E10" s="57" t="s">
        <v>9</v>
      </c>
      <c r="F10" s="57">
        <v>1</v>
      </c>
      <c r="G10" s="59" t="s">
        <v>821</v>
      </c>
      <c r="H10" s="60"/>
      <c r="I10" s="60">
        <f t="shared" ref="I10:I23" si="0">ROUND(H10*F10,2)</f>
        <v>0</v>
      </c>
      <c r="J10" s="61" cm="1">
        <f t="array" ref="J10">IFERROR(_xlfn.IFS(G10="BDI 01",I10*(1+BDI_SERVIÇO),G10="BDI 02",I10*(1+BDI_EQUIPAMENTO)),)</f>
        <v>0</v>
      </c>
      <c r="L10" s="62"/>
    </row>
    <row r="11" spans="1:12" x14ac:dyDescent="0.25">
      <c r="A11" s="56" t="s">
        <v>936</v>
      </c>
      <c r="B11" s="57" t="s">
        <v>12</v>
      </c>
      <c r="C11" s="57" t="s">
        <v>840</v>
      </c>
      <c r="D11" s="58" t="s">
        <v>13</v>
      </c>
      <c r="E11" s="57" t="s">
        <v>9</v>
      </c>
      <c r="F11" s="57">
        <v>35</v>
      </c>
      <c r="G11" s="59" t="s">
        <v>821</v>
      </c>
      <c r="H11" s="60"/>
      <c r="I11" s="60">
        <f t="shared" si="0"/>
        <v>0</v>
      </c>
      <c r="J11" s="61" cm="1">
        <f t="array" ref="J11">IFERROR(_xlfn.IFS(G11="BDI 01",I11*(1+BDI_SERVIÇO),G11="BDI 02",I11*(1+BDI_EQUIPAMENTO)),)</f>
        <v>0</v>
      </c>
      <c r="L11" s="62"/>
    </row>
    <row r="12" spans="1:12" x14ac:dyDescent="0.25">
      <c r="A12" s="56" t="s">
        <v>937</v>
      </c>
      <c r="B12" s="57" t="s">
        <v>14</v>
      </c>
      <c r="C12" s="57" t="s">
        <v>840</v>
      </c>
      <c r="D12" s="58" t="s">
        <v>15</v>
      </c>
      <c r="E12" s="57" t="s">
        <v>9</v>
      </c>
      <c r="F12" s="57">
        <v>35</v>
      </c>
      <c r="G12" s="59" t="s">
        <v>821</v>
      </c>
      <c r="H12" s="60"/>
      <c r="I12" s="60">
        <f t="shared" si="0"/>
        <v>0</v>
      </c>
      <c r="J12" s="61" cm="1">
        <f t="array" ref="J12">IFERROR(_xlfn.IFS(G12="BDI 01",I12*(1+BDI_SERVIÇO),G12="BDI 02",I12*(1+BDI_EQUIPAMENTO)),)</f>
        <v>0</v>
      </c>
      <c r="L12" s="62"/>
    </row>
    <row r="13" spans="1:12" x14ac:dyDescent="0.25">
      <c r="A13" s="56" t="s">
        <v>938</v>
      </c>
      <c r="B13" s="57" t="s">
        <v>16</v>
      </c>
      <c r="C13" s="57" t="s">
        <v>840</v>
      </c>
      <c r="D13" s="58" t="s">
        <v>17</v>
      </c>
      <c r="E13" s="57" t="s">
        <v>9</v>
      </c>
      <c r="F13" s="57">
        <v>20</v>
      </c>
      <c r="G13" s="59" t="s">
        <v>821</v>
      </c>
      <c r="H13" s="60"/>
      <c r="I13" s="60">
        <f t="shared" si="0"/>
        <v>0</v>
      </c>
      <c r="J13" s="61" cm="1">
        <f t="array" ref="J13">IFERROR(_xlfn.IFS(G13="BDI 01",I13*(1+BDI_SERVIÇO),G13="BDI 02",I13*(1+BDI_EQUIPAMENTO)),)</f>
        <v>0</v>
      </c>
      <c r="L13" s="62"/>
    </row>
    <row r="14" spans="1:12" x14ac:dyDescent="0.25">
      <c r="A14" s="56" t="s">
        <v>939</v>
      </c>
      <c r="B14" s="57" t="s">
        <v>18</v>
      </c>
      <c r="C14" s="57" t="s">
        <v>840</v>
      </c>
      <c r="D14" s="58" t="s">
        <v>19</v>
      </c>
      <c r="E14" s="57" t="s">
        <v>9</v>
      </c>
      <c r="F14" s="57">
        <v>20</v>
      </c>
      <c r="G14" s="59" t="s">
        <v>821</v>
      </c>
      <c r="H14" s="60"/>
      <c r="I14" s="60">
        <f t="shared" si="0"/>
        <v>0</v>
      </c>
      <c r="J14" s="61" cm="1">
        <f t="array" ref="J14">IFERROR(_xlfn.IFS(G14="BDI 01",I14*(1+BDI_SERVIÇO),G14="BDI 02",I14*(1+BDI_EQUIPAMENTO)),)</f>
        <v>0</v>
      </c>
      <c r="L14" s="62"/>
    </row>
    <row r="15" spans="1:12" x14ac:dyDescent="0.25">
      <c r="A15" s="56" t="s">
        <v>940</v>
      </c>
      <c r="B15" s="57" t="s">
        <v>20</v>
      </c>
      <c r="C15" s="57" t="s">
        <v>840</v>
      </c>
      <c r="D15" s="58" t="s">
        <v>21</v>
      </c>
      <c r="E15" s="57" t="s">
        <v>9</v>
      </c>
      <c r="F15" s="57">
        <v>22</v>
      </c>
      <c r="G15" s="59" t="s">
        <v>821</v>
      </c>
      <c r="H15" s="60"/>
      <c r="I15" s="60">
        <f t="shared" si="0"/>
        <v>0</v>
      </c>
      <c r="J15" s="61" cm="1">
        <f t="array" ref="J15">IFERROR(_xlfn.IFS(G15="BDI 01",I15*(1+BDI_SERVIÇO),G15="BDI 02",I15*(1+BDI_EQUIPAMENTO)),)</f>
        <v>0</v>
      </c>
      <c r="L15" s="62"/>
    </row>
    <row r="16" spans="1:12" x14ac:dyDescent="0.25">
      <c r="A16" s="56" t="s">
        <v>941</v>
      </c>
      <c r="B16" s="57" t="s">
        <v>22</v>
      </c>
      <c r="C16" s="57" t="s">
        <v>840</v>
      </c>
      <c r="D16" s="58" t="s">
        <v>23</v>
      </c>
      <c r="E16" s="57" t="s">
        <v>9</v>
      </c>
      <c r="F16" s="57">
        <v>22</v>
      </c>
      <c r="G16" s="59" t="s">
        <v>821</v>
      </c>
      <c r="H16" s="60"/>
      <c r="I16" s="60">
        <f t="shared" si="0"/>
        <v>0</v>
      </c>
      <c r="J16" s="61" cm="1">
        <f t="array" ref="J16">IFERROR(_xlfn.IFS(G16="BDI 01",I16*(1+BDI_SERVIÇO),G16="BDI 02",I16*(1+BDI_EQUIPAMENTO)),)</f>
        <v>0</v>
      </c>
      <c r="L16" s="62"/>
    </row>
    <row r="17" spans="1:12" x14ac:dyDescent="0.25">
      <c r="A17" s="56" t="s">
        <v>942</v>
      </c>
      <c r="B17" s="57" t="s">
        <v>24</v>
      </c>
      <c r="C17" s="57" t="s">
        <v>840</v>
      </c>
      <c r="D17" s="58" t="s">
        <v>25</v>
      </c>
      <c r="E17" s="57" t="s">
        <v>9</v>
      </c>
      <c r="F17" s="57">
        <v>25</v>
      </c>
      <c r="G17" s="59" t="s">
        <v>821</v>
      </c>
      <c r="H17" s="60"/>
      <c r="I17" s="60">
        <f t="shared" si="0"/>
        <v>0</v>
      </c>
      <c r="J17" s="61" cm="1">
        <f t="array" ref="J17">IFERROR(_xlfn.IFS(G17="BDI 01",I17*(1+BDI_SERVIÇO),G17="BDI 02",I17*(1+BDI_EQUIPAMENTO)),)</f>
        <v>0</v>
      </c>
      <c r="L17" s="62"/>
    </row>
    <row r="18" spans="1:12" x14ac:dyDescent="0.25">
      <c r="A18" s="56" t="s">
        <v>943</v>
      </c>
      <c r="B18" s="57" t="s">
        <v>26</v>
      </c>
      <c r="C18" s="57" t="s">
        <v>840</v>
      </c>
      <c r="D18" s="58" t="s">
        <v>27</v>
      </c>
      <c r="E18" s="57" t="s">
        <v>9</v>
      </c>
      <c r="F18" s="57">
        <v>25</v>
      </c>
      <c r="G18" s="59" t="s">
        <v>821</v>
      </c>
      <c r="H18" s="60"/>
      <c r="I18" s="60">
        <f t="shared" si="0"/>
        <v>0</v>
      </c>
      <c r="J18" s="61" cm="1">
        <f t="array" ref="J18">IFERROR(_xlfn.IFS(G18="BDI 01",I18*(1+BDI_SERVIÇO),G18="BDI 02",I18*(1+BDI_EQUIPAMENTO)),)</f>
        <v>0</v>
      </c>
      <c r="L18" s="62"/>
    </row>
    <row r="19" spans="1:12" x14ac:dyDescent="0.25">
      <c r="A19" s="56" t="s">
        <v>944</v>
      </c>
      <c r="B19" s="57" t="s">
        <v>28</v>
      </c>
      <c r="C19" s="57" t="s">
        <v>840</v>
      </c>
      <c r="D19" s="58" t="s">
        <v>29</v>
      </c>
      <c r="E19" s="57" t="s">
        <v>9</v>
      </c>
      <c r="F19" s="57">
        <v>20</v>
      </c>
      <c r="G19" s="59" t="s">
        <v>821</v>
      </c>
      <c r="H19" s="60"/>
      <c r="I19" s="60">
        <f t="shared" si="0"/>
        <v>0</v>
      </c>
      <c r="J19" s="61" cm="1">
        <f t="array" ref="J19">IFERROR(_xlfn.IFS(G19="BDI 01",I19*(1+BDI_SERVIÇO),G19="BDI 02",I19*(1+BDI_EQUIPAMENTO)),)</f>
        <v>0</v>
      </c>
      <c r="L19" s="62"/>
    </row>
    <row r="20" spans="1:12" x14ac:dyDescent="0.25">
      <c r="A20" s="56" t="s">
        <v>945</v>
      </c>
      <c r="B20" s="57" t="s">
        <v>32</v>
      </c>
      <c r="C20" s="57" t="s">
        <v>840</v>
      </c>
      <c r="D20" s="58" t="s">
        <v>33</v>
      </c>
      <c r="E20" s="57" t="s">
        <v>30</v>
      </c>
      <c r="F20" s="57">
        <v>1</v>
      </c>
      <c r="G20" s="59" t="s">
        <v>821</v>
      </c>
      <c r="H20" s="60"/>
      <c r="I20" s="60">
        <f t="shared" si="0"/>
        <v>0</v>
      </c>
      <c r="J20" s="61" cm="1">
        <f t="array" ref="J20">IFERROR(_xlfn.IFS(G20="BDI 01",I20*(1+BDI_SERVIÇO),G20="BDI 02",I20*(1+BDI_EQUIPAMENTO)),)</f>
        <v>0</v>
      </c>
      <c r="L20" s="62"/>
    </row>
    <row r="21" spans="1:12" x14ac:dyDescent="0.25">
      <c r="A21" s="56" t="s">
        <v>946</v>
      </c>
      <c r="B21" s="57" t="s">
        <v>35</v>
      </c>
      <c r="C21" s="57" t="s">
        <v>840</v>
      </c>
      <c r="D21" s="58" t="s">
        <v>36</v>
      </c>
      <c r="E21" s="57" t="s">
        <v>34</v>
      </c>
      <c r="F21" s="57">
        <v>70</v>
      </c>
      <c r="G21" s="59" t="s">
        <v>821</v>
      </c>
      <c r="H21" s="60"/>
      <c r="I21" s="60">
        <f t="shared" si="0"/>
        <v>0</v>
      </c>
      <c r="J21" s="61" cm="1">
        <f t="array" ref="J21">IFERROR(_xlfn.IFS(G21="BDI 01",I21*(1+BDI_SERVIÇO),G21="BDI 02",I21*(1+BDI_EQUIPAMENTO)),)</f>
        <v>0</v>
      </c>
      <c r="L21" s="62"/>
    </row>
    <row r="22" spans="1:12" x14ac:dyDescent="0.25">
      <c r="A22" s="56" t="s">
        <v>1345</v>
      </c>
      <c r="B22" s="57" t="s">
        <v>1357</v>
      </c>
      <c r="C22" s="57" t="s">
        <v>840</v>
      </c>
      <c r="D22" s="58" t="s">
        <v>1358</v>
      </c>
      <c r="E22" s="57" t="s">
        <v>30</v>
      </c>
      <c r="F22" s="57">
        <v>1</v>
      </c>
      <c r="G22" s="59" t="s">
        <v>821</v>
      </c>
      <c r="H22" s="60"/>
      <c r="I22" s="60">
        <f t="shared" si="0"/>
        <v>0</v>
      </c>
      <c r="J22" s="61" cm="1">
        <f t="array" ref="J22">IFERROR(_xlfn.IFS(G22="BDI 01",I22*(1+BDI_SERVIÇO),G22="BDI 02",I22*(1+BDI_EQUIPAMENTO)),)</f>
        <v>0</v>
      </c>
      <c r="L22" s="62"/>
    </row>
    <row r="23" spans="1:12" ht="25.5" x14ac:dyDescent="0.25">
      <c r="A23" s="56" t="s">
        <v>1346</v>
      </c>
      <c r="B23" s="57" t="s">
        <v>1359</v>
      </c>
      <c r="C23" s="57" t="s">
        <v>840</v>
      </c>
      <c r="D23" s="58" t="s">
        <v>1360</v>
      </c>
      <c r="E23" s="57" t="s">
        <v>31</v>
      </c>
      <c r="F23" s="57">
        <v>8755.65</v>
      </c>
      <c r="G23" s="59" t="s">
        <v>821</v>
      </c>
      <c r="H23" s="60"/>
      <c r="I23" s="60">
        <f t="shared" si="0"/>
        <v>0</v>
      </c>
      <c r="J23" s="61" cm="1">
        <f t="array" ref="J23">IFERROR(_xlfn.IFS(G23="BDI 01",I23*(1+BDI_SERVIÇO),G23="BDI 02",I23*(1+BDI_EQUIPAMENTO)),)</f>
        <v>0</v>
      </c>
      <c r="L23" s="62"/>
    </row>
    <row r="24" spans="1:12" ht="25.5" x14ac:dyDescent="0.25">
      <c r="A24" s="56" t="s">
        <v>1347</v>
      </c>
      <c r="B24" s="63">
        <v>20006003</v>
      </c>
      <c r="C24" s="57" t="s">
        <v>1373</v>
      </c>
      <c r="D24" s="58" t="s">
        <v>1365</v>
      </c>
      <c r="E24" s="57" t="s">
        <v>1366</v>
      </c>
      <c r="F24" s="57">
        <v>10</v>
      </c>
      <c r="G24" s="59" t="s">
        <v>821</v>
      </c>
      <c r="H24" s="60"/>
      <c r="I24" s="60">
        <f t="shared" ref="I24:I30" si="1">ROUND(H24*F24,2)</f>
        <v>0</v>
      </c>
      <c r="J24" s="61" cm="1">
        <f t="array" ref="J24">IFERROR(_xlfn.IFS(G24="BDI 01",I24*(1+BDI_SERVIÇO),G24="BDI 02",I24*(1+BDI_EQUIPAMENTO)),)</f>
        <v>0</v>
      </c>
      <c r="L24" s="62"/>
    </row>
    <row r="25" spans="1:12" x14ac:dyDescent="0.25">
      <c r="A25" s="56" t="s">
        <v>1348</v>
      </c>
      <c r="B25" s="63">
        <v>20006004</v>
      </c>
      <c r="C25" s="57" t="s">
        <v>1373</v>
      </c>
      <c r="D25" s="58" t="s">
        <v>1367</v>
      </c>
      <c r="E25" s="57" t="s">
        <v>1368</v>
      </c>
      <c r="F25" s="57">
        <v>10</v>
      </c>
      <c r="G25" s="59" t="s">
        <v>821</v>
      </c>
      <c r="H25" s="60"/>
      <c r="I25" s="60">
        <f t="shared" si="1"/>
        <v>0</v>
      </c>
      <c r="J25" s="61" cm="1">
        <f t="array" ref="J25">IFERROR(_xlfn.IFS(G25="BDI 01",I25*(1+BDI_SERVIÇO),G25="BDI 02",I25*(1+BDI_EQUIPAMENTO)),)</f>
        <v>0</v>
      </c>
      <c r="L25" s="62"/>
    </row>
    <row r="26" spans="1:12" x14ac:dyDescent="0.25">
      <c r="A26" s="56" t="s">
        <v>1349</v>
      </c>
      <c r="B26" s="63">
        <v>20006011</v>
      </c>
      <c r="C26" s="57" t="s">
        <v>1373</v>
      </c>
      <c r="D26" s="58" t="s">
        <v>1369</v>
      </c>
      <c r="E26" s="57" t="s">
        <v>9</v>
      </c>
      <c r="F26" s="57">
        <v>30</v>
      </c>
      <c r="G26" s="59" t="s">
        <v>821</v>
      </c>
      <c r="H26" s="60"/>
      <c r="I26" s="60">
        <f t="shared" si="1"/>
        <v>0</v>
      </c>
      <c r="J26" s="61" cm="1">
        <f t="array" ref="J26">IFERROR(_xlfn.IFS(G26="BDI 01",I26*(1+BDI_SERVIÇO),G26="BDI 02",I26*(1+BDI_EQUIPAMENTO)),)</f>
        <v>0</v>
      </c>
      <c r="L26" s="62"/>
    </row>
    <row r="27" spans="1:12" x14ac:dyDescent="0.25">
      <c r="A27" s="56" t="s">
        <v>1350</v>
      </c>
      <c r="B27" s="63">
        <v>20006012</v>
      </c>
      <c r="C27" s="57" t="s">
        <v>1373</v>
      </c>
      <c r="D27" s="58" t="s">
        <v>1370</v>
      </c>
      <c r="E27" s="57" t="s">
        <v>9</v>
      </c>
      <c r="F27" s="57">
        <v>30</v>
      </c>
      <c r="G27" s="59" t="s">
        <v>821</v>
      </c>
      <c r="H27" s="60"/>
      <c r="I27" s="60">
        <f t="shared" si="1"/>
        <v>0</v>
      </c>
      <c r="J27" s="61" cm="1">
        <f t="array" ref="J27">IFERROR(_xlfn.IFS(G27="BDI 01",I27*(1+BDI_SERVIÇO),G27="BDI 02",I27*(1+BDI_EQUIPAMENTO)),)</f>
        <v>0</v>
      </c>
      <c r="L27" s="62"/>
    </row>
    <row r="28" spans="1:12" x14ac:dyDescent="0.25">
      <c r="A28" s="56" t="s">
        <v>1351</v>
      </c>
      <c r="B28" s="63">
        <v>20006013</v>
      </c>
      <c r="C28" s="57" t="s">
        <v>1373</v>
      </c>
      <c r="D28" s="58" t="s">
        <v>1371</v>
      </c>
      <c r="E28" s="57" t="s">
        <v>9</v>
      </c>
      <c r="F28" s="57">
        <v>30</v>
      </c>
      <c r="G28" s="59" t="s">
        <v>821</v>
      </c>
      <c r="H28" s="60"/>
      <c r="I28" s="60">
        <f t="shared" si="1"/>
        <v>0</v>
      </c>
      <c r="J28" s="61" cm="1">
        <f t="array" ref="J28">IFERROR(_xlfn.IFS(G28="BDI 01",I28*(1+BDI_SERVIÇO),G28="BDI 02",I28*(1+BDI_EQUIPAMENTO)),)</f>
        <v>0</v>
      </c>
      <c r="L28" s="62"/>
    </row>
    <row r="29" spans="1:12" x14ac:dyDescent="0.25">
      <c r="A29" s="56" t="s">
        <v>1363</v>
      </c>
      <c r="B29" s="64" t="s">
        <v>1382</v>
      </c>
      <c r="C29" s="64" t="s">
        <v>840</v>
      </c>
      <c r="D29" s="65" t="s">
        <v>1383</v>
      </c>
      <c r="E29" s="64" t="s">
        <v>9</v>
      </c>
      <c r="F29" s="64">
        <v>1</v>
      </c>
      <c r="G29" s="59" t="s">
        <v>821</v>
      </c>
      <c r="H29" s="66"/>
      <c r="I29" s="66">
        <f t="shared" si="1"/>
        <v>0</v>
      </c>
      <c r="J29" s="67" cm="1">
        <f t="array" ref="J29">IFERROR(_xlfn.IFS(G29="BDI 01",I29*(1+BDI_SERVIÇO),G29="BDI 02",I29*(1+BDI_EQUIPAMENTO)),)</f>
        <v>0</v>
      </c>
      <c r="L29" s="62"/>
    </row>
    <row r="30" spans="1:12" x14ac:dyDescent="0.25">
      <c r="A30" s="56" t="s">
        <v>1364</v>
      </c>
      <c r="B30" s="64" t="s">
        <v>1378</v>
      </c>
      <c r="C30" s="64" t="s">
        <v>840</v>
      </c>
      <c r="D30" s="65" t="s">
        <v>1379</v>
      </c>
      <c r="E30" s="64" t="s">
        <v>9</v>
      </c>
      <c r="F30" s="64">
        <v>1</v>
      </c>
      <c r="G30" s="59" t="s">
        <v>821</v>
      </c>
      <c r="H30" s="66"/>
      <c r="I30" s="66">
        <f t="shared" si="1"/>
        <v>0</v>
      </c>
      <c r="J30" s="67" cm="1">
        <f t="array" ref="J30">IFERROR(_xlfn.IFS(G30="BDI 01",I30*(1+BDI_SERVIÇO),G30="BDI 02",I30*(1+BDI_EQUIPAMENTO)),)</f>
        <v>0</v>
      </c>
      <c r="L30" s="62"/>
    </row>
    <row r="31" spans="1:12" x14ac:dyDescent="0.25">
      <c r="A31" s="56" t="s">
        <v>1374</v>
      </c>
      <c r="B31" s="57" t="s">
        <v>908</v>
      </c>
      <c r="C31" s="57" t="s">
        <v>908</v>
      </c>
      <c r="D31" s="58" t="s">
        <v>1344</v>
      </c>
      <c r="E31" s="57" t="s">
        <v>9</v>
      </c>
      <c r="F31" s="57">
        <v>1</v>
      </c>
      <c r="G31" s="59" t="s">
        <v>849</v>
      </c>
      <c r="H31" s="60"/>
      <c r="I31" s="60">
        <f>ROUND(H31*F31,2)</f>
        <v>0</v>
      </c>
      <c r="J31" s="61" cm="1">
        <f t="array" ref="J31">IFERROR(_xlfn.IFS(G31="BDI 01",I31*(1+BDI_SERVIÇO),G31="BDI 02",I31*(1+BDI_EQUIPAMENTO)),)</f>
        <v>0</v>
      </c>
      <c r="L31" s="62"/>
    </row>
    <row r="32" spans="1:12" x14ac:dyDescent="0.25">
      <c r="A32" s="56" t="s">
        <v>1375</v>
      </c>
      <c r="B32" s="57" t="s">
        <v>1380</v>
      </c>
      <c r="C32" s="57" t="s">
        <v>840</v>
      </c>
      <c r="D32" s="65" t="s">
        <v>1381</v>
      </c>
      <c r="E32" s="64" t="s">
        <v>9</v>
      </c>
      <c r="F32" s="64">
        <v>1</v>
      </c>
      <c r="G32" s="59" t="s">
        <v>821</v>
      </c>
      <c r="H32" s="66"/>
      <c r="I32" s="60">
        <f>ROUND(H32*F32,2)</f>
        <v>0</v>
      </c>
      <c r="J32" s="61" cm="1">
        <f t="array" ref="J32">IFERROR(_xlfn.IFS(G32="BDI 01",I32*(1+BDI_SERVIÇO),G32="BDI 02",I32*(1+BDI_EQUIPAMENTO)),)</f>
        <v>0</v>
      </c>
      <c r="L32" s="62"/>
    </row>
    <row r="33" spans="1:10" x14ac:dyDescent="0.25">
      <c r="A33" s="68" t="s">
        <v>885</v>
      </c>
      <c r="B33" s="69"/>
      <c r="C33" s="69"/>
      <c r="D33" s="70" t="s">
        <v>823</v>
      </c>
      <c r="E33" s="69"/>
      <c r="F33" s="69"/>
      <c r="G33" s="71"/>
      <c r="H33" s="72"/>
      <c r="I33" s="73">
        <f>SUM(I34:I48)</f>
        <v>0</v>
      </c>
      <c r="J33" s="74">
        <f>SUM(J34:J48)</f>
        <v>0</v>
      </c>
    </row>
    <row r="34" spans="1:10" x14ac:dyDescent="0.25">
      <c r="A34" s="56" t="s">
        <v>947</v>
      </c>
      <c r="B34" s="57" t="s">
        <v>39</v>
      </c>
      <c r="C34" s="57" t="s">
        <v>840</v>
      </c>
      <c r="D34" s="58" t="s">
        <v>40</v>
      </c>
      <c r="E34" s="57" t="s">
        <v>31</v>
      </c>
      <c r="F34" s="57">
        <v>450</v>
      </c>
      <c r="G34" s="59" t="s">
        <v>821</v>
      </c>
      <c r="H34" s="60"/>
      <c r="I34" s="60">
        <f t="shared" ref="I34:I48" si="2">ROUND(H34*F34,2)</f>
        <v>0</v>
      </c>
      <c r="J34" s="61" cm="1">
        <f t="array" ref="J34">IFERROR(_xlfn.IFS(G34="BDI 01",I34*(1+BDI_SERVIÇO),G34="BDI 02",I34*(1+BDI_EQUIPAMENTO)),)</f>
        <v>0</v>
      </c>
    </row>
    <row r="35" spans="1:10" x14ac:dyDescent="0.25">
      <c r="A35" s="56" t="s">
        <v>934</v>
      </c>
      <c r="B35" s="57" t="s">
        <v>41</v>
      </c>
      <c r="C35" s="57" t="s">
        <v>840</v>
      </c>
      <c r="D35" s="58" t="s">
        <v>42</v>
      </c>
      <c r="E35" s="57" t="s">
        <v>31</v>
      </c>
      <c r="F35" s="57">
        <v>150</v>
      </c>
      <c r="G35" s="59" t="s">
        <v>821</v>
      </c>
      <c r="H35" s="60"/>
      <c r="I35" s="60">
        <f t="shared" si="2"/>
        <v>0</v>
      </c>
      <c r="J35" s="61" cm="1">
        <f t="array" ref="J35">IFERROR(_xlfn.IFS(G35="BDI 01",I35*(1+BDI_SERVIÇO),G35="BDI 02",I35*(1+BDI_EQUIPAMENTO)),)</f>
        <v>0</v>
      </c>
    </row>
    <row r="36" spans="1:10" x14ac:dyDescent="0.25">
      <c r="A36" s="56" t="s">
        <v>948</v>
      </c>
      <c r="B36" s="57" t="s">
        <v>43</v>
      </c>
      <c r="C36" s="57" t="s">
        <v>840</v>
      </c>
      <c r="D36" s="58" t="s">
        <v>44</v>
      </c>
      <c r="E36" s="57" t="s">
        <v>45</v>
      </c>
      <c r="F36" s="57">
        <v>6</v>
      </c>
      <c r="G36" s="59" t="s">
        <v>821</v>
      </c>
      <c r="H36" s="60"/>
      <c r="I36" s="60">
        <f t="shared" si="2"/>
        <v>0</v>
      </c>
      <c r="J36" s="61" cm="1">
        <f t="array" ref="J36">IFERROR(_xlfn.IFS(G36="BDI 01",I36*(1+BDI_SERVIÇO),G36="BDI 02",I36*(1+BDI_EQUIPAMENTO)),)</f>
        <v>0</v>
      </c>
    </row>
    <row r="37" spans="1:10" x14ac:dyDescent="0.25">
      <c r="A37" s="56" t="s">
        <v>957</v>
      </c>
      <c r="B37" s="57" t="s">
        <v>46</v>
      </c>
      <c r="C37" s="57" t="s">
        <v>840</v>
      </c>
      <c r="D37" s="58" t="s">
        <v>47</v>
      </c>
      <c r="E37" s="57" t="s">
        <v>31</v>
      </c>
      <c r="F37" s="57">
        <v>600</v>
      </c>
      <c r="G37" s="59" t="s">
        <v>821</v>
      </c>
      <c r="H37" s="60"/>
      <c r="I37" s="60">
        <f t="shared" si="2"/>
        <v>0</v>
      </c>
      <c r="J37" s="61" cm="1">
        <f t="array" ref="J37">IFERROR(_xlfn.IFS(G37="BDI 01",I37*(1+BDI_SERVIÇO),G37="BDI 02",I37*(1+BDI_EQUIPAMENTO)),)</f>
        <v>0</v>
      </c>
    </row>
    <row r="38" spans="1:10" ht="25.5" x14ac:dyDescent="0.25">
      <c r="A38" s="56" t="s">
        <v>949</v>
      </c>
      <c r="B38" s="57" t="s">
        <v>48</v>
      </c>
      <c r="C38" s="57" t="s">
        <v>840</v>
      </c>
      <c r="D38" s="58" t="s">
        <v>49</v>
      </c>
      <c r="E38" s="57" t="s">
        <v>45</v>
      </c>
      <c r="F38" s="57">
        <v>6</v>
      </c>
      <c r="G38" s="59" t="s">
        <v>821</v>
      </c>
      <c r="H38" s="60"/>
      <c r="I38" s="60">
        <f t="shared" si="2"/>
        <v>0</v>
      </c>
      <c r="J38" s="61" cm="1">
        <f t="array" ref="J38">IFERROR(_xlfn.IFS(G38="BDI 01",I38*(1+BDI_SERVIÇO),G38="BDI 02",I38*(1+BDI_EQUIPAMENTO)),)</f>
        <v>0</v>
      </c>
    </row>
    <row r="39" spans="1:10" ht="25.5" x14ac:dyDescent="0.25">
      <c r="A39" s="56" t="s">
        <v>958</v>
      </c>
      <c r="B39" s="57" t="s">
        <v>50</v>
      </c>
      <c r="C39" s="57" t="s">
        <v>840</v>
      </c>
      <c r="D39" s="58" t="s">
        <v>51</v>
      </c>
      <c r="E39" s="57" t="s">
        <v>45</v>
      </c>
      <c r="F39" s="57">
        <v>6</v>
      </c>
      <c r="G39" s="59" t="s">
        <v>821</v>
      </c>
      <c r="H39" s="60"/>
      <c r="I39" s="60">
        <f t="shared" si="2"/>
        <v>0</v>
      </c>
      <c r="J39" s="61" cm="1">
        <f t="array" ref="J39">IFERROR(_xlfn.IFS(G39="BDI 01",I39*(1+BDI_SERVIÇO),G39="BDI 02",I39*(1+BDI_EQUIPAMENTO)),)</f>
        <v>0</v>
      </c>
    </row>
    <row r="40" spans="1:10" x14ac:dyDescent="0.25">
      <c r="A40" s="56" t="s">
        <v>959</v>
      </c>
      <c r="B40" s="57" t="s">
        <v>52</v>
      </c>
      <c r="C40" s="57" t="s">
        <v>840</v>
      </c>
      <c r="D40" s="58" t="s">
        <v>53</v>
      </c>
      <c r="E40" s="57" t="s">
        <v>45</v>
      </c>
      <c r="F40" s="57">
        <v>18</v>
      </c>
      <c r="G40" s="59" t="s">
        <v>821</v>
      </c>
      <c r="H40" s="60"/>
      <c r="I40" s="60">
        <f t="shared" si="2"/>
        <v>0</v>
      </c>
      <c r="J40" s="61" cm="1">
        <f t="array" ref="J40">IFERROR(_xlfn.IFS(G40="BDI 01",I40*(1+BDI_SERVIÇO),G40="BDI 02",I40*(1+BDI_EQUIPAMENTO)),)</f>
        <v>0</v>
      </c>
    </row>
    <row r="41" spans="1:10" x14ac:dyDescent="0.25">
      <c r="A41" s="56" t="s">
        <v>950</v>
      </c>
      <c r="B41" s="57" t="s">
        <v>54</v>
      </c>
      <c r="C41" s="57" t="s">
        <v>840</v>
      </c>
      <c r="D41" s="58" t="s">
        <v>55</v>
      </c>
      <c r="E41" s="57" t="s">
        <v>31</v>
      </c>
      <c r="F41" s="57">
        <v>2516.85</v>
      </c>
      <c r="G41" s="59" t="s">
        <v>821</v>
      </c>
      <c r="H41" s="60"/>
      <c r="I41" s="60">
        <f t="shared" si="2"/>
        <v>0</v>
      </c>
      <c r="J41" s="61" cm="1">
        <f t="array" ref="J41">IFERROR(_xlfn.IFS(G41="BDI 01",I41*(1+BDI_SERVIÇO),G41="BDI 02",I41*(1+BDI_EQUIPAMENTO)),)</f>
        <v>0</v>
      </c>
    </row>
    <row r="42" spans="1:10" x14ac:dyDescent="0.25">
      <c r="A42" s="56" t="s">
        <v>952</v>
      </c>
      <c r="B42" s="57" t="s">
        <v>56</v>
      </c>
      <c r="C42" s="57" t="s">
        <v>840</v>
      </c>
      <c r="D42" s="58" t="s">
        <v>57</v>
      </c>
      <c r="E42" s="57" t="s">
        <v>31</v>
      </c>
      <c r="F42" s="57">
        <v>880.00000000000011</v>
      </c>
      <c r="G42" s="59" t="s">
        <v>821</v>
      </c>
      <c r="H42" s="60"/>
      <c r="I42" s="60">
        <f t="shared" si="2"/>
        <v>0</v>
      </c>
      <c r="J42" s="61" cm="1">
        <f t="array" ref="J42">IFERROR(_xlfn.IFS(G42="BDI 01",I42*(1+BDI_SERVIÇO),G42="BDI 02",I42*(1+BDI_EQUIPAMENTO)),)</f>
        <v>0</v>
      </c>
    </row>
    <row r="43" spans="1:10" x14ac:dyDescent="0.25">
      <c r="A43" s="56" t="s">
        <v>1423</v>
      </c>
      <c r="B43" s="57" t="s">
        <v>59</v>
      </c>
      <c r="C43" s="57" t="s">
        <v>840</v>
      </c>
      <c r="D43" s="58" t="s">
        <v>60</v>
      </c>
      <c r="E43" s="57" t="s">
        <v>31</v>
      </c>
      <c r="F43" s="57">
        <v>2516.85</v>
      </c>
      <c r="G43" s="59" t="s">
        <v>821</v>
      </c>
      <c r="H43" s="60"/>
      <c r="I43" s="60">
        <f t="shared" si="2"/>
        <v>0</v>
      </c>
      <c r="J43" s="61" cm="1">
        <f t="array" ref="J43">IFERROR(_xlfn.IFS(G43="BDI 01",I43*(1+BDI_SERVIÇO),G43="BDI 02",I43*(1+BDI_EQUIPAMENTO)),)</f>
        <v>0</v>
      </c>
    </row>
    <row r="44" spans="1:10" x14ac:dyDescent="0.25">
      <c r="A44" s="56" t="s">
        <v>1424</v>
      </c>
      <c r="B44" s="57" t="s">
        <v>61</v>
      </c>
      <c r="C44" s="57" t="s">
        <v>840</v>
      </c>
      <c r="D44" s="58" t="s">
        <v>62</v>
      </c>
      <c r="E44" s="57" t="s">
        <v>58</v>
      </c>
      <c r="F44" s="57">
        <v>7550.5499999999993</v>
      </c>
      <c r="G44" s="59" t="s">
        <v>821</v>
      </c>
      <c r="H44" s="60"/>
      <c r="I44" s="60">
        <f t="shared" si="2"/>
        <v>0</v>
      </c>
      <c r="J44" s="61" cm="1">
        <f t="array" ref="J44">IFERROR(_xlfn.IFS(G44="BDI 01",I44*(1+BDI_SERVIÇO),G44="BDI 02",I44*(1+BDI_EQUIPAMENTO)),)</f>
        <v>0</v>
      </c>
    </row>
    <row r="45" spans="1:10" x14ac:dyDescent="0.25">
      <c r="A45" s="56" t="s">
        <v>960</v>
      </c>
      <c r="B45" s="57" t="s">
        <v>63</v>
      </c>
      <c r="C45" s="57" t="s">
        <v>840</v>
      </c>
      <c r="D45" s="58" t="s">
        <v>64</v>
      </c>
      <c r="E45" s="57" t="s">
        <v>31</v>
      </c>
      <c r="F45" s="57">
        <v>24</v>
      </c>
      <c r="G45" s="59" t="s">
        <v>821</v>
      </c>
      <c r="H45" s="60"/>
      <c r="I45" s="60">
        <f t="shared" si="2"/>
        <v>0</v>
      </c>
      <c r="J45" s="61" cm="1">
        <f t="array" ref="J45">IFERROR(_xlfn.IFS(G45="BDI 01",I45*(1+BDI_SERVIÇO),G45="BDI 02",I45*(1+BDI_EQUIPAMENTO)),)</f>
        <v>0</v>
      </c>
    </row>
    <row r="46" spans="1:10" x14ac:dyDescent="0.25">
      <c r="A46" s="56" t="s">
        <v>961</v>
      </c>
      <c r="B46" s="57" t="s">
        <v>67</v>
      </c>
      <c r="C46" s="57" t="s">
        <v>840</v>
      </c>
      <c r="D46" s="58" t="s">
        <v>68</v>
      </c>
      <c r="E46" s="57" t="s">
        <v>31</v>
      </c>
      <c r="F46" s="57">
        <v>2056.1</v>
      </c>
      <c r="G46" s="59" t="s">
        <v>821</v>
      </c>
      <c r="H46" s="60"/>
      <c r="I46" s="60">
        <f t="shared" si="2"/>
        <v>0</v>
      </c>
      <c r="J46" s="61" cm="1">
        <f t="array" ref="J46">IFERROR(_xlfn.IFS(G46="BDI 01",I46*(1+BDI_SERVIÇO),G46="BDI 02",I46*(1+BDI_EQUIPAMENTO)),)</f>
        <v>0</v>
      </c>
    </row>
    <row r="47" spans="1:10" x14ac:dyDescent="0.25">
      <c r="A47" s="56" t="s">
        <v>962</v>
      </c>
      <c r="B47" s="57" t="s">
        <v>86</v>
      </c>
      <c r="C47" s="57" t="s">
        <v>840</v>
      </c>
      <c r="D47" s="58" t="s">
        <v>87</v>
      </c>
      <c r="E47" s="57" t="s">
        <v>88</v>
      </c>
      <c r="F47" s="57">
        <v>6168.2999999999993</v>
      </c>
      <c r="G47" s="59" t="s">
        <v>821</v>
      </c>
      <c r="H47" s="60"/>
      <c r="I47" s="60">
        <f t="shared" si="2"/>
        <v>0</v>
      </c>
      <c r="J47" s="61" cm="1">
        <f t="array" ref="J47">IFERROR(_xlfn.IFS(G47="BDI 01",I47*(1+BDI_SERVIÇO),G47="BDI 02",I47*(1+BDI_EQUIPAMENTO)),)</f>
        <v>0</v>
      </c>
    </row>
    <row r="48" spans="1:10" x14ac:dyDescent="0.25">
      <c r="A48" s="56" t="s">
        <v>963</v>
      </c>
      <c r="B48" s="57" t="s">
        <v>89</v>
      </c>
      <c r="C48" s="57" t="s">
        <v>840</v>
      </c>
      <c r="D48" s="58" t="s">
        <v>90</v>
      </c>
      <c r="E48" s="57" t="s">
        <v>37</v>
      </c>
      <c r="F48" s="57">
        <v>3084.15</v>
      </c>
      <c r="G48" s="59" t="s">
        <v>821</v>
      </c>
      <c r="H48" s="60"/>
      <c r="I48" s="60">
        <f t="shared" si="2"/>
        <v>0</v>
      </c>
      <c r="J48" s="61" cm="1">
        <f t="array" ref="J48">IFERROR(_xlfn.IFS(G48="BDI 01",I48*(1+BDI_SERVIÇO),G48="BDI 02",I48*(1+BDI_EQUIPAMENTO)),)</f>
        <v>0</v>
      </c>
    </row>
    <row r="49" spans="1:10" x14ac:dyDescent="0.25">
      <c r="A49" s="68" t="s">
        <v>886</v>
      </c>
      <c r="B49" s="69"/>
      <c r="C49" s="69"/>
      <c r="D49" s="70" t="s">
        <v>844</v>
      </c>
      <c r="E49" s="69"/>
      <c r="F49" s="69"/>
      <c r="G49" s="71"/>
      <c r="H49" s="72"/>
      <c r="I49" s="73">
        <f>SUM(I50:I58)</f>
        <v>0</v>
      </c>
      <c r="J49" s="74">
        <f>SUM(J50:J58)</f>
        <v>0</v>
      </c>
    </row>
    <row r="50" spans="1:10" ht="25.5" x14ac:dyDescent="0.25">
      <c r="A50" s="75" t="s">
        <v>964</v>
      </c>
      <c r="B50" s="64" t="s">
        <v>65</v>
      </c>
      <c r="C50" s="64" t="s">
        <v>840</v>
      </c>
      <c r="D50" s="58" t="s">
        <v>66</v>
      </c>
      <c r="E50" s="57" t="s">
        <v>31</v>
      </c>
      <c r="F50" s="64">
        <v>8755.65</v>
      </c>
      <c r="G50" s="59" t="s">
        <v>821</v>
      </c>
      <c r="H50" s="60"/>
      <c r="I50" s="66">
        <f t="shared" ref="I50:I58" si="3">ROUND(H50*F50,2)</f>
        <v>0</v>
      </c>
      <c r="J50" s="67" cm="1">
        <f t="array" ref="J50">IFERROR(_xlfn.IFS(G50="BDI 01",I50*(1+BDI_SERVIÇO),G50="BDI 02",I50*(1+BDI_EQUIPAMENTO)),)</f>
        <v>0</v>
      </c>
    </row>
    <row r="51" spans="1:10" x14ac:dyDescent="0.25">
      <c r="A51" s="75" t="s">
        <v>965</v>
      </c>
      <c r="B51" s="64" t="s">
        <v>82</v>
      </c>
      <c r="C51" s="64" t="s">
        <v>840</v>
      </c>
      <c r="D51" s="58" t="s">
        <v>83</v>
      </c>
      <c r="E51" s="57" t="s">
        <v>37</v>
      </c>
      <c r="F51" s="64">
        <v>9631.2199999999993</v>
      </c>
      <c r="G51" s="59" t="s">
        <v>821</v>
      </c>
      <c r="H51" s="60"/>
      <c r="I51" s="66">
        <f t="shared" si="3"/>
        <v>0</v>
      </c>
      <c r="J51" s="67" cm="1">
        <f t="array" ref="J51">IFERROR(_xlfn.IFS(G51="BDI 01",I51*(1+BDI_SERVIÇO),G51="BDI 02",I51*(1+BDI_EQUIPAMENTO)),)</f>
        <v>0</v>
      </c>
    </row>
    <row r="52" spans="1:10" x14ac:dyDescent="0.25">
      <c r="A52" s="75" t="s">
        <v>966</v>
      </c>
      <c r="B52" s="64" t="s">
        <v>72</v>
      </c>
      <c r="C52" s="64" t="s">
        <v>840</v>
      </c>
      <c r="D52" s="58" t="s">
        <v>73</v>
      </c>
      <c r="E52" s="57" t="s">
        <v>37</v>
      </c>
      <c r="F52" s="64">
        <v>14797.05</v>
      </c>
      <c r="G52" s="59" t="s">
        <v>821</v>
      </c>
      <c r="H52" s="60"/>
      <c r="I52" s="66">
        <f t="shared" si="3"/>
        <v>0</v>
      </c>
      <c r="J52" s="67" cm="1">
        <f t="array" ref="J52">IFERROR(_xlfn.IFS(G52="BDI 01",I52*(1+BDI_SERVIÇO),G52="BDI 02",I52*(1+BDI_EQUIPAMENTO)),)</f>
        <v>0</v>
      </c>
    </row>
    <row r="53" spans="1:10" x14ac:dyDescent="0.25">
      <c r="A53" s="75" t="s">
        <v>967</v>
      </c>
      <c r="B53" s="64" t="s">
        <v>76</v>
      </c>
      <c r="C53" s="64" t="s">
        <v>840</v>
      </c>
      <c r="D53" s="58" t="s">
        <v>77</v>
      </c>
      <c r="E53" s="57" t="s">
        <v>37</v>
      </c>
      <c r="F53" s="64">
        <v>786</v>
      </c>
      <c r="G53" s="59" t="s">
        <v>821</v>
      </c>
      <c r="H53" s="60"/>
      <c r="I53" s="66">
        <f t="shared" si="3"/>
        <v>0</v>
      </c>
      <c r="J53" s="67" cm="1">
        <f t="array" ref="J53">IFERROR(_xlfn.IFS(G53="BDI 01",I53*(1+BDI_SERVIÇO),G53="BDI 02",I53*(1+BDI_EQUIPAMENTO)),)</f>
        <v>0</v>
      </c>
    </row>
    <row r="54" spans="1:10" x14ac:dyDescent="0.25">
      <c r="A54" s="75" t="s">
        <v>968</v>
      </c>
      <c r="B54" s="64" t="s">
        <v>78</v>
      </c>
      <c r="C54" s="64" t="s">
        <v>840</v>
      </c>
      <c r="D54" s="58" t="s">
        <v>79</v>
      </c>
      <c r="E54" s="57" t="s">
        <v>37</v>
      </c>
      <c r="F54" s="64">
        <v>468.49</v>
      </c>
      <c r="G54" s="59" t="s">
        <v>821</v>
      </c>
      <c r="H54" s="60"/>
      <c r="I54" s="66">
        <f t="shared" si="3"/>
        <v>0</v>
      </c>
      <c r="J54" s="67" cm="1">
        <f t="array" ref="J54">IFERROR(_xlfn.IFS(G54="BDI 01",I54*(1+BDI_SERVIÇO),G54="BDI 02",I54*(1+BDI_EQUIPAMENTO)),)</f>
        <v>0</v>
      </c>
    </row>
    <row r="55" spans="1:10" x14ac:dyDescent="0.25">
      <c r="A55" s="75" t="s">
        <v>969</v>
      </c>
      <c r="B55" s="64" t="s">
        <v>80</v>
      </c>
      <c r="C55" s="64" t="s">
        <v>840</v>
      </c>
      <c r="D55" s="58" t="s">
        <v>81</v>
      </c>
      <c r="E55" s="57" t="s">
        <v>37</v>
      </c>
      <c r="F55" s="64">
        <v>735.3</v>
      </c>
      <c r="G55" s="59" t="s">
        <v>821</v>
      </c>
      <c r="H55" s="60"/>
      <c r="I55" s="66">
        <f t="shared" si="3"/>
        <v>0</v>
      </c>
      <c r="J55" s="67" cm="1">
        <f t="array" ref="J55">IFERROR(_xlfn.IFS(G55="BDI 01",I55*(1+BDI_SERVIÇO),G55="BDI 02",I55*(1+BDI_EQUIPAMENTO)),)</f>
        <v>0</v>
      </c>
    </row>
    <row r="56" spans="1:10" x14ac:dyDescent="0.25">
      <c r="A56" s="75" t="s">
        <v>970</v>
      </c>
      <c r="B56" s="64" t="s">
        <v>74</v>
      </c>
      <c r="C56" s="64" t="s">
        <v>840</v>
      </c>
      <c r="D56" s="58" t="s">
        <v>75</v>
      </c>
      <c r="E56" s="57" t="s">
        <v>37</v>
      </c>
      <c r="F56" s="64">
        <v>735.3</v>
      </c>
      <c r="G56" s="59" t="s">
        <v>821</v>
      </c>
      <c r="H56" s="60"/>
      <c r="I56" s="66">
        <f t="shared" si="3"/>
        <v>0</v>
      </c>
      <c r="J56" s="67" cm="1">
        <f t="array" ref="J56">IFERROR(_xlfn.IFS(G56="BDI 01",I56*(1+BDI_SERVIÇO),G56="BDI 02",I56*(1+BDI_EQUIPAMENTO)),)</f>
        <v>0</v>
      </c>
    </row>
    <row r="57" spans="1:10" x14ac:dyDescent="0.25">
      <c r="A57" s="75" t="s">
        <v>971</v>
      </c>
      <c r="B57" s="64" t="s">
        <v>70</v>
      </c>
      <c r="C57" s="64" t="s">
        <v>840</v>
      </c>
      <c r="D57" s="58" t="s">
        <v>71</v>
      </c>
      <c r="E57" s="57" t="s">
        <v>37</v>
      </c>
      <c r="F57" s="64">
        <v>735.3</v>
      </c>
      <c r="G57" s="59" t="s">
        <v>821</v>
      </c>
      <c r="H57" s="60"/>
      <c r="I57" s="66">
        <f t="shared" si="3"/>
        <v>0</v>
      </c>
      <c r="J57" s="67" cm="1">
        <f t="array" ref="J57">IFERROR(_xlfn.IFS(G57="BDI 01",I57*(1+BDI_SERVIÇO),G57="BDI 02",I57*(1+BDI_EQUIPAMENTO)),)</f>
        <v>0</v>
      </c>
    </row>
    <row r="58" spans="1:10" x14ac:dyDescent="0.25">
      <c r="A58" s="75" t="s">
        <v>972</v>
      </c>
      <c r="B58" s="64" t="s">
        <v>84</v>
      </c>
      <c r="C58" s="64" t="s">
        <v>840</v>
      </c>
      <c r="D58" s="58" t="s">
        <v>85</v>
      </c>
      <c r="E58" s="57" t="s">
        <v>37</v>
      </c>
      <c r="F58" s="64">
        <v>735.3</v>
      </c>
      <c r="G58" s="59" t="s">
        <v>821</v>
      </c>
      <c r="H58" s="60"/>
      <c r="I58" s="66">
        <f t="shared" si="3"/>
        <v>0</v>
      </c>
      <c r="J58" s="67" cm="1">
        <f t="array" ref="J58">IFERROR(_xlfn.IFS(G58="BDI 01",I58*(1+BDI_SERVIÇO),G58="BDI 02",I58*(1+BDI_EQUIPAMENTO)),)</f>
        <v>0</v>
      </c>
    </row>
    <row r="59" spans="1:10" x14ac:dyDescent="0.25">
      <c r="A59" s="68" t="s">
        <v>887</v>
      </c>
      <c r="B59" s="69"/>
      <c r="C59" s="69"/>
      <c r="D59" s="70" t="s">
        <v>824</v>
      </c>
      <c r="E59" s="69"/>
      <c r="F59" s="69"/>
      <c r="G59" s="71"/>
      <c r="H59" s="72"/>
      <c r="I59" s="73">
        <f>SUM(I60:I68)</f>
        <v>0</v>
      </c>
      <c r="J59" s="74">
        <f>SUM(J60:J68)</f>
        <v>0</v>
      </c>
    </row>
    <row r="60" spans="1:10" x14ac:dyDescent="0.25">
      <c r="A60" s="56" t="s">
        <v>973</v>
      </c>
      <c r="B60" s="57" t="s">
        <v>91</v>
      </c>
      <c r="C60" s="57" t="s">
        <v>840</v>
      </c>
      <c r="D60" s="58" t="s">
        <v>92</v>
      </c>
      <c r="E60" s="57" t="s">
        <v>31</v>
      </c>
      <c r="F60" s="57">
        <v>1691.57</v>
      </c>
      <c r="G60" s="59" t="s">
        <v>821</v>
      </c>
      <c r="H60" s="60"/>
      <c r="I60" s="60">
        <f t="shared" ref="I60:I68" si="4">ROUND(H60*F60,2)</f>
        <v>0</v>
      </c>
      <c r="J60" s="61" cm="1">
        <f t="array" ref="J60">IFERROR(_xlfn.IFS(G60="BDI 01",I60*(1+BDI_SERVIÇO),G60="BDI 02",I60*(1+BDI_EQUIPAMENTO)),)</f>
        <v>0</v>
      </c>
    </row>
    <row r="61" spans="1:10" x14ac:dyDescent="0.25">
      <c r="A61" s="56" t="s">
        <v>974</v>
      </c>
      <c r="B61" s="57" t="s">
        <v>95</v>
      </c>
      <c r="C61" s="57" t="s">
        <v>840</v>
      </c>
      <c r="D61" s="58" t="s">
        <v>96</v>
      </c>
      <c r="E61" s="57" t="s">
        <v>69</v>
      </c>
      <c r="F61" s="57">
        <v>52319.22</v>
      </c>
      <c r="G61" s="59" t="s">
        <v>821</v>
      </c>
      <c r="H61" s="60"/>
      <c r="I61" s="60">
        <f t="shared" si="4"/>
        <v>0</v>
      </c>
      <c r="J61" s="61" cm="1">
        <f t="array" ref="J61">IFERROR(_xlfn.IFS(G61="BDI 01",I61*(1+BDI_SERVIÇO),G61="BDI 02",I61*(1+BDI_EQUIPAMENTO)),)</f>
        <v>0</v>
      </c>
    </row>
    <row r="62" spans="1:10" x14ac:dyDescent="0.25">
      <c r="A62" s="56" t="s">
        <v>975</v>
      </c>
      <c r="B62" s="57" t="s">
        <v>97</v>
      </c>
      <c r="C62" s="57" t="s">
        <v>840</v>
      </c>
      <c r="D62" s="58" t="s">
        <v>98</v>
      </c>
      <c r="E62" s="57" t="s">
        <v>69</v>
      </c>
      <c r="F62" s="57">
        <v>6539.9</v>
      </c>
      <c r="G62" s="59" t="s">
        <v>821</v>
      </c>
      <c r="H62" s="60"/>
      <c r="I62" s="60">
        <f t="shared" si="4"/>
        <v>0</v>
      </c>
      <c r="J62" s="61" cm="1">
        <f t="array" ref="J62">IFERROR(_xlfn.IFS(G62="BDI 01",I62*(1+BDI_SERVIÇO),G62="BDI 02",I62*(1+BDI_EQUIPAMENTO)),)</f>
        <v>0</v>
      </c>
    </row>
    <row r="63" spans="1:10" x14ac:dyDescent="0.25">
      <c r="A63" s="56" t="s">
        <v>976</v>
      </c>
      <c r="B63" s="57" t="s">
        <v>119</v>
      </c>
      <c r="C63" s="57" t="s">
        <v>840</v>
      </c>
      <c r="D63" s="58" t="s">
        <v>120</v>
      </c>
      <c r="E63" s="57" t="s">
        <v>34</v>
      </c>
      <c r="F63" s="57">
        <v>3510</v>
      </c>
      <c r="G63" s="59" t="s">
        <v>821</v>
      </c>
      <c r="H63" s="60"/>
      <c r="I63" s="60">
        <f t="shared" si="4"/>
        <v>0</v>
      </c>
      <c r="J63" s="61" cm="1">
        <f t="array" ref="J63">IFERROR(_xlfn.IFS(G63="BDI 01",I63*(1+BDI_SERVIÇO),G63="BDI 02",I63*(1+BDI_EQUIPAMENTO)),)</f>
        <v>0</v>
      </c>
    </row>
    <row r="64" spans="1:10" ht="25.5" x14ac:dyDescent="0.25">
      <c r="A64" s="56" t="s">
        <v>977</v>
      </c>
      <c r="B64" s="57" t="s">
        <v>1384</v>
      </c>
      <c r="C64" s="57" t="s">
        <v>840</v>
      </c>
      <c r="D64" s="58" t="s">
        <v>1385</v>
      </c>
      <c r="E64" s="57" t="s">
        <v>30</v>
      </c>
      <c r="F64" s="57">
        <v>1</v>
      </c>
      <c r="G64" s="59" t="s">
        <v>821</v>
      </c>
      <c r="H64" s="60"/>
      <c r="I64" s="60">
        <f t="shared" si="4"/>
        <v>0</v>
      </c>
      <c r="J64" s="61" cm="1">
        <f t="array" ref="J64">IFERROR(_xlfn.IFS(G64="BDI 01",I64*(1+BDI_SERVIÇO),G64="BDI 02",I64*(1+BDI_EQUIPAMENTO)),)</f>
        <v>0</v>
      </c>
    </row>
    <row r="65" spans="1:10" x14ac:dyDescent="0.25">
      <c r="A65" s="56" t="s">
        <v>978</v>
      </c>
      <c r="B65" s="57" t="s">
        <v>105</v>
      </c>
      <c r="C65" s="57" t="s">
        <v>840</v>
      </c>
      <c r="D65" s="58" t="s">
        <v>106</v>
      </c>
      <c r="E65" s="57" t="s">
        <v>37</v>
      </c>
      <c r="F65" s="57">
        <v>248.11</v>
      </c>
      <c r="G65" s="59" t="s">
        <v>821</v>
      </c>
      <c r="H65" s="60"/>
      <c r="I65" s="60">
        <f t="shared" si="4"/>
        <v>0</v>
      </c>
      <c r="J65" s="61" cm="1">
        <f t="array" ref="J65">IFERROR(_xlfn.IFS(G65="BDI 01",I65*(1+BDI_SERVIÇO),G65="BDI 02",I65*(1+BDI_EQUIPAMENTO)),)</f>
        <v>0</v>
      </c>
    </row>
    <row r="66" spans="1:10" x14ac:dyDescent="0.25">
      <c r="A66" s="56" t="s">
        <v>979</v>
      </c>
      <c r="B66" s="57" t="s">
        <v>101</v>
      </c>
      <c r="C66" s="57" t="s">
        <v>840</v>
      </c>
      <c r="D66" s="58" t="s">
        <v>102</v>
      </c>
      <c r="E66" s="57" t="s">
        <v>37</v>
      </c>
      <c r="F66" s="57">
        <v>317.51</v>
      </c>
      <c r="G66" s="59" t="s">
        <v>821</v>
      </c>
      <c r="H66" s="60"/>
      <c r="I66" s="60">
        <f t="shared" si="4"/>
        <v>0</v>
      </c>
      <c r="J66" s="61" cm="1">
        <f t="array" ref="J66">IFERROR(_xlfn.IFS(G66="BDI 01",I66*(1+BDI_SERVIÇO),G66="BDI 02",I66*(1+BDI_EQUIPAMENTO)),)</f>
        <v>0</v>
      </c>
    </row>
    <row r="67" spans="1:10" x14ac:dyDescent="0.25">
      <c r="A67" s="56" t="s">
        <v>980</v>
      </c>
      <c r="B67" s="57" t="s">
        <v>111</v>
      </c>
      <c r="C67" s="57" t="s">
        <v>840</v>
      </c>
      <c r="D67" s="58" t="s">
        <v>112</v>
      </c>
      <c r="E67" s="57" t="s">
        <v>37</v>
      </c>
      <c r="F67" s="57">
        <v>317.51</v>
      </c>
      <c r="G67" s="59" t="s">
        <v>821</v>
      </c>
      <c r="H67" s="60"/>
      <c r="I67" s="60">
        <f t="shared" si="4"/>
        <v>0</v>
      </c>
      <c r="J67" s="61" cm="1">
        <f t="array" ref="J67">IFERROR(_xlfn.IFS(G67="BDI 01",I67*(1+BDI_SERVIÇO),G67="BDI 02",I67*(1+BDI_EQUIPAMENTO)),)</f>
        <v>0</v>
      </c>
    </row>
    <row r="68" spans="1:10" x14ac:dyDescent="0.25">
      <c r="A68" s="56" t="s">
        <v>1446</v>
      </c>
      <c r="B68" s="57" t="s">
        <v>156</v>
      </c>
      <c r="C68" s="57" t="s">
        <v>840</v>
      </c>
      <c r="D68" s="58" t="s">
        <v>157</v>
      </c>
      <c r="E68" s="57" t="s">
        <v>37</v>
      </c>
      <c r="F68" s="57">
        <v>20.98</v>
      </c>
      <c r="G68" s="59" t="s">
        <v>821</v>
      </c>
      <c r="H68" s="60"/>
      <c r="I68" s="60">
        <f t="shared" si="4"/>
        <v>0</v>
      </c>
      <c r="J68" s="61" cm="1">
        <f t="array" ref="J68">IFERROR(_xlfn.IFS(G68="BDI 01",I68*(1+BDI_SERVIÇO),G68="BDI 02",I68*(1+BDI_EQUIPAMENTO)),)</f>
        <v>0</v>
      </c>
    </row>
    <row r="69" spans="1:10" x14ac:dyDescent="0.25">
      <c r="A69" s="68" t="s">
        <v>888</v>
      </c>
      <c r="B69" s="69"/>
      <c r="C69" s="69"/>
      <c r="D69" s="70" t="s">
        <v>825</v>
      </c>
      <c r="E69" s="69"/>
      <c r="F69" s="69"/>
      <c r="G69" s="71"/>
      <c r="H69" s="72"/>
      <c r="I69" s="73">
        <f>SUM(I70:I74)</f>
        <v>0</v>
      </c>
      <c r="J69" s="74">
        <f>SUM(J70:J74)</f>
        <v>0</v>
      </c>
    </row>
    <row r="70" spans="1:10" x14ac:dyDescent="0.25">
      <c r="A70" s="56" t="s">
        <v>981</v>
      </c>
      <c r="B70" s="57" t="s">
        <v>93</v>
      </c>
      <c r="C70" s="57" t="s">
        <v>840</v>
      </c>
      <c r="D70" s="58" t="s">
        <v>94</v>
      </c>
      <c r="E70" s="57" t="s">
        <v>31</v>
      </c>
      <c r="F70" s="57">
        <v>5220.21</v>
      </c>
      <c r="G70" s="59" t="s">
        <v>821</v>
      </c>
      <c r="H70" s="60"/>
      <c r="I70" s="60">
        <f>ROUND(H70*F70,2)</f>
        <v>0</v>
      </c>
      <c r="J70" s="61" cm="1">
        <f t="array" ref="J70">IFERROR(_xlfn.IFS(G70="BDI 01",I70*(1+BDI_SERVIÇO),G70="BDI 02",I70*(1+BDI_EQUIPAMENTO)),)</f>
        <v>0</v>
      </c>
    </row>
    <row r="71" spans="1:10" x14ac:dyDescent="0.25">
      <c r="A71" s="56" t="s">
        <v>983</v>
      </c>
      <c r="B71" s="57" t="s">
        <v>95</v>
      </c>
      <c r="C71" s="57" t="s">
        <v>840</v>
      </c>
      <c r="D71" s="58" t="s">
        <v>96</v>
      </c>
      <c r="E71" s="57" t="s">
        <v>69</v>
      </c>
      <c r="F71" s="57">
        <v>84143.27</v>
      </c>
      <c r="G71" s="59" t="s">
        <v>821</v>
      </c>
      <c r="H71" s="60"/>
      <c r="I71" s="60">
        <f>ROUND(H71*F71,2)</f>
        <v>0</v>
      </c>
      <c r="J71" s="61" cm="1">
        <f t="array" ref="J71">IFERROR(_xlfn.IFS(G71="BDI 01",I71*(1+BDI_SERVIÇO),G71="BDI 02",I71*(1+BDI_EQUIPAMENTO)),)</f>
        <v>0</v>
      </c>
    </row>
    <row r="72" spans="1:10" x14ac:dyDescent="0.25">
      <c r="A72" s="56" t="s">
        <v>984</v>
      </c>
      <c r="B72" s="57" t="s">
        <v>97</v>
      </c>
      <c r="C72" s="57" t="s">
        <v>840</v>
      </c>
      <c r="D72" s="58" t="s">
        <v>98</v>
      </c>
      <c r="E72" s="57" t="s">
        <v>69</v>
      </c>
      <c r="F72" s="57">
        <v>10517.91</v>
      </c>
      <c r="G72" s="59" t="s">
        <v>821</v>
      </c>
      <c r="H72" s="60"/>
      <c r="I72" s="60">
        <f>ROUND(H72*F72,2)</f>
        <v>0</v>
      </c>
      <c r="J72" s="61" cm="1">
        <f t="array" ref="J72">IFERROR(_xlfn.IFS(G72="BDI 01",I72*(1+BDI_SERVIÇO),G72="BDI 02",I72*(1+BDI_EQUIPAMENTO)),)</f>
        <v>0</v>
      </c>
    </row>
    <row r="73" spans="1:10" x14ac:dyDescent="0.25">
      <c r="A73" s="56" t="s">
        <v>985</v>
      </c>
      <c r="B73" s="57" t="s">
        <v>103</v>
      </c>
      <c r="C73" s="57" t="s">
        <v>840</v>
      </c>
      <c r="D73" s="58" t="s">
        <v>104</v>
      </c>
      <c r="E73" s="57" t="s">
        <v>37</v>
      </c>
      <c r="F73" s="57">
        <v>749.94</v>
      </c>
      <c r="G73" s="59" t="s">
        <v>821</v>
      </c>
      <c r="H73" s="60"/>
      <c r="I73" s="60">
        <f>ROUND(H73*F73,2)</f>
        <v>0</v>
      </c>
      <c r="J73" s="61" cm="1">
        <f t="array" ref="J73">IFERROR(_xlfn.IFS(G73="BDI 01",I73*(1+BDI_SERVIÇO),G73="BDI 02",I73*(1+BDI_EQUIPAMENTO)),)</f>
        <v>0</v>
      </c>
    </row>
    <row r="74" spans="1:10" x14ac:dyDescent="0.25">
      <c r="A74" s="56" t="s">
        <v>986</v>
      </c>
      <c r="B74" s="57" t="s">
        <v>113</v>
      </c>
      <c r="C74" s="57" t="s">
        <v>840</v>
      </c>
      <c r="D74" s="58" t="s">
        <v>114</v>
      </c>
      <c r="E74" s="57" t="s">
        <v>37</v>
      </c>
      <c r="F74" s="57">
        <v>749.94</v>
      </c>
      <c r="G74" s="59" t="s">
        <v>821</v>
      </c>
      <c r="H74" s="60"/>
      <c r="I74" s="60">
        <f>ROUND(H74*F74,2)</f>
        <v>0</v>
      </c>
      <c r="J74" s="61" cm="1">
        <f t="array" ref="J74">IFERROR(_xlfn.IFS(G74="BDI 01",I74*(1+BDI_SERVIÇO),G74="BDI 02",I74*(1+BDI_EQUIPAMENTO)),)</f>
        <v>0</v>
      </c>
    </row>
    <row r="75" spans="1:10" x14ac:dyDescent="0.25">
      <c r="A75" s="68" t="s">
        <v>889</v>
      </c>
      <c r="B75" s="69"/>
      <c r="C75" s="69"/>
      <c r="D75" s="70" t="s">
        <v>826</v>
      </c>
      <c r="E75" s="69"/>
      <c r="F75" s="69"/>
      <c r="G75" s="71"/>
      <c r="H75" s="72"/>
      <c r="I75" s="73">
        <f>SUM(I76:I80)</f>
        <v>0</v>
      </c>
      <c r="J75" s="74">
        <f>SUM(J76:J80)</f>
        <v>0</v>
      </c>
    </row>
    <row r="76" spans="1:10" x14ac:dyDescent="0.25">
      <c r="A76" s="56" t="s">
        <v>955</v>
      </c>
      <c r="B76" s="57" t="s">
        <v>293</v>
      </c>
      <c r="C76" s="57" t="s">
        <v>840</v>
      </c>
      <c r="D76" s="58" t="s">
        <v>294</v>
      </c>
      <c r="E76" s="57" t="s">
        <v>31</v>
      </c>
      <c r="F76" s="57">
        <v>2937.9442857142858</v>
      </c>
      <c r="G76" s="59" t="s">
        <v>821</v>
      </c>
      <c r="H76" s="60"/>
      <c r="I76" s="60">
        <f>ROUND(H76*F76,2)</f>
        <v>0</v>
      </c>
      <c r="J76" s="61" cm="1">
        <f t="array" ref="J76">IFERROR(_xlfn.IFS(G76="BDI 01",I76*(1+BDI_SERVIÇO),G76="BDI 02",I76*(1+BDI_EQUIPAMENTO)),)</f>
        <v>0</v>
      </c>
    </row>
    <row r="77" spans="1:10" x14ac:dyDescent="0.25">
      <c r="A77" s="56" t="s">
        <v>954</v>
      </c>
      <c r="B77" s="57" t="s">
        <v>295</v>
      </c>
      <c r="C77" s="57" t="s">
        <v>840</v>
      </c>
      <c r="D77" s="58" t="s">
        <v>296</v>
      </c>
      <c r="E77" s="57" t="s">
        <v>31</v>
      </c>
      <c r="F77" s="57">
        <v>1946.8139999999999</v>
      </c>
      <c r="G77" s="59" t="s">
        <v>821</v>
      </c>
      <c r="H77" s="60"/>
      <c r="I77" s="60">
        <f>ROUND(H77*F77,2)</f>
        <v>0</v>
      </c>
      <c r="J77" s="61" cm="1">
        <f t="array" ref="J77">IFERROR(_xlfn.IFS(G77="BDI 01",I77*(1+BDI_SERVIÇO),G77="BDI 02",I77*(1+BDI_EQUIPAMENTO)),)</f>
        <v>0</v>
      </c>
    </row>
    <row r="78" spans="1:10" x14ac:dyDescent="0.25">
      <c r="A78" s="56" t="s">
        <v>988</v>
      </c>
      <c r="B78" s="57" t="s">
        <v>291</v>
      </c>
      <c r="C78" s="57" t="s">
        <v>840</v>
      </c>
      <c r="D78" s="58" t="s">
        <v>292</v>
      </c>
      <c r="E78" s="57" t="s">
        <v>31</v>
      </c>
      <c r="F78" s="57">
        <v>371.39</v>
      </c>
      <c r="G78" s="59" t="s">
        <v>821</v>
      </c>
      <c r="H78" s="60"/>
      <c r="I78" s="60">
        <f>ROUND(H78*F78,2)</f>
        <v>0</v>
      </c>
      <c r="J78" s="61" cm="1">
        <f t="array" ref="J78">IFERROR(_xlfn.IFS(G78="BDI 01",I78*(1+BDI_SERVIÇO),G78="BDI 02",I78*(1+BDI_EQUIPAMENTO)),)</f>
        <v>0</v>
      </c>
    </row>
    <row r="79" spans="1:10" x14ac:dyDescent="0.25">
      <c r="A79" s="56" t="s">
        <v>1433</v>
      </c>
      <c r="B79" s="57" t="s">
        <v>297</v>
      </c>
      <c r="C79" s="57" t="s">
        <v>840</v>
      </c>
      <c r="D79" s="58" t="s">
        <v>298</v>
      </c>
      <c r="E79" s="57" t="s">
        <v>31</v>
      </c>
      <c r="F79" s="57">
        <v>1946.8139999999999</v>
      </c>
      <c r="G79" s="59" t="s">
        <v>821</v>
      </c>
      <c r="H79" s="60"/>
      <c r="I79" s="60">
        <f>ROUND(H79*F79,2)</f>
        <v>0</v>
      </c>
      <c r="J79" s="61" cm="1">
        <f t="array" ref="J79">IFERROR(_xlfn.IFS(G79="BDI 01",I79*(1+BDI_SERVIÇO),G79="BDI 02",I79*(1+BDI_EQUIPAMENTO)),)</f>
        <v>0</v>
      </c>
    </row>
    <row r="80" spans="1:10" x14ac:dyDescent="0.25">
      <c r="A80" s="56" t="s">
        <v>989</v>
      </c>
      <c r="B80" s="57" t="s">
        <v>299</v>
      </c>
      <c r="C80" s="57" t="s">
        <v>840</v>
      </c>
      <c r="D80" s="58" t="s">
        <v>300</v>
      </c>
      <c r="E80" s="57" t="s">
        <v>31</v>
      </c>
      <c r="F80" s="57">
        <v>4835.5200000000004</v>
      </c>
      <c r="G80" s="59" t="s">
        <v>821</v>
      </c>
      <c r="H80" s="60"/>
      <c r="I80" s="60">
        <f>ROUND(H80*F80,2)</f>
        <v>0</v>
      </c>
      <c r="J80" s="61" cm="1">
        <f t="array" ref="J80">IFERROR(_xlfn.IFS(G80="BDI 01",I80*(1+BDI_SERVIÇO),G80="BDI 02",I80*(1+BDI_EQUIPAMENTO)),)</f>
        <v>0</v>
      </c>
    </row>
    <row r="81" spans="1:10" x14ac:dyDescent="0.25">
      <c r="A81" s="68" t="s">
        <v>890</v>
      </c>
      <c r="B81" s="69"/>
      <c r="C81" s="69"/>
      <c r="D81" s="70" t="s">
        <v>827</v>
      </c>
      <c r="E81" s="69"/>
      <c r="F81" s="69"/>
      <c r="G81" s="71"/>
      <c r="H81" s="72"/>
      <c r="I81" s="73">
        <f>SUM(I82:I88)</f>
        <v>0</v>
      </c>
      <c r="J81" s="74">
        <f>SUM(J82:J88)</f>
        <v>0</v>
      </c>
    </row>
    <row r="82" spans="1:10" x14ac:dyDescent="0.25">
      <c r="A82" s="56" t="s">
        <v>953</v>
      </c>
      <c r="B82" s="57" t="s">
        <v>121</v>
      </c>
      <c r="C82" s="57" t="s">
        <v>840</v>
      </c>
      <c r="D82" s="58" t="s">
        <v>122</v>
      </c>
      <c r="E82" s="57" t="s">
        <v>31</v>
      </c>
      <c r="F82" s="57">
        <v>305.13</v>
      </c>
      <c r="G82" s="59" t="s">
        <v>821</v>
      </c>
      <c r="H82" s="60"/>
      <c r="I82" s="60">
        <f t="shared" ref="I82:I88" si="5">ROUND(H82*F82,2)</f>
        <v>0</v>
      </c>
      <c r="J82" s="61" cm="1">
        <f t="array" ref="J82">IFERROR(_xlfn.IFS(G82="BDI 01",I82*(1+BDI_SERVIÇO),G82="BDI 02",I82*(1+BDI_EQUIPAMENTO)),)</f>
        <v>0</v>
      </c>
    </row>
    <row r="83" spans="1:10" x14ac:dyDescent="0.25">
      <c r="A83" s="56" t="s">
        <v>991</v>
      </c>
      <c r="B83" s="57" t="s">
        <v>123</v>
      </c>
      <c r="C83" s="57" t="s">
        <v>840</v>
      </c>
      <c r="D83" s="58" t="s">
        <v>124</v>
      </c>
      <c r="E83" s="57" t="s">
        <v>31</v>
      </c>
      <c r="F83" s="57">
        <v>168.2</v>
      </c>
      <c r="G83" s="59" t="s">
        <v>821</v>
      </c>
      <c r="H83" s="60"/>
      <c r="I83" s="60">
        <f t="shared" si="5"/>
        <v>0</v>
      </c>
      <c r="J83" s="61" cm="1">
        <f t="array" ref="J83">IFERROR(_xlfn.IFS(G83="BDI 01",I83*(1+BDI_SERVIÇO),G83="BDI 02",I83*(1+BDI_EQUIPAMENTO)),)</f>
        <v>0</v>
      </c>
    </row>
    <row r="84" spans="1:10" x14ac:dyDescent="0.25">
      <c r="A84" s="56" t="s">
        <v>1442</v>
      </c>
      <c r="B84" s="57" t="s">
        <v>126</v>
      </c>
      <c r="C84" s="57" t="s">
        <v>840</v>
      </c>
      <c r="D84" s="58" t="s">
        <v>127</v>
      </c>
      <c r="E84" s="57" t="s">
        <v>31</v>
      </c>
      <c r="F84" s="57">
        <v>2500</v>
      </c>
      <c r="G84" s="59" t="s">
        <v>821</v>
      </c>
      <c r="H84" s="60"/>
      <c r="I84" s="60">
        <f t="shared" si="5"/>
        <v>0</v>
      </c>
      <c r="J84" s="61" cm="1">
        <f t="array" ref="J84">IFERROR(_xlfn.IFS(G84="BDI 01",I84*(1+BDI_SERVIÇO),G84="BDI 02",I84*(1+BDI_EQUIPAMENTO)),)</f>
        <v>0</v>
      </c>
    </row>
    <row r="85" spans="1:10" x14ac:dyDescent="0.25">
      <c r="A85" s="56" t="s">
        <v>992</v>
      </c>
      <c r="B85" s="57" t="s">
        <v>131</v>
      </c>
      <c r="C85" s="57" t="s">
        <v>840</v>
      </c>
      <c r="D85" s="58" t="s">
        <v>132</v>
      </c>
      <c r="E85" s="57" t="s">
        <v>37</v>
      </c>
      <c r="F85" s="57">
        <v>59.28</v>
      </c>
      <c r="G85" s="59" t="s">
        <v>821</v>
      </c>
      <c r="H85" s="60"/>
      <c r="I85" s="60">
        <f t="shared" si="5"/>
        <v>0</v>
      </c>
      <c r="J85" s="61" cm="1">
        <f t="array" ref="J85">IFERROR(_xlfn.IFS(G85="BDI 01",I85*(1+BDI_SERVIÇO),G85="BDI 02",I85*(1+BDI_EQUIPAMENTO)),)</f>
        <v>0</v>
      </c>
    </row>
    <row r="86" spans="1:10" ht="25.5" x14ac:dyDescent="0.25">
      <c r="A86" s="56" t="s">
        <v>994</v>
      </c>
      <c r="B86" s="57" t="s">
        <v>137</v>
      </c>
      <c r="C86" s="57" t="s">
        <v>840</v>
      </c>
      <c r="D86" s="58" t="s">
        <v>138</v>
      </c>
      <c r="E86" s="57" t="s">
        <v>31</v>
      </c>
      <c r="F86" s="57">
        <v>2398</v>
      </c>
      <c r="G86" s="59" t="s">
        <v>821</v>
      </c>
      <c r="H86" s="60"/>
      <c r="I86" s="60">
        <f t="shared" si="5"/>
        <v>0</v>
      </c>
      <c r="J86" s="61" cm="1">
        <f t="array" ref="J86">IFERROR(_xlfn.IFS(G86="BDI 01",I86*(1+BDI_SERVIÇO),G86="BDI 02",I86*(1+BDI_EQUIPAMENTO)),)</f>
        <v>0</v>
      </c>
    </row>
    <row r="87" spans="1:10" x14ac:dyDescent="0.25">
      <c r="A87" s="56" t="s">
        <v>993</v>
      </c>
      <c r="B87" s="57" t="s">
        <v>275</v>
      </c>
      <c r="C87" s="57" t="s">
        <v>840</v>
      </c>
      <c r="D87" s="58" t="s">
        <v>276</v>
      </c>
      <c r="E87" s="57" t="s">
        <v>31</v>
      </c>
      <c r="F87" s="57">
        <v>2398</v>
      </c>
      <c r="G87" s="59" t="s">
        <v>821</v>
      </c>
      <c r="H87" s="60"/>
      <c r="I87" s="60">
        <f t="shared" si="5"/>
        <v>0</v>
      </c>
      <c r="J87" s="61" cm="1">
        <f t="array" ref="J87">IFERROR(_xlfn.IFS(G87="BDI 01",I87*(1+BDI_SERVIÇO),G87="BDI 02",I87*(1+BDI_EQUIPAMENTO)),)</f>
        <v>0</v>
      </c>
    </row>
    <row r="88" spans="1:10" ht="25.5" x14ac:dyDescent="0.25">
      <c r="A88" s="56" t="s">
        <v>995</v>
      </c>
      <c r="B88" s="57" t="s">
        <v>135</v>
      </c>
      <c r="C88" s="57" t="s">
        <v>840</v>
      </c>
      <c r="D88" s="58" t="s">
        <v>136</v>
      </c>
      <c r="E88" s="57" t="s">
        <v>31</v>
      </c>
      <c r="F88" s="57">
        <v>120.07</v>
      </c>
      <c r="G88" s="59" t="s">
        <v>821</v>
      </c>
      <c r="H88" s="60"/>
      <c r="I88" s="60">
        <f t="shared" si="5"/>
        <v>0</v>
      </c>
      <c r="J88" s="61" cm="1">
        <f t="array" ref="J88">IFERROR(_xlfn.IFS(G88="BDI 01",I88*(1+BDI_SERVIÇO),G88="BDI 02",I88*(1+BDI_EQUIPAMENTO)),)</f>
        <v>0</v>
      </c>
    </row>
    <row r="89" spans="1:10" x14ac:dyDescent="0.25">
      <c r="A89" s="68" t="s">
        <v>891</v>
      </c>
      <c r="B89" s="69"/>
      <c r="C89" s="69"/>
      <c r="D89" s="70" t="s">
        <v>828</v>
      </c>
      <c r="E89" s="69"/>
      <c r="F89" s="69"/>
      <c r="G89" s="71"/>
      <c r="H89" s="72"/>
      <c r="I89" s="73">
        <f>SUM(I90:I95)</f>
        <v>0</v>
      </c>
      <c r="J89" s="74">
        <f>SUM(J90:J95)</f>
        <v>0</v>
      </c>
    </row>
    <row r="90" spans="1:10" x14ac:dyDescent="0.25">
      <c r="A90" s="56" t="s">
        <v>990</v>
      </c>
      <c r="B90" s="57" t="s">
        <v>141</v>
      </c>
      <c r="C90" s="57" t="s">
        <v>840</v>
      </c>
      <c r="D90" s="58" t="s">
        <v>142</v>
      </c>
      <c r="E90" s="57" t="s">
        <v>69</v>
      </c>
      <c r="F90" s="57">
        <v>34953.699999999997</v>
      </c>
      <c r="G90" s="59" t="s">
        <v>821</v>
      </c>
      <c r="H90" s="60"/>
      <c r="I90" s="60">
        <f t="shared" ref="I90:I95" si="6">ROUND(H90*F90,2)</f>
        <v>0</v>
      </c>
      <c r="J90" s="61" cm="1">
        <f t="array" ref="J90">IFERROR(_xlfn.IFS(G90="BDI 01",I90*(1+BDI_SERVIÇO),G90="BDI 02",I90*(1+BDI_EQUIPAMENTO)),)</f>
        <v>0</v>
      </c>
    </row>
    <row r="91" spans="1:10" x14ac:dyDescent="0.25">
      <c r="A91" s="56" t="s">
        <v>951</v>
      </c>
      <c r="B91" s="57" t="s">
        <v>1403</v>
      </c>
      <c r="C91" s="57" t="s">
        <v>840</v>
      </c>
      <c r="D91" s="58" t="s">
        <v>1404</v>
      </c>
      <c r="E91" s="57" t="s">
        <v>69</v>
      </c>
      <c r="F91" s="57">
        <v>34953.699999999997</v>
      </c>
      <c r="G91" s="59" t="s">
        <v>821</v>
      </c>
      <c r="H91" s="60"/>
      <c r="I91" s="60">
        <f t="shared" si="6"/>
        <v>0</v>
      </c>
      <c r="J91" s="61" cm="1">
        <f t="array" ref="J91">IFERROR(_xlfn.IFS(G91="BDI 01",I91*(1+BDI_SERVIÇO),G91="BDI 02",I91*(1+BDI_EQUIPAMENTO)),)</f>
        <v>0</v>
      </c>
    </row>
    <row r="92" spans="1:10" x14ac:dyDescent="0.25">
      <c r="A92" s="56" t="s">
        <v>996</v>
      </c>
      <c r="B92" s="57" t="s">
        <v>147</v>
      </c>
      <c r="C92" s="57" t="s">
        <v>840</v>
      </c>
      <c r="D92" s="58" t="s">
        <v>1426</v>
      </c>
      <c r="E92" s="57" t="s">
        <v>31</v>
      </c>
      <c r="F92" s="57">
        <v>1936.1</v>
      </c>
      <c r="G92" s="59" t="s">
        <v>821</v>
      </c>
      <c r="H92" s="60"/>
      <c r="I92" s="60">
        <f t="shared" si="6"/>
        <v>0</v>
      </c>
      <c r="J92" s="61" cm="1">
        <f t="array" ref="J92">IFERROR(_xlfn.IFS(G92="BDI 01",I92*(1+BDI_SERVIÇO),G92="BDI 02",I92*(1+BDI_EQUIPAMENTO)),)</f>
        <v>0</v>
      </c>
    </row>
    <row r="93" spans="1:10" x14ac:dyDescent="0.25">
      <c r="A93" s="56" t="s">
        <v>997</v>
      </c>
      <c r="B93" s="57" t="s">
        <v>1386</v>
      </c>
      <c r="C93" s="57" t="s">
        <v>840</v>
      </c>
      <c r="D93" s="58" t="s">
        <v>1425</v>
      </c>
      <c r="E93" s="57" t="s">
        <v>34</v>
      </c>
      <c r="F93" s="57">
        <v>150</v>
      </c>
      <c r="G93" s="59" t="s">
        <v>821</v>
      </c>
      <c r="H93" s="60"/>
      <c r="I93" s="60">
        <f t="shared" si="6"/>
        <v>0</v>
      </c>
      <c r="J93" s="61" cm="1">
        <f t="array" ref="J93">IFERROR(_xlfn.IFS(G93="BDI 01",I93*(1+BDI_SERVIÇO),G93="BDI 02",I93*(1+BDI_EQUIPAMENTO)),)</f>
        <v>0</v>
      </c>
    </row>
    <row r="94" spans="1:10" x14ac:dyDescent="0.25">
      <c r="A94" s="56" t="s">
        <v>1434</v>
      </c>
      <c r="B94" s="57" t="s">
        <v>150</v>
      </c>
      <c r="C94" s="57" t="s">
        <v>840</v>
      </c>
      <c r="D94" s="58" t="s">
        <v>151</v>
      </c>
      <c r="E94" s="57" t="s">
        <v>34</v>
      </c>
      <c r="F94" s="57">
        <v>275.10000000000002</v>
      </c>
      <c r="G94" s="59" t="s">
        <v>821</v>
      </c>
      <c r="H94" s="60"/>
      <c r="I94" s="60">
        <f t="shared" si="6"/>
        <v>0</v>
      </c>
      <c r="J94" s="61" cm="1">
        <f t="array" ref="J94">IFERROR(_xlfn.IFS(G94="BDI 01",I94*(1+BDI_SERVIÇO),G94="BDI 02",I94*(1+BDI_EQUIPAMENTO)),)</f>
        <v>0</v>
      </c>
    </row>
    <row r="95" spans="1:10" x14ac:dyDescent="0.25">
      <c r="A95" s="56" t="s">
        <v>1447</v>
      </c>
      <c r="B95" s="57" t="s">
        <v>152</v>
      </c>
      <c r="C95" s="57" t="s">
        <v>840</v>
      </c>
      <c r="D95" s="58" t="s">
        <v>153</v>
      </c>
      <c r="E95" s="57" t="s">
        <v>34</v>
      </c>
      <c r="F95" s="57">
        <v>95.85</v>
      </c>
      <c r="G95" s="59" t="s">
        <v>821</v>
      </c>
      <c r="H95" s="60"/>
      <c r="I95" s="60">
        <f t="shared" si="6"/>
        <v>0</v>
      </c>
      <c r="J95" s="61" cm="1">
        <f t="array" ref="J95">IFERROR(_xlfn.IFS(G95="BDI 01",I95*(1+BDI_SERVIÇO),G95="BDI 02",I95*(1+BDI_EQUIPAMENTO)),)</f>
        <v>0</v>
      </c>
    </row>
    <row r="96" spans="1:10" x14ac:dyDescent="0.25">
      <c r="A96" s="68" t="s">
        <v>892</v>
      </c>
      <c r="B96" s="69"/>
      <c r="C96" s="69"/>
      <c r="D96" s="70" t="s">
        <v>829</v>
      </c>
      <c r="E96" s="69"/>
      <c r="F96" s="69"/>
      <c r="G96" s="71"/>
      <c r="H96" s="72"/>
      <c r="I96" s="73">
        <f>SUM(I97:I116)</f>
        <v>0</v>
      </c>
      <c r="J96" s="74">
        <f>SUM(J97:J116)</f>
        <v>0</v>
      </c>
    </row>
    <row r="97" spans="1:10" x14ac:dyDescent="0.25">
      <c r="A97" s="56" t="s">
        <v>956</v>
      </c>
      <c r="B97" s="57" t="s">
        <v>154</v>
      </c>
      <c r="C97" s="57" t="s">
        <v>840</v>
      </c>
      <c r="D97" s="58" t="s">
        <v>155</v>
      </c>
      <c r="E97" s="57" t="s">
        <v>37</v>
      </c>
      <c r="F97" s="57">
        <v>248.05</v>
      </c>
      <c r="G97" s="59" t="s">
        <v>821</v>
      </c>
      <c r="H97" s="60"/>
      <c r="I97" s="60">
        <f>ROUND(H97*F97,2)</f>
        <v>0</v>
      </c>
      <c r="J97" s="61" cm="1">
        <f t="array" ref="J97">IFERROR(_xlfn.IFS(G97="BDI 01",I97*(1+BDI_SERVIÇO),G97="BDI 02",I97*(1+BDI_EQUIPAMENTO)),)</f>
        <v>0</v>
      </c>
    </row>
    <row r="98" spans="1:10" x14ac:dyDescent="0.25">
      <c r="A98" s="56" t="s">
        <v>998</v>
      </c>
      <c r="B98" s="57" t="s">
        <v>158</v>
      </c>
      <c r="C98" s="57" t="s">
        <v>840</v>
      </c>
      <c r="D98" s="58" t="s">
        <v>159</v>
      </c>
      <c r="E98" s="57" t="s">
        <v>31</v>
      </c>
      <c r="F98" s="57">
        <v>2835.91</v>
      </c>
      <c r="G98" s="59" t="s">
        <v>821</v>
      </c>
      <c r="H98" s="60"/>
      <c r="I98" s="60">
        <f>ROUND(H98*F98,2)</f>
        <v>0</v>
      </c>
      <c r="J98" s="61" cm="1">
        <f t="array" ref="J98">IFERROR(_xlfn.IFS(G98="BDI 01",I98*(1+BDI_SERVIÇO),G98="BDI 02",I98*(1+BDI_EQUIPAMENTO)),)</f>
        <v>0</v>
      </c>
    </row>
    <row r="99" spans="1:10" ht="25.5" x14ac:dyDescent="0.25">
      <c r="A99" s="56" t="s">
        <v>999</v>
      </c>
      <c r="B99" s="57" t="s">
        <v>176</v>
      </c>
      <c r="C99" s="57" t="s">
        <v>840</v>
      </c>
      <c r="D99" s="58" t="s">
        <v>177</v>
      </c>
      <c r="E99" s="57" t="s">
        <v>31</v>
      </c>
      <c r="F99" s="57">
        <v>347.6</v>
      </c>
      <c r="G99" s="59" t="s">
        <v>821</v>
      </c>
      <c r="H99" s="60"/>
      <c r="I99" s="60">
        <f t="shared" ref="I99:I107" si="7">ROUND(H99*F99,2)</f>
        <v>0</v>
      </c>
      <c r="J99" s="61" cm="1">
        <f t="array" ref="J99">IFERROR(_xlfn.IFS(G99="BDI 01",I99*(1+BDI_SERVIÇO),G99="BDI 02",I99*(1+BDI_EQUIPAMENTO)),)</f>
        <v>0</v>
      </c>
    </row>
    <row r="100" spans="1:10" x14ac:dyDescent="0.25">
      <c r="A100" s="56" t="s">
        <v>987</v>
      </c>
      <c r="B100" s="57" t="s">
        <v>1391</v>
      </c>
      <c r="C100" s="57" t="s">
        <v>840</v>
      </c>
      <c r="D100" s="58" t="s">
        <v>1392</v>
      </c>
      <c r="E100" s="57" t="s">
        <v>31</v>
      </c>
      <c r="F100" s="57">
        <v>2557.75</v>
      </c>
      <c r="G100" s="59" t="s">
        <v>821</v>
      </c>
      <c r="H100" s="60"/>
      <c r="I100" s="60">
        <f t="shared" si="7"/>
        <v>0</v>
      </c>
      <c r="J100" s="61" cm="1">
        <f t="array" ref="J100">IFERROR(_xlfn.IFS(G100="BDI 01",I100*(1+BDI_SERVIÇO),G100="BDI 02",I100*(1+BDI_EQUIPAMENTO)),)</f>
        <v>0</v>
      </c>
    </row>
    <row r="101" spans="1:10" x14ac:dyDescent="0.25">
      <c r="A101" s="56" t="s">
        <v>1000</v>
      </c>
      <c r="B101" s="57" t="s">
        <v>189</v>
      </c>
      <c r="C101" s="57" t="s">
        <v>840</v>
      </c>
      <c r="D101" s="58" t="s">
        <v>190</v>
      </c>
      <c r="E101" s="57" t="s">
        <v>31</v>
      </c>
      <c r="F101" s="57">
        <v>278.15999999999997</v>
      </c>
      <c r="G101" s="59" t="s">
        <v>821</v>
      </c>
      <c r="H101" s="60"/>
      <c r="I101" s="60">
        <f t="shared" si="7"/>
        <v>0</v>
      </c>
      <c r="J101" s="61" cm="1">
        <f t="array" ref="J101">IFERROR(_xlfn.IFS(G101="BDI 01",I101*(1+BDI_SERVIÇO),G101="BDI 02",I101*(1+BDI_EQUIPAMENTO)),)</f>
        <v>0</v>
      </c>
    </row>
    <row r="102" spans="1:10" x14ac:dyDescent="0.25">
      <c r="A102" s="56" t="s">
        <v>1001</v>
      </c>
      <c r="B102" s="57" t="s">
        <v>166</v>
      </c>
      <c r="C102" s="57" t="s">
        <v>840</v>
      </c>
      <c r="D102" s="58" t="s">
        <v>167</v>
      </c>
      <c r="E102" s="57" t="s">
        <v>31</v>
      </c>
      <c r="F102" s="57">
        <v>360.1</v>
      </c>
      <c r="G102" s="59" t="s">
        <v>821</v>
      </c>
      <c r="H102" s="60"/>
      <c r="I102" s="60">
        <f t="shared" si="7"/>
        <v>0</v>
      </c>
      <c r="J102" s="61" cm="1">
        <f t="array" ref="J102">IFERROR(_xlfn.IFS(G102="BDI 01",I102*(1+BDI_SERVIÇO),G102="BDI 02",I102*(1+BDI_EQUIPAMENTO)),)</f>
        <v>0</v>
      </c>
    </row>
    <row r="103" spans="1:10" x14ac:dyDescent="0.25">
      <c r="A103" s="56" t="s">
        <v>1002</v>
      </c>
      <c r="B103" s="57" t="s">
        <v>1414</v>
      </c>
      <c r="C103" s="57" t="s">
        <v>840</v>
      </c>
      <c r="D103" s="58" t="s">
        <v>1415</v>
      </c>
      <c r="E103" s="57" t="s">
        <v>31</v>
      </c>
      <c r="F103" s="57">
        <v>747.65</v>
      </c>
      <c r="G103" s="59" t="s">
        <v>821</v>
      </c>
      <c r="H103" s="60"/>
      <c r="I103" s="60">
        <f t="shared" si="7"/>
        <v>0</v>
      </c>
      <c r="J103" s="61" cm="1">
        <f t="array" ref="J103">IFERROR(_xlfn.IFS(G103="BDI 01",I103*(1+BDI_SERVIÇO),G103="BDI 02",I103*(1+BDI_EQUIPAMENTO)),)</f>
        <v>0</v>
      </c>
    </row>
    <row r="104" spans="1:10" ht="25.5" x14ac:dyDescent="0.25">
      <c r="A104" s="56" t="s">
        <v>1003</v>
      </c>
      <c r="B104" s="57" t="s">
        <v>193</v>
      </c>
      <c r="C104" s="57" t="s">
        <v>840</v>
      </c>
      <c r="D104" s="58" t="s">
        <v>194</v>
      </c>
      <c r="E104" s="57" t="s">
        <v>34</v>
      </c>
      <c r="F104" s="57">
        <v>2276.1</v>
      </c>
      <c r="G104" s="59" t="s">
        <v>821</v>
      </c>
      <c r="H104" s="60"/>
      <c r="I104" s="60">
        <f t="shared" si="7"/>
        <v>0</v>
      </c>
      <c r="J104" s="61" cm="1">
        <f t="array" ref="J104">IFERROR(_xlfn.IFS(G104="BDI 01",I104*(1+BDI_SERVIÇO),G104="BDI 02",I104*(1+BDI_EQUIPAMENTO)),)</f>
        <v>0</v>
      </c>
    </row>
    <row r="105" spans="1:10" x14ac:dyDescent="0.25">
      <c r="A105" s="56" t="s">
        <v>1004</v>
      </c>
      <c r="B105" s="57" t="s">
        <v>168</v>
      </c>
      <c r="C105" s="57" t="s">
        <v>840</v>
      </c>
      <c r="D105" s="58" t="s">
        <v>169</v>
      </c>
      <c r="E105" s="57" t="s">
        <v>34</v>
      </c>
      <c r="F105" s="57">
        <v>455.5</v>
      </c>
      <c r="G105" s="59" t="s">
        <v>821</v>
      </c>
      <c r="H105" s="60"/>
      <c r="I105" s="60">
        <f t="shared" si="7"/>
        <v>0</v>
      </c>
      <c r="J105" s="61" cm="1">
        <f t="array" ref="J105">IFERROR(_xlfn.IFS(G105="BDI 01",I105*(1+BDI_SERVIÇO),G105="BDI 02",I105*(1+BDI_EQUIPAMENTO)),)</f>
        <v>0</v>
      </c>
    </row>
    <row r="106" spans="1:10" ht="25.5" x14ac:dyDescent="0.25">
      <c r="A106" s="56" t="s">
        <v>1005</v>
      </c>
      <c r="B106" s="57" t="s">
        <v>1387</v>
      </c>
      <c r="C106" s="57" t="s">
        <v>840</v>
      </c>
      <c r="D106" s="58" t="s">
        <v>1388</v>
      </c>
      <c r="E106" s="57" t="s">
        <v>34</v>
      </c>
      <c r="F106" s="57">
        <v>282</v>
      </c>
      <c r="G106" s="59" t="s">
        <v>821</v>
      </c>
      <c r="H106" s="60"/>
      <c r="I106" s="60">
        <f t="shared" si="7"/>
        <v>0</v>
      </c>
      <c r="J106" s="61" cm="1">
        <f t="array" ref="J106">IFERROR(_xlfn.IFS(G106="BDI 01",I106*(1+BDI_SERVIÇO),G106="BDI 02",I106*(1+BDI_EQUIPAMENTO)),)</f>
        <v>0</v>
      </c>
    </row>
    <row r="107" spans="1:10" ht="25.5" x14ac:dyDescent="0.25">
      <c r="A107" s="56" t="s">
        <v>1006</v>
      </c>
      <c r="B107" s="57" t="s">
        <v>179</v>
      </c>
      <c r="C107" s="57" t="s">
        <v>840</v>
      </c>
      <c r="D107" s="58" t="s">
        <v>180</v>
      </c>
      <c r="E107" s="57" t="s">
        <v>31</v>
      </c>
      <c r="F107" s="57">
        <v>1910.15</v>
      </c>
      <c r="G107" s="59" t="s">
        <v>821</v>
      </c>
      <c r="H107" s="60"/>
      <c r="I107" s="60">
        <f t="shared" si="7"/>
        <v>0</v>
      </c>
      <c r="J107" s="61" cm="1">
        <f t="array" ref="J107">IFERROR(_xlfn.IFS(G107="BDI 01",I107*(1+BDI_SERVIÇO),G107="BDI 02",I107*(1+BDI_EQUIPAMENTO)),)</f>
        <v>0</v>
      </c>
    </row>
    <row r="108" spans="1:10" ht="25.5" x14ac:dyDescent="0.25">
      <c r="A108" s="56" t="s">
        <v>1007</v>
      </c>
      <c r="B108" s="57" t="s">
        <v>182</v>
      </c>
      <c r="C108" s="57" t="s">
        <v>840</v>
      </c>
      <c r="D108" s="58" t="s">
        <v>183</v>
      </c>
      <c r="E108" s="57" t="s">
        <v>31</v>
      </c>
      <c r="F108" s="57">
        <v>71.28</v>
      </c>
      <c r="G108" s="59" t="s">
        <v>821</v>
      </c>
      <c r="H108" s="60"/>
      <c r="I108" s="60">
        <f t="shared" ref="I108:I114" si="8">ROUND(H108*F108,2)</f>
        <v>0</v>
      </c>
      <c r="J108" s="61" cm="1">
        <f t="array" ref="J108">IFERROR(_xlfn.IFS(G108="BDI 01",I108*(1+BDI_SERVIÇO),G108="BDI 02",I108*(1+BDI_EQUIPAMENTO)),)</f>
        <v>0</v>
      </c>
    </row>
    <row r="109" spans="1:10" x14ac:dyDescent="0.25">
      <c r="A109" s="56" t="s">
        <v>1008</v>
      </c>
      <c r="B109" s="57" t="s">
        <v>259</v>
      </c>
      <c r="C109" s="57" t="s">
        <v>840</v>
      </c>
      <c r="D109" s="58" t="s">
        <v>260</v>
      </c>
      <c r="E109" s="57" t="s">
        <v>31</v>
      </c>
      <c r="F109" s="57">
        <v>28</v>
      </c>
      <c r="G109" s="59" t="s">
        <v>821</v>
      </c>
      <c r="H109" s="60"/>
      <c r="I109" s="60">
        <f t="shared" si="8"/>
        <v>0</v>
      </c>
      <c r="J109" s="61" cm="1">
        <f t="array" ref="J109">IFERROR(_xlfn.IFS(G109="BDI 01",I109*(1+BDI_SERVIÇO),G109="BDI 02",I109*(1+BDI_EQUIPAMENTO)),)</f>
        <v>0</v>
      </c>
    </row>
    <row r="110" spans="1:10" x14ac:dyDescent="0.25">
      <c r="A110" s="56" t="s">
        <v>1009</v>
      </c>
      <c r="B110" s="63" t="s">
        <v>1393</v>
      </c>
      <c r="C110" s="57" t="s">
        <v>840</v>
      </c>
      <c r="D110" s="58" t="s">
        <v>1394</v>
      </c>
      <c r="E110" s="57" t="s">
        <v>31</v>
      </c>
      <c r="F110" s="57">
        <v>120</v>
      </c>
      <c r="G110" s="59" t="s">
        <v>821</v>
      </c>
      <c r="H110" s="60"/>
      <c r="I110" s="60">
        <f t="shared" si="8"/>
        <v>0</v>
      </c>
      <c r="J110" s="61" cm="1">
        <f t="array" ref="J110">IFERROR(_xlfn.IFS(G110="BDI 01",I110*(1+BDI_SERVIÇO),G110="BDI 02",I110*(1+BDI_EQUIPAMENTO)),)</f>
        <v>0</v>
      </c>
    </row>
    <row r="111" spans="1:10" x14ac:dyDescent="0.25">
      <c r="A111" s="56" t="s">
        <v>1010</v>
      </c>
      <c r="B111" s="57" t="s">
        <v>170</v>
      </c>
      <c r="C111" s="57" t="s">
        <v>840</v>
      </c>
      <c r="D111" s="58" t="s">
        <v>171</v>
      </c>
      <c r="E111" s="57" t="s">
        <v>34</v>
      </c>
      <c r="F111" s="57">
        <v>308</v>
      </c>
      <c r="G111" s="59" t="s">
        <v>821</v>
      </c>
      <c r="H111" s="60"/>
      <c r="I111" s="60">
        <f t="shared" si="8"/>
        <v>0</v>
      </c>
      <c r="J111" s="61" cm="1">
        <f t="array" ref="J111">IFERROR(_xlfn.IFS(G111="BDI 01",I111*(1+BDI_SERVIÇO),G111="BDI 02",I111*(1+BDI_EQUIPAMENTO)),)</f>
        <v>0</v>
      </c>
    </row>
    <row r="112" spans="1:10" x14ac:dyDescent="0.25">
      <c r="A112" s="56" t="s">
        <v>1339</v>
      </c>
      <c r="B112" s="57" t="s">
        <v>172</v>
      </c>
      <c r="C112" s="57" t="s">
        <v>840</v>
      </c>
      <c r="D112" s="58" t="s">
        <v>173</v>
      </c>
      <c r="E112" s="57" t="s">
        <v>34</v>
      </c>
      <c r="F112" s="57">
        <v>245</v>
      </c>
      <c r="G112" s="59" t="s">
        <v>821</v>
      </c>
      <c r="H112" s="60"/>
      <c r="I112" s="60">
        <f t="shared" si="8"/>
        <v>0</v>
      </c>
      <c r="J112" s="61" cm="1">
        <f t="array" ref="J112">IFERROR(_xlfn.IFS(G112="BDI 01",I112*(1+BDI_SERVIÇO),G112="BDI 02",I112*(1+BDI_EQUIPAMENTO)),)</f>
        <v>0</v>
      </c>
    </row>
    <row r="113" spans="1:10" x14ac:dyDescent="0.25">
      <c r="A113" s="56" t="s">
        <v>1352</v>
      </c>
      <c r="B113" s="57" t="s">
        <v>174</v>
      </c>
      <c r="C113" s="57" t="s">
        <v>840</v>
      </c>
      <c r="D113" s="58" t="s">
        <v>175</v>
      </c>
      <c r="E113" s="57" t="s">
        <v>31</v>
      </c>
      <c r="F113" s="57">
        <v>1455.45</v>
      </c>
      <c r="G113" s="59" t="s">
        <v>821</v>
      </c>
      <c r="H113" s="60"/>
      <c r="I113" s="60">
        <f t="shared" si="8"/>
        <v>0</v>
      </c>
      <c r="J113" s="61" cm="1">
        <f t="array" ref="J113">IFERROR(_xlfn.IFS(G113="BDI 01",I113*(1+BDI_SERVIÇO),G113="BDI 02",I113*(1+BDI_EQUIPAMENTO)),)</f>
        <v>0</v>
      </c>
    </row>
    <row r="114" spans="1:10" x14ac:dyDescent="0.25">
      <c r="A114" s="56" t="s">
        <v>1437</v>
      </c>
      <c r="B114" s="57" t="s">
        <v>1389</v>
      </c>
      <c r="C114" s="57" t="s">
        <v>840</v>
      </c>
      <c r="D114" s="58" t="s">
        <v>1390</v>
      </c>
      <c r="E114" s="57" t="s">
        <v>34</v>
      </c>
      <c r="F114" s="57">
        <v>24</v>
      </c>
      <c r="G114" s="59" t="s">
        <v>821</v>
      </c>
      <c r="H114" s="60"/>
      <c r="I114" s="60">
        <f t="shared" si="8"/>
        <v>0</v>
      </c>
      <c r="J114" s="61" cm="1">
        <f t="array" ref="J114">IFERROR(_xlfn.IFS(G114="BDI 01",I114*(1+BDI_SERVIÇO),G114="BDI 02",I114*(1+BDI_EQUIPAMENTO)),)</f>
        <v>0</v>
      </c>
    </row>
    <row r="115" spans="1:10" x14ac:dyDescent="0.25">
      <c r="A115" s="56" t="s">
        <v>1438</v>
      </c>
      <c r="B115" s="57" t="s">
        <v>185</v>
      </c>
      <c r="C115" s="57" t="s">
        <v>840</v>
      </c>
      <c r="D115" s="58" t="s">
        <v>186</v>
      </c>
      <c r="E115" s="57" t="s">
        <v>34</v>
      </c>
      <c r="F115" s="57">
        <v>176.1</v>
      </c>
      <c r="G115" s="59" t="s">
        <v>821</v>
      </c>
      <c r="H115" s="60"/>
      <c r="I115" s="60">
        <f>ROUND(H115*F115,2)</f>
        <v>0</v>
      </c>
      <c r="J115" s="61" cm="1">
        <f t="array" ref="J115">IFERROR(_xlfn.IFS(G115="BDI 01",I115*(1+BDI_SERVIÇO),G115="BDI 02",I115*(1+BDI_EQUIPAMENTO)),)</f>
        <v>0</v>
      </c>
    </row>
    <row r="116" spans="1:10" x14ac:dyDescent="0.25">
      <c r="A116" s="56" t="s">
        <v>1439</v>
      </c>
      <c r="B116" s="57" t="s">
        <v>187</v>
      </c>
      <c r="C116" s="57" t="s">
        <v>840</v>
      </c>
      <c r="D116" s="58" t="s">
        <v>188</v>
      </c>
      <c r="E116" s="57" t="s">
        <v>34</v>
      </c>
      <c r="F116" s="57">
        <v>364.15</v>
      </c>
      <c r="G116" s="59" t="s">
        <v>821</v>
      </c>
      <c r="H116" s="60"/>
      <c r="I116" s="60">
        <f>ROUND(H116*F116,2)</f>
        <v>0</v>
      </c>
      <c r="J116" s="61" cm="1">
        <f t="array" ref="J116">IFERROR(_xlfn.IFS(G116="BDI 01",I116*(1+BDI_SERVIÇO),G116="BDI 02",I116*(1+BDI_EQUIPAMENTO)),)</f>
        <v>0</v>
      </c>
    </row>
    <row r="117" spans="1:10" x14ac:dyDescent="0.25">
      <c r="A117" s="68" t="s">
        <v>893</v>
      </c>
      <c r="B117" s="69"/>
      <c r="C117" s="69"/>
      <c r="D117" s="70" t="s">
        <v>830</v>
      </c>
      <c r="E117" s="69"/>
      <c r="F117" s="69"/>
      <c r="G117" s="71"/>
      <c r="H117" s="72"/>
      <c r="I117" s="73">
        <f>SUM(I118:I120)</f>
        <v>0</v>
      </c>
      <c r="J117" s="74">
        <f>SUM(J118:J120)</f>
        <v>0</v>
      </c>
    </row>
    <row r="118" spans="1:10" x14ac:dyDescent="0.25">
      <c r="A118" s="56" t="s">
        <v>982</v>
      </c>
      <c r="B118" s="57" t="s">
        <v>195</v>
      </c>
      <c r="C118" s="57" t="s">
        <v>840</v>
      </c>
      <c r="D118" s="58" t="s">
        <v>196</v>
      </c>
      <c r="E118" s="57" t="s">
        <v>31</v>
      </c>
      <c r="F118" s="57">
        <v>2346.81</v>
      </c>
      <c r="G118" s="59" t="s">
        <v>821</v>
      </c>
      <c r="H118" s="60"/>
      <c r="I118" s="60">
        <f>ROUND(H118*F118,2)</f>
        <v>0</v>
      </c>
      <c r="J118" s="61" cm="1">
        <f t="array" ref="J118">IFERROR(_xlfn.IFS(G118="BDI 01",I118*(1+BDI_SERVIÇO),G118="BDI 02",I118*(1+BDI_EQUIPAMENTO)),)</f>
        <v>0</v>
      </c>
    </row>
    <row r="119" spans="1:10" x14ac:dyDescent="0.25">
      <c r="A119" s="56" t="s">
        <v>1011</v>
      </c>
      <c r="B119" s="57" t="s">
        <v>197</v>
      </c>
      <c r="C119" s="57" t="s">
        <v>840</v>
      </c>
      <c r="D119" s="58" t="s">
        <v>198</v>
      </c>
      <c r="E119" s="57" t="s">
        <v>31</v>
      </c>
      <c r="F119" s="57">
        <v>1011.97</v>
      </c>
      <c r="G119" s="59" t="s">
        <v>821</v>
      </c>
      <c r="H119" s="60"/>
      <c r="I119" s="60">
        <f>ROUND(H119*F119,2)</f>
        <v>0</v>
      </c>
      <c r="J119" s="61" cm="1">
        <f t="array" ref="J119">IFERROR(_xlfn.IFS(G119="BDI 01",I119*(1+BDI_SERVIÇO),G119="BDI 02",I119*(1+BDI_EQUIPAMENTO)),)</f>
        <v>0</v>
      </c>
    </row>
    <row r="120" spans="1:10" x14ac:dyDescent="0.25">
      <c r="A120" s="56" t="s">
        <v>1014</v>
      </c>
      <c r="B120" s="57" t="s">
        <v>199</v>
      </c>
      <c r="C120" s="57" t="s">
        <v>840</v>
      </c>
      <c r="D120" s="58" t="s">
        <v>200</v>
      </c>
      <c r="E120" s="57" t="s">
        <v>31</v>
      </c>
      <c r="F120" s="57">
        <v>945.99</v>
      </c>
      <c r="G120" s="59" t="s">
        <v>821</v>
      </c>
      <c r="H120" s="60"/>
      <c r="I120" s="60">
        <f>ROUND(H120*F120,2)</f>
        <v>0</v>
      </c>
      <c r="J120" s="61" cm="1">
        <f t="array" ref="J120">IFERROR(_xlfn.IFS(G120="BDI 01",I120*(1+BDI_SERVIÇO),G120="BDI 02",I120*(1+BDI_EQUIPAMENTO)),)</f>
        <v>0</v>
      </c>
    </row>
    <row r="121" spans="1:10" x14ac:dyDescent="0.25">
      <c r="A121" s="68" t="s">
        <v>894</v>
      </c>
      <c r="B121" s="69"/>
      <c r="C121" s="69"/>
      <c r="D121" s="70" t="s">
        <v>831</v>
      </c>
      <c r="E121" s="69"/>
      <c r="F121" s="69"/>
      <c r="G121" s="71"/>
      <c r="H121" s="72"/>
      <c r="I121" s="73">
        <f>SUM(I122:I158)</f>
        <v>0</v>
      </c>
      <c r="J121" s="74">
        <f>SUM(J122:J158)</f>
        <v>0</v>
      </c>
    </row>
    <row r="122" spans="1:10" x14ac:dyDescent="0.25">
      <c r="A122" s="56" t="s">
        <v>1015</v>
      </c>
      <c r="B122" s="57" t="s">
        <v>201</v>
      </c>
      <c r="C122" s="57" t="s">
        <v>840</v>
      </c>
      <c r="D122" s="76" t="s">
        <v>202</v>
      </c>
      <c r="E122" s="77" t="s">
        <v>9</v>
      </c>
      <c r="F122" s="77">
        <v>78</v>
      </c>
      <c r="G122" s="59" t="s">
        <v>821</v>
      </c>
      <c r="H122" s="60"/>
      <c r="I122" s="60">
        <f t="shared" ref="I122:I148" si="9">ROUND(H122*F122,2)</f>
        <v>0</v>
      </c>
      <c r="J122" s="61" cm="1">
        <f t="array" ref="J122">IFERROR(_xlfn.IFS(G122="BDI 01",I122*(1+BDI_SERVIÇO),G122="BDI 02",I122*(1+BDI_EQUIPAMENTO)),)</f>
        <v>0</v>
      </c>
    </row>
    <row r="123" spans="1:10" x14ac:dyDescent="0.25">
      <c r="A123" s="56" t="s">
        <v>1013</v>
      </c>
      <c r="B123" s="57" t="s">
        <v>203</v>
      </c>
      <c r="C123" s="57" t="s">
        <v>840</v>
      </c>
      <c r="D123" s="76" t="s">
        <v>204</v>
      </c>
      <c r="E123" s="77" t="s">
        <v>9</v>
      </c>
      <c r="F123" s="77">
        <v>81</v>
      </c>
      <c r="G123" s="59" t="s">
        <v>821</v>
      </c>
      <c r="H123" s="60"/>
      <c r="I123" s="60">
        <f t="shared" si="9"/>
        <v>0</v>
      </c>
      <c r="J123" s="61" cm="1">
        <f t="array" ref="J123">IFERROR(_xlfn.IFS(G123="BDI 01",I123*(1+BDI_SERVIÇO),G123="BDI 02",I123*(1+BDI_EQUIPAMENTO)),)</f>
        <v>0</v>
      </c>
    </row>
    <row r="124" spans="1:10" x14ac:dyDescent="0.25">
      <c r="A124" s="56" t="s">
        <v>1016</v>
      </c>
      <c r="B124" s="57" t="s">
        <v>205</v>
      </c>
      <c r="C124" s="57" t="s">
        <v>840</v>
      </c>
      <c r="D124" s="76" t="s">
        <v>206</v>
      </c>
      <c r="E124" s="77" t="s">
        <v>9</v>
      </c>
      <c r="F124" s="77">
        <v>9</v>
      </c>
      <c r="G124" s="59" t="s">
        <v>821</v>
      </c>
      <c r="H124" s="60"/>
      <c r="I124" s="60">
        <f t="shared" si="9"/>
        <v>0</v>
      </c>
      <c r="J124" s="61" cm="1">
        <f t="array" ref="J124">IFERROR(_xlfn.IFS(G124="BDI 01",I124*(1+BDI_SERVIÇO),G124="BDI 02",I124*(1+BDI_EQUIPAMENTO)),)</f>
        <v>0</v>
      </c>
    </row>
    <row r="125" spans="1:10" x14ac:dyDescent="0.25">
      <c r="A125" s="56" t="s">
        <v>1017</v>
      </c>
      <c r="B125" s="57" t="s">
        <v>229</v>
      </c>
      <c r="C125" s="57" t="s">
        <v>840</v>
      </c>
      <c r="D125" s="58" t="s">
        <v>230</v>
      </c>
      <c r="E125" s="57" t="s">
        <v>31</v>
      </c>
      <c r="F125" s="57">
        <v>12.6</v>
      </c>
      <c r="G125" s="59" t="s">
        <v>821</v>
      </c>
      <c r="H125" s="60"/>
      <c r="I125" s="60">
        <f t="shared" si="9"/>
        <v>0</v>
      </c>
      <c r="J125" s="61" cm="1">
        <f t="array" ref="J125">IFERROR(_xlfn.IFS(G125="BDI 01",I125*(1+BDI_SERVIÇO),G125="BDI 02",I125*(1+BDI_EQUIPAMENTO)),)</f>
        <v>0</v>
      </c>
    </row>
    <row r="126" spans="1:10" x14ac:dyDescent="0.25">
      <c r="A126" s="56" t="s">
        <v>1018</v>
      </c>
      <c r="B126" s="57" t="s">
        <v>905</v>
      </c>
      <c r="C126" s="57" t="s">
        <v>845</v>
      </c>
      <c r="D126" s="58" t="s">
        <v>1419</v>
      </c>
      <c r="E126" s="57" t="s">
        <v>9</v>
      </c>
      <c r="F126" s="57">
        <v>2</v>
      </c>
      <c r="G126" s="59" t="s">
        <v>821</v>
      </c>
      <c r="H126" s="60"/>
      <c r="I126" s="60">
        <f t="shared" si="9"/>
        <v>0</v>
      </c>
      <c r="J126" s="61" cm="1">
        <f t="array" ref="J126">IFERROR(_xlfn.IFS(G126="BDI 01",I126*(1+BDI_SERVIÇO),G126="BDI 02",I126*(1+BDI_EQUIPAMENTO)),)</f>
        <v>0</v>
      </c>
    </row>
    <row r="127" spans="1:10" x14ac:dyDescent="0.25">
      <c r="A127" s="56" t="s">
        <v>1019</v>
      </c>
      <c r="B127" s="57" t="s">
        <v>906</v>
      </c>
      <c r="C127" s="57" t="s">
        <v>845</v>
      </c>
      <c r="D127" s="58" t="s">
        <v>841</v>
      </c>
      <c r="E127" s="57" t="s">
        <v>9</v>
      </c>
      <c r="F127" s="57">
        <v>3</v>
      </c>
      <c r="G127" s="59" t="s">
        <v>821</v>
      </c>
      <c r="H127" s="60"/>
      <c r="I127" s="60">
        <f t="shared" si="9"/>
        <v>0</v>
      </c>
      <c r="J127" s="61" cm="1">
        <f t="array" ref="J127">IFERROR(_xlfn.IFS(G127="BDI 01",I127*(1+BDI_SERVIÇO),G127="BDI 02",I127*(1+BDI_EQUIPAMENTO)),)</f>
        <v>0</v>
      </c>
    </row>
    <row r="128" spans="1:10" x14ac:dyDescent="0.25">
      <c r="A128" s="56" t="s">
        <v>1020</v>
      </c>
      <c r="B128" s="57" t="s">
        <v>243</v>
      </c>
      <c r="C128" s="57" t="s">
        <v>840</v>
      </c>
      <c r="D128" s="58" t="s">
        <v>244</v>
      </c>
      <c r="E128" s="57" t="s">
        <v>38</v>
      </c>
      <c r="F128" s="57">
        <v>135</v>
      </c>
      <c r="G128" s="59" t="s">
        <v>821</v>
      </c>
      <c r="H128" s="60"/>
      <c r="I128" s="60">
        <f t="shared" si="9"/>
        <v>0</v>
      </c>
      <c r="J128" s="61" cm="1">
        <f t="array" ref="J128">IFERROR(_xlfn.IFS(G128="BDI 01",I128*(1+BDI_SERVIÇO),G128="BDI 02",I128*(1+BDI_EQUIPAMENTO)),)</f>
        <v>0</v>
      </c>
    </row>
    <row r="129" spans="1:10" x14ac:dyDescent="0.25">
      <c r="A129" s="56" t="s">
        <v>1021</v>
      </c>
      <c r="B129" s="57" t="s">
        <v>245</v>
      </c>
      <c r="C129" s="57" t="s">
        <v>840</v>
      </c>
      <c r="D129" s="58" t="s">
        <v>246</v>
      </c>
      <c r="E129" s="57" t="s">
        <v>38</v>
      </c>
      <c r="F129" s="57">
        <v>33</v>
      </c>
      <c r="G129" s="59" t="s">
        <v>821</v>
      </c>
      <c r="H129" s="60"/>
      <c r="I129" s="60">
        <f t="shared" si="9"/>
        <v>0</v>
      </c>
      <c r="J129" s="61" cm="1">
        <f t="array" ref="J129">IFERROR(_xlfn.IFS(G129="BDI 01",I129*(1+BDI_SERVIÇO),G129="BDI 02",I129*(1+BDI_EQUIPAMENTO)),)</f>
        <v>0</v>
      </c>
    </row>
    <row r="130" spans="1:10" x14ac:dyDescent="0.25">
      <c r="A130" s="56" t="s">
        <v>1022</v>
      </c>
      <c r="B130" s="57" t="s">
        <v>247</v>
      </c>
      <c r="C130" s="57" t="s">
        <v>840</v>
      </c>
      <c r="D130" s="58" t="s">
        <v>248</v>
      </c>
      <c r="E130" s="57" t="s">
        <v>9</v>
      </c>
      <c r="F130" s="57">
        <v>33</v>
      </c>
      <c r="G130" s="59" t="s">
        <v>821</v>
      </c>
      <c r="H130" s="60"/>
      <c r="I130" s="60">
        <f t="shared" si="9"/>
        <v>0</v>
      </c>
      <c r="J130" s="61" cm="1">
        <f t="array" ref="J130">IFERROR(_xlfn.IFS(G130="BDI 01",I130*(1+BDI_SERVIÇO),G130="BDI 02",I130*(1+BDI_EQUIPAMENTO)),)</f>
        <v>0</v>
      </c>
    </row>
    <row r="131" spans="1:10" x14ac:dyDescent="0.25">
      <c r="A131" s="56" t="s">
        <v>1023</v>
      </c>
      <c r="B131" s="57" t="s">
        <v>263</v>
      </c>
      <c r="C131" s="57" t="s">
        <v>840</v>
      </c>
      <c r="D131" s="58" t="s">
        <v>264</v>
      </c>
      <c r="E131" s="57" t="s">
        <v>34</v>
      </c>
      <c r="F131" s="57">
        <v>4.4000000000000004</v>
      </c>
      <c r="G131" s="59" t="s">
        <v>821</v>
      </c>
      <c r="H131" s="60"/>
      <c r="I131" s="60">
        <f t="shared" si="9"/>
        <v>0</v>
      </c>
      <c r="J131" s="61" cm="1">
        <f t="array" ref="J131">IFERROR(_xlfn.IFS(G131="BDI 01",I131*(1+BDI_SERVIÇO),G131="BDI 02",I131*(1+BDI_EQUIPAMENTO)),)</f>
        <v>0</v>
      </c>
    </row>
    <row r="132" spans="1:10" x14ac:dyDescent="0.25">
      <c r="A132" s="56" t="s">
        <v>109</v>
      </c>
      <c r="B132" s="57" t="s">
        <v>251</v>
      </c>
      <c r="C132" s="57" t="s">
        <v>840</v>
      </c>
      <c r="D132" s="58" t="s">
        <v>252</v>
      </c>
      <c r="E132" s="57" t="s">
        <v>38</v>
      </c>
      <c r="F132" s="57">
        <v>11</v>
      </c>
      <c r="G132" s="59" t="s">
        <v>821</v>
      </c>
      <c r="H132" s="60"/>
      <c r="I132" s="60">
        <f t="shared" si="9"/>
        <v>0</v>
      </c>
      <c r="J132" s="61" cm="1">
        <f t="array" ref="J132">IFERROR(_xlfn.IFS(G132="BDI 01",I132*(1+BDI_SERVIÇO),G132="BDI 02",I132*(1+BDI_EQUIPAMENTO)),)</f>
        <v>0</v>
      </c>
    </row>
    <row r="133" spans="1:10" x14ac:dyDescent="0.25">
      <c r="A133" s="56" t="s">
        <v>1024</v>
      </c>
      <c r="B133" s="57" t="s">
        <v>207</v>
      </c>
      <c r="C133" s="57" t="s">
        <v>840</v>
      </c>
      <c r="D133" s="58" t="s">
        <v>208</v>
      </c>
      <c r="E133" s="57" t="s">
        <v>31</v>
      </c>
      <c r="F133" s="57">
        <v>2.7</v>
      </c>
      <c r="G133" s="59" t="s">
        <v>821</v>
      </c>
      <c r="H133" s="60"/>
      <c r="I133" s="60">
        <f t="shared" si="9"/>
        <v>0</v>
      </c>
      <c r="J133" s="61" cm="1">
        <f t="array" ref="J133">IFERROR(_xlfn.IFS(G133="BDI 01",I133*(1+BDI_SERVIÇO),G133="BDI 02",I133*(1+BDI_EQUIPAMENTO)),)</f>
        <v>0</v>
      </c>
    </row>
    <row r="134" spans="1:10" x14ac:dyDescent="0.25">
      <c r="A134" s="56" t="s">
        <v>1025</v>
      </c>
      <c r="B134" s="57" t="s">
        <v>209</v>
      </c>
      <c r="C134" s="57" t="s">
        <v>840</v>
      </c>
      <c r="D134" s="58" t="s">
        <v>210</v>
      </c>
      <c r="E134" s="57" t="s">
        <v>9</v>
      </c>
      <c r="F134" s="57">
        <v>30</v>
      </c>
      <c r="G134" s="59" t="s">
        <v>821</v>
      </c>
      <c r="H134" s="60"/>
      <c r="I134" s="60">
        <f t="shared" si="9"/>
        <v>0</v>
      </c>
      <c r="J134" s="61" cm="1">
        <f t="array" ref="J134">IFERROR(_xlfn.IFS(G134="BDI 01",I134*(1+BDI_SERVIÇO),G134="BDI 02",I134*(1+BDI_EQUIPAMENTO)),)</f>
        <v>0</v>
      </c>
    </row>
    <row r="135" spans="1:10" x14ac:dyDescent="0.25">
      <c r="A135" s="56" t="s">
        <v>1026</v>
      </c>
      <c r="B135" s="57" t="s">
        <v>213</v>
      </c>
      <c r="C135" s="57" t="s">
        <v>840</v>
      </c>
      <c r="D135" s="58" t="s">
        <v>214</v>
      </c>
      <c r="E135" s="57" t="s">
        <v>31</v>
      </c>
      <c r="F135" s="57">
        <v>7.56</v>
      </c>
      <c r="G135" s="59" t="s">
        <v>821</v>
      </c>
      <c r="H135" s="60"/>
      <c r="I135" s="60">
        <f t="shared" si="9"/>
        <v>0</v>
      </c>
      <c r="J135" s="61" cm="1">
        <f t="array" ref="J135">IFERROR(_xlfn.IFS(G135="BDI 01",I135*(1+BDI_SERVIÇO),G135="BDI 02",I135*(1+BDI_EQUIPAMENTO)),)</f>
        <v>0</v>
      </c>
    </row>
    <row r="136" spans="1:10" x14ac:dyDescent="0.25">
      <c r="A136" s="56" t="s">
        <v>1027</v>
      </c>
      <c r="B136" s="57" t="s">
        <v>249</v>
      </c>
      <c r="C136" s="57" t="s">
        <v>840</v>
      </c>
      <c r="D136" s="58" t="s">
        <v>250</v>
      </c>
      <c r="E136" s="57" t="s">
        <v>9</v>
      </c>
      <c r="F136" s="57">
        <v>4</v>
      </c>
      <c r="G136" s="59" t="s">
        <v>821</v>
      </c>
      <c r="H136" s="60"/>
      <c r="I136" s="60">
        <f t="shared" si="9"/>
        <v>0</v>
      </c>
      <c r="J136" s="61" cm="1">
        <f t="array" ref="J136">IFERROR(_xlfn.IFS(G136="BDI 01",I136*(1+BDI_SERVIÇO),G136="BDI 02",I136*(1+BDI_EQUIPAMENTO)),)</f>
        <v>0</v>
      </c>
    </row>
    <row r="137" spans="1:10" x14ac:dyDescent="0.25">
      <c r="A137" s="56" t="s">
        <v>110</v>
      </c>
      <c r="B137" s="57" t="s">
        <v>227</v>
      </c>
      <c r="C137" s="57" t="s">
        <v>840</v>
      </c>
      <c r="D137" s="58" t="s">
        <v>228</v>
      </c>
      <c r="E137" s="57" t="s">
        <v>31</v>
      </c>
      <c r="F137" s="57">
        <v>3.15</v>
      </c>
      <c r="G137" s="59" t="s">
        <v>821</v>
      </c>
      <c r="H137" s="60"/>
      <c r="I137" s="60">
        <f t="shared" si="9"/>
        <v>0</v>
      </c>
      <c r="J137" s="61" cm="1">
        <f t="array" ref="J137">IFERROR(_xlfn.IFS(G137="BDI 01",I137*(1+BDI_SERVIÇO),G137="BDI 02",I137*(1+BDI_EQUIPAMENTO)),)</f>
        <v>0</v>
      </c>
    </row>
    <row r="138" spans="1:10" x14ac:dyDescent="0.25">
      <c r="A138" s="56" t="s">
        <v>1028</v>
      </c>
      <c r="B138" s="57" t="s">
        <v>253</v>
      </c>
      <c r="C138" s="57" t="s">
        <v>840</v>
      </c>
      <c r="D138" s="58" t="s">
        <v>254</v>
      </c>
      <c r="E138" s="57" t="s">
        <v>9</v>
      </c>
      <c r="F138" s="57">
        <v>1</v>
      </c>
      <c r="G138" s="59" t="s">
        <v>821</v>
      </c>
      <c r="H138" s="60"/>
      <c r="I138" s="60">
        <f t="shared" si="9"/>
        <v>0</v>
      </c>
      <c r="J138" s="61" cm="1">
        <f t="array" ref="J138">IFERROR(_xlfn.IFS(G138="BDI 01",I138*(1+BDI_SERVIÇO),G138="BDI 02",I138*(1+BDI_EQUIPAMENTO)),)</f>
        <v>0</v>
      </c>
    </row>
    <row r="139" spans="1:10" x14ac:dyDescent="0.25">
      <c r="A139" s="56" t="s">
        <v>115</v>
      </c>
      <c r="B139" s="57" t="s">
        <v>219</v>
      </c>
      <c r="C139" s="57" t="s">
        <v>840</v>
      </c>
      <c r="D139" s="58" t="s">
        <v>220</v>
      </c>
      <c r="E139" s="57" t="s">
        <v>31</v>
      </c>
      <c r="F139" s="57">
        <v>4</v>
      </c>
      <c r="G139" s="59" t="s">
        <v>821</v>
      </c>
      <c r="H139" s="60"/>
      <c r="I139" s="60">
        <f t="shared" si="9"/>
        <v>0</v>
      </c>
      <c r="J139" s="61" cm="1">
        <f t="array" ref="J139">IFERROR(_xlfn.IFS(G139="BDI 01",I139*(1+BDI_SERVIÇO),G139="BDI 02",I139*(1+BDI_EQUIPAMENTO)),)</f>
        <v>0</v>
      </c>
    </row>
    <row r="140" spans="1:10" x14ac:dyDescent="0.25">
      <c r="A140" s="56" t="s">
        <v>1029</v>
      </c>
      <c r="B140" s="57" t="s">
        <v>221</v>
      </c>
      <c r="C140" s="57" t="s">
        <v>840</v>
      </c>
      <c r="D140" s="58" t="s">
        <v>222</v>
      </c>
      <c r="E140" s="57" t="s">
        <v>31</v>
      </c>
      <c r="F140" s="57">
        <v>458.98</v>
      </c>
      <c r="G140" s="59" t="s">
        <v>821</v>
      </c>
      <c r="H140" s="60"/>
      <c r="I140" s="60">
        <f t="shared" si="9"/>
        <v>0</v>
      </c>
      <c r="J140" s="61" cm="1">
        <f t="array" ref="J140">IFERROR(_xlfn.IFS(G140="BDI 01",I140*(1+BDI_SERVIÇO),G140="BDI 02",I140*(1+BDI_EQUIPAMENTO)),)</f>
        <v>0</v>
      </c>
    </row>
    <row r="141" spans="1:10" x14ac:dyDescent="0.25">
      <c r="A141" s="56" t="s">
        <v>118</v>
      </c>
      <c r="B141" s="57" t="s">
        <v>223</v>
      </c>
      <c r="C141" s="57" t="s">
        <v>840</v>
      </c>
      <c r="D141" s="58" t="s">
        <v>224</v>
      </c>
      <c r="E141" s="57" t="s">
        <v>31</v>
      </c>
      <c r="F141" s="57">
        <v>10</v>
      </c>
      <c r="G141" s="59" t="s">
        <v>821</v>
      </c>
      <c r="H141" s="60"/>
      <c r="I141" s="60">
        <f t="shared" si="9"/>
        <v>0</v>
      </c>
      <c r="J141" s="61" cm="1">
        <f t="array" ref="J141">IFERROR(_xlfn.IFS(G141="BDI 01",I141*(1+BDI_SERVIÇO),G141="BDI 02",I141*(1+BDI_EQUIPAMENTO)),)</f>
        <v>0</v>
      </c>
    </row>
    <row r="142" spans="1:10" x14ac:dyDescent="0.25">
      <c r="A142" s="56" t="s">
        <v>1030</v>
      </c>
      <c r="B142" s="57" t="s">
        <v>225</v>
      </c>
      <c r="C142" s="57" t="s">
        <v>840</v>
      </c>
      <c r="D142" s="58" t="s">
        <v>226</v>
      </c>
      <c r="E142" s="57" t="s">
        <v>31</v>
      </c>
      <c r="F142" s="57">
        <v>156.55000000000001</v>
      </c>
      <c r="G142" s="59" t="s">
        <v>821</v>
      </c>
      <c r="H142" s="60"/>
      <c r="I142" s="60">
        <f t="shared" si="9"/>
        <v>0</v>
      </c>
      <c r="J142" s="61" cm="1">
        <f t="array" ref="J142">IFERROR(_xlfn.IFS(G142="BDI 01",I142*(1+BDI_SERVIÇO),G142="BDI 02",I142*(1+BDI_EQUIPAMENTO)),)</f>
        <v>0</v>
      </c>
    </row>
    <row r="143" spans="1:10" x14ac:dyDescent="0.25">
      <c r="A143" s="56" t="s">
        <v>1031</v>
      </c>
      <c r="B143" s="57" t="s">
        <v>231</v>
      </c>
      <c r="C143" s="57" t="s">
        <v>840</v>
      </c>
      <c r="D143" s="58" t="s">
        <v>232</v>
      </c>
      <c r="E143" s="57" t="s">
        <v>31</v>
      </c>
      <c r="F143" s="57">
        <v>1.26</v>
      </c>
      <c r="G143" s="59" t="s">
        <v>821</v>
      </c>
      <c r="H143" s="60"/>
      <c r="I143" s="60">
        <f t="shared" si="9"/>
        <v>0</v>
      </c>
      <c r="J143" s="61" cm="1">
        <f t="array" ref="J143">IFERROR(_xlfn.IFS(G143="BDI 01",I143*(1+BDI_SERVIÇO),G143="BDI 02",I143*(1+BDI_EQUIPAMENTO)),)</f>
        <v>0</v>
      </c>
    </row>
    <row r="144" spans="1:10" x14ac:dyDescent="0.25">
      <c r="A144" s="56" t="s">
        <v>1032</v>
      </c>
      <c r="B144" s="57" t="s">
        <v>211</v>
      </c>
      <c r="C144" s="57" t="s">
        <v>840</v>
      </c>
      <c r="D144" s="58" t="s">
        <v>212</v>
      </c>
      <c r="E144" s="57" t="s">
        <v>31</v>
      </c>
      <c r="F144" s="57">
        <v>2</v>
      </c>
      <c r="G144" s="59" t="s">
        <v>821</v>
      </c>
      <c r="H144" s="60"/>
      <c r="I144" s="60">
        <f t="shared" si="9"/>
        <v>0</v>
      </c>
      <c r="J144" s="61" cm="1">
        <f t="array" ref="J144">IFERROR(_xlfn.IFS(G144="BDI 01",I144*(1+BDI_SERVIÇO),G144="BDI 02",I144*(1+BDI_EQUIPAMENTO)),)</f>
        <v>0</v>
      </c>
    </row>
    <row r="145" spans="1:10" x14ac:dyDescent="0.25">
      <c r="A145" s="56" t="s">
        <v>1443</v>
      </c>
      <c r="B145" s="57" t="s">
        <v>1401</v>
      </c>
      <c r="C145" s="57" t="s">
        <v>840</v>
      </c>
      <c r="D145" s="58" t="s">
        <v>1402</v>
      </c>
      <c r="E145" s="57" t="s">
        <v>31</v>
      </c>
      <c r="F145" s="57">
        <v>156.55000000000001</v>
      </c>
      <c r="G145" s="59" t="s">
        <v>821</v>
      </c>
      <c r="H145" s="60"/>
      <c r="I145" s="60">
        <f t="shared" si="9"/>
        <v>0</v>
      </c>
      <c r="J145" s="61" cm="1">
        <f t="array" ref="J145">IFERROR(_xlfn.IFS(G145="BDI 01",I145*(1+BDI_SERVIÇO),G145="BDI 02",I145*(1+BDI_EQUIPAMENTO)),)</f>
        <v>0</v>
      </c>
    </row>
    <row r="146" spans="1:10" x14ac:dyDescent="0.25">
      <c r="A146" s="56" t="s">
        <v>1420</v>
      </c>
      <c r="B146" s="57" t="s">
        <v>277</v>
      </c>
      <c r="C146" s="57" t="s">
        <v>840</v>
      </c>
      <c r="D146" s="58" t="s">
        <v>278</v>
      </c>
      <c r="E146" s="57" t="s">
        <v>31</v>
      </c>
      <c r="F146" s="57">
        <v>463.67999999999995</v>
      </c>
      <c r="G146" s="59" t="s">
        <v>821</v>
      </c>
      <c r="H146" s="60"/>
      <c r="I146" s="60">
        <f t="shared" si="9"/>
        <v>0</v>
      </c>
      <c r="J146" s="61" cm="1">
        <f t="array" ref="J146">IFERROR(_xlfn.IFS(G146="BDI 01",I146*(1+BDI_SERVIÇO),G146="BDI 02",I146*(1+BDI_EQUIPAMENTO)),)</f>
        <v>0</v>
      </c>
    </row>
    <row r="147" spans="1:10" x14ac:dyDescent="0.25">
      <c r="A147" s="56" t="s">
        <v>1033</v>
      </c>
      <c r="B147" s="57" t="s">
        <v>1395</v>
      </c>
      <c r="C147" s="57" t="s">
        <v>840</v>
      </c>
      <c r="D147" s="58" t="s">
        <v>1396</v>
      </c>
      <c r="E147" s="57" t="s">
        <v>31</v>
      </c>
      <c r="F147" s="57">
        <v>458.98</v>
      </c>
      <c r="G147" s="59" t="s">
        <v>821</v>
      </c>
      <c r="H147" s="60"/>
      <c r="I147" s="60">
        <f t="shared" si="9"/>
        <v>0</v>
      </c>
      <c r="J147" s="61" cm="1">
        <f t="array" ref="J147">IFERROR(_xlfn.IFS(G147="BDI 01",I147*(1+BDI_SERVIÇO),G147="BDI 02",I147*(1+BDI_EQUIPAMENTO)),)</f>
        <v>0</v>
      </c>
    </row>
    <row r="148" spans="1:10" x14ac:dyDescent="0.25">
      <c r="A148" s="56" t="s">
        <v>1034</v>
      </c>
      <c r="B148" s="57" t="s">
        <v>233</v>
      </c>
      <c r="C148" s="57" t="s">
        <v>840</v>
      </c>
      <c r="D148" s="58" t="s">
        <v>234</v>
      </c>
      <c r="E148" s="57" t="s">
        <v>31</v>
      </c>
      <c r="F148" s="57">
        <v>36.4</v>
      </c>
      <c r="G148" s="59" t="s">
        <v>821</v>
      </c>
      <c r="H148" s="60"/>
      <c r="I148" s="60">
        <f t="shared" si="9"/>
        <v>0</v>
      </c>
      <c r="J148" s="61" cm="1">
        <f t="array" ref="J148">IFERROR(_xlfn.IFS(G148="BDI 01",I148*(1+BDI_SERVIÇO),G148="BDI 02",I148*(1+BDI_EQUIPAMENTO)),)</f>
        <v>0</v>
      </c>
    </row>
    <row r="149" spans="1:10" ht="25.5" x14ac:dyDescent="0.25">
      <c r="A149" s="56" t="s">
        <v>1035</v>
      </c>
      <c r="B149" s="57" t="s">
        <v>217</v>
      </c>
      <c r="C149" s="57" t="s">
        <v>840</v>
      </c>
      <c r="D149" s="58" t="s">
        <v>218</v>
      </c>
      <c r="E149" s="57" t="s">
        <v>34</v>
      </c>
      <c r="F149" s="57">
        <v>76.400000000000006</v>
      </c>
      <c r="G149" s="59" t="s">
        <v>821</v>
      </c>
      <c r="H149" s="60"/>
      <c r="I149" s="60">
        <f t="shared" ref="I149:I157" si="10">ROUND(H149*F149,2)</f>
        <v>0</v>
      </c>
      <c r="J149" s="61" cm="1">
        <f t="array" ref="J149">IFERROR(_xlfn.IFS(G149="BDI 01",I149*(1+BDI_SERVIÇO),G149="BDI 02",I149*(1+BDI_EQUIPAMENTO)),)</f>
        <v>0</v>
      </c>
    </row>
    <row r="150" spans="1:10" x14ac:dyDescent="0.25">
      <c r="A150" s="56" t="s">
        <v>1036</v>
      </c>
      <c r="B150" s="57" t="s">
        <v>235</v>
      </c>
      <c r="C150" s="57" t="s">
        <v>840</v>
      </c>
      <c r="D150" s="58" t="s">
        <v>236</v>
      </c>
      <c r="E150" s="57" t="s">
        <v>34</v>
      </c>
      <c r="F150" s="57">
        <v>482.21</v>
      </c>
      <c r="G150" s="59" t="s">
        <v>821</v>
      </c>
      <c r="H150" s="60"/>
      <c r="I150" s="60">
        <f t="shared" si="10"/>
        <v>0</v>
      </c>
      <c r="J150" s="61" cm="1">
        <f t="array" ref="J150">IFERROR(_xlfn.IFS(G150="BDI 01",I150*(1+BDI_SERVIÇO),G150="BDI 02",I150*(1+BDI_EQUIPAMENTO)),)</f>
        <v>0</v>
      </c>
    </row>
    <row r="151" spans="1:10" x14ac:dyDescent="0.25">
      <c r="A151" s="56"/>
      <c r="B151" s="57" t="s">
        <v>1405</v>
      </c>
      <c r="C151" s="57" t="s">
        <v>840</v>
      </c>
      <c r="D151" s="58" t="s">
        <v>1406</v>
      </c>
      <c r="E151" s="57" t="s">
        <v>31</v>
      </c>
      <c r="F151" s="57">
        <v>500</v>
      </c>
      <c r="G151" s="59" t="s">
        <v>821</v>
      </c>
      <c r="H151" s="60"/>
      <c r="I151" s="60">
        <f t="shared" ref="I151" si="11">ROUND(H151*F151,2)</f>
        <v>0</v>
      </c>
      <c r="J151" s="61" cm="1">
        <f t="array" ref="J151">IFERROR(_xlfn.IFS(G151="BDI 01",I151*(1+BDI_SERVIÇO),G151="BDI 02",I151*(1+BDI_EQUIPAMENTO)),)</f>
        <v>0</v>
      </c>
    </row>
    <row r="152" spans="1:10" x14ac:dyDescent="0.25">
      <c r="A152" s="56" t="s">
        <v>1037</v>
      </c>
      <c r="B152" s="57" t="s">
        <v>241</v>
      </c>
      <c r="C152" s="57" t="s">
        <v>840</v>
      </c>
      <c r="D152" s="58" t="s">
        <v>242</v>
      </c>
      <c r="E152" s="57" t="s">
        <v>34</v>
      </c>
      <c r="F152" s="57">
        <v>293.92</v>
      </c>
      <c r="G152" s="59" t="s">
        <v>821</v>
      </c>
      <c r="H152" s="60"/>
      <c r="I152" s="60">
        <f>ROUND(H152*F152,2)</f>
        <v>0</v>
      </c>
      <c r="J152" s="61" cm="1">
        <f t="array" ref="J152">IFERROR(_xlfn.IFS(G152="BDI 01",I152*(1+BDI_SERVIÇO),G152="BDI 02",I152*(1+BDI_EQUIPAMENTO)),)</f>
        <v>0</v>
      </c>
    </row>
    <row r="153" spans="1:10" ht="25.5" x14ac:dyDescent="0.25">
      <c r="A153" s="56" t="s">
        <v>1038</v>
      </c>
      <c r="B153" s="57" t="s">
        <v>1397</v>
      </c>
      <c r="C153" s="57" t="s">
        <v>840</v>
      </c>
      <c r="D153" s="58" t="s">
        <v>1398</v>
      </c>
      <c r="E153" s="57" t="s">
        <v>31</v>
      </c>
      <c r="F153" s="57">
        <v>115</v>
      </c>
      <c r="G153" s="59" t="s">
        <v>821</v>
      </c>
      <c r="H153" s="60"/>
      <c r="I153" s="60">
        <f>ROUND(H153*F153,2)</f>
        <v>0</v>
      </c>
      <c r="J153" s="61" cm="1">
        <f t="array" ref="J153">IFERROR(_xlfn.IFS(G153="BDI 01",I153*(1+BDI_SERVIÇO),G153="BDI 02",I153*(1+BDI_EQUIPAMENTO)),)</f>
        <v>0</v>
      </c>
    </row>
    <row r="154" spans="1:10" x14ac:dyDescent="0.25">
      <c r="A154" s="56" t="s">
        <v>1039</v>
      </c>
      <c r="B154" s="57" t="s">
        <v>1399</v>
      </c>
      <c r="C154" s="57" t="s">
        <v>840</v>
      </c>
      <c r="D154" s="58" t="s">
        <v>1400</v>
      </c>
      <c r="E154" s="57" t="s">
        <v>31</v>
      </c>
      <c r="F154" s="57">
        <v>82</v>
      </c>
      <c r="G154" s="59" t="s">
        <v>821</v>
      </c>
      <c r="H154" s="60"/>
      <c r="I154" s="60">
        <f>ROUND(H154*F154,2)</f>
        <v>0</v>
      </c>
      <c r="J154" s="61" cm="1">
        <f t="array" ref="J154">IFERROR(_xlfn.IFS(G154="BDI 01",I154*(1+BDI_SERVIÇO),G154="BDI 02",I154*(1+BDI_EQUIPAMENTO)),)</f>
        <v>0</v>
      </c>
    </row>
    <row r="155" spans="1:10" x14ac:dyDescent="0.25">
      <c r="A155" s="56" t="s">
        <v>1040</v>
      </c>
      <c r="B155" s="57" t="s">
        <v>215</v>
      </c>
      <c r="C155" s="57" t="s">
        <v>840</v>
      </c>
      <c r="D155" s="58" t="s">
        <v>216</v>
      </c>
      <c r="E155" s="57" t="s">
        <v>34</v>
      </c>
      <c r="F155" s="57">
        <v>7.2</v>
      </c>
      <c r="G155" s="59" t="s">
        <v>821</v>
      </c>
      <c r="H155" s="60"/>
      <c r="I155" s="60">
        <f t="shared" si="10"/>
        <v>0</v>
      </c>
      <c r="J155" s="61" cm="1">
        <f t="array" ref="J155">IFERROR(_xlfn.IFS(G155="BDI 01",I155*(1+BDI_SERVIÇO),G155="BDI 02",I155*(1+BDI_EQUIPAMENTO)),)</f>
        <v>0</v>
      </c>
    </row>
    <row r="156" spans="1:10" x14ac:dyDescent="0.25">
      <c r="A156" s="56" t="s">
        <v>1430</v>
      </c>
      <c r="B156" s="57" t="s">
        <v>237</v>
      </c>
      <c r="C156" s="57" t="s">
        <v>840</v>
      </c>
      <c r="D156" s="58" t="s">
        <v>238</v>
      </c>
      <c r="E156" s="57" t="s">
        <v>34</v>
      </c>
      <c r="F156" s="57">
        <v>176.65</v>
      </c>
      <c r="G156" s="59" t="s">
        <v>821</v>
      </c>
      <c r="H156" s="60"/>
      <c r="I156" s="60">
        <f t="shared" si="10"/>
        <v>0</v>
      </c>
      <c r="J156" s="61" cm="1">
        <f t="array" ref="J156">IFERROR(_xlfn.IFS(G156="BDI 01",I156*(1+BDI_SERVIÇO),G156="BDI 02",I156*(1+BDI_EQUIPAMENTO)),)</f>
        <v>0</v>
      </c>
    </row>
    <row r="157" spans="1:10" x14ac:dyDescent="0.25">
      <c r="A157" s="56" t="s">
        <v>1431</v>
      </c>
      <c r="B157" s="64" t="s">
        <v>239</v>
      </c>
      <c r="C157" s="64" t="s">
        <v>840</v>
      </c>
      <c r="D157" s="58" t="s">
        <v>240</v>
      </c>
      <c r="E157" s="57" t="s">
        <v>34</v>
      </c>
      <c r="F157" s="64">
        <v>116</v>
      </c>
      <c r="G157" s="59" t="s">
        <v>821</v>
      </c>
      <c r="H157" s="60"/>
      <c r="I157" s="66">
        <f t="shared" si="10"/>
        <v>0</v>
      </c>
      <c r="J157" s="67" cm="1">
        <f t="array" ref="J157">IFERROR(_xlfn.IFS(G157="BDI 01",I157*(1+BDI_SERVIÇO),G157="BDI 02",I157*(1+BDI_EQUIPAMENTO)),)</f>
        <v>0</v>
      </c>
    </row>
    <row r="158" spans="1:10" x14ac:dyDescent="0.25">
      <c r="A158" s="56" t="s">
        <v>1448</v>
      </c>
      <c r="B158" s="57" t="s">
        <v>191</v>
      </c>
      <c r="C158" s="57" t="str">
        <f>$C$156</f>
        <v>CDHU</v>
      </c>
      <c r="D158" s="58" t="s">
        <v>192</v>
      </c>
      <c r="E158" s="57" t="s">
        <v>31</v>
      </c>
      <c r="F158" s="57">
        <v>347.6</v>
      </c>
      <c r="G158" s="59" t="s">
        <v>821</v>
      </c>
      <c r="H158" s="60"/>
      <c r="I158" s="60">
        <f>ROUND(H158*F158,2)</f>
        <v>0</v>
      </c>
      <c r="J158" s="61" cm="1">
        <f t="array" ref="J158">IFERROR(_xlfn.IFS(G158="BDI 01",I158*(1+BDI_SERVIÇO),G158="BDI 02",I158*(1+BDI_EQUIPAMENTO)),)</f>
        <v>0</v>
      </c>
    </row>
    <row r="159" spans="1:10" x14ac:dyDescent="0.25">
      <c r="A159" s="68" t="s">
        <v>895</v>
      </c>
      <c r="B159" s="69"/>
      <c r="C159" s="69"/>
      <c r="D159" s="70" t="s">
        <v>842</v>
      </c>
      <c r="E159" s="69"/>
      <c r="F159" s="69"/>
      <c r="G159" s="71"/>
      <c r="H159" s="72"/>
      <c r="I159" s="73">
        <f>SUM(I160:I169)</f>
        <v>0</v>
      </c>
      <c r="J159" s="74">
        <f>SUM(J160:J169)</f>
        <v>0</v>
      </c>
    </row>
    <row r="160" spans="1:10" x14ac:dyDescent="0.25">
      <c r="A160" s="56" t="s">
        <v>1041</v>
      </c>
      <c r="B160" s="57" t="s">
        <v>160</v>
      </c>
      <c r="C160" s="57" t="s">
        <v>840</v>
      </c>
      <c r="D160" s="58" t="s">
        <v>161</v>
      </c>
      <c r="E160" s="57" t="s">
        <v>31</v>
      </c>
      <c r="F160" s="57">
        <v>2668.2</v>
      </c>
      <c r="G160" s="59" t="s">
        <v>821</v>
      </c>
      <c r="H160" s="60"/>
      <c r="I160" s="60">
        <f t="shared" ref="I160:I169" si="12">ROUND(H160*F160,2)</f>
        <v>0</v>
      </c>
      <c r="J160" s="61" cm="1">
        <f t="array" ref="J160">IFERROR(_xlfn.IFS(G160="BDI 01",I160*(1+BDI_SERVIÇO),G160="BDI 02",I160*(1+BDI_EQUIPAMENTO)),)</f>
        <v>0</v>
      </c>
    </row>
    <row r="161" spans="1:11" x14ac:dyDescent="0.25">
      <c r="A161" s="56" t="s">
        <v>1050</v>
      </c>
      <c r="B161" s="57" t="s">
        <v>162</v>
      </c>
      <c r="C161" s="57" t="s">
        <v>840</v>
      </c>
      <c r="D161" s="58" t="s">
        <v>163</v>
      </c>
      <c r="E161" s="57" t="s">
        <v>31</v>
      </c>
      <c r="F161" s="57">
        <v>2668.2</v>
      </c>
      <c r="G161" s="59" t="s">
        <v>821</v>
      </c>
      <c r="H161" s="60"/>
      <c r="I161" s="60">
        <f t="shared" si="12"/>
        <v>0</v>
      </c>
      <c r="J161" s="61" cm="1">
        <f t="array" ref="J161">IFERROR(_xlfn.IFS(G161="BDI 01",I161*(1+BDI_SERVIÇO),G161="BDI 02",I161*(1+BDI_EQUIPAMENTO)),)</f>
        <v>0</v>
      </c>
    </row>
    <row r="162" spans="1:11" x14ac:dyDescent="0.25">
      <c r="A162" s="56" t="s">
        <v>1051</v>
      </c>
      <c r="B162" s="57" t="s">
        <v>164</v>
      </c>
      <c r="C162" s="57" t="s">
        <v>840</v>
      </c>
      <c r="D162" s="58" t="s">
        <v>165</v>
      </c>
      <c r="E162" s="57" t="s">
        <v>31</v>
      </c>
      <c r="F162" s="57">
        <v>2668.2</v>
      </c>
      <c r="G162" s="59" t="s">
        <v>821</v>
      </c>
      <c r="H162" s="60"/>
      <c r="I162" s="60">
        <f t="shared" si="12"/>
        <v>0</v>
      </c>
      <c r="J162" s="61" cm="1">
        <f t="array" ref="J162">IFERROR(_xlfn.IFS(G162="BDI 01",I162*(1+BDI_SERVIÇO),G162="BDI 02",I162*(1+BDI_EQUIPAMENTO)),)</f>
        <v>0</v>
      </c>
    </row>
    <row r="163" spans="1:11" x14ac:dyDescent="0.25">
      <c r="A163" s="56" t="s">
        <v>1049</v>
      </c>
      <c r="B163" s="57" t="s">
        <v>907</v>
      </c>
      <c r="C163" s="57" t="s">
        <v>845</v>
      </c>
      <c r="D163" s="58" t="s">
        <v>843</v>
      </c>
      <c r="E163" s="57" t="s">
        <v>31</v>
      </c>
      <c r="F163" s="57">
        <v>103.87</v>
      </c>
      <c r="G163" s="59" t="s">
        <v>821</v>
      </c>
      <c r="H163" s="60"/>
      <c r="I163" s="60">
        <f t="shared" si="12"/>
        <v>0</v>
      </c>
      <c r="J163" s="61" cm="1">
        <f t="array" ref="J163">IFERROR(_xlfn.IFS(G163="BDI 01",I163*(1+BDI_SERVIÇO),G163="BDI 02",I163*(1+BDI_EQUIPAMENTO)),)</f>
        <v>0</v>
      </c>
    </row>
    <row r="164" spans="1:11" x14ac:dyDescent="0.25">
      <c r="A164" s="56" t="s">
        <v>1052</v>
      </c>
      <c r="B164" s="57" t="s">
        <v>301</v>
      </c>
      <c r="C164" s="57" t="s">
        <v>840</v>
      </c>
      <c r="D164" s="58" t="s">
        <v>302</v>
      </c>
      <c r="E164" s="57" t="s">
        <v>31</v>
      </c>
      <c r="F164" s="57">
        <v>3182.27</v>
      </c>
      <c r="G164" s="59" t="s">
        <v>821</v>
      </c>
      <c r="H164" s="60"/>
      <c r="I164" s="60">
        <f t="shared" si="12"/>
        <v>0</v>
      </c>
      <c r="J164" s="61" cm="1">
        <f t="array" ref="J164">IFERROR(_xlfn.IFS(G164="BDI 01",I164*(1+BDI_SERVIÇO),G164="BDI 02",I164*(1+BDI_EQUIPAMENTO)),)</f>
        <v>0</v>
      </c>
    </row>
    <row r="165" spans="1:11" x14ac:dyDescent="0.25">
      <c r="A165" s="56" t="s">
        <v>1053</v>
      </c>
      <c r="B165" s="57" t="s">
        <v>303</v>
      </c>
      <c r="C165" s="57" t="s">
        <v>840</v>
      </c>
      <c r="D165" s="58" t="s">
        <v>304</v>
      </c>
      <c r="E165" s="57" t="s">
        <v>31</v>
      </c>
      <c r="F165" s="57">
        <v>10552.51</v>
      </c>
      <c r="G165" s="59" t="s">
        <v>821</v>
      </c>
      <c r="H165" s="60"/>
      <c r="I165" s="60">
        <f t="shared" si="12"/>
        <v>0</v>
      </c>
      <c r="J165" s="61" cm="1">
        <f t="array" ref="J165">IFERROR(_xlfn.IFS(G165="BDI 01",I165*(1+BDI_SERVIÇO),G165="BDI 02",I165*(1+BDI_EQUIPAMENTO)),)</f>
        <v>0</v>
      </c>
    </row>
    <row r="166" spans="1:11" x14ac:dyDescent="0.25">
      <c r="A166" s="56" t="s">
        <v>1054</v>
      </c>
      <c r="B166" s="57" t="s">
        <v>309</v>
      </c>
      <c r="C166" s="57" t="s">
        <v>840</v>
      </c>
      <c r="D166" s="58" t="s">
        <v>310</v>
      </c>
      <c r="E166" s="57" t="s">
        <v>31</v>
      </c>
      <c r="F166" s="57">
        <v>3182.27</v>
      </c>
      <c r="G166" s="59" t="s">
        <v>821</v>
      </c>
      <c r="H166" s="60"/>
      <c r="I166" s="60">
        <f t="shared" si="12"/>
        <v>0</v>
      </c>
      <c r="J166" s="61" cm="1">
        <f t="array" ref="J166">IFERROR(_xlfn.IFS(G166="BDI 01",I166*(1+BDI_SERVIÇO),G166="BDI 02",I166*(1+BDI_EQUIPAMENTO)),)</f>
        <v>0</v>
      </c>
    </row>
    <row r="167" spans="1:11" x14ac:dyDescent="0.25">
      <c r="A167" s="56" t="s">
        <v>1055</v>
      </c>
      <c r="B167" s="57" t="s">
        <v>311</v>
      </c>
      <c r="C167" s="57" t="s">
        <v>840</v>
      </c>
      <c r="D167" s="58" t="s">
        <v>312</v>
      </c>
      <c r="E167" s="57" t="s">
        <v>31</v>
      </c>
      <c r="F167" s="57">
        <v>10552.51</v>
      </c>
      <c r="G167" s="59" t="s">
        <v>821</v>
      </c>
      <c r="H167" s="60"/>
      <c r="I167" s="60">
        <f t="shared" si="12"/>
        <v>0</v>
      </c>
      <c r="J167" s="61" cm="1">
        <f t="array" ref="J167">IFERROR(_xlfn.IFS(G167="BDI 01",I167*(1+BDI_SERVIÇO),G167="BDI 02",I167*(1+BDI_EQUIPAMENTO)),)</f>
        <v>0</v>
      </c>
    </row>
    <row r="168" spans="1:11" x14ac:dyDescent="0.25">
      <c r="A168" s="56" t="s">
        <v>1056</v>
      </c>
      <c r="B168" s="57" t="s">
        <v>313</v>
      </c>
      <c r="C168" s="57" t="s">
        <v>840</v>
      </c>
      <c r="D168" s="58" t="s">
        <v>314</v>
      </c>
      <c r="E168" s="57" t="s">
        <v>31</v>
      </c>
      <c r="F168" s="57">
        <v>268.63</v>
      </c>
      <c r="G168" s="59" t="s">
        <v>821</v>
      </c>
      <c r="H168" s="60"/>
      <c r="I168" s="60">
        <f t="shared" si="12"/>
        <v>0</v>
      </c>
      <c r="J168" s="61" cm="1">
        <f t="array" ref="J168">IFERROR(_xlfn.IFS(G168="BDI 01",I168*(1+BDI_SERVIÇO),G168="BDI 02",I168*(1+BDI_EQUIPAMENTO)),)</f>
        <v>0</v>
      </c>
    </row>
    <row r="169" spans="1:11" x14ac:dyDescent="0.25">
      <c r="A169" s="56" t="s">
        <v>1057</v>
      </c>
      <c r="B169" s="57" t="s">
        <v>305</v>
      </c>
      <c r="C169" s="57" t="s">
        <v>840</v>
      </c>
      <c r="D169" s="58" t="s">
        <v>306</v>
      </c>
      <c r="E169" s="57" t="s">
        <v>31</v>
      </c>
      <c r="F169" s="57">
        <v>341.56</v>
      </c>
      <c r="G169" s="59" t="s">
        <v>821</v>
      </c>
      <c r="H169" s="60"/>
      <c r="I169" s="60">
        <f t="shared" si="12"/>
        <v>0</v>
      </c>
      <c r="J169" s="61" cm="1">
        <f t="array" ref="J169">IFERROR(_xlfn.IFS(G169="BDI 01",I169*(1+BDI_SERVIÇO),G169="BDI 02",I169*(1+BDI_EQUIPAMENTO)),)</f>
        <v>0</v>
      </c>
    </row>
    <row r="170" spans="1:11" x14ac:dyDescent="0.25">
      <c r="A170" s="68" t="s">
        <v>896</v>
      </c>
      <c r="B170" s="69"/>
      <c r="C170" s="69"/>
      <c r="D170" s="70" t="s">
        <v>832</v>
      </c>
      <c r="E170" s="69"/>
      <c r="F170" s="69"/>
      <c r="G170" s="71"/>
      <c r="H170" s="72"/>
      <c r="I170" s="73">
        <f>SUM(I171:I293)</f>
        <v>0</v>
      </c>
      <c r="J170" s="74">
        <f>SUM(J171:J293)</f>
        <v>0</v>
      </c>
      <c r="K170" s="62"/>
    </row>
    <row r="171" spans="1:11" x14ac:dyDescent="0.25">
      <c r="A171" s="56" t="s">
        <v>1058</v>
      </c>
      <c r="B171" s="57" t="s">
        <v>414</v>
      </c>
      <c r="C171" s="57" t="s">
        <v>840</v>
      </c>
      <c r="D171" s="58" t="s">
        <v>415</v>
      </c>
      <c r="E171" s="57" t="s">
        <v>34</v>
      </c>
      <c r="F171" s="57">
        <v>38067.120000000003</v>
      </c>
      <c r="G171" s="59" t="s">
        <v>821</v>
      </c>
      <c r="H171" s="60"/>
      <c r="I171" s="60">
        <f t="shared" ref="I171:I183" si="13">ROUND(H171*F171,2)</f>
        <v>0</v>
      </c>
      <c r="J171" s="61" cm="1">
        <f t="array" ref="J171">IFERROR(_xlfn.IFS(G171="BDI 01",I171*(1+BDI_SERVIÇO),G171="BDI 02",I171*(1+BDI_EQUIPAMENTO)),)</f>
        <v>0</v>
      </c>
    </row>
    <row r="172" spans="1:11" x14ac:dyDescent="0.25">
      <c r="A172" s="56" t="s">
        <v>1060</v>
      </c>
      <c r="B172" s="57" t="s">
        <v>416</v>
      </c>
      <c r="C172" s="57" t="s">
        <v>840</v>
      </c>
      <c r="D172" s="58" t="s">
        <v>417</v>
      </c>
      <c r="E172" s="57" t="s">
        <v>34</v>
      </c>
      <c r="F172" s="57">
        <v>19033.560000000001</v>
      </c>
      <c r="G172" s="59" t="s">
        <v>821</v>
      </c>
      <c r="H172" s="60"/>
      <c r="I172" s="60">
        <f t="shared" si="13"/>
        <v>0</v>
      </c>
      <c r="J172" s="61" cm="1">
        <f t="array" ref="J172">IFERROR(_xlfn.IFS(G172="BDI 01",I172*(1+BDI_SERVIÇO),G172="BDI 02",I172*(1+BDI_EQUIPAMENTO)),)</f>
        <v>0</v>
      </c>
    </row>
    <row r="173" spans="1:11" x14ac:dyDescent="0.25">
      <c r="A173" s="56" t="s">
        <v>1043</v>
      </c>
      <c r="B173" s="57" t="s">
        <v>418</v>
      </c>
      <c r="C173" s="57" t="s">
        <v>840</v>
      </c>
      <c r="D173" s="58" t="s">
        <v>419</v>
      </c>
      <c r="E173" s="57" t="s">
        <v>34</v>
      </c>
      <c r="F173" s="57">
        <v>9516.7800000000007</v>
      </c>
      <c r="G173" s="59" t="s">
        <v>821</v>
      </c>
      <c r="H173" s="60"/>
      <c r="I173" s="60">
        <f t="shared" si="13"/>
        <v>0</v>
      </c>
      <c r="J173" s="61" cm="1">
        <f t="array" ref="J173">IFERROR(_xlfn.IFS(G173="BDI 01",I173*(1+BDI_SERVIÇO),G173="BDI 02",I173*(1+BDI_EQUIPAMENTO)),)</f>
        <v>0</v>
      </c>
    </row>
    <row r="174" spans="1:11" x14ac:dyDescent="0.25">
      <c r="A174" s="56" t="s">
        <v>1061</v>
      </c>
      <c r="B174" s="57" t="s">
        <v>420</v>
      </c>
      <c r="C174" s="57" t="s">
        <v>840</v>
      </c>
      <c r="D174" s="58" t="s">
        <v>421</v>
      </c>
      <c r="E174" s="57" t="s">
        <v>34</v>
      </c>
      <c r="F174" s="57">
        <v>6090.74</v>
      </c>
      <c r="G174" s="59" t="s">
        <v>821</v>
      </c>
      <c r="H174" s="60"/>
      <c r="I174" s="60">
        <f t="shared" si="13"/>
        <v>0</v>
      </c>
      <c r="J174" s="61" cm="1">
        <f t="array" ref="J174">IFERROR(_xlfn.IFS(G174="BDI 01",I174*(1+BDI_SERVIÇO),G174="BDI 02",I174*(1+BDI_EQUIPAMENTO)),)</f>
        <v>0</v>
      </c>
    </row>
    <row r="175" spans="1:11" x14ac:dyDescent="0.25">
      <c r="A175" s="56" t="s">
        <v>1062</v>
      </c>
      <c r="B175" s="57" t="s">
        <v>422</v>
      </c>
      <c r="C175" s="57" t="s">
        <v>840</v>
      </c>
      <c r="D175" s="58" t="s">
        <v>423</v>
      </c>
      <c r="E175" s="57" t="s">
        <v>34</v>
      </c>
      <c r="F175" s="57">
        <v>5329.41</v>
      </c>
      <c r="G175" s="59" t="s">
        <v>821</v>
      </c>
      <c r="H175" s="60"/>
      <c r="I175" s="60">
        <f t="shared" si="13"/>
        <v>0</v>
      </c>
      <c r="J175" s="61" cm="1">
        <f t="array" ref="J175">IFERROR(_xlfn.IFS(G175="BDI 01",I175*(1+BDI_SERVIÇO),G175="BDI 02",I175*(1+BDI_EQUIPAMENTO)),)</f>
        <v>0</v>
      </c>
    </row>
    <row r="176" spans="1:11" x14ac:dyDescent="0.25">
      <c r="A176" s="56" t="s">
        <v>1063</v>
      </c>
      <c r="B176" s="57" t="s">
        <v>424</v>
      </c>
      <c r="C176" s="57" t="s">
        <v>840</v>
      </c>
      <c r="D176" s="58" t="s">
        <v>425</v>
      </c>
      <c r="E176" s="57" t="s">
        <v>34</v>
      </c>
      <c r="F176" s="57">
        <v>4568.0600000000004</v>
      </c>
      <c r="G176" s="59" t="s">
        <v>821</v>
      </c>
      <c r="H176" s="60"/>
      <c r="I176" s="60">
        <f t="shared" si="13"/>
        <v>0</v>
      </c>
      <c r="J176" s="61" cm="1">
        <f t="array" ref="J176">IFERROR(_xlfn.IFS(G176="BDI 01",I176*(1+BDI_SERVIÇO),G176="BDI 02",I176*(1+BDI_EQUIPAMENTO)),)</f>
        <v>0</v>
      </c>
    </row>
    <row r="177" spans="1:10" x14ac:dyDescent="0.25">
      <c r="A177" s="56" t="s">
        <v>1064</v>
      </c>
      <c r="B177" s="57" t="s">
        <v>426</v>
      </c>
      <c r="C177" s="57" t="s">
        <v>840</v>
      </c>
      <c r="D177" s="58" t="s">
        <v>427</v>
      </c>
      <c r="E177" s="57" t="s">
        <v>34</v>
      </c>
      <c r="F177" s="57">
        <v>3806.72</v>
      </c>
      <c r="G177" s="59" t="s">
        <v>821</v>
      </c>
      <c r="H177" s="60"/>
      <c r="I177" s="60">
        <f t="shared" si="13"/>
        <v>0</v>
      </c>
      <c r="J177" s="61" cm="1">
        <f t="array" ref="J177">IFERROR(_xlfn.IFS(G177="BDI 01",I177*(1+BDI_SERVIÇO),G177="BDI 02",I177*(1+BDI_EQUIPAMENTO)),)</f>
        <v>0</v>
      </c>
    </row>
    <row r="178" spans="1:10" x14ac:dyDescent="0.25">
      <c r="A178" s="56" t="s">
        <v>1065</v>
      </c>
      <c r="B178" s="57" t="s">
        <v>428</v>
      </c>
      <c r="C178" s="57" t="s">
        <v>840</v>
      </c>
      <c r="D178" s="58" t="s">
        <v>429</v>
      </c>
      <c r="E178" s="57" t="s">
        <v>34</v>
      </c>
      <c r="F178" s="57">
        <v>3045.37</v>
      </c>
      <c r="G178" s="59" t="s">
        <v>821</v>
      </c>
      <c r="H178" s="60"/>
      <c r="I178" s="60">
        <f t="shared" si="13"/>
        <v>0</v>
      </c>
      <c r="J178" s="61" cm="1">
        <f t="array" ref="J178">IFERROR(_xlfn.IFS(G178="BDI 01",I178*(1+BDI_SERVIÇO),G178="BDI 02",I178*(1+BDI_EQUIPAMENTO)),)</f>
        <v>0</v>
      </c>
    </row>
    <row r="179" spans="1:10" x14ac:dyDescent="0.25">
      <c r="A179" s="56" t="s">
        <v>1066</v>
      </c>
      <c r="B179" s="57" t="s">
        <v>430</v>
      </c>
      <c r="C179" s="57" t="s">
        <v>840</v>
      </c>
      <c r="D179" s="58" t="s">
        <v>431</v>
      </c>
      <c r="E179" s="57" t="s">
        <v>34</v>
      </c>
      <c r="F179" s="57">
        <v>2284.0300000000002</v>
      </c>
      <c r="G179" s="59" t="s">
        <v>821</v>
      </c>
      <c r="H179" s="60"/>
      <c r="I179" s="60">
        <f t="shared" si="13"/>
        <v>0</v>
      </c>
      <c r="J179" s="61" cm="1">
        <f t="array" ref="J179">IFERROR(_xlfn.IFS(G179="BDI 01",I179*(1+BDI_SERVIÇO),G179="BDI 02",I179*(1+BDI_EQUIPAMENTO)),)</f>
        <v>0</v>
      </c>
    </row>
    <row r="180" spans="1:10" x14ac:dyDescent="0.25">
      <c r="A180" s="56" t="s">
        <v>1067</v>
      </c>
      <c r="B180" s="57" t="s">
        <v>432</v>
      </c>
      <c r="C180" s="57" t="s">
        <v>840</v>
      </c>
      <c r="D180" s="58" t="s">
        <v>433</v>
      </c>
      <c r="E180" s="57" t="s">
        <v>34</v>
      </c>
      <c r="F180" s="57">
        <v>1522.69</v>
      </c>
      <c r="G180" s="59" t="s">
        <v>821</v>
      </c>
      <c r="H180" s="60"/>
      <c r="I180" s="60">
        <f t="shared" si="13"/>
        <v>0</v>
      </c>
      <c r="J180" s="61" cm="1">
        <f t="array" ref="J180">IFERROR(_xlfn.IFS(G180="BDI 01",I180*(1+BDI_SERVIÇO),G180="BDI 02",I180*(1+BDI_EQUIPAMENTO)),)</f>
        <v>0</v>
      </c>
    </row>
    <row r="181" spans="1:10" x14ac:dyDescent="0.25">
      <c r="A181" s="56" t="s">
        <v>1068</v>
      </c>
      <c r="B181" s="57" t="s">
        <v>434</v>
      </c>
      <c r="C181" s="57" t="s">
        <v>840</v>
      </c>
      <c r="D181" s="58" t="s">
        <v>435</v>
      </c>
      <c r="E181" s="57" t="s">
        <v>34</v>
      </c>
      <c r="F181" s="57">
        <v>1142.02</v>
      </c>
      <c r="G181" s="59" t="s">
        <v>821</v>
      </c>
      <c r="H181" s="60"/>
      <c r="I181" s="60">
        <f t="shared" si="13"/>
        <v>0</v>
      </c>
      <c r="J181" s="61" cm="1">
        <f t="array" ref="J181">IFERROR(_xlfn.IFS(G181="BDI 01",I181*(1+BDI_SERVIÇO),G181="BDI 02",I181*(1+BDI_EQUIPAMENTO)),)</f>
        <v>0</v>
      </c>
    </row>
    <row r="182" spans="1:10" x14ac:dyDescent="0.25">
      <c r="A182" s="56" t="s">
        <v>1069</v>
      </c>
      <c r="B182" s="57" t="s">
        <v>436</v>
      </c>
      <c r="C182" s="57" t="s">
        <v>840</v>
      </c>
      <c r="D182" s="58" t="s">
        <v>437</v>
      </c>
      <c r="E182" s="57" t="s">
        <v>34</v>
      </c>
      <c r="F182" s="57">
        <v>137.05000000000001</v>
      </c>
      <c r="G182" s="59" t="s">
        <v>821</v>
      </c>
      <c r="H182" s="60"/>
      <c r="I182" s="60">
        <f t="shared" si="13"/>
        <v>0</v>
      </c>
      <c r="J182" s="61" cm="1">
        <f t="array" ref="J182">IFERROR(_xlfn.IFS(G182="BDI 01",I182*(1+BDI_SERVIÇO),G182="BDI 02",I182*(1+BDI_EQUIPAMENTO)),)</f>
        <v>0</v>
      </c>
    </row>
    <row r="183" spans="1:10" x14ac:dyDescent="0.25">
      <c r="A183" s="56" t="s">
        <v>1070</v>
      </c>
      <c r="B183" s="64" t="s">
        <v>438</v>
      </c>
      <c r="C183" s="64" t="s">
        <v>840</v>
      </c>
      <c r="D183" s="58" t="s">
        <v>439</v>
      </c>
      <c r="E183" s="57" t="s">
        <v>34</v>
      </c>
      <c r="F183" s="64">
        <v>256.95999999999998</v>
      </c>
      <c r="G183" s="59" t="s">
        <v>821</v>
      </c>
      <c r="H183" s="60"/>
      <c r="I183" s="66">
        <f t="shared" si="13"/>
        <v>0</v>
      </c>
      <c r="J183" s="67" cm="1">
        <f t="array" ref="J183">IFERROR(_xlfn.IFS(G183="BDI 01",I183*(1+BDI_SERVIÇO),G183="BDI 02",I183*(1+BDI_EQUIPAMENTO)),)</f>
        <v>0</v>
      </c>
    </row>
    <row r="184" spans="1:10" x14ac:dyDescent="0.25">
      <c r="A184" s="56" t="s">
        <v>1071</v>
      </c>
      <c r="B184" s="64" t="s">
        <v>446</v>
      </c>
      <c r="C184" s="64" t="s">
        <v>840</v>
      </c>
      <c r="D184" s="58" t="s">
        <v>447</v>
      </c>
      <c r="E184" s="57" t="s">
        <v>9</v>
      </c>
      <c r="F184" s="64">
        <v>589</v>
      </c>
      <c r="G184" s="59" t="s">
        <v>821</v>
      </c>
      <c r="H184" s="60"/>
      <c r="I184" s="66">
        <f t="shared" ref="I184:I220" si="14">ROUND(H184*F184,2)</f>
        <v>0</v>
      </c>
      <c r="J184" s="67" cm="1">
        <f t="array" ref="J184">IFERROR(_xlfn.IFS(G184="BDI 01",I184*(1+BDI_SERVIÇO),G184="BDI 02",I184*(1+BDI_EQUIPAMENTO)),)</f>
        <v>0</v>
      </c>
    </row>
    <row r="185" spans="1:10" x14ac:dyDescent="0.25">
      <c r="A185" s="56" t="s">
        <v>1072</v>
      </c>
      <c r="B185" s="64" t="s">
        <v>448</v>
      </c>
      <c r="C185" s="64" t="s">
        <v>840</v>
      </c>
      <c r="D185" s="58" t="s">
        <v>449</v>
      </c>
      <c r="E185" s="57" t="s">
        <v>38</v>
      </c>
      <c r="F185" s="64">
        <v>912</v>
      </c>
      <c r="G185" s="59" t="s">
        <v>821</v>
      </c>
      <c r="H185" s="60"/>
      <c r="I185" s="66">
        <f t="shared" si="14"/>
        <v>0</v>
      </c>
      <c r="J185" s="67" cm="1">
        <f t="array" ref="J185">IFERROR(_xlfn.IFS(G185="BDI 01",I185*(1+BDI_SERVIÇO),G185="BDI 02",I185*(1+BDI_EQUIPAMENTO)),)</f>
        <v>0</v>
      </c>
    </row>
    <row r="186" spans="1:10" x14ac:dyDescent="0.25">
      <c r="A186" s="56" t="s">
        <v>1073</v>
      </c>
      <c r="B186" s="64" t="s">
        <v>450</v>
      </c>
      <c r="C186" s="64" t="s">
        <v>840</v>
      </c>
      <c r="D186" s="58" t="s">
        <v>451</v>
      </c>
      <c r="E186" s="57" t="s">
        <v>38</v>
      </c>
      <c r="F186" s="64">
        <v>570</v>
      </c>
      <c r="G186" s="59" t="s">
        <v>821</v>
      </c>
      <c r="H186" s="60"/>
      <c r="I186" s="66">
        <f t="shared" si="14"/>
        <v>0</v>
      </c>
      <c r="J186" s="67" cm="1">
        <f t="array" ref="J186">IFERROR(_xlfn.IFS(G186="BDI 01",I186*(1+BDI_SERVIÇO),G186="BDI 02",I186*(1+BDI_EQUIPAMENTO)),)</f>
        <v>0</v>
      </c>
    </row>
    <row r="187" spans="1:10" x14ac:dyDescent="0.25">
      <c r="A187" s="56" t="s">
        <v>1074</v>
      </c>
      <c r="B187" s="64" t="s">
        <v>452</v>
      </c>
      <c r="C187" s="64" t="s">
        <v>840</v>
      </c>
      <c r="D187" s="58" t="s">
        <v>453</v>
      </c>
      <c r="E187" s="57" t="s">
        <v>38</v>
      </c>
      <c r="F187" s="64">
        <v>274</v>
      </c>
      <c r="G187" s="59" t="s">
        <v>821</v>
      </c>
      <c r="H187" s="60"/>
      <c r="I187" s="66">
        <f t="shared" si="14"/>
        <v>0</v>
      </c>
      <c r="J187" s="67" cm="1">
        <f t="array" ref="J187">IFERROR(_xlfn.IFS(G187="BDI 01",I187*(1+BDI_SERVIÇO),G187="BDI 02",I187*(1+BDI_EQUIPAMENTO)),)</f>
        <v>0</v>
      </c>
    </row>
    <row r="188" spans="1:10" x14ac:dyDescent="0.25">
      <c r="A188" s="56" t="s">
        <v>1075</v>
      </c>
      <c r="B188" s="64" t="s">
        <v>454</v>
      </c>
      <c r="C188" s="64" t="s">
        <v>840</v>
      </c>
      <c r="D188" s="58" t="s">
        <v>455</v>
      </c>
      <c r="E188" s="57" t="s">
        <v>38</v>
      </c>
      <c r="F188" s="64">
        <v>55</v>
      </c>
      <c r="G188" s="59" t="s">
        <v>821</v>
      </c>
      <c r="H188" s="60"/>
      <c r="I188" s="66">
        <f t="shared" si="14"/>
        <v>0</v>
      </c>
      <c r="J188" s="67" cm="1">
        <f t="array" ref="J188">IFERROR(_xlfn.IFS(G188="BDI 01",I188*(1+BDI_SERVIÇO),G188="BDI 02",I188*(1+BDI_EQUIPAMENTO)),)</f>
        <v>0</v>
      </c>
    </row>
    <row r="189" spans="1:10" ht="25.5" x14ac:dyDescent="0.25">
      <c r="A189" s="56" t="s">
        <v>1076</v>
      </c>
      <c r="B189" s="64" t="s">
        <v>502</v>
      </c>
      <c r="C189" s="64" t="s">
        <v>840</v>
      </c>
      <c r="D189" s="58" t="s">
        <v>503</v>
      </c>
      <c r="E189" s="57" t="s">
        <v>9</v>
      </c>
      <c r="F189" s="64">
        <v>186</v>
      </c>
      <c r="G189" s="59" t="s">
        <v>821</v>
      </c>
      <c r="H189" s="60"/>
      <c r="I189" s="66">
        <f t="shared" si="14"/>
        <v>0</v>
      </c>
      <c r="J189" s="67" cm="1">
        <f t="array" ref="J189">IFERROR(_xlfn.IFS(G189="BDI 01",I189*(1+BDI_SERVIÇO),G189="BDI 02",I189*(1+BDI_EQUIPAMENTO)),)</f>
        <v>0</v>
      </c>
    </row>
    <row r="190" spans="1:10" ht="25.5" x14ac:dyDescent="0.25">
      <c r="A190" s="56" t="s">
        <v>1077</v>
      </c>
      <c r="B190" s="64" t="s">
        <v>504</v>
      </c>
      <c r="C190" s="64" t="s">
        <v>840</v>
      </c>
      <c r="D190" s="58" t="s">
        <v>505</v>
      </c>
      <c r="E190" s="57" t="s">
        <v>9</v>
      </c>
      <c r="F190" s="64">
        <v>8</v>
      </c>
      <c r="G190" s="59" t="s">
        <v>821</v>
      </c>
      <c r="H190" s="60"/>
      <c r="I190" s="66">
        <f t="shared" si="14"/>
        <v>0</v>
      </c>
      <c r="J190" s="67" cm="1">
        <f t="array" ref="J190">IFERROR(_xlfn.IFS(G190="BDI 01",I190*(1+BDI_SERVIÇO),G190="BDI 02",I190*(1+BDI_EQUIPAMENTO)),)</f>
        <v>0</v>
      </c>
    </row>
    <row r="191" spans="1:10" ht="25.5" x14ac:dyDescent="0.25">
      <c r="A191" s="56" t="s">
        <v>1078</v>
      </c>
      <c r="B191" s="64" t="s">
        <v>500</v>
      </c>
      <c r="C191" s="64" t="s">
        <v>840</v>
      </c>
      <c r="D191" s="58" t="s">
        <v>501</v>
      </c>
      <c r="E191" s="57" t="s">
        <v>9</v>
      </c>
      <c r="F191" s="64">
        <v>42</v>
      </c>
      <c r="G191" s="59" t="s">
        <v>821</v>
      </c>
      <c r="H191" s="60"/>
      <c r="I191" s="66">
        <f t="shared" si="14"/>
        <v>0</v>
      </c>
      <c r="J191" s="67" cm="1">
        <f t="array" ref="J191">IFERROR(_xlfn.IFS(G191="BDI 01",I191*(1+BDI_SERVIÇO),G191="BDI 02",I191*(1+BDI_EQUIPAMENTO)),)</f>
        <v>0</v>
      </c>
    </row>
    <row r="192" spans="1:10" ht="25.5" x14ac:dyDescent="0.25">
      <c r="A192" s="56" t="s">
        <v>1079</v>
      </c>
      <c r="B192" s="64" t="s">
        <v>496</v>
      </c>
      <c r="C192" s="64" t="s">
        <v>840</v>
      </c>
      <c r="D192" s="58" t="s">
        <v>497</v>
      </c>
      <c r="E192" s="57" t="s">
        <v>9</v>
      </c>
      <c r="F192" s="64">
        <v>24</v>
      </c>
      <c r="G192" s="59" t="s">
        <v>821</v>
      </c>
      <c r="H192" s="60"/>
      <c r="I192" s="66">
        <f t="shared" si="14"/>
        <v>0</v>
      </c>
      <c r="J192" s="67" cm="1">
        <f t="array" ref="J192">IFERROR(_xlfn.IFS(G192="BDI 01",I192*(1+BDI_SERVIÇO),G192="BDI 02",I192*(1+BDI_EQUIPAMENTO)),)</f>
        <v>0</v>
      </c>
    </row>
    <row r="193" spans="1:10" ht="25.5" x14ac:dyDescent="0.25">
      <c r="A193" s="56" t="s">
        <v>1080</v>
      </c>
      <c r="B193" s="64" t="s">
        <v>498</v>
      </c>
      <c r="C193" s="64" t="s">
        <v>840</v>
      </c>
      <c r="D193" s="58" t="s">
        <v>499</v>
      </c>
      <c r="E193" s="57" t="s">
        <v>9</v>
      </c>
      <c r="F193" s="64">
        <v>512</v>
      </c>
      <c r="G193" s="59" t="s">
        <v>821</v>
      </c>
      <c r="H193" s="60"/>
      <c r="I193" s="66">
        <f t="shared" si="14"/>
        <v>0</v>
      </c>
      <c r="J193" s="67" cm="1">
        <f t="array" ref="J193">IFERROR(_xlfn.IFS(G193="BDI 01",I193*(1+BDI_SERVIÇO),G193="BDI 02",I193*(1+BDI_EQUIPAMENTO)),)</f>
        <v>0</v>
      </c>
    </row>
    <row r="194" spans="1:10" x14ac:dyDescent="0.25">
      <c r="A194" s="56" t="s">
        <v>1081</v>
      </c>
      <c r="B194" s="64" t="s">
        <v>492</v>
      </c>
      <c r="C194" s="64" t="s">
        <v>840</v>
      </c>
      <c r="D194" s="58" t="s">
        <v>493</v>
      </c>
      <c r="E194" s="57" t="s">
        <v>9</v>
      </c>
      <c r="F194" s="64">
        <v>10</v>
      </c>
      <c r="G194" s="59" t="s">
        <v>821</v>
      </c>
      <c r="H194" s="60"/>
      <c r="I194" s="66">
        <f t="shared" si="14"/>
        <v>0</v>
      </c>
      <c r="J194" s="67" cm="1">
        <f t="array" ref="J194">IFERROR(_xlfn.IFS(G194="BDI 01",I194*(1+BDI_SERVIÇO),G194="BDI 02",I194*(1+BDI_EQUIPAMENTO)),)</f>
        <v>0</v>
      </c>
    </row>
    <row r="195" spans="1:10" x14ac:dyDescent="0.25">
      <c r="A195" s="56" t="s">
        <v>1082</v>
      </c>
      <c r="B195" s="64" t="s">
        <v>494</v>
      </c>
      <c r="C195" s="64" t="s">
        <v>840</v>
      </c>
      <c r="D195" s="58" t="s">
        <v>495</v>
      </c>
      <c r="E195" s="57" t="s">
        <v>9</v>
      </c>
      <c r="F195" s="64">
        <v>10</v>
      </c>
      <c r="G195" s="59" t="s">
        <v>821</v>
      </c>
      <c r="H195" s="60"/>
      <c r="I195" s="66">
        <f t="shared" si="14"/>
        <v>0</v>
      </c>
      <c r="J195" s="67" cm="1">
        <f t="array" ref="J195">IFERROR(_xlfn.IFS(G195="BDI 01",I195*(1+BDI_SERVIÇO),G195="BDI 02",I195*(1+BDI_EQUIPAMENTO)),)</f>
        <v>0</v>
      </c>
    </row>
    <row r="196" spans="1:10" ht="25.5" x14ac:dyDescent="0.25">
      <c r="A196" s="56" t="s">
        <v>1083</v>
      </c>
      <c r="B196" s="64" t="s">
        <v>490</v>
      </c>
      <c r="C196" s="64" t="s">
        <v>840</v>
      </c>
      <c r="D196" s="58" t="s">
        <v>491</v>
      </c>
      <c r="E196" s="57" t="s">
        <v>9</v>
      </c>
      <c r="F196" s="64">
        <v>10</v>
      </c>
      <c r="G196" s="59" t="s">
        <v>821</v>
      </c>
      <c r="H196" s="60"/>
      <c r="I196" s="66">
        <f t="shared" si="14"/>
        <v>0</v>
      </c>
      <c r="J196" s="67" cm="1">
        <f t="array" ref="J196">IFERROR(_xlfn.IFS(G196="BDI 01",I196*(1+BDI_SERVIÇO),G196="BDI 02",I196*(1+BDI_EQUIPAMENTO)),)</f>
        <v>0</v>
      </c>
    </row>
    <row r="197" spans="1:10" x14ac:dyDescent="0.25">
      <c r="A197" s="56" t="s">
        <v>1084</v>
      </c>
      <c r="B197" s="64" t="s">
        <v>484</v>
      </c>
      <c r="C197" s="64" t="s">
        <v>840</v>
      </c>
      <c r="D197" s="58" t="s">
        <v>485</v>
      </c>
      <c r="E197" s="57" t="s">
        <v>9</v>
      </c>
      <c r="F197" s="64">
        <v>186</v>
      </c>
      <c r="G197" s="59" t="s">
        <v>821</v>
      </c>
      <c r="H197" s="60"/>
      <c r="I197" s="66">
        <f t="shared" si="14"/>
        <v>0</v>
      </c>
      <c r="J197" s="67" cm="1">
        <f t="array" ref="J197">IFERROR(_xlfn.IFS(G197="BDI 01",I197*(1+BDI_SERVIÇO),G197="BDI 02",I197*(1+BDI_EQUIPAMENTO)),)</f>
        <v>0</v>
      </c>
    </row>
    <row r="198" spans="1:10" x14ac:dyDescent="0.25">
      <c r="A198" s="56" t="s">
        <v>1085</v>
      </c>
      <c r="B198" s="64" t="s">
        <v>486</v>
      </c>
      <c r="C198" s="64" t="s">
        <v>840</v>
      </c>
      <c r="D198" s="58" t="s">
        <v>487</v>
      </c>
      <c r="E198" s="57" t="s">
        <v>9</v>
      </c>
      <c r="F198" s="64">
        <v>578</v>
      </c>
      <c r="G198" s="59" t="s">
        <v>821</v>
      </c>
      <c r="H198" s="60"/>
      <c r="I198" s="66">
        <f t="shared" si="14"/>
        <v>0</v>
      </c>
      <c r="J198" s="67" cm="1">
        <f t="array" ref="J198">IFERROR(_xlfn.IFS(G198="BDI 01",I198*(1+BDI_SERVIÇO),G198="BDI 02",I198*(1+BDI_EQUIPAMENTO)),)</f>
        <v>0</v>
      </c>
    </row>
    <row r="199" spans="1:10" x14ac:dyDescent="0.25">
      <c r="A199" s="56" t="s">
        <v>1086</v>
      </c>
      <c r="B199" s="64" t="s">
        <v>488</v>
      </c>
      <c r="C199" s="64" t="s">
        <v>840</v>
      </c>
      <c r="D199" s="58" t="s">
        <v>489</v>
      </c>
      <c r="E199" s="57" t="s">
        <v>9</v>
      </c>
      <c r="F199" s="64">
        <v>8</v>
      </c>
      <c r="G199" s="59" t="s">
        <v>821</v>
      </c>
      <c r="H199" s="60"/>
      <c r="I199" s="66">
        <f t="shared" si="14"/>
        <v>0</v>
      </c>
      <c r="J199" s="67" cm="1">
        <f t="array" ref="J199">IFERROR(_xlfn.IFS(G199="BDI 01",I199*(1+BDI_SERVIÇO),G199="BDI 02",I199*(1+BDI_EQUIPAMENTO)),)</f>
        <v>0</v>
      </c>
    </row>
    <row r="200" spans="1:10" x14ac:dyDescent="0.25">
      <c r="A200" s="56" t="s">
        <v>1087</v>
      </c>
      <c r="B200" s="64" t="s">
        <v>456</v>
      </c>
      <c r="C200" s="64" t="s">
        <v>840</v>
      </c>
      <c r="D200" s="58" t="s">
        <v>457</v>
      </c>
      <c r="E200" s="57" t="s">
        <v>38</v>
      </c>
      <c r="F200" s="64">
        <v>185</v>
      </c>
      <c r="G200" s="59" t="s">
        <v>821</v>
      </c>
      <c r="H200" s="60"/>
      <c r="I200" s="66">
        <f t="shared" si="14"/>
        <v>0</v>
      </c>
      <c r="J200" s="67" cm="1">
        <f t="array" ref="J200">IFERROR(_xlfn.IFS(G200="BDI 01",I200*(1+BDI_SERVIÇO),G200="BDI 02",I200*(1+BDI_EQUIPAMENTO)),)</f>
        <v>0</v>
      </c>
    </row>
    <row r="201" spans="1:10" x14ac:dyDescent="0.25">
      <c r="A201" s="56" t="s">
        <v>1088</v>
      </c>
      <c r="B201" s="64" t="s">
        <v>458</v>
      </c>
      <c r="C201" s="64" t="s">
        <v>840</v>
      </c>
      <c r="D201" s="58" t="s">
        <v>459</v>
      </c>
      <c r="E201" s="57" t="s">
        <v>38</v>
      </c>
      <c r="F201" s="64">
        <v>28</v>
      </c>
      <c r="G201" s="59" t="s">
        <v>821</v>
      </c>
      <c r="H201" s="60"/>
      <c r="I201" s="66">
        <f t="shared" si="14"/>
        <v>0</v>
      </c>
      <c r="J201" s="67" cm="1">
        <f t="array" ref="J201">IFERROR(_xlfn.IFS(G201="BDI 01",I201*(1+BDI_SERVIÇO),G201="BDI 02",I201*(1+BDI_EQUIPAMENTO)),)</f>
        <v>0</v>
      </c>
    </row>
    <row r="202" spans="1:10" ht="25.5" x14ac:dyDescent="0.25">
      <c r="A202" s="56" t="s">
        <v>1089</v>
      </c>
      <c r="B202" s="64" t="s">
        <v>747</v>
      </c>
      <c r="C202" s="64" t="s">
        <v>840</v>
      </c>
      <c r="D202" s="58" t="s">
        <v>748</v>
      </c>
      <c r="E202" s="57" t="s">
        <v>9</v>
      </c>
      <c r="F202" s="64">
        <v>55</v>
      </c>
      <c r="G202" s="59" t="s">
        <v>821</v>
      </c>
      <c r="H202" s="60"/>
      <c r="I202" s="66">
        <f t="shared" si="14"/>
        <v>0</v>
      </c>
      <c r="J202" s="67" cm="1">
        <f t="array" ref="J202">IFERROR(_xlfn.IFS(G202="BDI 01",I202*(1+BDI_SERVIÇO),G202="BDI 02",I202*(1+BDI_EQUIPAMENTO)),)</f>
        <v>0</v>
      </c>
    </row>
    <row r="203" spans="1:10" x14ac:dyDescent="0.25">
      <c r="A203" s="56" t="s">
        <v>1090</v>
      </c>
      <c r="B203" s="64" t="s">
        <v>1410</v>
      </c>
      <c r="C203" s="64" t="s">
        <v>840</v>
      </c>
      <c r="D203" s="58" t="s">
        <v>1411</v>
      </c>
      <c r="E203" s="57" t="s">
        <v>34</v>
      </c>
      <c r="F203" s="64">
        <v>550</v>
      </c>
      <c r="G203" s="59" t="s">
        <v>821</v>
      </c>
      <c r="H203" s="60"/>
      <c r="I203" s="66">
        <f t="shared" si="14"/>
        <v>0</v>
      </c>
      <c r="J203" s="67" cm="1">
        <f t="array" ref="J203">IFERROR(_xlfn.IFS(G203="BDI 01",I203*(1+BDI_SERVIÇO),G203="BDI 02",I203*(1+BDI_EQUIPAMENTO)),)</f>
        <v>0</v>
      </c>
    </row>
    <row r="204" spans="1:10" x14ac:dyDescent="0.25">
      <c r="A204" s="56" t="s">
        <v>1091</v>
      </c>
      <c r="B204" s="64" t="s">
        <v>1412</v>
      </c>
      <c r="C204" s="64" t="s">
        <v>840</v>
      </c>
      <c r="D204" s="58" t="s">
        <v>1413</v>
      </c>
      <c r="E204" s="57" t="s">
        <v>34</v>
      </c>
      <c r="F204" s="64">
        <v>850</v>
      </c>
      <c r="G204" s="59" t="s">
        <v>821</v>
      </c>
      <c r="H204" s="60"/>
      <c r="I204" s="66">
        <f t="shared" si="14"/>
        <v>0</v>
      </c>
      <c r="J204" s="67" cm="1">
        <f t="array" ref="J204">IFERROR(_xlfn.IFS(G204="BDI 01",I204*(1+BDI_SERVIÇO),G204="BDI 02",I204*(1+BDI_EQUIPAMENTO)),)</f>
        <v>0</v>
      </c>
    </row>
    <row r="205" spans="1:10" x14ac:dyDescent="0.25">
      <c r="A205" s="56" t="s">
        <v>1092</v>
      </c>
      <c r="B205" s="64" t="s">
        <v>384</v>
      </c>
      <c r="C205" s="64" t="s">
        <v>840</v>
      </c>
      <c r="D205" s="58" t="s">
        <v>385</v>
      </c>
      <c r="E205" s="57" t="s">
        <v>34</v>
      </c>
      <c r="F205" s="64">
        <v>4392.3599999999997</v>
      </c>
      <c r="G205" s="59" t="s">
        <v>821</v>
      </c>
      <c r="H205" s="60"/>
      <c r="I205" s="66">
        <f t="shared" si="14"/>
        <v>0</v>
      </c>
      <c r="J205" s="67" cm="1">
        <f t="array" ref="J205">IFERROR(_xlfn.IFS(G205="BDI 01",I205*(1+BDI_SERVIÇO),G205="BDI 02",I205*(1+BDI_EQUIPAMENTO)),)</f>
        <v>0</v>
      </c>
    </row>
    <row r="206" spans="1:10" x14ac:dyDescent="0.25">
      <c r="A206" s="56" t="s">
        <v>1093</v>
      </c>
      <c r="B206" s="64" t="s">
        <v>378</v>
      </c>
      <c r="C206" s="64" t="s">
        <v>840</v>
      </c>
      <c r="D206" s="58" t="s">
        <v>1361</v>
      </c>
      <c r="E206" s="57" t="s">
        <v>34</v>
      </c>
      <c r="F206" s="64">
        <v>878.47199999999987</v>
      </c>
      <c r="G206" s="59" t="s">
        <v>821</v>
      </c>
      <c r="H206" s="60"/>
      <c r="I206" s="66">
        <f t="shared" si="14"/>
        <v>0</v>
      </c>
      <c r="J206" s="67" cm="1">
        <f t="array" ref="J206">IFERROR(_xlfn.IFS(G206="BDI 01",I206*(1+BDI_SERVIÇO),G206="BDI 02",I206*(1+BDI_EQUIPAMENTO)),)</f>
        <v>0</v>
      </c>
    </row>
    <row r="207" spans="1:10" x14ac:dyDescent="0.25">
      <c r="A207" s="56" t="s">
        <v>1094</v>
      </c>
      <c r="B207" s="64" t="s">
        <v>379</v>
      </c>
      <c r="C207" s="64" t="s">
        <v>840</v>
      </c>
      <c r="D207" s="58" t="s">
        <v>1362</v>
      </c>
      <c r="E207" s="57" t="s">
        <v>34</v>
      </c>
      <c r="F207" s="64">
        <v>614.928</v>
      </c>
      <c r="G207" s="59" t="s">
        <v>821</v>
      </c>
      <c r="H207" s="60"/>
      <c r="I207" s="66">
        <f t="shared" si="14"/>
        <v>0</v>
      </c>
      <c r="J207" s="67" cm="1">
        <f t="array" ref="J207">IFERROR(_xlfn.IFS(G207="BDI 01",I207*(1+BDI_SERVIÇO),G207="BDI 02",I207*(1+BDI_EQUIPAMENTO)),)</f>
        <v>0</v>
      </c>
    </row>
    <row r="208" spans="1:10" x14ac:dyDescent="0.25">
      <c r="A208" s="56" t="s">
        <v>1095</v>
      </c>
      <c r="B208" s="64" t="s">
        <v>460</v>
      </c>
      <c r="C208" s="64" t="s">
        <v>840</v>
      </c>
      <c r="D208" s="58" t="s">
        <v>461</v>
      </c>
      <c r="E208" s="57" t="s">
        <v>38</v>
      </c>
      <c r="F208" s="64">
        <v>293</v>
      </c>
      <c r="G208" s="59" t="s">
        <v>821</v>
      </c>
      <c r="H208" s="60"/>
      <c r="I208" s="66">
        <f t="shared" si="14"/>
        <v>0</v>
      </c>
      <c r="J208" s="67" cm="1">
        <f t="array" ref="J208">IFERROR(_xlfn.IFS(G208="BDI 01",I208*(1+BDI_SERVIÇO),G208="BDI 02",I208*(1+BDI_EQUIPAMENTO)),)</f>
        <v>0</v>
      </c>
    </row>
    <row r="209" spans="1:10" x14ac:dyDescent="0.25">
      <c r="A209" s="56" t="s">
        <v>1096</v>
      </c>
      <c r="B209" s="64" t="s">
        <v>462</v>
      </c>
      <c r="C209" s="64" t="s">
        <v>840</v>
      </c>
      <c r="D209" s="58" t="s">
        <v>463</v>
      </c>
      <c r="E209" s="57" t="s">
        <v>38</v>
      </c>
      <c r="F209" s="64">
        <v>205</v>
      </c>
      <c r="G209" s="59" t="s">
        <v>821</v>
      </c>
      <c r="H209" s="60"/>
      <c r="I209" s="66">
        <f t="shared" si="14"/>
        <v>0</v>
      </c>
      <c r="J209" s="67" cm="1">
        <f t="array" ref="J209">IFERROR(_xlfn.IFS(G209="BDI 01",I209*(1+BDI_SERVIÇO),G209="BDI 02",I209*(1+BDI_EQUIPAMENTO)),)</f>
        <v>0</v>
      </c>
    </row>
    <row r="210" spans="1:10" x14ac:dyDescent="0.25">
      <c r="A210" s="56" t="s">
        <v>1097</v>
      </c>
      <c r="B210" s="64" t="s">
        <v>388</v>
      </c>
      <c r="C210" s="64" t="s">
        <v>840</v>
      </c>
      <c r="D210" s="58" t="s">
        <v>389</v>
      </c>
      <c r="E210" s="57" t="s">
        <v>34</v>
      </c>
      <c r="F210" s="64">
        <v>368.5</v>
      </c>
      <c r="G210" s="59" t="s">
        <v>821</v>
      </c>
      <c r="H210" s="60"/>
      <c r="I210" s="66">
        <f t="shared" si="14"/>
        <v>0</v>
      </c>
      <c r="J210" s="67" cm="1">
        <f t="array" ref="J210">IFERROR(_xlfn.IFS(G210="BDI 01",I210*(1+BDI_SERVIÇO),G210="BDI 02",I210*(1+BDI_EQUIPAMENTO)),)</f>
        <v>0</v>
      </c>
    </row>
    <row r="211" spans="1:10" x14ac:dyDescent="0.25">
      <c r="A211" s="56" t="s">
        <v>1098</v>
      </c>
      <c r="B211" s="64" t="s">
        <v>390</v>
      </c>
      <c r="C211" s="64" t="s">
        <v>840</v>
      </c>
      <c r="D211" s="58" t="s">
        <v>391</v>
      </c>
      <c r="E211" s="57" t="s">
        <v>34</v>
      </c>
      <c r="F211" s="64">
        <v>296.77</v>
      </c>
      <c r="G211" s="59" t="s">
        <v>821</v>
      </c>
      <c r="H211" s="60"/>
      <c r="I211" s="66">
        <f t="shared" si="14"/>
        <v>0</v>
      </c>
      <c r="J211" s="67" cm="1">
        <f t="array" ref="J211">IFERROR(_xlfn.IFS(G211="BDI 01",I211*(1+BDI_SERVIÇO),G211="BDI 02",I211*(1+BDI_EQUIPAMENTO)),)</f>
        <v>0</v>
      </c>
    </row>
    <row r="212" spans="1:10" x14ac:dyDescent="0.25">
      <c r="A212" s="56" t="s">
        <v>1099</v>
      </c>
      <c r="B212" s="64" t="s">
        <v>392</v>
      </c>
      <c r="C212" s="64" t="s">
        <v>840</v>
      </c>
      <c r="D212" s="58" t="s">
        <v>393</v>
      </c>
      <c r="E212" s="57" t="s">
        <v>34</v>
      </c>
      <c r="F212" s="64">
        <v>449.5</v>
      </c>
      <c r="G212" s="59" t="s">
        <v>821</v>
      </c>
      <c r="H212" s="60"/>
      <c r="I212" s="66">
        <f t="shared" si="14"/>
        <v>0</v>
      </c>
      <c r="J212" s="67" cm="1">
        <f t="array" ref="J212">IFERROR(_xlfn.IFS(G212="BDI 01",I212*(1+BDI_SERVIÇO),G212="BDI 02",I212*(1+BDI_EQUIPAMENTO)),)</f>
        <v>0</v>
      </c>
    </row>
    <row r="213" spans="1:10" x14ac:dyDescent="0.25">
      <c r="A213" s="56" t="s">
        <v>1100</v>
      </c>
      <c r="B213" s="64" t="s">
        <v>396</v>
      </c>
      <c r="C213" s="64" t="s">
        <v>840</v>
      </c>
      <c r="D213" s="58" t="s">
        <v>397</v>
      </c>
      <c r="E213" s="57" t="s">
        <v>9</v>
      </c>
      <c r="F213" s="64">
        <v>367</v>
      </c>
      <c r="G213" s="59" t="s">
        <v>821</v>
      </c>
      <c r="H213" s="60"/>
      <c r="I213" s="66">
        <f t="shared" si="14"/>
        <v>0</v>
      </c>
      <c r="J213" s="67" cm="1">
        <f t="array" ref="J213">IFERROR(_xlfn.IFS(G213="BDI 01",I213*(1+BDI_SERVIÇO),G213="BDI 02",I213*(1+BDI_EQUIPAMENTO)),)</f>
        <v>0</v>
      </c>
    </row>
    <row r="214" spans="1:10" x14ac:dyDescent="0.25">
      <c r="A214" s="56" t="s">
        <v>1101</v>
      </c>
      <c r="B214" s="64" t="s">
        <v>398</v>
      </c>
      <c r="C214" s="64" t="s">
        <v>840</v>
      </c>
      <c r="D214" s="58" t="s">
        <v>399</v>
      </c>
      <c r="E214" s="57" t="s">
        <v>9</v>
      </c>
      <c r="F214" s="64">
        <v>297</v>
      </c>
      <c r="G214" s="59" t="s">
        <v>821</v>
      </c>
      <c r="H214" s="60"/>
      <c r="I214" s="66">
        <f t="shared" si="14"/>
        <v>0</v>
      </c>
      <c r="J214" s="67" cm="1">
        <f t="array" ref="J214">IFERROR(_xlfn.IFS(G214="BDI 01",I214*(1+BDI_SERVIÇO),G214="BDI 02",I214*(1+BDI_EQUIPAMENTO)),)</f>
        <v>0</v>
      </c>
    </row>
    <row r="215" spans="1:10" x14ac:dyDescent="0.25">
      <c r="A215" s="56" t="s">
        <v>1102</v>
      </c>
      <c r="B215" s="64" t="s">
        <v>400</v>
      </c>
      <c r="C215" s="64" t="s">
        <v>840</v>
      </c>
      <c r="D215" s="58" t="s">
        <v>401</v>
      </c>
      <c r="E215" s="57" t="s">
        <v>9</v>
      </c>
      <c r="F215" s="64">
        <v>450</v>
      </c>
      <c r="G215" s="59" t="s">
        <v>821</v>
      </c>
      <c r="H215" s="60"/>
      <c r="I215" s="66">
        <f t="shared" si="14"/>
        <v>0</v>
      </c>
      <c r="J215" s="67" cm="1">
        <f t="array" ref="J215">IFERROR(_xlfn.IFS(G215="BDI 01",I215*(1+BDI_SERVIÇO),G215="BDI 02",I215*(1+BDI_EQUIPAMENTO)),)</f>
        <v>0</v>
      </c>
    </row>
    <row r="216" spans="1:10" ht="25.5" x14ac:dyDescent="0.25">
      <c r="A216" s="56" t="s">
        <v>1103</v>
      </c>
      <c r="B216" s="64" t="s">
        <v>337</v>
      </c>
      <c r="C216" s="64" t="s">
        <v>840</v>
      </c>
      <c r="D216" s="58" t="s">
        <v>338</v>
      </c>
      <c r="E216" s="57" t="s">
        <v>9</v>
      </c>
      <c r="F216" s="64">
        <v>16</v>
      </c>
      <c r="G216" s="59" t="s">
        <v>821</v>
      </c>
      <c r="H216" s="60"/>
      <c r="I216" s="66">
        <f t="shared" si="14"/>
        <v>0</v>
      </c>
      <c r="J216" s="67" cm="1">
        <f t="array" ref="J216">IFERROR(_xlfn.IFS(G216="BDI 01",I216*(1+BDI_SERVIÇO),G216="BDI 02",I216*(1+BDI_EQUIPAMENTO)),)</f>
        <v>0</v>
      </c>
    </row>
    <row r="217" spans="1:10" ht="25.5" x14ac:dyDescent="0.25">
      <c r="A217" s="56" t="s">
        <v>1104</v>
      </c>
      <c r="B217" s="64" t="s">
        <v>339</v>
      </c>
      <c r="C217" s="64" t="s">
        <v>840</v>
      </c>
      <c r="D217" s="58" t="s">
        <v>340</v>
      </c>
      <c r="E217" s="57" t="s">
        <v>9</v>
      </c>
      <c r="F217" s="64">
        <v>10</v>
      </c>
      <c r="G217" s="59" t="s">
        <v>821</v>
      </c>
      <c r="H217" s="60"/>
      <c r="I217" s="66">
        <f t="shared" si="14"/>
        <v>0</v>
      </c>
      <c r="J217" s="67" cm="1">
        <f t="array" ref="J217">IFERROR(_xlfn.IFS(G217="BDI 01",I217*(1+BDI_SERVIÇO),G217="BDI 02",I217*(1+BDI_EQUIPAMENTO)),)</f>
        <v>0</v>
      </c>
    </row>
    <row r="218" spans="1:10" x14ac:dyDescent="0.25">
      <c r="A218" s="56" t="s">
        <v>1105</v>
      </c>
      <c r="B218" s="64" t="s">
        <v>341</v>
      </c>
      <c r="C218" s="64" t="s">
        <v>840</v>
      </c>
      <c r="D218" s="58" t="s">
        <v>342</v>
      </c>
      <c r="E218" s="57" t="s">
        <v>31</v>
      </c>
      <c r="F218" s="64">
        <v>6</v>
      </c>
      <c r="G218" s="59" t="s">
        <v>821</v>
      </c>
      <c r="H218" s="60"/>
      <c r="I218" s="66">
        <f t="shared" si="14"/>
        <v>0</v>
      </c>
      <c r="J218" s="67" cm="1">
        <f t="array" ref="J218">IFERROR(_xlfn.IFS(G218="BDI 01",I218*(1+BDI_SERVIÇO),G218="BDI 02",I218*(1+BDI_EQUIPAMENTO)),)</f>
        <v>0</v>
      </c>
    </row>
    <row r="219" spans="1:10" x14ac:dyDescent="0.25">
      <c r="A219" s="56" t="s">
        <v>1106</v>
      </c>
      <c r="B219" s="64" t="s">
        <v>343</v>
      </c>
      <c r="C219" s="64" t="s">
        <v>840</v>
      </c>
      <c r="D219" s="58" t="s">
        <v>344</v>
      </c>
      <c r="E219" s="57" t="s">
        <v>69</v>
      </c>
      <c r="F219" s="64">
        <v>10</v>
      </c>
      <c r="G219" s="59" t="s">
        <v>821</v>
      </c>
      <c r="H219" s="60"/>
      <c r="I219" s="66">
        <f t="shared" si="14"/>
        <v>0</v>
      </c>
      <c r="J219" s="67" cm="1">
        <f t="array" ref="J219">IFERROR(_xlfn.IFS(G219="BDI 01",I219*(1+BDI_SERVIÇO),G219="BDI 02",I219*(1+BDI_EQUIPAMENTO)),)</f>
        <v>0</v>
      </c>
    </row>
    <row r="220" spans="1:10" x14ac:dyDescent="0.25">
      <c r="A220" s="56" t="s">
        <v>1107</v>
      </c>
      <c r="B220" s="64" t="s">
        <v>345</v>
      </c>
      <c r="C220" s="64" t="s">
        <v>840</v>
      </c>
      <c r="D220" s="58" t="s">
        <v>346</v>
      </c>
      <c r="E220" s="57" t="s">
        <v>9</v>
      </c>
      <c r="F220" s="64">
        <v>20</v>
      </c>
      <c r="G220" s="59" t="s">
        <v>821</v>
      </c>
      <c r="H220" s="60"/>
      <c r="I220" s="66">
        <f t="shared" si="14"/>
        <v>0</v>
      </c>
      <c r="J220" s="67" cm="1">
        <f t="array" ref="J220">IFERROR(_xlfn.IFS(G220="BDI 01",I220*(1+BDI_SERVIÇO),G220="BDI 02",I220*(1+BDI_EQUIPAMENTO)),)</f>
        <v>0</v>
      </c>
    </row>
    <row r="221" spans="1:10" x14ac:dyDescent="0.25">
      <c r="A221" s="56" t="s">
        <v>1108</v>
      </c>
      <c r="B221" s="64" t="s">
        <v>347</v>
      </c>
      <c r="C221" s="64" t="s">
        <v>840</v>
      </c>
      <c r="D221" s="58" t="s">
        <v>1427</v>
      </c>
      <c r="E221" s="57" t="s">
        <v>9</v>
      </c>
      <c r="F221" s="64">
        <v>1</v>
      </c>
      <c r="G221" s="59" t="s">
        <v>821</v>
      </c>
      <c r="H221" s="60"/>
      <c r="I221" s="66">
        <f t="shared" ref="I221:I229" si="15">ROUND(H221*F221,2)</f>
        <v>0</v>
      </c>
      <c r="J221" s="67" cm="1">
        <f t="array" ref="J221">IFERROR(_xlfn.IFS(G221="BDI 01",I221*(1+BDI_SERVIÇO),G221="BDI 02",I221*(1+BDI_EQUIPAMENTO)),)</f>
        <v>0</v>
      </c>
    </row>
    <row r="222" spans="1:10" x14ac:dyDescent="0.25">
      <c r="A222" s="56" t="s">
        <v>1109</v>
      </c>
      <c r="B222" s="64" t="s">
        <v>348</v>
      </c>
      <c r="C222" s="64" t="s">
        <v>840</v>
      </c>
      <c r="D222" s="58" t="s">
        <v>349</v>
      </c>
      <c r="E222" s="57" t="s">
        <v>9</v>
      </c>
      <c r="F222" s="64">
        <v>265</v>
      </c>
      <c r="G222" s="59" t="s">
        <v>821</v>
      </c>
      <c r="H222" s="60"/>
      <c r="I222" s="66">
        <f t="shared" si="15"/>
        <v>0</v>
      </c>
      <c r="J222" s="67" cm="1">
        <f t="array" ref="J222">IFERROR(_xlfn.IFS(G222="BDI 01",I222*(1+BDI_SERVIÇO),G222="BDI 02",I222*(1+BDI_EQUIPAMENTO)),)</f>
        <v>0</v>
      </c>
    </row>
    <row r="223" spans="1:10" x14ac:dyDescent="0.25">
      <c r="A223" s="56" t="s">
        <v>1110</v>
      </c>
      <c r="B223" s="64" t="s">
        <v>350</v>
      </c>
      <c r="C223" s="64" t="s">
        <v>840</v>
      </c>
      <c r="D223" s="58" t="s">
        <v>351</v>
      </c>
      <c r="E223" s="57" t="s">
        <v>9</v>
      </c>
      <c r="F223" s="64">
        <v>65</v>
      </c>
      <c r="G223" s="59" t="s">
        <v>821</v>
      </c>
      <c r="H223" s="60"/>
      <c r="I223" s="66">
        <f t="shared" si="15"/>
        <v>0</v>
      </c>
      <c r="J223" s="67" cm="1">
        <f t="array" ref="J223">IFERROR(_xlfn.IFS(G223="BDI 01",I223*(1+BDI_SERVIÇO),G223="BDI 02",I223*(1+BDI_EQUIPAMENTO)),)</f>
        <v>0</v>
      </c>
    </row>
    <row r="224" spans="1:10" x14ac:dyDescent="0.25">
      <c r="A224" s="56" t="s">
        <v>1111</v>
      </c>
      <c r="B224" s="64" t="s">
        <v>352</v>
      </c>
      <c r="C224" s="64" t="s">
        <v>840</v>
      </c>
      <c r="D224" s="58" t="s">
        <v>353</v>
      </c>
      <c r="E224" s="57" t="s">
        <v>9</v>
      </c>
      <c r="F224" s="64">
        <v>85</v>
      </c>
      <c r="G224" s="59" t="s">
        <v>821</v>
      </c>
      <c r="H224" s="60"/>
      <c r="I224" s="66">
        <f t="shared" si="15"/>
        <v>0</v>
      </c>
      <c r="J224" s="67" cm="1">
        <f t="array" ref="J224">IFERROR(_xlfn.IFS(G224="BDI 01",I224*(1+BDI_SERVIÇO),G224="BDI 02",I224*(1+BDI_EQUIPAMENTO)),)</f>
        <v>0</v>
      </c>
    </row>
    <row r="225" spans="1:10" x14ac:dyDescent="0.25">
      <c r="A225" s="56" t="s">
        <v>1112</v>
      </c>
      <c r="B225" s="64" t="s">
        <v>354</v>
      </c>
      <c r="C225" s="64" t="s">
        <v>840</v>
      </c>
      <c r="D225" s="58" t="s">
        <v>355</v>
      </c>
      <c r="E225" s="57" t="s">
        <v>9</v>
      </c>
      <c r="F225" s="64">
        <v>20</v>
      </c>
      <c r="G225" s="59" t="s">
        <v>821</v>
      </c>
      <c r="H225" s="60"/>
      <c r="I225" s="66">
        <f t="shared" si="15"/>
        <v>0</v>
      </c>
      <c r="J225" s="67" cm="1">
        <f t="array" ref="J225">IFERROR(_xlfn.IFS(G225="BDI 01",I225*(1+BDI_SERVIÇO),G225="BDI 02",I225*(1+BDI_EQUIPAMENTO)),)</f>
        <v>0</v>
      </c>
    </row>
    <row r="226" spans="1:10" x14ac:dyDescent="0.25">
      <c r="A226" s="56" t="s">
        <v>1113</v>
      </c>
      <c r="B226" s="64" t="s">
        <v>356</v>
      </c>
      <c r="C226" s="64" t="s">
        <v>840</v>
      </c>
      <c r="D226" s="58" t="s">
        <v>357</v>
      </c>
      <c r="E226" s="57" t="s">
        <v>9</v>
      </c>
      <c r="F226" s="64">
        <v>12</v>
      </c>
      <c r="G226" s="59" t="s">
        <v>821</v>
      </c>
      <c r="H226" s="60"/>
      <c r="I226" s="66">
        <f t="shared" si="15"/>
        <v>0</v>
      </c>
      <c r="J226" s="67" cm="1">
        <f t="array" ref="J226">IFERROR(_xlfn.IFS(G226="BDI 01",I226*(1+BDI_SERVIÇO),G226="BDI 02",I226*(1+BDI_EQUIPAMENTO)),)</f>
        <v>0</v>
      </c>
    </row>
    <row r="227" spans="1:10" ht="25.5" x14ac:dyDescent="0.25">
      <c r="A227" s="56" t="s">
        <v>1114</v>
      </c>
      <c r="B227" s="64" t="s">
        <v>358</v>
      </c>
      <c r="C227" s="64" t="s">
        <v>840</v>
      </c>
      <c r="D227" s="58" t="s">
        <v>1428</v>
      </c>
      <c r="E227" s="57" t="s">
        <v>9</v>
      </c>
      <c r="F227" s="64">
        <v>2</v>
      </c>
      <c r="G227" s="59" t="s">
        <v>821</v>
      </c>
      <c r="H227" s="60"/>
      <c r="I227" s="66">
        <f t="shared" si="15"/>
        <v>0</v>
      </c>
      <c r="J227" s="67" cm="1">
        <f t="array" ref="J227">IFERROR(_xlfn.IFS(G227="BDI 01",I227*(1+BDI_SERVIÇO),G227="BDI 02",I227*(1+BDI_EQUIPAMENTO)),)</f>
        <v>0</v>
      </c>
    </row>
    <row r="228" spans="1:10" ht="25.5" x14ac:dyDescent="0.25">
      <c r="A228" s="56" t="s">
        <v>1115</v>
      </c>
      <c r="B228" s="64" t="s">
        <v>359</v>
      </c>
      <c r="C228" s="64" t="s">
        <v>840</v>
      </c>
      <c r="D228" s="58" t="s">
        <v>1429</v>
      </c>
      <c r="E228" s="57" t="s">
        <v>9</v>
      </c>
      <c r="F228" s="64">
        <v>1</v>
      </c>
      <c r="G228" s="59" t="s">
        <v>821</v>
      </c>
      <c r="H228" s="60"/>
      <c r="I228" s="66">
        <f t="shared" si="15"/>
        <v>0</v>
      </c>
      <c r="J228" s="67" cm="1">
        <f t="array" ref="J228">IFERROR(_xlfn.IFS(G228="BDI 01",I228*(1+BDI_SERVIÇO),G228="BDI 02",I228*(1+BDI_EQUIPAMENTO)),)</f>
        <v>0</v>
      </c>
    </row>
    <row r="229" spans="1:10" ht="25.5" x14ac:dyDescent="0.25">
      <c r="A229" s="56" t="s">
        <v>1116</v>
      </c>
      <c r="B229" s="64" t="s">
        <v>360</v>
      </c>
      <c r="C229" s="64" t="s">
        <v>840</v>
      </c>
      <c r="D229" s="58" t="s">
        <v>361</v>
      </c>
      <c r="E229" s="57" t="s">
        <v>9</v>
      </c>
      <c r="F229" s="64">
        <v>1</v>
      </c>
      <c r="G229" s="59" t="s">
        <v>821</v>
      </c>
      <c r="H229" s="60"/>
      <c r="I229" s="66">
        <f t="shared" si="15"/>
        <v>0</v>
      </c>
      <c r="J229" s="67" cm="1">
        <f t="array" ref="J229">IFERROR(_xlfn.IFS(G229="BDI 01",I229*(1+BDI_SERVIÇO),G229="BDI 02",I229*(1+BDI_EQUIPAMENTO)),)</f>
        <v>0</v>
      </c>
    </row>
    <row r="230" spans="1:10" x14ac:dyDescent="0.25">
      <c r="A230" s="56" t="s">
        <v>1117</v>
      </c>
      <c r="B230" s="64" t="s">
        <v>362</v>
      </c>
      <c r="C230" s="64" t="s">
        <v>840</v>
      </c>
      <c r="D230" s="58" t="s">
        <v>363</v>
      </c>
      <c r="E230" s="57" t="s">
        <v>9</v>
      </c>
      <c r="F230" s="64">
        <v>60</v>
      </c>
      <c r="G230" s="59" t="s">
        <v>821</v>
      </c>
      <c r="H230" s="60"/>
      <c r="I230" s="66">
        <f>ROUND(H230*F230,2)</f>
        <v>0</v>
      </c>
      <c r="J230" s="67" cm="1">
        <f t="array" ref="J230">IFERROR(_xlfn.IFS(G230="BDI 01",I230*(1+BDI_SERVIÇO),G230="BDI 02",I230*(1+BDI_EQUIPAMENTO)),)</f>
        <v>0</v>
      </c>
    </row>
    <row r="231" spans="1:10" ht="25.5" x14ac:dyDescent="0.25">
      <c r="A231" s="56" t="s">
        <v>1118</v>
      </c>
      <c r="B231" s="64" t="s">
        <v>364</v>
      </c>
      <c r="C231" s="64" t="s">
        <v>840</v>
      </c>
      <c r="D231" s="58" t="s">
        <v>1407</v>
      </c>
      <c r="E231" s="57" t="s">
        <v>9</v>
      </c>
      <c r="F231" s="64">
        <v>1</v>
      </c>
      <c r="G231" s="59" t="s">
        <v>821</v>
      </c>
      <c r="H231" s="60"/>
      <c r="I231" s="66">
        <f>ROUND(H231*F231,2)</f>
        <v>0</v>
      </c>
      <c r="J231" s="67" cm="1">
        <f t="array" ref="J231">IFERROR(_xlfn.IFS(G231="BDI 01",I231*(1+BDI_SERVIÇO),G231="BDI 02",I231*(1+BDI_EQUIPAMENTO)),)</f>
        <v>0</v>
      </c>
    </row>
    <row r="232" spans="1:10" ht="25.5" x14ac:dyDescent="0.25">
      <c r="A232" s="56" t="s">
        <v>1119</v>
      </c>
      <c r="B232" s="64" t="s">
        <v>365</v>
      </c>
      <c r="C232" s="64" t="s">
        <v>840</v>
      </c>
      <c r="D232" s="58" t="s">
        <v>1408</v>
      </c>
      <c r="E232" s="57" t="s">
        <v>9</v>
      </c>
      <c r="F232" s="64">
        <v>1</v>
      </c>
      <c r="G232" s="59" t="s">
        <v>821</v>
      </c>
      <c r="H232" s="60"/>
      <c r="I232" s="66">
        <f>ROUND(H232*F232,2)</f>
        <v>0</v>
      </c>
      <c r="J232" s="67" cm="1">
        <f t="array" ref="J232">IFERROR(_xlfn.IFS(G232="BDI 01",I232*(1+BDI_SERVIÇO),G232="BDI 02",I232*(1+BDI_EQUIPAMENTO)),)</f>
        <v>0</v>
      </c>
    </row>
    <row r="233" spans="1:10" ht="25.5" x14ac:dyDescent="0.25">
      <c r="A233" s="56" t="s">
        <v>1120</v>
      </c>
      <c r="B233" s="64" t="s">
        <v>366</v>
      </c>
      <c r="C233" s="64" t="s">
        <v>840</v>
      </c>
      <c r="D233" s="58" t="s">
        <v>367</v>
      </c>
      <c r="E233" s="57" t="s">
        <v>9</v>
      </c>
      <c r="F233" s="64">
        <v>10</v>
      </c>
      <c r="G233" s="59" t="s">
        <v>821</v>
      </c>
      <c r="H233" s="60"/>
      <c r="I233" s="66">
        <f t="shared" ref="I233:I239" si="16">ROUND(H233*F233,2)</f>
        <v>0</v>
      </c>
      <c r="J233" s="67" cm="1">
        <f t="array" ref="J233">IFERROR(_xlfn.IFS(G233="BDI 01",I233*(1+BDI_SERVIÇO),G233="BDI 02",I233*(1+BDI_EQUIPAMENTO)),)</f>
        <v>0</v>
      </c>
    </row>
    <row r="234" spans="1:10" x14ac:dyDescent="0.25">
      <c r="A234" s="56" t="s">
        <v>1121</v>
      </c>
      <c r="B234" s="64" t="s">
        <v>368</v>
      </c>
      <c r="C234" s="64" t="s">
        <v>840</v>
      </c>
      <c r="D234" s="58" t="s">
        <v>369</v>
      </c>
      <c r="E234" s="57" t="s">
        <v>9</v>
      </c>
      <c r="F234" s="64">
        <v>15</v>
      </c>
      <c r="G234" s="59" t="s">
        <v>821</v>
      </c>
      <c r="H234" s="60"/>
      <c r="I234" s="66">
        <f t="shared" si="16"/>
        <v>0</v>
      </c>
      <c r="J234" s="67" cm="1">
        <f t="array" ref="J234">IFERROR(_xlfn.IFS(G234="BDI 01",I234*(1+BDI_SERVIÇO),G234="BDI 02",I234*(1+BDI_EQUIPAMENTO)),)</f>
        <v>0</v>
      </c>
    </row>
    <row r="235" spans="1:10" x14ac:dyDescent="0.25">
      <c r="A235" s="56" t="s">
        <v>1122</v>
      </c>
      <c r="B235" s="64" t="s">
        <v>370</v>
      </c>
      <c r="C235" s="64" t="s">
        <v>840</v>
      </c>
      <c r="D235" s="58" t="s">
        <v>371</v>
      </c>
      <c r="E235" s="57" t="s">
        <v>9</v>
      </c>
      <c r="F235" s="64">
        <v>15</v>
      </c>
      <c r="G235" s="59" t="s">
        <v>821</v>
      </c>
      <c r="H235" s="60"/>
      <c r="I235" s="66">
        <f t="shared" si="16"/>
        <v>0</v>
      </c>
      <c r="J235" s="67" cm="1">
        <f t="array" ref="J235">IFERROR(_xlfn.IFS(G235="BDI 01",I235*(1+BDI_SERVIÇO),G235="BDI 02",I235*(1+BDI_EQUIPAMENTO)),)</f>
        <v>0</v>
      </c>
    </row>
    <row r="236" spans="1:10" x14ac:dyDescent="0.25">
      <c r="A236" s="56" t="s">
        <v>1123</v>
      </c>
      <c r="B236" s="64" t="s">
        <v>372</v>
      </c>
      <c r="C236" s="64" t="s">
        <v>840</v>
      </c>
      <c r="D236" s="58" t="s">
        <v>1409</v>
      </c>
      <c r="E236" s="57" t="s">
        <v>9</v>
      </c>
      <c r="F236" s="64">
        <v>2</v>
      </c>
      <c r="G236" s="59" t="s">
        <v>821</v>
      </c>
      <c r="H236" s="60"/>
      <c r="I236" s="66">
        <f t="shared" si="16"/>
        <v>0</v>
      </c>
      <c r="J236" s="67" cm="1">
        <f t="array" ref="J236">IFERROR(_xlfn.IFS(G236="BDI 01",I236*(1+BDI_SERVIÇO),G236="BDI 02",I236*(1+BDI_EQUIPAMENTO)),)</f>
        <v>0</v>
      </c>
    </row>
    <row r="237" spans="1:10" x14ac:dyDescent="0.25">
      <c r="A237" s="56" t="s">
        <v>1124</v>
      </c>
      <c r="B237" s="64"/>
      <c r="C237" s="64"/>
      <c r="D237" s="58" t="s">
        <v>373</v>
      </c>
      <c r="E237" s="57" t="s">
        <v>9</v>
      </c>
      <c r="F237" s="64">
        <v>1</v>
      </c>
      <c r="G237" s="59" t="s">
        <v>821</v>
      </c>
      <c r="H237" s="66"/>
      <c r="I237" s="66">
        <f t="shared" si="16"/>
        <v>0</v>
      </c>
      <c r="J237" s="67" cm="1">
        <f t="array" ref="J237">IFERROR(_xlfn.IFS(G237="BDI 01",I237*(1+BDI_SERVIÇO),G237="BDI 02",I237*(1+BDI_EQUIPAMENTO)),)</f>
        <v>0</v>
      </c>
    </row>
    <row r="238" spans="1:10" x14ac:dyDescent="0.25">
      <c r="A238" s="56" t="s">
        <v>1125</v>
      </c>
      <c r="B238" s="64" t="s">
        <v>374</v>
      </c>
      <c r="C238" s="64" t="s">
        <v>840</v>
      </c>
      <c r="D238" s="58" t="s">
        <v>375</v>
      </c>
      <c r="E238" s="57" t="s">
        <v>9</v>
      </c>
      <c r="F238" s="64">
        <v>15</v>
      </c>
      <c r="G238" s="59" t="s">
        <v>821</v>
      </c>
      <c r="H238" s="60"/>
      <c r="I238" s="66">
        <f t="shared" si="16"/>
        <v>0</v>
      </c>
      <c r="J238" s="67" cm="1">
        <f t="array" ref="J238">IFERROR(_xlfn.IFS(G238="BDI 01",I238*(1+BDI_SERVIÇO),G238="BDI 02",I238*(1+BDI_EQUIPAMENTO)),)</f>
        <v>0</v>
      </c>
    </row>
    <row r="239" spans="1:10" ht="25.5" x14ac:dyDescent="0.25">
      <c r="A239" s="56" t="s">
        <v>1126</v>
      </c>
      <c r="B239" s="64" t="s">
        <v>376</v>
      </c>
      <c r="C239" s="64" t="s">
        <v>840</v>
      </c>
      <c r="D239" s="58" t="s">
        <v>377</v>
      </c>
      <c r="E239" s="57" t="s">
        <v>9</v>
      </c>
      <c r="F239" s="64">
        <v>15</v>
      </c>
      <c r="G239" s="59" t="s">
        <v>821</v>
      </c>
      <c r="H239" s="60"/>
      <c r="I239" s="66">
        <f t="shared" si="16"/>
        <v>0</v>
      </c>
      <c r="J239" s="67" cm="1">
        <f t="array" ref="J239">IFERROR(_xlfn.IFS(G239="BDI 01",I239*(1+BDI_SERVIÇO),G239="BDI 02",I239*(1+BDI_EQUIPAMENTO)),)</f>
        <v>0</v>
      </c>
    </row>
    <row r="240" spans="1:10" x14ac:dyDescent="0.25">
      <c r="A240" s="56" t="s">
        <v>1127</v>
      </c>
      <c r="B240" s="64" t="s">
        <v>468</v>
      </c>
      <c r="C240" s="64" t="s">
        <v>840</v>
      </c>
      <c r="D240" s="58" t="s">
        <v>469</v>
      </c>
      <c r="E240" s="57" t="s">
        <v>9</v>
      </c>
      <c r="F240" s="64">
        <v>1</v>
      </c>
      <c r="G240" s="59" t="s">
        <v>821</v>
      </c>
      <c r="H240" s="60"/>
      <c r="I240" s="66">
        <f t="shared" ref="I240:I249" si="17">ROUND(H240*F240,2)</f>
        <v>0</v>
      </c>
      <c r="J240" s="67" cm="1">
        <f t="array" ref="J240">IFERROR(_xlfn.IFS(G240="BDI 01",I240*(1+BDI_SERVIÇO),G240="BDI 02",I240*(1+BDI_EQUIPAMENTO)),)</f>
        <v>0</v>
      </c>
    </row>
    <row r="241" spans="1:10" x14ac:dyDescent="0.25">
      <c r="A241" s="56" t="s">
        <v>1128</v>
      </c>
      <c r="B241" s="64" t="s">
        <v>470</v>
      </c>
      <c r="C241" s="64" t="s">
        <v>840</v>
      </c>
      <c r="D241" s="58" t="s">
        <v>471</v>
      </c>
      <c r="E241" s="57" t="s">
        <v>9</v>
      </c>
      <c r="F241" s="64">
        <v>25</v>
      </c>
      <c r="G241" s="59" t="s">
        <v>821</v>
      </c>
      <c r="H241" s="60"/>
      <c r="I241" s="66">
        <f t="shared" si="17"/>
        <v>0</v>
      </c>
      <c r="J241" s="67" cm="1">
        <f t="array" ref="J241">IFERROR(_xlfn.IFS(G241="BDI 01",I241*(1+BDI_SERVIÇO),G241="BDI 02",I241*(1+BDI_EQUIPAMENTO)),)</f>
        <v>0</v>
      </c>
    </row>
    <row r="242" spans="1:10" x14ac:dyDescent="0.25">
      <c r="A242" s="56" t="s">
        <v>1129</v>
      </c>
      <c r="B242" s="64" t="s">
        <v>472</v>
      </c>
      <c r="C242" s="64" t="s">
        <v>840</v>
      </c>
      <c r="D242" s="58" t="s">
        <v>473</v>
      </c>
      <c r="E242" s="57" t="s">
        <v>9</v>
      </c>
      <c r="F242" s="64">
        <v>2</v>
      </c>
      <c r="G242" s="59" t="s">
        <v>821</v>
      </c>
      <c r="H242" s="60"/>
      <c r="I242" s="66">
        <f t="shared" si="17"/>
        <v>0</v>
      </c>
      <c r="J242" s="67" cm="1">
        <f t="array" ref="J242">IFERROR(_xlfn.IFS(G242="BDI 01",I242*(1+BDI_SERVIÇO),G242="BDI 02",I242*(1+BDI_EQUIPAMENTO)),)</f>
        <v>0</v>
      </c>
    </row>
    <row r="243" spans="1:10" x14ac:dyDescent="0.25">
      <c r="A243" s="56" t="s">
        <v>1130</v>
      </c>
      <c r="B243" s="64" t="s">
        <v>474</v>
      </c>
      <c r="C243" s="64" t="s">
        <v>840</v>
      </c>
      <c r="D243" s="58" t="s">
        <v>475</v>
      </c>
      <c r="E243" s="57" t="s">
        <v>9</v>
      </c>
      <c r="F243" s="64">
        <v>4</v>
      </c>
      <c r="G243" s="59" t="s">
        <v>821</v>
      </c>
      <c r="H243" s="60"/>
      <c r="I243" s="66">
        <f t="shared" si="17"/>
        <v>0</v>
      </c>
      <c r="J243" s="67" cm="1">
        <f t="array" ref="J243">IFERROR(_xlfn.IFS(G243="BDI 01",I243*(1+BDI_SERVIÇO),G243="BDI 02",I243*(1+BDI_EQUIPAMENTO)),)</f>
        <v>0</v>
      </c>
    </row>
    <row r="244" spans="1:10" x14ac:dyDescent="0.25">
      <c r="A244" s="56" t="s">
        <v>1131</v>
      </c>
      <c r="B244" s="64" t="s">
        <v>476</v>
      </c>
      <c r="C244" s="64" t="s">
        <v>840</v>
      </c>
      <c r="D244" s="58" t="s">
        <v>477</v>
      </c>
      <c r="E244" s="57" t="s">
        <v>9</v>
      </c>
      <c r="F244" s="64">
        <v>4</v>
      </c>
      <c r="G244" s="59" t="s">
        <v>821</v>
      </c>
      <c r="H244" s="60"/>
      <c r="I244" s="66">
        <f t="shared" si="17"/>
        <v>0</v>
      </c>
      <c r="J244" s="67" cm="1">
        <f t="array" ref="J244">IFERROR(_xlfn.IFS(G244="BDI 01",I244*(1+BDI_SERVIÇO),G244="BDI 02",I244*(1+BDI_EQUIPAMENTO)),)</f>
        <v>0</v>
      </c>
    </row>
    <row r="245" spans="1:10" x14ac:dyDescent="0.25">
      <c r="A245" s="56" t="s">
        <v>1132</v>
      </c>
      <c r="B245" s="64" t="s">
        <v>478</v>
      </c>
      <c r="C245" s="64" t="s">
        <v>840</v>
      </c>
      <c r="D245" s="58" t="s">
        <v>479</v>
      </c>
      <c r="E245" s="57" t="s">
        <v>9</v>
      </c>
      <c r="F245" s="64">
        <v>2</v>
      </c>
      <c r="G245" s="59" t="s">
        <v>821</v>
      </c>
      <c r="H245" s="60"/>
      <c r="I245" s="66">
        <f t="shared" si="17"/>
        <v>0</v>
      </c>
      <c r="J245" s="67" cm="1">
        <f t="array" ref="J245">IFERROR(_xlfn.IFS(G245="BDI 01",I245*(1+BDI_SERVIÇO),G245="BDI 02",I245*(1+BDI_EQUIPAMENTO)),)</f>
        <v>0</v>
      </c>
    </row>
    <row r="246" spans="1:10" x14ac:dyDescent="0.25">
      <c r="A246" s="56" t="s">
        <v>1133</v>
      </c>
      <c r="B246" s="64" t="s">
        <v>480</v>
      </c>
      <c r="C246" s="64" t="s">
        <v>840</v>
      </c>
      <c r="D246" s="58" t="s">
        <v>481</v>
      </c>
      <c r="E246" s="57" t="s">
        <v>9</v>
      </c>
      <c r="F246" s="64">
        <v>5</v>
      </c>
      <c r="G246" s="59" t="s">
        <v>821</v>
      </c>
      <c r="H246" s="60"/>
      <c r="I246" s="66">
        <f t="shared" si="17"/>
        <v>0</v>
      </c>
      <c r="J246" s="67" cm="1">
        <f t="array" ref="J246">IFERROR(_xlfn.IFS(G246="BDI 01",I246*(1+BDI_SERVIÇO),G246="BDI 02",I246*(1+BDI_EQUIPAMENTO)),)</f>
        <v>0</v>
      </c>
    </row>
    <row r="247" spans="1:10" ht="25.5" x14ac:dyDescent="0.25">
      <c r="A247" s="56" t="s">
        <v>1134</v>
      </c>
      <c r="B247" s="64" t="s">
        <v>717</v>
      </c>
      <c r="C247" s="64" t="s">
        <v>840</v>
      </c>
      <c r="D247" s="58" t="s">
        <v>718</v>
      </c>
      <c r="E247" s="57" t="s">
        <v>9</v>
      </c>
      <c r="F247" s="64">
        <v>2</v>
      </c>
      <c r="G247" s="59" t="s">
        <v>821</v>
      </c>
      <c r="H247" s="60"/>
      <c r="I247" s="66">
        <f t="shared" si="17"/>
        <v>0</v>
      </c>
      <c r="J247" s="67" cm="1">
        <f t="array" ref="J247">IFERROR(_xlfn.IFS(G247="BDI 01",I247*(1+BDI_SERVIÇO),G247="BDI 02",I247*(1+BDI_EQUIPAMENTO)),)</f>
        <v>0</v>
      </c>
    </row>
    <row r="248" spans="1:10" x14ac:dyDescent="0.25">
      <c r="A248" s="56" t="s">
        <v>1135</v>
      </c>
      <c r="B248" s="64" t="s">
        <v>331</v>
      </c>
      <c r="C248" s="64" t="s">
        <v>840</v>
      </c>
      <c r="D248" s="65" t="s">
        <v>332</v>
      </c>
      <c r="E248" s="57" t="s">
        <v>9</v>
      </c>
      <c r="F248" s="64">
        <v>1</v>
      </c>
      <c r="G248" s="59" t="s">
        <v>821</v>
      </c>
      <c r="H248" s="60"/>
      <c r="I248" s="66">
        <f t="shared" si="17"/>
        <v>0</v>
      </c>
      <c r="J248" s="67" cm="1">
        <f t="array" ref="J248">IFERROR(_xlfn.IFS(G248="BDI 01",I248*(1+BDI_SERVIÇO),G248="BDI 02",I248*(1+BDI_EQUIPAMENTO)),)</f>
        <v>0</v>
      </c>
    </row>
    <row r="249" spans="1:10" x14ac:dyDescent="0.25">
      <c r="A249" s="56" t="s">
        <v>1136</v>
      </c>
      <c r="B249" s="64" t="s">
        <v>333</v>
      </c>
      <c r="C249" s="64" t="s">
        <v>840</v>
      </c>
      <c r="D249" s="58" t="s">
        <v>334</v>
      </c>
      <c r="E249" s="57" t="s">
        <v>9</v>
      </c>
      <c r="F249" s="64">
        <v>1</v>
      </c>
      <c r="G249" s="59" t="s">
        <v>821</v>
      </c>
      <c r="H249" s="60"/>
      <c r="I249" s="66">
        <f t="shared" si="17"/>
        <v>0</v>
      </c>
      <c r="J249" s="67" cm="1">
        <f t="array" ref="J249">IFERROR(_xlfn.IFS(G249="BDI 01",I249*(1+BDI_SERVIÇO),G249="BDI 02",I249*(1+BDI_EQUIPAMENTO)),)</f>
        <v>0</v>
      </c>
    </row>
    <row r="250" spans="1:10" x14ac:dyDescent="0.25">
      <c r="A250" s="56"/>
      <c r="B250" s="64"/>
      <c r="C250" s="64"/>
      <c r="D250" s="78" t="s">
        <v>1321</v>
      </c>
      <c r="E250" s="64"/>
      <c r="F250" s="64"/>
      <c r="G250" s="59"/>
      <c r="H250" s="66"/>
      <c r="I250" s="66"/>
      <c r="J250" s="67"/>
    </row>
    <row r="251" spans="1:10" x14ac:dyDescent="0.25">
      <c r="A251" s="56" t="s">
        <v>1137</v>
      </c>
      <c r="B251" s="64" t="s">
        <v>382</v>
      </c>
      <c r="C251" s="64" t="s">
        <v>840</v>
      </c>
      <c r="D251" s="58" t="s">
        <v>383</v>
      </c>
      <c r="E251" s="57" t="s">
        <v>34</v>
      </c>
      <c r="F251" s="64">
        <v>1653.825</v>
      </c>
      <c r="G251" s="59" t="s">
        <v>821</v>
      </c>
      <c r="H251" s="60"/>
      <c r="I251" s="66">
        <f t="shared" ref="I251:I259" si="18">ROUND(H251*F251,2)</f>
        <v>0</v>
      </c>
      <c r="J251" s="67" cm="1">
        <f t="array" ref="J251">IFERROR(_xlfn.IFS(G251="BDI 01",I251*(1+BDI_SERVIÇO),G251="BDI 02",I251*(1+BDI_EQUIPAMENTO)),)</f>
        <v>0</v>
      </c>
    </row>
    <row r="252" spans="1:10" x14ac:dyDescent="0.25">
      <c r="A252" s="56" t="s">
        <v>1138</v>
      </c>
      <c r="B252" s="64" t="s">
        <v>412</v>
      </c>
      <c r="C252" s="64" t="s">
        <v>840</v>
      </c>
      <c r="D252" s="58" t="s">
        <v>413</v>
      </c>
      <c r="E252" s="57" t="s">
        <v>34</v>
      </c>
      <c r="F252" s="64">
        <v>33076.5</v>
      </c>
      <c r="G252" s="59" t="s">
        <v>821</v>
      </c>
      <c r="H252" s="60"/>
      <c r="I252" s="66">
        <f t="shared" si="18"/>
        <v>0</v>
      </c>
      <c r="J252" s="67" cm="1">
        <f t="array" ref="J252">IFERROR(_xlfn.IFS(G252="BDI 01",I252*(1+BDI_SERVIÇO),G252="BDI 02",I252*(1+BDI_EQUIPAMENTO)),)</f>
        <v>0</v>
      </c>
    </row>
    <row r="253" spans="1:10" x14ac:dyDescent="0.25">
      <c r="A253" s="56" t="s">
        <v>1139</v>
      </c>
      <c r="B253" s="64" t="s">
        <v>796</v>
      </c>
      <c r="C253" s="64" t="s">
        <v>840</v>
      </c>
      <c r="D253" s="58" t="s">
        <v>797</v>
      </c>
      <c r="E253" s="57" t="s">
        <v>9</v>
      </c>
      <c r="F253" s="64">
        <v>589</v>
      </c>
      <c r="G253" s="59" t="s">
        <v>821</v>
      </c>
      <c r="H253" s="60"/>
      <c r="I253" s="66">
        <f t="shared" si="18"/>
        <v>0</v>
      </c>
      <c r="J253" s="67" cm="1">
        <f t="array" ref="J253">IFERROR(_xlfn.IFS(G253="BDI 01",I253*(1+BDI_SERVIÇO),G253="BDI 02",I253*(1+BDI_EQUIPAMENTO)),)</f>
        <v>0</v>
      </c>
    </row>
    <row r="254" spans="1:10" x14ac:dyDescent="0.25">
      <c r="A254" s="56" t="s">
        <v>1140</v>
      </c>
      <c r="B254" s="64" t="s">
        <v>386</v>
      </c>
      <c r="C254" s="64" t="s">
        <v>840</v>
      </c>
      <c r="D254" s="58" t="s">
        <v>387</v>
      </c>
      <c r="E254" s="57" t="s">
        <v>34</v>
      </c>
      <c r="F254" s="64">
        <v>496.14749999999992</v>
      </c>
      <c r="G254" s="59" t="s">
        <v>821</v>
      </c>
      <c r="H254" s="60"/>
      <c r="I254" s="66">
        <f t="shared" si="18"/>
        <v>0</v>
      </c>
      <c r="J254" s="67" cm="1">
        <f t="array" ref="J254">IFERROR(_xlfn.IFS(G254="BDI 01",I254*(1+BDI_SERVIÇO),G254="BDI 02",I254*(1+BDI_EQUIPAMENTO)),)</f>
        <v>0</v>
      </c>
    </row>
    <row r="255" spans="1:10" x14ac:dyDescent="0.25">
      <c r="A255" s="56" t="s">
        <v>1141</v>
      </c>
      <c r="B255" s="64" t="s">
        <v>394</v>
      </c>
      <c r="C255" s="64" t="s">
        <v>840</v>
      </c>
      <c r="D255" s="58" t="s">
        <v>395</v>
      </c>
      <c r="E255" s="57" t="s">
        <v>34</v>
      </c>
      <c r="F255" s="64">
        <v>496.14749999999992</v>
      </c>
      <c r="G255" s="59" t="s">
        <v>821</v>
      </c>
      <c r="H255" s="60"/>
      <c r="I255" s="66">
        <f>ROUND(H255*F255,2)</f>
        <v>0</v>
      </c>
      <c r="J255" s="67" cm="1">
        <f t="array" ref="J255">IFERROR(_xlfn.IFS(G255="BDI 01",I255*(1+BDI_SERVIÇO),G255="BDI 02",I255*(1+BDI_EQUIPAMENTO)),)</f>
        <v>0</v>
      </c>
    </row>
    <row r="256" spans="1:10" x14ac:dyDescent="0.25">
      <c r="A256" s="56" t="s">
        <v>1142</v>
      </c>
      <c r="B256" s="64" t="s">
        <v>380</v>
      </c>
      <c r="C256" s="64" t="s">
        <v>840</v>
      </c>
      <c r="D256" s="58" t="s">
        <v>381</v>
      </c>
      <c r="E256" s="57" t="s">
        <v>34</v>
      </c>
      <c r="F256" s="64">
        <v>5512.75</v>
      </c>
      <c r="G256" s="59" t="s">
        <v>821</v>
      </c>
      <c r="H256" s="60"/>
      <c r="I256" s="66">
        <f t="shared" si="18"/>
        <v>0</v>
      </c>
      <c r="J256" s="67" cm="1">
        <f t="array" ref="J256">IFERROR(_xlfn.IFS(G256="BDI 01",I256*(1+BDI_SERVIÇO),G256="BDI 02",I256*(1+BDI_EQUIPAMENTO)),)</f>
        <v>0</v>
      </c>
    </row>
    <row r="257" spans="1:10" x14ac:dyDescent="0.25">
      <c r="A257" s="56" t="s">
        <v>1143</v>
      </c>
      <c r="B257" s="64" t="s">
        <v>444</v>
      </c>
      <c r="C257" s="64" t="s">
        <v>840</v>
      </c>
      <c r="D257" s="58" t="s">
        <v>445</v>
      </c>
      <c r="E257" s="57" t="s">
        <v>9</v>
      </c>
      <c r="F257" s="64">
        <v>140</v>
      </c>
      <c r="G257" s="59" t="s">
        <v>821</v>
      </c>
      <c r="H257" s="60"/>
      <c r="I257" s="66">
        <f t="shared" si="18"/>
        <v>0</v>
      </c>
      <c r="J257" s="67" cm="1">
        <f t="array" ref="J257">IFERROR(_xlfn.IFS(G257="BDI 01",I257*(1+BDI_SERVIÇO),G257="BDI 02",I257*(1+BDI_EQUIPAMENTO)),)</f>
        <v>0</v>
      </c>
    </row>
    <row r="258" spans="1:10" x14ac:dyDescent="0.25">
      <c r="A258" s="56" t="s">
        <v>1144</v>
      </c>
      <c r="B258" s="64" t="s">
        <v>466</v>
      </c>
      <c r="C258" s="64" t="s">
        <v>840</v>
      </c>
      <c r="D258" s="58" t="s">
        <v>467</v>
      </c>
      <c r="E258" s="57" t="s">
        <v>9</v>
      </c>
      <c r="F258" s="64">
        <v>176</v>
      </c>
      <c r="G258" s="59" t="s">
        <v>821</v>
      </c>
      <c r="H258" s="60"/>
      <c r="I258" s="66">
        <f t="shared" si="18"/>
        <v>0</v>
      </c>
      <c r="J258" s="67" cm="1">
        <f t="array" ref="J258">IFERROR(_xlfn.IFS(G258="BDI 01",I258*(1+BDI_SERVIÇO),G258="BDI 02",I258*(1+BDI_EQUIPAMENTO)),)</f>
        <v>0</v>
      </c>
    </row>
    <row r="259" spans="1:10" ht="25.5" x14ac:dyDescent="0.25">
      <c r="A259" s="56" t="s">
        <v>1145</v>
      </c>
      <c r="B259" s="64" t="s">
        <v>265</v>
      </c>
      <c r="C259" s="64" t="s">
        <v>840</v>
      </c>
      <c r="D259" s="58" t="s">
        <v>266</v>
      </c>
      <c r="E259" s="57" t="s">
        <v>38</v>
      </c>
      <c r="F259" s="64">
        <v>10</v>
      </c>
      <c r="G259" s="59" t="s">
        <v>821</v>
      </c>
      <c r="H259" s="60"/>
      <c r="I259" s="66">
        <f t="shared" si="18"/>
        <v>0</v>
      </c>
      <c r="J259" s="67" cm="1">
        <f t="array" ref="J259">IFERROR(_xlfn.IFS(G259="BDI 01",I259*(1+BDI_SERVIÇO),G259="BDI 02",I259*(1+BDI_EQUIPAMENTO)),)</f>
        <v>0</v>
      </c>
    </row>
    <row r="260" spans="1:10" x14ac:dyDescent="0.25">
      <c r="A260" s="56" t="s">
        <v>1146</v>
      </c>
      <c r="B260" s="64" t="s">
        <v>464</v>
      </c>
      <c r="C260" s="64" t="s">
        <v>840</v>
      </c>
      <c r="D260" s="58" t="s">
        <v>465</v>
      </c>
      <c r="E260" s="57" t="s">
        <v>9</v>
      </c>
      <c r="F260" s="64">
        <v>413</v>
      </c>
      <c r="G260" s="59" t="s">
        <v>821</v>
      </c>
      <c r="H260" s="60"/>
      <c r="I260" s="66">
        <f t="shared" ref="I260:I278" si="19">ROUND(H260*F260,2)</f>
        <v>0</v>
      </c>
      <c r="J260" s="67" cm="1">
        <f t="array" ref="J260">IFERROR(_xlfn.IFS(G260="BDI 01",I260*(1+BDI_SERVIÇO),G260="BDI 02",I260*(1+BDI_EQUIPAMENTO)),)</f>
        <v>0</v>
      </c>
    </row>
    <row r="261" spans="1:10" x14ac:dyDescent="0.25">
      <c r="A261" s="56" t="s">
        <v>1147</v>
      </c>
      <c r="B261" s="64" t="s">
        <v>482</v>
      </c>
      <c r="C261" s="64" t="s">
        <v>840</v>
      </c>
      <c r="D261" s="58" t="s">
        <v>483</v>
      </c>
      <c r="E261" s="57" t="s">
        <v>9</v>
      </c>
      <c r="F261" s="64">
        <v>208</v>
      </c>
      <c r="G261" s="59" t="s">
        <v>821</v>
      </c>
      <c r="H261" s="60"/>
      <c r="I261" s="66">
        <f t="shared" si="19"/>
        <v>0</v>
      </c>
      <c r="J261" s="67" cm="1">
        <f t="array" ref="J261">IFERROR(_xlfn.IFS(G261="BDI 01",I261*(1+BDI_SERVIÇO),G261="BDI 02",I261*(1+BDI_EQUIPAMENTO)),)</f>
        <v>0</v>
      </c>
    </row>
    <row r="262" spans="1:10" x14ac:dyDescent="0.25">
      <c r="A262" s="56" t="s">
        <v>1148</v>
      </c>
      <c r="B262" s="64" t="s">
        <v>335</v>
      </c>
      <c r="C262" s="64" t="s">
        <v>840</v>
      </c>
      <c r="D262" s="58" t="s">
        <v>336</v>
      </c>
      <c r="E262" s="57" t="s">
        <v>9</v>
      </c>
      <c r="F262" s="64">
        <v>2</v>
      </c>
      <c r="G262" s="59" t="s">
        <v>821</v>
      </c>
      <c r="H262" s="60"/>
      <c r="I262" s="66">
        <f t="shared" si="19"/>
        <v>0</v>
      </c>
      <c r="J262" s="67" cm="1">
        <f t="array" ref="J262">IFERROR(_xlfn.IFS(G262="BDI 01",I262*(1+BDI_SERVIÇO),G262="BDI 02",I262*(1+BDI_EQUIPAMENTO)),)</f>
        <v>0</v>
      </c>
    </row>
    <row r="263" spans="1:10" x14ac:dyDescent="0.25">
      <c r="A263" s="56" t="s">
        <v>1149</v>
      </c>
      <c r="B263" s="64" t="s">
        <v>440</v>
      </c>
      <c r="C263" s="64" t="s">
        <v>840</v>
      </c>
      <c r="D263" s="58" t="s">
        <v>441</v>
      </c>
      <c r="E263" s="57" t="s">
        <v>34</v>
      </c>
      <c r="F263" s="64">
        <v>234.02</v>
      </c>
      <c r="G263" s="59" t="s">
        <v>821</v>
      </c>
      <c r="H263" s="60"/>
      <c r="I263" s="66">
        <f t="shared" si="19"/>
        <v>0</v>
      </c>
      <c r="J263" s="67" cm="1">
        <f t="array" ref="J263">IFERROR(_xlfn.IFS(G263="BDI 01",I263*(1+BDI_SERVIÇO),G263="BDI 02",I263*(1+BDI_EQUIPAMENTO)),)</f>
        <v>0</v>
      </c>
    </row>
    <row r="264" spans="1:10" x14ac:dyDescent="0.25">
      <c r="A264" s="56" t="s">
        <v>1150</v>
      </c>
      <c r="B264" s="64" t="s">
        <v>794</v>
      </c>
      <c r="C264" s="64" t="s">
        <v>840</v>
      </c>
      <c r="D264" s="58" t="s">
        <v>795</v>
      </c>
      <c r="E264" s="57" t="s">
        <v>9</v>
      </c>
      <c r="F264" s="64">
        <v>1</v>
      </c>
      <c r="G264" s="59" t="s">
        <v>821</v>
      </c>
      <c r="H264" s="60"/>
      <c r="I264" s="66">
        <f t="shared" si="19"/>
        <v>0</v>
      </c>
      <c r="J264" s="67" cm="1">
        <f t="array" ref="J264">IFERROR(_xlfn.IFS(G264="BDI 01",I264*(1+BDI_SERVIÇO),G264="BDI 02",I264*(1+BDI_EQUIPAMENTO)),)</f>
        <v>0</v>
      </c>
    </row>
    <row r="265" spans="1:10" x14ac:dyDescent="0.25">
      <c r="A265" s="56" t="s">
        <v>1151</v>
      </c>
      <c r="B265" s="64" t="s">
        <v>798</v>
      </c>
      <c r="C265" s="64" t="s">
        <v>840</v>
      </c>
      <c r="D265" s="58" t="s">
        <v>799</v>
      </c>
      <c r="E265" s="57" t="s">
        <v>9</v>
      </c>
      <c r="F265" s="64">
        <v>30</v>
      </c>
      <c r="G265" s="59" t="s">
        <v>821</v>
      </c>
      <c r="H265" s="60"/>
      <c r="I265" s="66">
        <f t="shared" si="19"/>
        <v>0</v>
      </c>
      <c r="J265" s="67" cm="1">
        <f t="array" ref="J265">IFERROR(_xlfn.IFS(G265="BDI 01",I265*(1+BDI_SERVIÇO),G265="BDI 02",I265*(1+BDI_EQUIPAMENTO)),)</f>
        <v>0</v>
      </c>
    </row>
    <row r="266" spans="1:10" x14ac:dyDescent="0.25">
      <c r="A266" s="56" t="s">
        <v>1152</v>
      </c>
      <c r="B266" s="64" t="s">
        <v>800</v>
      </c>
      <c r="C266" s="64" t="s">
        <v>840</v>
      </c>
      <c r="D266" s="58" t="s">
        <v>801</v>
      </c>
      <c r="E266" s="57" t="s">
        <v>9</v>
      </c>
      <c r="F266" s="64">
        <v>720</v>
      </c>
      <c r="G266" s="59" t="s">
        <v>821</v>
      </c>
      <c r="H266" s="60"/>
      <c r="I266" s="66">
        <f t="shared" si="19"/>
        <v>0</v>
      </c>
      <c r="J266" s="67" cm="1">
        <f t="array" ref="J266">IFERROR(_xlfn.IFS(G266="BDI 01",I266*(1+BDI_SERVIÇO),G266="BDI 02",I266*(1+BDI_EQUIPAMENTO)),)</f>
        <v>0</v>
      </c>
    </row>
    <row r="267" spans="1:10" x14ac:dyDescent="0.25">
      <c r="A267" s="56" t="s">
        <v>1153</v>
      </c>
      <c r="B267" s="64" t="s">
        <v>785</v>
      </c>
      <c r="C267" s="64" t="s">
        <v>840</v>
      </c>
      <c r="D267" s="58" t="s">
        <v>786</v>
      </c>
      <c r="E267" s="57" t="s">
        <v>9</v>
      </c>
      <c r="F267" s="64">
        <v>2</v>
      </c>
      <c r="G267" s="59" t="s">
        <v>821</v>
      </c>
      <c r="H267" s="60"/>
      <c r="I267" s="66">
        <f t="shared" si="19"/>
        <v>0</v>
      </c>
      <c r="J267" s="67" cm="1">
        <f t="array" ref="J267">IFERROR(_xlfn.IFS(G267="BDI 01",I267*(1+BDI_SERVIÇO),G267="BDI 02",I267*(1+BDI_EQUIPAMENTO)),)</f>
        <v>0</v>
      </c>
    </row>
    <row r="268" spans="1:10" x14ac:dyDescent="0.25">
      <c r="A268" s="56" t="s">
        <v>1154</v>
      </c>
      <c r="B268" s="64" t="s">
        <v>804</v>
      </c>
      <c r="C268" s="64" t="s">
        <v>840</v>
      </c>
      <c r="D268" s="58" t="s">
        <v>805</v>
      </c>
      <c r="E268" s="57" t="s">
        <v>9</v>
      </c>
      <c r="F268" s="64">
        <v>44</v>
      </c>
      <c r="G268" s="59" t="s">
        <v>821</v>
      </c>
      <c r="H268" s="60"/>
      <c r="I268" s="66">
        <f t="shared" si="19"/>
        <v>0</v>
      </c>
      <c r="J268" s="67" cm="1">
        <f t="array" ref="J268">IFERROR(_xlfn.IFS(G268="BDI 01",I268*(1+BDI_SERVIÇO),G268="BDI 02",I268*(1+BDI_EQUIPAMENTO)),)</f>
        <v>0</v>
      </c>
    </row>
    <row r="269" spans="1:10" x14ac:dyDescent="0.25">
      <c r="A269" s="56" t="s">
        <v>1155</v>
      </c>
      <c r="B269" s="64" t="s">
        <v>806</v>
      </c>
      <c r="C269" s="64" t="s">
        <v>840</v>
      </c>
      <c r="D269" s="58" t="s">
        <v>807</v>
      </c>
      <c r="E269" s="57" t="s">
        <v>9</v>
      </c>
      <c r="F269" s="64">
        <v>10</v>
      </c>
      <c r="G269" s="59" t="s">
        <v>821</v>
      </c>
      <c r="H269" s="60"/>
      <c r="I269" s="66">
        <f t="shared" si="19"/>
        <v>0</v>
      </c>
      <c r="J269" s="67" cm="1">
        <f t="array" ref="J269">IFERROR(_xlfn.IFS(G269="BDI 01",I269*(1+BDI_SERVIÇO),G269="BDI 02",I269*(1+BDI_EQUIPAMENTO)),)</f>
        <v>0</v>
      </c>
    </row>
    <row r="270" spans="1:10" x14ac:dyDescent="0.25">
      <c r="A270" s="56" t="s">
        <v>1156</v>
      </c>
      <c r="B270" s="64" t="s">
        <v>787</v>
      </c>
      <c r="C270" s="64" t="s">
        <v>840</v>
      </c>
      <c r="D270" s="58" t="s">
        <v>788</v>
      </c>
      <c r="E270" s="57" t="s">
        <v>9</v>
      </c>
      <c r="F270" s="64">
        <v>88</v>
      </c>
      <c r="G270" s="59" t="s">
        <v>821</v>
      </c>
      <c r="H270" s="60"/>
      <c r="I270" s="66">
        <f t="shared" si="19"/>
        <v>0</v>
      </c>
      <c r="J270" s="67" cm="1">
        <f t="array" ref="J270">IFERROR(_xlfn.IFS(G270="BDI 01",I270*(1+BDI_SERVIÇO),G270="BDI 02",I270*(1+BDI_EQUIPAMENTO)),)</f>
        <v>0</v>
      </c>
    </row>
    <row r="271" spans="1:10" x14ac:dyDescent="0.25">
      <c r="A271" s="56" t="s">
        <v>1157</v>
      </c>
      <c r="B271" s="64" t="s">
        <v>808</v>
      </c>
      <c r="C271" s="64" t="s">
        <v>840</v>
      </c>
      <c r="D271" s="58" t="s">
        <v>809</v>
      </c>
      <c r="E271" s="57" t="s">
        <v>9</v>
      </c>
      <c r="F271" s="64">
        <v>30</v>
      </c>
      <c r="G271" s="59" t="s">
        <v>821</v>
      </c>
      <c r="H271" s="60"/>
      <c r="I271" s="66">
        <f t="shared" si="19"/>
        <v>0</v>
      </c>
      <c r="J271" s="67" cm="1">
        <f t="array" ref="J271">IFERROR(_xlfn.IFS(G271="BDI 01",I271*(1+BDI_SERVIÇO),G271="BDI 02",I271*(1+BDI_EQUIPAMENTO)),)</f>
        <v>0</v>
      </c>
    </row>
    <row r="272" spans="1:10" x14ac:dyDescent="0.25">
      <c r="A272" s="56" t="s">
        <v>1158</v>
      </c>
      <c r="B272" s="64" t="s">
        <v>442</v>
      </c>
      <c r="C272" s="64" t="s">
        <v>840</v>
      </c>
      <c r="D272" s="58" t="s">
        <v>443</v>
      </c>
      <c r="E272" s="57" t="s">
        <v>34</v>
      </c>
      <c r="F272" s="64">
        <v>1400.3</v>
      </c>
      <c r="G272" s="59" t="s">
        <v>821</v>
      </c>
      <c r="H272" s="60"/>
      <c r="I272" s="66">
        <f t="shared" si="19"/>
        <v>0</v>
      </c>
      <c r="J272" s="67" cm="1">
        <f t="array" ref="J272">IFERROR(_xlfn.IFS(G272="BDI 01",I272*(1+BDI_SERVIÇO),G272="BDI 02",I272*(1+BDI_EQUIPAMENTO)),)</f>
        <v>0</v>
      </c>
    </row>
    <row r="273" spans="1:10" x14ac:dyDescent="0.25">
      <c r="A273" s="56" t="s">
        <v>1159</v>
      </c>
      <c r="B273" s="64" t="s">
        <v>802</v>
      </c>
      <c r="C273" s="64" t="s">
        <v>840</v>
      </c>
      <c r="D273" s="58" t="s">
        <v>803</v>
      </c>
      <c r="E273" s="57" t="s">
        <v>9</v>
      </c>
      <c r="F273" s="64">
        <v>8</v>
      </c>
      <c r="G273" s="59" t="s">
        <v>821</v>
      </c>
      <c r="H273" s="60"/>
      <c r="I273" s="66">
        <f t="shared" si="19"/>
        <v>0</v>
      </c>
      <c r="J273" s="67" cm="1">
        <f t="array" ref="J273">IFERROR(_xlfn.IFS(G273="BDI 01",I273*(1+BDI_SERVIÇO),G273="BDI 02",I273*(1+BDI_EQUIPAMENTO)),)</f>
        <v>0</v>
      </c>
    </row>
    <row r="274" spans="1:10" x14ac:dyDescent="0.25">
      <c r="A274" s="56" t="s">
        <v>1160</v>
      </c>
      <c r="B274" s="64" t="s">
        <v>410</v>
      </c>
      <c r="C274" s="64" t="s">
        <v>840</v>
      </c>
      <c r="D274" s="58" t="s">
        <v>411</v>
      </c>
      <c r="E274" s="57" t="s">
        <v>34</v>
      </c>
      <c r="F274" s="64">
        <v>264.2</v>
      </c>
      <c r="G274" s="59" t="s">
        <v>821</v>
      </c>
      <c r="H274" s="60"/>
      <c r="I274" s="66">
        <f t="shared" si="19"/>
        <v>0</v>
      </c>
      <c r="J274" s="67" cm="1">
        <f t="array" ref="J274">IFERROR(_xlfn.IFS(G274="BDI 01",I274*(1+BDI_SERVIÇO),G274="BDI 02",I274*(1+BDI_EQUIPAMENTO)),)</f>
        <v>0</v>
      </c>
    </row>
    <row r="275" spans="1:10" ht="25.5" x14ac:dyDescent="0.25">
      <c r="A275" s="56" t="s">
        <v>1161</v>
      </c>
      <c r="B275" s="64" t="s">
        <v>789</v>
      </c>
      <c r="C275" s="64" t="s">
        <v>840</v>
      </c>
      <c r="D275" s="58" t="s">
        <v>1416</v>
      </c>
      <c r="E275" s="57" t="s">
        <v>9</v>
      </c>
      <c r="F275" s="64">
        <v>2</v>
      </c>
      <c r="G275" s="59" t="s">
        <v>821</v>
      </c>
      <c r="H275" s="60"/>
      <c r="I275" s="66">
        <f t="shared" si="19"/>
        <v>0</v>
      </c>
      <c r="J275" s="67" cm="1">
        <f t="array" ref="J275">IFERROR(_xlfn.IFS(G275="BDI 01",I275*(1+BDI_SERVIÇO),G275="BDI 02",I275*(1+BDI_EQUIPAMENTO)),)</f>
        <v>0</v>
      </c>
    </row>
    <row r="276" spans="1:10" x14ac:dyDescent="0.25">
      <c r="A276" s="56" t="s">
        <v>1162</v>
      </c>
      <c r="B276" s="64" t="s">
        <v>790</v>
      </c>
      <c r="C276" s="64" t="s">
        <v>840</v>
      </c>
      <c r="D276" s="58" t="s">
        <v>791</v>
      </c>
      <c r="E276" s="57" t="s">
        <v>9</v>
      </c>
      <c r="F276" s="64">
        <v>30</v>
      </c>
      <c r="G276" s="59" t="s">
        <v>821</v>
      </c>
      <c r="H276" s="60"/>
      <c r="I276" s="66">
        <f t="shared" si="19"/>
        <v>0</v>
      </c>
      <c r="J276" s="67" cm="1">
        <f t="array" ref="J276">IFERROR(_xlfn.IFS(G276="BDI 01",I276*(1+BDI_SERVIÇO),G276="BDI 02",I276*(1+BDI_EQUIPAMENTO)),)</f>
        <v>0</v>
      </c>
    </row>
    <row r="277" spans="1:10" x14ac:dyDescent="0.25">
      <c r="A277" s="56" t="s">
        <v>1163</v>
      </c>
      <c r="B277" s="64" t="s">
        <v>1417</v>
      </c>
      <c r="C277" s="64" t="s">
        <v>840</v>
      </c>
      <c r="D277" s="58" t="s">
        <v>1418</v>
      </c>
      <c r="E277" s="57" t="s">
        <v>38</v>
      </c>
      <c r="F277" s="64">
        <v>1</v>
      </c>
      <c r="G277" s="59" t="s">
        <v>821</v>
      </c>
      <c r="H277" s="60"/>
      <c r="I277" s="66">
        <f t="shared" si="19"/>
        <v>0</v>
      </c>
      <c r="J277" s="67" cm="1">
        <f t="array" ref="J277">IFERROR(_xlfn.IFS(G277="BDI 01",I277*(1+BDI_SERVIÇO),G277="BDI 02",I277*(1+BDI_EQUIPAMENTO)),)</f>
        <v>0</v>
      </c>
    </row>
    <row r="278" spans="1:10" x14ac:dyDescent="0.25">
      <c r="A278" s="56" t="s">
        <v>1323</v>
      </c>
      <c r="B278" s="64" t="s">
        <v>783</v>
      </c>
      <c r="C278" s="64" t="s">
        <v>840</v>
      </c>
      <c r="D278" s="58" t="s">
        <v>784</v>
      </c>
      <c r="E278" s="57" t="s">
        <v>9</v>
      </c>
      <c r="F278" s="64">
        <v>1</v>
      </c>
      <c r="G278" s="59" t="s">
        <v>821</v>
      </c>
      <c r="H278" s="60"/>
      <c r="I278" s="66">
        <f t="shared" si="19"/>
        <v>0</v>
      </c>
      <c r="J278" s="67" cm="1">
        <f t="array" ref="J278">IFERROR(_xlfn.IFS(G278="BDI 01",I278*(1+BDI_SERVIÇO),G278="BDI 02",I278*(1+BDI_EQUIPAMENTO)),)</f>
        <v>0</v>
      </c>
    </row>
    <row r="279" spans="1:10" x14ac:dyDescent="0.25">
      <c r="A279" s="56"/>
      <c r="B279" s="64"/>
      <c r="C279" s="64"/>
      <c r="D279" s="78" t="s">
        <v>1322</v>
      </c>
      <c r="E279" s="64"/>
      <c r="F279" s="64"/>
      <c r="G279" s="59"/>
      <c r="H279" s="66"/>
      <c r="I279" s="66"/>
      <c r="J279" s="67"/>
    </row>
    <row r="280" spans="1:10" x14ac:dyDescent="0.25">
      <c r="A280" s="56" t="s">
        <v>1324</v>
      </c>
      <c r="B280" s="64" t="s">
        <v>512</v>
      </c>
      <c r="C280" s="64" t="s">
        <v>840</v>
      </c>
      <c r="D280" s="58" t="s">
        <v>513</v>
      </c>
      <c r="E280" s="57" t="s">
        <v>9</v>
      </c>
      <c r="F280" s="64">
        <v>26</v>
      </c>
      <c r="G280" s="59" t="s">
        <v>821</v>
      </c>
      <c r="H280" s="60"/>
      <c r="I280" s="66">
        <f t="shared" ref="I280:I293" si="20">ROUND(H280*F280,2)</f>
        <v>0</v>
      </c>
      <c r="J280" s="67" cm="1">
        <f t="array" ref="J280">IFERROR(_xlfn.IFS(G280="BDI 01",I280*(1+BDI_SERVIÇO),G280="BDI 02",I280*(1+BDI_EQUIPAMENTO)),)</f>
        <v>0</v>
      </c>
    </row>
    <row r="281" spans="1:10" x14ac:dyDescent="0.25">
      <c r="A281" s="56" t="s">
        <v>1325</v>
      </c>
      <c r="B281" s="64" t="s">
        <v>402</v>
      </c>
      <c r="C281" s="64" t="s">
        <v>840</v>
      </c>
      <c r="D281" s="58" t="s">
        <v>403</v>
      </c>
      <c r="E281" s="57" t="s">
        <v>34</v>
      </c>
      <c r="F281" s="64">
        <v>408.2</v>
      </c>
      <c r="G281" s="59" t="s">
        <v>821</v>
      </c>
      <c r="H281" s="60"/>
      <c r="I281" s="66">
        <f t="shared" si="20"/>
        <v>0</v>
      </c>
      <c r="J281" s="67" cm="1">
        <f t="array" ref="J281">IFERROR(_xlfn.IFS(G281="BDI 01",I281*(1+BDI_SERVIÇO),G281="BDI 02",I281*(1+BDI_EQUIPAMENTO)),)</f>
        <v>0</v>
      </c>
    </row>
    <row r="282" spans="1:10" x14ac:dyDescent="0.25">
      <c r="A282" s="56" t="s">
        <v>1326</v>
      </c>
      <c r="B282" s="64" t="s">
        <v>404</v>
      </c>
      <c r="C282" s="64" t="s">
        <v>840</v>
      </c>
      <c r="D282" s="58" t="s">
        <v>405</v>
      </c>
      <c r="E282" s="57" t="s">
        <v>34</v>
      </c>
      <c r="F282" s="64">
        <v>338.9</v>
      </c>
      <c r="G282" s="59" t="s">
        <v>821</v>
      </c>
      <c r="H282" s="60"/>
      <c r="I282" s="66">
        <f t="shared" si="20"/>
        <v>0</v>
      </c>
      <c r="J282" s="67" cm="1">
        <f t="array" ref="J282">IFERROR(_xlfn.IFS(G282="BDI 01",I282*(1+BDI_SERVIÇO),G282="BDI 02",I282*(1+BDI_EQUIPAMENTO)),)</f>
        <v>0</v>
      </c>
    </row>
    <row r="283" spans="1:10" x14ac:dyDescent="0.25">
      <c r="A283" s="56" t="s">
        <v>1327</v>
      </c>
      <c r="B283" s="64" t="s">
        <v>522</v>
      </c>
      <c r="C283" s="64" t="s">
        <v>840</v>
      </c>
      <c r="D283" s="58" t="s">
        <v>523</v>
      </c>
      <c r="E283" s="57" t="s">
        <v>9</v>
      </c>
      <c r="F283" s="64">
        <v>120</v>
      </c>
      <c r="G283" s="59" t="s">
        <v>821</v>
      </c>
      <c r="H283" s="60"/>
      <c r="I283" s="66">
        <f t="shared" si="20"/>
        <v>0</v>
      </c>
      <c r="J283" s="67" cm="1">
        <f t="array" ref="J283">IFERROR(_xlfn.IFS(G283="BDI 01",I283*(1+BDI_SERVIÇO),G283="BDI 02",I283*(1+BDI_EQUIPAMENTO)),)</f>
        <v>0</v>
      </c>
    </row>
    <row r="284" spans="1:10" ht="25.5" x14ac:dyDescent="0.25">
      <c r="A284" s="56" t="s">
        <v>1328</v>
      </c>
      <c r="B284" s="64" t="s">
        <v>520</v>
      </c>
      <c r="C284" s="64" t="s">
        <v>840</v>
      </c>
      <c r="D284" s="58" t="s">
        <v>521</v>
      </c>
      <c r="E284" s="57" t="s">
        <v>9</v>
      </c>
      <c r="F284" s="64">
        <v>70</v>
      </c>
      <c r="G284" s="59" t="s">
        <v>821</v>
      </c>
      <c r="H284" s="60"/>
      <c r="I284" s="66">
        <f t="shared" si="20"/>
        <v>0</v>
      </c>
      <c r="J284" s="67" cm="1">
        <f t="array" ref="J284">IFERROR(_xlfn.IFS(G284="BDI 01",I284*(1+BDI_SERVIÇO),G284="BDI 02",I284*(1+BDI_EQUIPAMENTO)),)</f>
        <v>0</v>
      </c>
    </row>
    <row r="285" spans="1:10" x14ac:dyDescent="0.25">
      <c r="A285" s="56" t="s">
        <v>1329</v>
      </c>
      <c r="B285" s="64" t="s">
        <v>514</v>
      </c>
      <c r="C285" s="64" t="s">
        <v>840</v>
      </c>
      <c r="D285" s="58" t="s">
        <v>515</v>
      </c>
      <c r="E285" s="57" t="s">
        <v>9</v>
      </c>
      <c r="F285" s="64">
        <v>26</v>
      </c>
      <c r="G285" s="59" t="s">
        <v>821</v>
      </c>
      <c r="H285" s="60"/>
      <c r="I285" s="66">
        <f t="shared" si="20"/>
        <v>0</v>
      </c>
      <c r="J285" s="67" cm="1">
        <f t="array" ref="J285">IFERROR(_xlfn.IFS(G285="BDI 01",I285*(1+BDI_SERVIÇO),G285="BDI 02",I285*(1+BDI_EQUIPAMENTO)),)</f>
        <v>0</v>
      </c>
    </row>
    <row r="286" spans="1:10" x14ac:dyDescent="0.25">
      <c r="A286" s="56" t="s">
        <v>1330</v>
      </c>
      <c r="B286" s="64" t="s">
        <v>516</v>
      </c>
      <c r="C286" s="64" t="s">
        <v>840</v>
      </c>
      <c r="D286" s="58" t="s">
        <v>517</v>
      </c>
      <c r="E286" s="57" t="s">
        <v>9</v>
      </c>
      <c r="F286" s="64">
        <v>26</v>
      </c>
      <c r="G286" s="59" t="s">
        <v>821</v>
      </c>
      <c r="H286" s="60"/>
      <c r="I286" s="66">
        <f t="shared" si="20"/>
        <v>0</v>
      </c>
      <c r="J286" s="67" cm="1">
        <f t="array" ref="J286">IFERROR(_xlfn.IFS(G286="BDI 01",I286*(1+BDI_SERVIÇO),G286="BDI 02",I286*(1+BDI_EQUIPAMENTO)),)</f>
        <v>0</v>
      </c>
    </row>
    <row r="287" spans="1:10" x14ac:dyDescent="0.25">
      <c r="A287" s="56" t="s">
        <v>1331</v>
      </c>
      <c r="B287" s="64" t="s">
        <v>508</v>
      </c>
      <c r="C287" s="64" t="s">
        <v>840</v>
      </c>
      <c r="D287" s="58" t="s">
        <v>509</v>
      </c>
      <c r="E287" s="57" t="s">
        <v>9</v>
      </c>
      <c r="F287" s="64">
        <v>40</v>
      </c>
      <c r="G287" s="59" t="s">
        <v>821</v>
      </c>
      <c r="H287" s="60"/>
      <c r="I287" s="66">
        <f t="shared" si="20"/>
        <v>0</v>
      </c>
      <c r="J287" s="67" cm="1">
        <f t="array" ref="J287">IFERROR(_xlfn.IFS(G287="BDI 01",I287*(1+BDI_SERVIÇO),G287="BDI 02",I287*(1+BDI_EQUIPAMENTO)),)</f>
        <v>0</v>
      </c>
    </row>
    <row r="288" spans="1:10" x14ac:dyDescent="0.25">
      <c r="A288" s="56" t="s">
        <v>1332</v>
      </c>
      <c r="B288" s="64" t="s">
        <v>406</v>
      </c>
      <c r="C288" s="64" t="s">
        <v>840</v>
      </c>
      <c r="D288" s="58" t="s">
        <v>407</v>
      </c>
      <c r="E288" s="57" t="s">
        <v>9</v>
      </c>
      <c r="F288" s="64">
        <v>40</v>
      </c>
      <c r="G288" s="59" t="s">
        <v>821</v>
      </c>
      <c r="H288" s="60"/>
      <c r="I288" s="66">
        <f t="shared" si="20"/>
        <v>0</v>
      </c>
      <c r="J288" s="67" cm="1">
        <f t="array" ref="J288">IFERROR(_xlfn.IFS(G288="BDI 01",I288*(1+BDI_SERVIÇO),G288="BDI 02",I288*(1+BDI_EQUIPAMENTO)),)</f>
        <v>0</v>
      </c>
    </row>
    <row r="289" spans="1:11" x14ac:dyDescent="0.25">
      <c r="A289" s="56" t="s">
        <v>1333</v>
      </c>
      <c r="B289" s="64" t="s">
        <v>518</v>
      </c>
      <c r="C289" s="64" t="s">
        <v>840</v>
      </c>
      <c r="D289" s="58" t="s">
        <v>519</v>
      </c>
      <c r="E289" s="57" t="s">
        <v>9</v>
      </c>
      <c r="F289" s="64">
        <v>60</v>
      </c>
      <c r="G289" s="59" t="s">
        <v>821</v>
      </c>
      <c r="H289" s="60"/>
      <c r="I289" s="66">
        <f t="shared" si="20"/>
        <v>0</v>
      </c>
      <c r="J289" s="67" cm="1">
        <f t="array" ref="J289">IFERROR(_xlfn.IFS(G289="BDI 01",I289*(1+BDI_SERVIÇO),G289="BDI 02",I289*(1+BDI_EQUIPAMENTO)),)</f>
        <v>0</v>
      </c>
    </row>
    <row r="290" spans="1:11" x14ac:dyDescent="0.25">
      <c r="A290" s="56" t="s">
        <v>1334</v>
      </c>
      <c r="B290" s="64" t="s">
        <v>408</v>
      </c>
      <c r="C290" s="64" t="s">
        <v>840</v>
      </c>
      <c r="D290" s="58" t="s">
        <v>409</v>
      </c>
      <c r="E290" s="57" t="s">
        <v>9</v>
      </c>
      <c r="F290" s="64">
        <v>10</v>
      </c>
      <c r="G290" s="59" t="s">
        <v>821</v>
      </c>
      <c r="H290" s="60"/>
      <c r="I290" s="66">
        <f t="shared" si="20"/>
        <v>0</v>
      </c>
      <c r="J290" s="67" cm="1">
        <f t="array" ref="J290">IFERROR(_xlfn.IFS(G290="BDI 01",I290*(1+BDI_SERVIÇO),G290="BDI 02",I290*(1+BDI_EQUIPAMENTO)),)</f>
        <v>0</v>
      </c>
    </row>
    <row r="291" spans="1:11" x14ac:dyDescent="0.25">
      <c r="A291" s="56" t="s">
        <v>1335</v>
      </c>
      <c r="B291" s="64" t="s">
        <v>506</v>
      </c>
      <c r="C291" s="64" t="s">
        <v>840</v>
      </c>
      <c r="D291" s="58" t="s">
        <v>507</v>
      </c>
      <c r="E291" s="57" t="s">
        <v>9</v>
      </c>
      <c r="F291" s="64">
        <v>2</v>
      </c>
      <c r="G291" s="59" t="s">
        <v>821</v>
      </c>
      <c r="H291" s="60"/>
      <c r="I291" s="66">
        <f t="shared" si="20"/>
        <v>0</v>
      </c>
      <c r="J291" s="67" cm="1">
        <f t="array" ref="J291">IFERROR(_xlfn.IFS(G291="BDI 01",I291*(1+BDI_SERVIÇO),G291="BDI 02",I291*(1+BDI_EQUIPAMENTO)),)</f>
        <v>0</v>
      </c>
    </row>
    <row r="292" spans="1:11" x14ac:dyDescent="0.25">
      <c r="A292" s="56" t="s">
        <v>1336</v>
      </c>
      <c r="B292" s="64" t="s">
        <v>510</v>
      </c>
      <c r="C292" s="64" t="s">
        <v>840</v>
      </c>
      <c r="D292" s="58" t="s">
        <v>511</v>
      </c>
      <c r="E292" s="57" t="s">
        <v>34</v>
      </c>
      <c r="F292" s="64">
        <v>2</v>
      </c>
      <c r="G292" s="59" t="s">
        <v>821</v>
      </c>
      <c r="H292" s="60"/>
      <c r="I292" s="66">
        <f t="shared" si="20"/>
        <v>0</v>
      </c>
      <c r="J292" s="67" cm="1">
        <f t="array" ref="J292">IFERROR(_xlfn.IFS(G292="BDI 01",I292*(1+BDI_SERVIÇO),G292="BDI 02",I292*(1+BDI_EQUIPAMENTO)),)</f>
        <v>0</v>
      </c>
    </row>
    <row r="293" spans="1:11" ht="25.5" x14ac:dyDescent="0.25">
      <c r="A293" s="56" t="s">
        <v>1337</v>
      </c>
      <c r="B293" s="64" t="s">
        <v>908</v>
      </c>
      <c r="C293" s="57" t="s">
        <v>908</v>
      </c>
      <c r="D293" s="65" t="s">
        <v>916</v>
      </c>
      <c r="E293" s="64" t="s">
        <v>9</v>
      </c>
      <c r="F293" s="64">
        <v>150</v>
      </c>
      <c r="G293" s="59" t="s">
        <v>821</v>
      </c>
      <c r="H293" s="66"/>
      <c r="I293" s="66">
        <f t="shared" si="20"/>
        <v>0</v>
      </c>
      <c r="J293" s="67" cm="1">
        <f t="array" ref="J293">IFERROR(_xlfn.IFS(G293="BDI 01",I293*(1+BDI_SERVIÇO),G293="BDI 02",I293*(1+BDI_EQUIPAMENTO)),)</f>
        <v>0</v>
      </c>
    </row>
    <row r="294" spans="1:11" x14ac:dyDescent="0.25">
      <c r="A294" s="68" t="s">
        <v>897</v>
      </c>
      <c r="B294" s="69"/>
      <c r="C294" s="69"/>
      <c r="D294" s="70" t="s">
        <v>846</v>
      </c>
      <c r="E294" s="69"/>
      <c r="F294" s="69"/>
      <c r="G294" s="71"/>
      <c r="H294" s="72"/>
      <c r="I294" s="73">
        <f>SUM(I295:I391)</f>
        <v>0</v>
      </c>
      <c r="J294" s="74">
        <f>SUM(J295:J391)</f>
        <v>0</v>
      </c>
      <c r="K294" s="62"/>
    </row>
    <row r="295" spans="1:11" x14ac:dyDescent="0.25">
      <c r="A295" s="56" t="s">
        <v>1059</v>
      </c>
      <c r="B295" s="57" t="s">
        <v>583</v>
      </c>
      <c r="C295" s="57" t="s">
        <v>840</v>
      </c>
      <c r="D295" s="58" t="s">
        <v>584</v>
      </c>
      <c r="E295" s="57" t="s">
        <v>9</v>
      </c>
      <c r="F295" s="57">
        <v>1</v>
      </c>
      <c r="G295" s="59" t="s">
        <v>821</v>
      </c>
      <c r="H295" s="60"/>
      <c r="I295" s="60">
        <f t="shared" ref="I295:I356" si="21">ROUND(H295*F295,2)</f>
        <v>0</v>
      </c>
      <c r="J295" s="61" cm="1">
        <f t="array" ref="J295">IFERROR(_xlfn.IFS(G295="BDI 01",I295*(1+BDI_SERVIÇO),G295="BDI 02",I295*(1+BDI_EQUIPAMENTO)),)</f>
        <v>0</v>
      </c>
    </row>
    <row r="296" spans="1:11" x14ac:dyDescent="0.25">
      <c r="A296" s="56" t="s">
        <v>1165</v>
      </c>
      <c r="B296" s="57" t="s">
        <v>528</v>
      </c>
      <c r="C296" s="57" t="s">
        <v>840</v>
      </c>
      <c r="D296" s="58" t="s">
        <v>529</v>
      </c>
      <c r="E296" s="57" t="s">
        <v>9</v>
      </c>
      <c r="F296" s="57">
        <v>6</v>
      </c>
      <c r="G296" s="59" t="s">
        <v>821</v>
      </c>
      <c r="H296" s="60"/>
      <c r="I296" s="60">
        <f t="shared" si="21"/>
        <v>0</v>
      </c>
      <c r="J296" s="61" cm="1">
        <f t="array" ref="J296">IFERROR(_xlfn.IFS(G296="BDI 01",I296*(1+BDI_SERVIÇO),G296="BDI 02",I296*(1+BDI_EQUIPAMENTO)),)</f>
        <v>0</v>
      </c>
    </row>
    <row r="297" spans="1:11" ht="25.5" x14ac:dyDescent="0.25">
      <c r="A297" s="56" t="s">
        <v>1045</v>
      </c>
      <c r="B297" s="57" t="s">
        <v>534</v>
      </c>
      <c r="C297" s="57" t="s">
        <v>840</v>
      </c>
      <c r="D297" s="58" t="s">
        <v>535</v>
      </c>
      <c r="E297" s="57" t="s">
        <v>9</v>
      </c>
      <c r="F297" s="57">
        <v>6</v>
      </c>
      <c r="G297" s="59" t="s">
        <v>821</v>
      </c>
      <c r="H297" s="60"/>
      <c r="I297" s="60">
        <f t="shared" si="21"/>
        <v>0</v>
      </c>
      <c r="J297" s="61" cm="1">
        <f t="array" ref="J297">IFERROR(_xlfn.IFS(G297="BDI 01",I297*(1+BDI_SERVIÇO),G297="BDI 02",I297*(1+BDI_EQUIPAMENTO)),)</f>
        <v>0</v>
      </c>
    </row>
    <row r="298" spans="1:11" x14ac:dyDescent="0.25">
      <c r="A298" s="56" t="s">
        <v>1048</v>
      </c>
      <c r="B298" s="57" t="s">
        <v>530</v>
      </c>
      <c r="C298" s="57" t="s">
        <v>840</v>
      </c>
      <c r="D298" s="58" t="s">
        <v>531</v>
      </c>
      <c r="E298" s="57" t="s">
        <v>9</v>
      </c>
      <c r="F298" s="57">
        <v>2</v>
      </c>
      <c r="G298" s="59" t="s">
        <v>821</v>
      </c>
      <c r="H298" s="60"/>
      <c r="I298" s="60">
        <f t="shared" si="21"/>
        <v>0</v>
      </c>
      <c r="J298" s="61" cm="1">
        <f t="array" ref="J298">IFERROR(_xlfn.IFS(G298="BDI 01",I298*(1+BDI_SERVIÇO),G298="BDI 02",I298*(1+BDI_EQUIPAMENTO)),)</f>
        <v>0</v>
      </c>
    </row>
    <row r="299" spans="1:11" x14ac:dyDescent="0.25">
      <c r="A299" s="56" t="s">
        <v>1167</v>
      </c>
      <c r="B299" s="57" t="s">
        <v>532</v>
      </c>
      <c r="C299" s="57" t="s">
        <v>840</v>
      </c>
      <c r="D299" s="58" t="s">
        <v>533</v>
      </c>
      <c r="E299" s="57" t="s">
        <v>9</v>
      </c>
      <c r="F299" s="57">
        <v>2</v>
      </c>
      <c r="G299" s="59" t="s">
        <v>821</v>
      </c>
      <c r="H299" s="60"/>
      <c r="I299" s="60">
        <f t="shared" si="21"/>
        <v>0</v>
      </c>
      <c r="J299" s="61" cm="1">
        <f t="array" ref="J299">IFERROR(_xlfn.IFS(G299="BDI 01",I299*(1+BDI_SERVIÇO),G299="BDI 02",I299*(1+BDI_EQUIPAMENTO)),)</f>
        <v>0</v>
      </c>
    </row>
    <row r="300" spans="1:11" ht="25.5" x14ac:dyDescent="0.25">
      <c r="A300" s="56" t="s">
        <v>1168</v>
      </c>
      <c r="B300" s="57" t="s">
        <v>792</v>
      </c>
      <c r="C300" s="57" t="s">
        <v>840</v>
      </c>
      <c r="D300" s="58" t="s">
        <v>793</v>
      </c>
      <c r="E300" s="57" t="s">
        <v>38</v>
      </c>
      <c r="F300" s="57">
        <v>1</v>
      </c>
      <c r="G300" s="59" t="s">
        <v>821</v>
      </c>
      <c r="H300" s="60"/>
      <c r="I300" s="60">
        <f t="shared" si="21"/>
        <v>0</v>
      </c>
      <c r="J300" s="61" cm="1">
        <f t="array" ref="J300">IFERROR(_xlfn.IFS(G300="BDI 01",I300*(1+BDI_SERVIÇO),G300="BDI 02",I300*(1+BDI_EQUIPAMENTO)),)</f>
        <v>0</v>
      </c>
    </row>
    <row r="301" spans="1:11" x14ac:dyDescent="0.25">
      <c r="A301" s="56" t="s">
        <v>1166</v>
      </c>
      <c r="B301" s="57" t="s">
        <v>585</v>
      </c>
      <c r="C301" s="57" t="s">
        <v>840</v>
      </c>
      <c r="D301" s="58" t="s">
        <v>586</v>
      </c>
      <c r="E301" s="57" t="s">
        <v>34</v>
      </c>
      <c r="F301" s="57">
        <v>187.24</v>
      </c>
      <c r="G301" s="59" t="s">
        <v>821</v>
      </c>
      <c r="H301" s="60"/>
      <c r="I301" s="60">
        <f t="shared" si="21"/>
        <v>0</v>
      </c>
      <c r="J301" s="61" cm="1">
        <f t="array" ref="J301">IFERROR(_xlfn.IFS(G301="BDI 01",I301*(1+BDI_SERVIÇO),G301="BDI 02",I301*(1+BDI_EQUIPAMENTO)),)</f>
        <v>0</v>
      </c>
    </row>
    <row r="302" spans="1:11" x14ac:dyDescent="0.25">
      <c r="A302" s="56" t="s">
        <v>1169</v>
      </c>
      <c r="B302" s="57" t="s">
        <v>587</v>
      </c>
      <c r="C302" s="57" t="s">
        <v>840</v>
      </c>
      <c r="D302" s="58" t="s">
        <v>588</v>
      </c>
      <c r="E302" s="57" t="s">
        <v>34</v>
      </c>
      <c r="F302" s="57">
        <v>3711.27</v>
      </c>
      <c r="G302" s="59" t="s">
        <v>821</v>
      </c>
      <c r="H302" s="60"/>
      <c r="I302" s="60">
        <f t="shared" si="21"/>
        <v>0</v>
      </c>
      <c r="J302" s="61" cm="1">
        <f t="array" ref="J302">IFERROR(_xlfn.IFS(G302="BDI 01",I302*(1+BDI_SERVIÇO),G302="BDI 02",I302*(1+BDI_EQUIPAMENTO)),)</f>
        <v>0</v>
      </c>
    </row>
    <row r="303" spans="1:11" x14ac:dyDescent="0.25">
      <c r="A303" s="56" t="s">
        <v>1170</v>
      </c>
      <c r="B303" s="57" t="s">
        <v>589</v>
      </c>
      <c r="C303" s="57" t="s">
        <v>840</v>
      </c>
      <c r="D303" s="58" t="s">
        <v>590</v>
      </c>
      <c r="E303" s="57" t="s">
        <v>34</v>
      </c>
      <c r="F303" s="57">
        <v>449.61</v>
      </c>
      <c r="G303" s="59" t="s">
        <v>821</v>
      </c>
      <c r="H303" s="60"/>
      <c r="I303" s="60">
        <f t="shared" si="21"/>
        <v>0</v>
      </c>
      <c r="J303" s="61" cm="1">
        <f t="array" ref="J303">IFERROR(_xlfn.IFS(G303="BDI 01",I303*(1+BDI_SERVIÇO),G303="BDI 02",I303*(1+BDI_EQUIPAMENTO)),)</f>
        <v>0</v>
      </c>
    </row>
    <row r="304" spans="1:11" x14ac:dyDescent="0.25">
      <c r="A304" s="56" t="s">
        <v>125</v>
      </c>
      <c r="B304" s="57" t="s">
        <v>591</v>
      </c>
      <c r="C304" s="57" t="s">
        <v>840</v>
      </c>
      <c r="D304" s="58" t="s">
        <v>592</v>
      </c>
      <c r="E304" s="57" t="s">
        <v>34</v>
      </c>
      <c r="F304" s="57">
        <v>762.83</v>
      </c>
      <c r="G304" s="59" t="s">
        <v>821</v>
      </c>
      <c r="H304" s="60"/>
      <c r="I304" s="60">
        <f t="shared" si="21"/>
        <v>0</v>
      </c>
      <c r="J304" s="61" cm="1">
        <f t="array" ref="J304">IFERROR(_xlfn.IFS(G304="BDI 01",I304*(1+BDI_SERVIÇO),G304="BDI 02",I304*(1+BDI_EQUIPAMENTO)),)</f>
        <v>0</v>
      </c>
    </row>
    <row r="305" spans="1:10" x14ac:dyDescent="0.25">
      <c r="A305" s="56" t="s">
        <v>128</v>
      </c>
      <c r="B305" s="57" t="s">
        <v>593</v>
      </c>
      <c r="C305" s="57" t="s">
        <v>840</v>
      </c>
      <c r="D305" s="58" t="s">
        <v>594</v>
      </c>
      <c r="E305" s="57" t="s">
        <v>34</v>
      </c>
      <c r="F305" s="57">
        <v>678.46</v>
      </c>
      <c r="G305" s="59" t="s">
        <v>821</v>
      </c>
      <c r="H305" s="60"/>
      <c r="I305" s="60">
        <f t="shared" si="21"/>
        <v>0</v>
      </c>
      <c r="J305" s="61" cm="1">
        <f t="array" ref="J305">IFERROR(_xlfn.IFS(G305="BDI 01",I305*(1+BDI_SERVIÇO),G305="BDI 02",I305*(1+BDI_EQUIPAMENTO)),)</f>
        <v>0</v>
      </c>
    </row>
    <row r="306" spans="1:10" x14ac:dyDescent="0.25">
      <c r="A306" s="56" t="s">
        <v>1171</v>
      </c>
      <c r="B306" s="57" t="s">
        <v>595</v>
      </c>
      <c r="C306" s="57" t="s">
        <v>840</v>
      </c>
      <c r="D306" s="58" t="s">
        <v>596</v>
      </c>
      <c r="E306" s="57" t="s">
        <v>34</v>
      </c>
      <c r="F306" s="57">
        <v>826.4</v>
      </c>
      <c r="G306" s="59" t="s">
        <v>821</v>
      </c>
      <c r="H306" s="60"/>
      <c r="I306" s="60">
        <f t="shared" si="21"/>
        <v>0</v>
      </c>
      <c r="J306" s="61" cm="1">
        <f t="array" ref="J306">IFERROR(_xlfn.IFS(G306="BDI 01",I306*(1+BDI_SERVIÇO),G306="BDI 02",I306*(1+BDI_EQUIPAMENTO)),)</f>
        <v>0</v>
      </c>
    </row>
    <row r="307" spans="1:10" x14ac:dyDescent="0.25">
      <c r="A307" s="56" t="s">
        <v>1172</v>
      </c>
      <c r="B307" s="57" t="s">
        <v>597</v>
      </c>
      <c r="C307" s="57" t="s">
        <v>840</v>
      </c>
      <c r="D307" s="58" t="s">
        <v>598</v>
      </c>
      <c r="E307" s="57" t="s">
        <v>34</v>
      </c>
      <c r="F307" s="57">
        <v>515.49</v>
      </c>
      <c r="G307" s="59" t="s">
        <v>821</v>
      </c>
      <c r="H307" s="60"/>
      <c r="I307" s="60">
        <f t="shared" si="21"/>
        <v>0</v>
      </c>
      <c r="J307" s="61" cm="1">
        <f t="array" ref="J307">IFERROR(_xlfn.IFS(G307="BDI 01",I307*(1+BDI_SERVIÇO),G307="BDI 02",I307*(1+BDI_EQUIPAMENTO)),)</f>
        <v>0</v>
      </c>
    </row>
    <row r="308" spans="1:10" x14ac:dyDescent="0.25">
      <c r="A308" s="56" t="s">
        <v>1173</v>
      </c>
      <c r="B308" s="57" t="s">
        <v>599</v>
      </c>
      <c r="C308" s="57" t="s">
        <v>840</v>
      </c>
      <c r="D308" s="58" t="s">
        <v>600</v>
      </c>
      <c r="E308" s="57" t="s">
        <v>34</v>
      </c>
      <c r="F308" s="57">
        <v>235.78</v>
      </c>
      <c r="G308" s="59" t="s">
        <v>821</v>
      </c>
      <c r="H308" s="60"/>
      <c r="I308" s="60">
        <f t="shared" si="21"/>
        <v>0</v>
      </c>
      <c r="J308" s="61" cm="1">
        <f t="array" ref="J308">IFERROR(_xlfn.IFS(G308="BDI 01",I308*(1+BDI_SERVIÇO),G308="BDI 02",I308*(1+BDI_EQUIPAMENTO)),)</f>
        <v>0</v>
      </c>
    </row>
    <row r="309" spans="1:10" x14ac:dyDescent="0.25">
      <c r="A309" s="56" t="s">
        <v>129</v>
      </c>
      <c r="B309" s="57" t="s">
        <v>601</v>
      </c>
      <c r="C309" s="57" t="s">
        <v>840</v>
      </c>
      <c r="D309" s="58" t="s">
        <v>602</v>
      </c>
      <c r="E309" s="57" t="s">
        <v>34</v>
      </c>
      <c r="F309" s="57">
        <v>335.18</v>
      </c>
      <c r="G309" s="59" t="s">
        <v>821</v>
      </c>
      <c r="H309" s="60"/>
      <c r="I309" s="60">
        <f t="shared" si="21"/>
        <v>0</v>
      </c>
      <c r="J309" s="61" cm="1">
        <f t="array" ref="J309">IFERROR(_xlfn.IFS(G309="BDI 01",I309*(1+BDI_SERVIÇO),G309="BDI 02",I309*(1+BDI_EQUIPAMENTO)),)</f>
        <v>0</v>
      </c>
    </row>
    <row r="310" spans="1:10" ht="25.5" x14ac:dyDescent="0.25">
      <c r="A310" s="56" t="s">
        <v>1174</v>
      </c>
      <c r="B310" s="57" t="s">
        <v>603</v>
      </c>
      <c r="C310" s="57" t="s">
        <v>840</v>
      </c>
      <c r="D310" s="58" t="s">
        <v>604</v>
      </c>
      <c r="E310" s="57" t="s">
        <v>34</v>
      </c>
      <c r="F310" s="57">
        <v>1190.48</v>
      </c>
      <c r="G310" s="59" t="s">
        <v>821</v>
      </c>
      <c r="H310" s="60"/>
      <c r="I310" s="60">
        <f t="shared" si="21"/>
        <v>0</v>
      </c>
      <c r="J310" s="61" cm="1">
        <f t="array" ref="J310">IFERROR(_xlfn.IFS(G310="BDI 01",I310*(1+BDI_SERVIÇO),G310="BDI 02",I310*(1+BDI_EQUIPAMENTO)),)</f>
        <v>0</v>
      </c>
    </row>
    <row r="311" spans="1:10" ht="25.5" x14ac:dyDescent="0.25">
      <c r="A311" s="56" t="s">
        <v>1175</v>
      </c>
      <c r="B311" s="57" t="s">
        <v>605</v>
      </c>
      <c r="C311" s="57" t="s">
        <v>840</v>
      </c>
      <c r="D311" s="58" t="s">
        <v>606</v>
      </c>
      <c r="E311" s="57" t="s">
        <v>34</v>
      </c>
      <c r="F311" s="57">
        <v>849.51</v>
      </c>
      <c r="G311" s="59" t="s">
        <v>821</v>
      </c>
      <c r="H311" s="60"/>
      <c r="I311" s="60">
        <f t="shared" si="21"/>
        <v>0</v>
      </c>
      <c r="J311" s="61" cm="1">
        <f t="array" ref="J311">IFERROR(_xlfn.IFS(G311="BDI 01",I311*(1+BDI_SERVIÇO),G311="BDI 02",I311*(1+BDI_EQUIPAMENTO)),)</f>
        <v>0</v>
      </c>
    </row>
    <row r="312" spans="1:10" ht="25.5" x14ac:dyDescent="0.25">
      <c r="A312" s="56" t="s">
        <v>1176</v>
      </c>
      <c r="B312" s="57" t="s">
        <v>607</v>
      </c>
      <c r="C312" s="57" t="s">
        <v>840</v>
      </c>
      <c r="D312" s="58" t="s">
        <v>608</v>
      </c>
      <c r="E312" s="57" t="s">
        <v>34</v>
      </c>
      <c r="F312" s="57">
        <v>622.97</v>
      </c>
      <c r="G312" s="59" t="s">
        <v>821</v>
      </c>
      <c r="H312" s="60"/>
      <c r="I312" s="60">
        <f t="shared" si="21"/>
        <v>0</v>
      </c>
      <c r="J312" s="61" cm="1">
        <f t="array" ref="J312">IFERROR(_xlfn.IFS(G312="BDI 01",I312*(1+BDI_SERVIÇO),G312="BDI 02",I312*(1+BDI_EQUIPAMENTO)),)</f>
        <v>0</v>
      </c>
    </row>
    <row r="313" spans="1:10" ht="25.5" x14ac:dyDescent="0.25">
      <c r="A313" s="56" t="s">
        <v>1177</v>
      </c>
      <c r="B313" s="57" t="s">
        <v>615</v>
      </c>
      <c r="C313" s="57" t="s">
        <v>840</v>
      </c>
      <c r="D313" s="58" t="s">
        <v>616</v>
      </c>
      <c r="E313" s="57" t="s">
        <v>34</v>
      </c>
      <c r="F313" s="57">
        <v>435.73</v>
      </c>
      <c r="G313" s="59" t="s">
        <v>821</v>
      </c>
      <c r="H313" s="60"/>
      <c r="I313" s="60">
        <f t="shared" si="21"/>
        <v>0</v>
      </c>
      <c r="J313" s="61" cm="1">
        <f t="array" ref="J313">IFERROR(_xlfn.IFS(G313="BDI 01",I313*(1+BDI_SERVIÇO),G313="BDI 02",I313*(1+BDI_EQUIPAMENTO)),)</f>
        <v>0</v>
      </c>
    </row>
    <row r="314" spans="1:10" ht="25.5" x14ac:dyDescent="0.25">
      <c r="A314" s="56" t="s">
        <v>130</v>
      </c>
      <c r="B314" s="57" t="s">
        <v>609</v>
      </c>
      <c r="C314" s="57" t="s">
        <v>840</v>
      </c>
      <c r="D314" s="58" t="s">
        <v>610</v>
      </c>
      <c r="E314" s="57" t="s">
        <v>34</v>
      </c>
      <c r="F314" s="57">
        <v>619.5</v>
      </c>
      <c r="G314" s="59" t="s">
        <v>821</v>
      </c>
      <c r="H314" s="60"/>
      <c r="I314" s="60">
        <f t="shared" si="21"/>
        <v>0</v>
      </c>
      <c r="J314" s="61" cm="1">
        <f t="array" ref="J314">IFERROR(_xlfn.IFS(G314="BDI 01",I314*(1+BDI_SERVIÇO),G314="BDI 02",I314*(1+BDI_EQUIPAMENTO)),)</f>
        <v>0</v>
      </c>
    </row>
    <row r="315" spans="1:10" ht="25.5" x14ac:dyDescent="0.25">
      <c r="A315" s="56" t="s">
        <v>1178</v>
      </c>
      <c r="B315" s="57" t="s">
        <v>611</v>
      </c>
      <c r="C315" s="57" t="s">
        <v>840</v>
      </c>
      <c r="D315" s="58" t="s">
        <v>612</v>
      </c>
      <c r="E315" s="57" t="s">
        <v>34</v>
      </c>
      <c r="F315" s="57">
        <v>491.22</v>
      </c>
      <c r="G315" s="59" t="s">
        <v>821</v>
      </c>
      <c r="H315" s="60"/>
      <c r="I315" s="60">
        <f t="shared" si="21"/>
        <v>0</v>
      </c>
      <c r="J315" s="61" cm="1">
        <f t="array" ref="J315">IFERROR(_xlfn.IFS(G315="BDI 01",I315*(1+BDI_SERVIÇO),G315="BDI 02",I315*(1+BDI_EQUIPAMENTO)),)</f>
        <v>0</v>
      </c>
    </row>
    <row r="316" spans="1:10" ht="25.5" x14ac:dyDescent="0.25">
      <c r="A316" s="56" t="s">
        <v>1179</v>
      </c>
      <c r="B316" s="57" t="s">
        <v>613</v>
      </c>
      <c r="C316" s="57" t="s">
        <v>840</v>
      </c>
      <c r="D316" s="58" t="s">
        <v>614</v>
      </c>
      <c r="E316" s="57" t="s">
        <v>34</v>
      </c>
      <c r="F316" s="57">
        <v>753.58</v>
      </c>
      <c r="G316" s="59" t="s">
        <v>821</v>
      </c>
      <c r="H316" s="60"/>
      <c r="I316" s="60">
        <f t="shared" si="21"/>
        <v>0</v>
      </c>
      <c r="J316" s="61" cm="1">
        <f t="array" ref="J316">IFERROR(_xlfn.IFS(G316="BDI 01",I316*(1+BDI_SERVIÇO),G316="BDI 02",I316*(1+BDI_EQUIPAMENTO)),)</f>
        <v>0</v>
      </c>
    </row>
    <row r="317" spans="1:10" ht="25.5" x14ac:dyDescent="0.25">
      <c r="A317" s="56" t="s">
        <v>1180</v>
      </c>
      <c r="B317" s="57" t="s">
        <v>617</v>
      </c>
      <c r="C317" s="57" t="s">
        <v>840</v>
      </c>
      <c r="D317" s="58" t="s">
        <v>618</v>
      </c>
      <c r="E317" s="57" t="s">
        <v>34</v>
      </c>
      <c r="F317" s="57">
        <v>242.72</v>
      </c>
      <c r="G317" s="59" t="s">
        <v>821</v>
      </c>
      <c r="H317" s="60"/>
      <c r="I317" s="60">
        <f t="shared" si="21"/>
        <v>0</v>
      </c>
      <c r="J317" s="61" cm="1">
        <f t="array" ref="J317">IFERROR(_xlfn.IFS(G317="BDI 01",I317*(1+BDI_SERVIÇO),G317="BDI 02",I317*(1+BDI_EQUIPAMENTO)),)</f>
        <v>0</v>
      </c>
    </row>
    <row r="318" spans="1:10" x14ac:dyDescent="0.25">
      <c r="A318" s="56" t="s">
        <v>1181</v>
      </c>
      <c r="B318" s="57" t="s">
        <v>619</v>
      </c>
      <c r="C318" s="57" t="s">
        <v>840</v>
      </c>
      <c r="D318" s="58" t="s">
        <v>620</v>
      </c>
      <c r="E318" s="57" t="s">
        <v>34</v>
      </c>
      <c r="F318" s="57">
        <v>38.14</v>
      </c>
      <c r="G318" s="59" t="s">
        <v>821</v>
      </c>
      <c r="H318" s="60"/>
      <c r="I318" s="60">
        <f t="shared" si="21"/>
        <v>0</v>
      </c>
      <c r="J318" s="61" cm="1">
        <f t="array" ref="J318">IFERROR(_xlfn.IFS(G318="BDI 01",I318*(1+BDI_SERVIÇO),G318="BDI 02",I318*(1+BDI_EQUIPAMENTO)),)</f>
        <v>0</v>
      </c>
    </row>
    <row r="319" spans="1:10" x14ac:dyDescent="0.25">
      <c r="A319" s="56" t="s">
        <v>1182</v>
      </c>
      <c r="B319" s="57" t="s">
        <v>621</v>
      </c>
      <c r="C319" s="57" t="s">
        <v>840</v>
      </c>
      <c r="D319" s="58" t="s">
        <v>622</v>
      </c>
      <c r="E319" s="57" t="s">
        <v>34</v>
      </c>
      <c r="F319" s="57">
        <v>38.14</v>
      </c>
      <c r="G319" s="59" t="s">
        <v>821</v>
      </c>
      <c r="H319" s="60"/>
      <c r="I319" s="60">
        <f t="shared" si="21"/>
        <v>0</v>
      </c>
      <c r="J319" s="61" cm="1">
        <f t="array" ref="J319">IFERROR(_xlfn.IFS(G319="BDI 01",I319*(1+BDI_SERVIÇO),G319="BDI 02",I319*(1+BDI_EQUIPAMENTO)),)</f>
        <v>0</v>
      </c>
    </row>
    <row r="320" spans="1:10" x14ac:dyDescent="0.25">
      <c r="A320" s="56" t="s">
        <v>1183</v>
      </c>
      <c r="B320" s="57" t="s">
        <v>623</v>
      </c>
      <c r="C320" s="57" t="s">
        <v>840</v>
      </c>
      <c r="D320" s="58" t="s">
        <v>624</v>
      </c>
      <c r="E320" s="57" t="s">
        <v>34</v>
      </c>
      <c r="F320" s="57">
        <v>253.12</v>
      </c>
      <c r="G320" s="59" t="s">
        <v>821</v>
      </c>
      <c r="H320" s="60"/>
      <c r="I320" s="60">
        <f t="shared" si="21"/>
        <v>0</v>
      </c>
      <c r="J320" s="61" cm="1">
        <f t="array" ref="J320">IFERROR(_xlfn.IFS(G320="BDI 01",I320*(1+BDI_SERVIÇO),G320="BDI 02",I320*(1+BDI_EQUIPAMENTO)),)</f>
        <v>0</v>
      </c>
    </row>
    <row r="321" spans="1:10" x14ac:dyDescent="0.25">
      <c r="A321" s="56" t="s">
        <v>1184</v>
      </c>
      <c r="B321" s="57" t="s">
        <v>625</v>
      </c>
      <c r="C321" s="57" t="s">
        <v>840</v>
      </c>
      <c r="D321" s="58" t="s">
        <v>626</v>
      </c>
      <c r="E321" s="57" t="s">
        <v>34</v>
      </c>
      <c r="F321" s="57">
        <v>127.14</v>
      </c>
      <c r="G321" s="59" t="s">
        <v>821</v>
      </c>
      <c r="H321" s="60"/>
      <c r="I321" s="60">
        <f t="shared" si="21"/>
        <v>0</v>
      </c>
      <c r="J321" s="61" cm="1">
        <f t="array" ref="J321">IFERROR(_xlfn.IFS(G321="BDI 01",I321*(1+BDI_SERVIÇO),G321="BDI 02",I321*(1+BDI_EQUIPAMENTO)),)</f>
        <v>0</v>
      </c>
    </row>
    <row r="322" spans="1:10" x14ac:dyDescent="0.25">
      <c r="A322" s="56" t="s">
        <v>133</v>
      </c>
      <c r="B322" s="57" t="s">
        <v>641</v>
      </c>
      <c r="C322" s="57" t="s">
        <v>840</v>
      </c>
      <c r="D322" s="58" t="s">
        <v>642</v>
      </c>
      <c r="E322" s="57" t="s">
        <v>34</v>
      </c>
      <c r="F322" s="57">
        <v>143.33000000000001</v>
      </c>
      <c r="G322" s="59" t="s">
        <v>821</v>
      </c>
      <c r="H322" s="60"/>
      <c r="I322" s="60">
        <f t="shared" si="21"/>
        <v>0</v>
      </c>
      <c r="J322" s="61" cm="1">
        <f t="array" ref="J322">IFERROR(_xlfn.IFS(G322="BDI 01",I322*(1+BDI_SERVIÇO),G322="BDI 02",I322*(1+BDI_EQUIPAMENTO)),)</f>
        <v>0</v>
      </c>
    </row>
    <row r="323" spans="1:10" x14ac:dyDescent="0.25">
      <c r="A323" s="56" t="s">
        <v>1185</v>
      </c>
      <c r="B323" s="57" t="s">
        <v>643</v>
      </c>
      <c r="C323" s="57" t="s">
        <v>840</v>
      </c>
      <c r="D323" s="58" t="s">
        <v>644</v>
      </c>
      <c r="E323" s="57" t="s">
        <v>34</v>
      </c>
      <c r="F323" s="57">
        <v>1056.5899999999999</v>
      </c>
      <c r="G323" s="59" t="s">
        <v>821</v>
      </c>
      <c r="H323" s="60"/>
      <c r="I323" s="60">
        <f t="shared" si="21"/>
        <v>0</v>
      </c>
      <c r="J323" s="61" cm="1">
        <f t="array" ref="J323">IFERROR(_xlfn.IFS(G323="BDI 01",I323*(1+BDI_SERVIÇO),G323="BDI 02",I323*(1+BDI_EQUIPAMENTO)),)</f>
        <v>0</v>
      </c>
    </row>
    <row r="324" spans="1:10" x14ac:dyDescent="0.25">
      <c r="A324" s="56" t="s">
        <v>134</v>
      </c>
      <c r="B324" s="57" t="s">
        <v>645</v>
      </c>
      <c r="C324" s="57" t="s">
        <v>840</v>
      </c>
      <c r="D324" s="58" t="s">
        <v>646</v>
      </c>
      <c r="E324" s="57" t="s">
        <v>34</v>
      </c>
      <c r="F324" s="57">
        <v>468.87</v>
      </c>
      <c r="G324" s="59" t="s">
        <v>821</v>
      </c>
      <c r="H324" s="60"/>
      <c r="I324" s="60">
        <f t="shared" si="21"/>
        <v>0</v>
      </c>
      <c r="J324" s="61" cm="1">
        <f t="array" ref="J324">IFERROR(_xlfn.IFS(G324="BDI 01",I324*(1+BDI_SERVIÇO),G324="BDI 02",I324*(1+BDI_EQUIPAMENTO)),)</f>
        <v>0</v>
      </c>
    </row>
    <row r="325" spans="1:10" x14ac:dyDescent="0.25">
      <c r="A325" s="56" t="s">
        <v>139</v>
      </c>
      <c r="B325" s="57" t="s">
        <v>647</v>
      </c>
      <c r="C325" s="57" t="s">
        <v>840</v>
      </c>
      <c r="D325" s="58" t="s">
        <v>648</v>
      </c>
      <c r="E325" s="57" t="s">
        <v>34</v>
      </c>
      <c r="F325" s="57">
        <v>59.33</v>
      </c>
      <c r="G325" s="59" t="s">
        <v>821</v>
      </c>
      <c r="H325" s="60"/>
      <c r="I325" s="60">
        <f t="shared" si="21"/>
        <v>0</v>
      </c>
      <c r="J325" s="61" cm="1">
        <f t="array" ref="J325">IFERROR(_xlfn.IFS(G325="BDI 01",I325*(1+BDI_SERVIÇO),G325="BDI 02",I325*(1+BDI_EQUIPAMENTO)),)</f>
        <v>0</v>
      </c>
    </row>
    <row r="326" spans="1:10" x14ac:dyDescent="0.25">
      <c r="A326" s="56" t="s">
        <v>1186</v>
      </c>
      <c r="B326" s="57" t="s">
        <v>649</v>
      </c>
      <c r="C326" s="57" t="s">
        <v>840</v>
      </c>
      <c r="D326" s="58" t="s">
        <v>650</v>
      </c>
      <c r="E326" s="57" t="s">
        <v>34</v>
      </c>
      <c r="F326" s="57">
        <v>54.51</v>
      </c>
      <c r="G326" s="59" t="s">
        <v>821</v>
      </c>
      <c r="H326" s="60"/>
      <c r="I326" s="60">
        <f t="shared" si="21"/>
        <v>0</v>
      </c>
      <c r="J326" s="61" cm="1">
        <f t="array" ref="J326">IFERROR(_xlfn.IFS(G326="BDI 01",I326*(1+BDI_SERVIÇO),G326="BDI 02",I326*(1+BDI_EQUIPAMENTO)),)</f>
        <v>0</v>
      </c>
    </row>
    <row r="327" spans="1:10" x14ac:dyDescent="0.25">
      <c r="A327" s="56" t="s">
        <v>1187</v>
      </c>
      <c r="B327" s="57" t="s">
        <v>651</v>
      </c>
      <c r="C327" s="57" t="s">
        <v>840</v>
      </c>
      <c r="D327" s="58" t="s">
        <v>652</v>
      </c>
      <c r="E327" s="57" t="s">
        <v>34</v>
      </c>
      <c r="F327" s="57">
        <v>72.81</v>
      </c>
      <c r="G327" s="59" t="s">
        <v>821</v>
      </c>
      <c r="H327" s="60"/>
      <c r="I327" s="60">
        <f t="shared" si="21"/>
        <v>0</v>
      </c>
      <c r="J327" s="61" cm="1">
        <f t="array" ref="J327">IFERROR(_xlfn.IFS(G327="BDI 01",I327*(1+BDI_SERVIÇO),G327="BDI 02",I327*(1+BDI_EQUIPAMENTO)),)</f>
        <v>0</v>
      </c>
    </row>
    <row r="328" spans="1:10" x14ac:dyDescent="0.25">
      <c r="A328" s="56" t="s">
        <v>1188</v>
      </c>
      <c r="B328" s="57" t="s">
        <v>653</v>
      </c>
      <c r="C328" s="57" t="s">
        <v>840</v>
      </c>
      <c r="D328" s="58" t="s">
        <v>654</v>
      </c>
      <c r="E328" s="57" t="s">
        <v>34</v>
      </c>
      <c r="F328" s="57">
        <v>37.56</v>
      </c>
      <c r="G328" s="59" t="s">
        <v>821</v>
      </c>
      <c r="H328" s="60"/>
      <c r="I328" s="60">
        <f t="shared" si="21"/>
        <v>0</v>
      </c>
      <c r="J328" s="61" cm="1">
        <f t="array" ref="J328">IFERROR(_xlfn.IFS(G328="BDI 01",I328*(1+BDI_SERVIÇO),G328="BDI 02",I328*(1+BDI_EQUIPAMENTO)),)</f>
        <v>0</v>
      </c>
    </row>
    <row r="329" spans="1:10" x14ac:dyDescent="0.25">
      <c r="A329" s="56" t="s">
        <v>1189</v>
      </c>
      <c r="B329" s="57" t="s">
        <v>655</v>
      </c>
      <c r="C329" s="57" t="s">
        <v>840</v>
      </c>
      <c r="D329" s="58" t="s">
        <v>656</v>
      </c>
      <c r="E329" s="57" t="s">
        <v>34</v>
      </c>
      <c r="F329" s="57">
        <v>27.94</v>
      </c>
      <c r="G329" s="59" t="s">
        <v>821</v>
      </c>
      <c r="H329" s="60"/>
      <c r="I329" s="60">
        <f t="shared" si="21"/>
        <v>0</v>
      </c>
      <c r="J329" s="61" cm="1">
        <f t="array" ref="J329">IFERROR(_xlfn.IFS(G329="BDI 01",I329*(1+BDI_SERVIÇO),G329="BDI 02",I329*(1+BDI_EQUIPAMENTO)),)</f>
        <v>0</v>
      </c>
    </row>
    <row r="330" spans="1:10" x14ac:dyDescent="0.25">
      <c r="A330" s="56" t="s">
        <v>1190</v>
      </c>
      <c r="B330" s="57" t="s">
        <v>657</v>
      </c>
      <c r="C330" s="57" t="s">
        <v>840</v>
      </c>
      <c r="D330" s="58" t="s">
        <v>658</v>
      </c>
      <c r="E330" s="57" t="s">
        <v>34</v>
      </c>
      <c r="F330" s="57">
        <v>40.65</v>
      </c>
      <c r="G330" s="59" t="s">
        <v>821</v>
      </c>
      <c r="H330" s="60"/>
      <c r="I330" s="60">
        <f t="shared" si="21"/>
        <v>0</v>
      </c>
      <c r="J330" s="61" cm="1">
        <f t="array" ref="J330">IFERROR(_xlfn.IFS(G330="BDI 01",I330*(1+BDI_SERVIÇO),G330="BDI 02",I330*(1+BDI_EQUIPAMENTO)),)</f>
        <v>0</v>
      </c>
    </row>
    <row r="331" spans="1:10" x14ac:dyDescent="0.25">
      <c r="A331" s="56" t="s">
        <v>1191</v>
      </c>
      <c r="B331" s="57" t="s">
        <v>663</v>
      </c>
      <c r="C331" s="57" t="s">
        <v>840</v>
      </c>
      <c r="D331" s="58" t="s">
        <v>664</v>
      </c>
      <c r="E331" s="57" t="s">
        <v>34</v>
      </c>
      <c r="F331" s="57">
        <v>62.61</v>
      </c>
      <c r="G331" s="59" t="s">
        <v>821</v>
      </c>
      <c r="H331" s="60"/>
      <c r="I331" s="60">
        <f t="shared" si="21"/>
        <v>0</v>
      </c>
      <c r="J331" s="61" cm="1">
        <f t="array" ref="J331">IFERROR(_xlfn.IFS(G331="BDI 01",I331*(1+BDI_SERVIÇO),G331="BDI 02",I331*(1+BDI_EQUIPAMENTO)),)</f>
        <v>0</v>
      </c>
    </row>
    <row r="332" spans="1:10" x14ac:dyDescent="0.25">
      <c r="A332" s="56" t="s">
        <v>1192</v>
      </c>
      <c r="B332" s="57" t="s">
        <v>665</v>
      </c>
      <c r="C332" s="57" t="s">
        <v>840</v>
      </c>
      <c r="D332" s="58" t="s">
        <v>666</v>
      </c>
      <c r="E332" s="57" t="s">
        <v>34</v>
      </c>
      <c r="F332" s="57">
        <v>41.42</v>
      </c>
      <c r="G332" s="59" t="s">
        <v>821</v>
      </c>
      <c r="H332" s="60"/>
      <c r="I332" s="60">
        <f t="shared" si="21"/>
        <v>0</v>
      </c>
      <c r="J332" s="61" cm="1">
        <f t="array" ref="J332">IFERROR(_xlfn.IFS(G332="BDI 01",I332*(1+BDI_SERVIÇO),G332="BDI 02",I332*(1+BDI_EQUIPAMENTO)),)</f>
        <v>0</v>
      </c>
    </row>
    <row r="333" spans="1:10" x14ac:dyDescent="0.25">
      <c r="A333" s="56" t="s">
        <v>1193</v>
      </c>
      <c r="B333" s="57" t="s">
        <v>667</v>
      </c>
      <c r="C333" s="57" t="s">
        <v>840</v>
      </c>
      <c r="D333" s="58" t="s">
        <v>668</v>
      </c>
      <c r="E333" s="57" t="s">
        <v>34</v>
      </c>
      <c r="F333" s="57">
        <v>19.36</v>
      </c>
      <c r="G333" s="59" t="s">
        <v>821</v>
      </c>
      <c r="H333" s="60"/>
      <c r="I333" s="60">
        <f t="shared" si="21"/>
        <v>0</v>
      </c>
      <c r="J333" s="61" cm="1">
        <f t="array" ref="J333">IFERROR(_xlfn.IFS(G333="BDI 01",I333*(1+BDI_SERVIÇO),G333="BDI 02",I333*(1+BDI_EQUIPAMENTO)),)</f>
        <v>0</v>
      </c>
    </row>
    <row r="334" spans="1:10" x14ac:dyDescent="0.25">
      <c r="A334" s="56" t="s">
        <v>140</v>
      </c>
      <c r="B334" s="57" t="s">
        <v>279</v>
      </c>
      <c r="C334" s="57" t="s">
        <v>840</v>
      </c>
      <c r="D334" s="58" t="s">
        <v>280</v>
      </c>
      <c r="E334" s="57" t="s">
        <v>34</v>
      </c>
      <c r="F334" s="57">
        <v>143.33000000000001</v>
      </c>
      <c r="G334" s="59" t="s">
        <v>821</v>
      </c>
      <c r="H334" s="60"/>
      <c r="I334" s="60">
        <f t="shared" si="21"/>
        <v>0</v>
      </c>
      <c r="J334" s="61" cm="1">
        <f t="array" ref="J334">IFERROR(_xlfn.IFS(G334="BDI 01",I334*(1+BDI_SERVIÇO),G334="BDI 02",I334*(1+BDI_EQUIPAMENTO)),)</f>
        <v>0</v>
      </c>
    </row>
    <row r="335" spans="1:10" x14ac:dyDescent="0.25">
      <c r="A335" s="56" t="s">
        <v>1194</v>
      </c>
      <c r="B335" s="57" t="s">
        <v>281</v>
      </c>
      <c r="C335" s="57" t="s">
        <v>840</v>
      </c>
      <c r="D335" s="58" t="s">
        <v>282</v>
      </c>
      <c r="E335" s="57" t="s">
        <v>34</v>
      </c>
      <c r="F335" s="57">
        <v>1056.5899999999999</v>
      </c>
      <c r="G335" s="59" t="s">
        <v>821</v>
      </c>
      <c r="H335" s="60"/>
      <c r="I335" s="60">
        <f t="shared" si="21"/>
        <v>0</v>
      </c>
      <c r="J335" s="61" cm="1">
        <f t="array" ref="J335">IFERROR(_xlfn.IFS(G335="BDI 01",I335*(1+BDI_SERVIÇO),G335="BDI 02",I335*(1+BDI_EQUIPAMENTO)),)</f>
        <v>0</v>
      </c>
    </row>
    <row r="336" spans="1:10" x14ac:dyDescent="0.25">
      <c r="A336" s="56" t="s">
        <v>1195</v>
      </c>
      <c r="B336" s="57" t="s">
        <v>283</v>
      </c>
      <c r="C336" s="57" t="s">
        <v>840</v>
      </c>
      <c r="D336" s="58" t="s">
        <v>284</v>
      </c>
      <c r="E336" s="57" t="s">
        <v>34</v>
      </c>
      <c r="F336" s="57">
        <v>468.87</v>
      </c>
      <c r="G336" s="59" t="s">
        <v>821</v>
      </c>
      <c r="H336" s="60"/>
      <c r="I336" s="60">
        <f t="shared" si="21"/>
        <v>0</v>
      </c>
      <c r="J336" s="61" cm="1">
        <f t="array" ref="J336">IFERROR(_xlfn.IFS(G336="BDI 01",I336*(1+BDI_SERVIÇO),G336="BDI 02",I336*(1+BDI_EQUIPAMENTO)),)</f>
        <v>0</v>
      </c>
    </row>
    <row r="337" spans="1:10" x14ac:dyDescent="0.25">
      <c r="A337" s="56" t="s">
        <v>1196</v>
      </c>
      <c r="B337" s="57" t="s">
        <v>285</v>
      </c>
      <c r="C337" s="57" t="s">
        <v>840</v>
      </c>
      <c r="D337" s="58" t="s">
        <v>286</v>
      </c>
      <c r="E337" s="57" t="s">
        <v>34</v>
      </c>
      <c r="F337" s="57">
        <v>59.33</v>
      </c>
      <c r="G337" s="59" t="s">
        <v>821</v>
      </c>
      <c r="H337" s="60"/>
      <c r="I337" s="60">
        <f t="shared" si="21"/>
        <v>0</v>
      </c>
      <c r="J337" s="61" cm="1">
        <f t="array" ref="J337">IFERROR(_xlfn.IFS(G337="BDI 01",I337*(1+BDI_SERVIÇO),G337="BDI 02",I337*(1+BDI_EQUIPAMENTO)),)</f>
        <v>0</v>
      </c>
    </row>
    <row r="338" spans="1:10" ht="25.5" x14ac:dyDescent="0.25">
      <c r="A338" s="56" t="s">
        <v>1197</v>
      </c>
      <c r="B338" s="57" t="s">
        <v>287</v>
      </c>
      <c r="C338" s="57" t="s">
        <v>840</v>
      </c>
      <c r="D338" s="58" t="s">
        <v>288</v>
      </c>
      <c r="E338" s="57" t="s">
        <v>34</v>
      </c>
      <c r="F338" s="57">
        <v>54.51</v>
      </c>
      <c r="G338" s="59" t="s">
        <v>821</v>
      </c>
      <c r="H338" s="60"/>
      <c r="I338" s="60">
        <f t="shared" si="21"/>
        <v>0</v>
      </c>
      <c r="J338" s="61" cm="1">
        <f t="array" ref="J338">IFERROR(_xlfn.IFS(G338="BDI 01",I338*(1+BDI_SERVIÇO),G338="BDI 02",I338*(1+BDI_EQUIPAMENTO)),)</f>
        <v>0</v>
      </c>
    </row>
    <row r="339" spans="1:10" x14ac:dyDescent="0.25">
      <c r="A339" s="56" t="s">
        <v>1198</v>
      </c>
      <c r="B339" s="57" t="s">
        <v>289</v>
      </c>
      <c r="C339" s="57" t="s">
        <v>840</v>
      </c>
      <c r="D339" s="58" t="s">
        <v>290</v>
      </c>
      <c r="E339" s="57" t="s">
        <v>34</v>
      </c>
      <c r="F339" s="57">
        <v>72.81</v>
      </c>
      <c r="G339" s="59" t="s">
        <v>821</v>
      </c>
      <c r="H339" s="60"/>
      <c r="I339" s="60">
        <f t="shared" si="21"/>
        <v>0</v>
      </c>
      <c r="J339" s="61" cm="1">
        <f t="array" ref="J339">IFERROR(_xlfn.IFS(G339="BDI 01",I339*(1+BDI_SERVIÇO),G339="BDI 02",I339*(1+BDI_EQUIPAMENTO)),)</f>
        <v>0</v>
      </c>
    </row>
    <row r="340" spans="1:10" x14ac:dyDescent="0.25">
      <c r="A340" s="56" t="s">
        <v>1199</v>
      </c>
      <c r="B340" s="57" t="s">
        <v>703</v>
      </c>
      <c r="C340" s="57" t="s">
        <v>840</v>
      </c>
      <c r="D340" s="58" t="s">
        <v>704</v>
      </c>
      <c r="E340" s="57" t="s">
        <v>9</v>
      </c>
      <c r="F340" s="57">
        <v>3</v>
      </c>
      <c r="G340" s="59" t="s">
        <v>821</v>
      </c>
      <c r="H340" s="60"/>
      <c r="I340" s="60">
        <f t="shared" si="21"/>
        <v>0</v>
      </c>
      <c r="J340" s="61" cm="1">
        <f t="array" ref="J340">IFERROR(_xlfn.IFS(G340="BDI 01",I340*(1+BDI_SERVIÇO),G340="BDI 02",I340*(1+BDI_EQUIPAMENTO)),)</f>
        <v>0</v>
      </c>
    </row>
    <row r="341" spans="1:10" x14ac:dyDescent="0.25">
      <c r="A341" s="56" t="s">
        <v>1200</v>
      </c>
      <c r="B341" s="57" t="s">
        <v>701</v>
      </c>
      <c r="C341" s="57" t="s">
        <v>840</v>
      </c>
      <c r="D341" s="58" t="s">
        <v>702</v>
      </c>
      <c r="E341" s="57" t="s">
        <v>9</v>
      </c>
      <c r="F341" s="57">
        <v>18</v>
      </c>
      <c r="G341" s="59" t="s">
        <v>821</v>
      </c>
      <c r="H341" s="60"/>
      <c r="I341" s="60">
        <f t="shared" si="21"/>
        <v>0</v>
      </c>
      <c r="J341" s="61" cm="1">
        <f t="array" ref="J341">IFERROR(_xlfn.IFS(G341="BDI 01",I341*(1+BDI_SERVIÇO),G341="BDI 02",I341*(1+BDI_EQUIPAMENTO)),)</f>
        <v>0</v>
      </c>
    </row>
    <row r="342" spans="1:10" x14ac:dyDescent="0.25">
      <c r="A342" s="56" t="s">
        <v>1201</v>
      </c>
      <c r="B342" s="57" t="s">
        <v>705</v>
      </c>
      <c r="C342" s="57" t="s">
        <v>840</v>
      </c>
      <c r="D342" s="58" t="s">
        <v>706</v>
      </c>
      <c r="E342" s="57" t="s">
        <v>9</v>
      </c>
      <c r="F342" s="57">
        <v>2</v>
      </c>
      <c r="G342" s="59" t="s">
        <v>821</v>
      </c>
      <c r="H342" s="60"/>
      <c r="I342" s="60">
        <f t="shared" si="21"/>
        <v>0</v>
      </c>
      <c r="J342" s="61" cm="1">
        <f t="array" ref="J342">IFERROR(_xlfn.IFS(G342="BDI 01",I342*(1+BDI_SERVIÇO),G342="BDI 02",I342*(1+BDI_EQUIPAMENTO)),)</f>
        <v>0</v>
      </c>
    </row>
    <row r="343" spans="1:10" x14ac:dyDescent="0.25">
      <c r="A343" s="56" t="s">
        <v>1202</v>
      </c>
      <c r="B343" s="57" t="s">
        <v>524</v>
      </c>
      <c r="C343" s="57" t="s">
        <v>840</v>
      </c>
      <c r="D343" s="58" t="s">
        <v>525</v>
      </c>
      <c r="E343" s="57" t="s">
        <v>9</v>
      </c>
      <c r="F343" s="57">
        <v>42</v>
      </c>
      <c r="G343" s="59" t="s">
        <v>821</v>
      </c>
      <c r="H343" s="60"/>
      <c r="I343" s="60">
        <f t="shared" si="21"/>
        <v>0</v>
      </c>
      <c r="J343" s="61" cm="1">
        <f t="array" ref="J343">IFERROR(_xlfn.IFS(G343="BDI 01",I343*(1+BDI_SERVIÇO),G343="BDI 02",I343*(1+BDI_EQUIPAMENTO)),)</f>
        <v>0</v>
      </c>
    </row>
    <row r="344" spans="1:10" x14ac:dyDescent="0.25">
      <c r="A344" s="56" t="s">
        <v>1203</v>
      </c>
      <c r="B344" s="57" t="s">
        <v>526</v>
      </c>
      <c r="C344" s="57" t="s">
        <v>840</v>
      </c>
      <c r="D344" s="58" t="s">
        <v>527</v>
      </c>
      <c r="E344" s="57" t="s">
        <v>9</v>
      </c>
      <c r="F344" s="57">
        <v>8</v>
      </c>
      <c r="G344" s="59" t="s">
        <v>821</v>
      </c>
      <c r="H344" s="60"/>
      <c r="I344" s="60">
        <f>ROUND(H344*F344,2)</f>
        <v>0</v>
      </c>
      <c r="J344" s="61" cm="1">
        <f t="array" ref="J344">IFERROR(_xlfn.IFS(G344="BDI 01",I344*(1+BDI_SERVIÇO),G344="BDI 02",I344*(1+BDI_EQUIPAMENTO)),)</f>
        <v>0</v>
      </c>
    </row>
    <row r="345" spans="1:10" x14ac:dyDescent="0.25">
      <c r="A345" s="56" t="s">
        <v>1204</v>
      </c>
      <c r="B345" s="57" t="s">
        <v>723</v>
      </c>
      <c r="C345" s="57" t="s">
        <v>840</v>
      </c>
      <c r="D345" s="58" t="s">
        <v>724</v>
      </c>
      <c r="E345" s="57" t="s">
        <v>9</v>
      </c>
      <c r="F345" s="57">
        <v>89</v>
      </c>
      <c r="G345" s="59" t="s">
        <v>821</v>
      </c>
      <c r="H345" s="60"/>
      <c r="I345" s="60">
        <f t="shared" si="21"/>
        <v>0</v>
      </c>
      <c r="J345" s="61" cm="1">
        <f t="array" ref="J345">IFERROR(_xlfn.IFS(G345="BDI 01",I345*(1+BDI_SERVIÇO),G345="BDI 02",I345*(1+BDI_EQUIPAMENTO)),)</f>
        <v>0</v>
      </c>
    </row>
    <row r="346" spans="1:10" x14ac:dyDescent="0.25">
      <c r="A346" s="56" t="s">
        <v>1205</v>
      </c>
      <c r="B346" s="57" t="s">
        <v>729</v>
      </c>
      <c r="C346" s="57" t="s">
        <v>840</v>
      </c>
      <c r="D346" s="58" t="s">
        <v>730</v>
      </c>
      <c r="E346" s="57" t="s">
        <v>9</v>
      </c>
      <c r="F346" s="57">
        <v>89</v>
      </c>
      <c r="G346" s="59" t="s">
        <v>821</v>
      </c>
      <c r="H346" s="60"/>
      <c r="I346" s="60">
        <f t="shared" si="21"/>
        <v>0</v>
      </c>
      <c r="J346" s="61" cm="1">
        <f t="array" ref="J346">IFERROR(_xlfn.IFS(G346="BDI 01",I346*(1+BDI_SERVIÇO),G346="BDI 02",I346*(1+BDI_EQUIPAMENTO)),)</f>
        <v>0</v>
      </c>
    </row>
    <row r="347" spans="1:10" x14ac:dyDescent="0.25">
      <c r="A347" s="56" t="s">
        <v>1206</v>
      </c>
      <c r="B347" s="57" t="s">
        <v>725</v>
      </c>
      <c r="C347" s="57" t="s">
        <v>840</v>
      </c>
      <c r="D347" s="58" t="s">
        <v>726</v>
      </c>
      <c r="E347" s="57" t="s">
        <v>9</v>
      </c>
      <c r="F347" s="57">
        <v>47</v>
      </c>
      <c r="G347" s="59" t="s">
        <v>821</v>
      </c>
      <c r="H347" s="60"/>
      <c r="I347" s="60">
        <f t="shared" si="21"/>
        <v>0</v>
      </c>
      <c r="J347" s="61" cm="1">
        <f t="array" ref="J347">IFERROR(_xlfn.IFS(G347="BDI 01",I347*(1+BDI_SERVIÇO),G347="BDI 02",I347*(1+BDI_EQUIPAMENTO)),)</f>
        <v>0</v>
      </c>
    </row>
    <row r="348" spans="1:10" x14ac:dyDescent="0.25">
      <c r="A348" s="56" t="s">
        <v>1207</v>
      </c>
      <c r="B348" s="57" t="s">
        <v>731</v>
      </c>
      <c r="C348" s="57" t="s">
        <v>840</v>
      </c>
      <c r="D348" s="58" t="s">
        <v>732</v>
      </c>
      <c r="E348" s="57" t="s">
        <v>9</v>
      </c>
      <c r="F348" s="57">
        <v>3</v>
      </c>
      <c r="G348" s="59" t="s">
        <v>821</v>
      </c>
      <c r="H348" s="60"/>
      <c r="I348" s="60">
        <f t="shared" si="21"/>
        <v>0</v>
      </c>
      <c r="J348" s="61" cm="1">
        <f t="array" ref="J348">IFERROR(_xlfn.IFS(G348="BDI 01",I348*(1+BDI_SERVIÇO),G348="BDI 02",I348*(1+BDI_EQUIPAMENTO)),)</f>
        <v>0</v>
      </c>
    </row>
    <row r="349" spans="1:10" x14ac:dyDescent="0.25">
      <c r="A349" s="56" t="s">
        <v>1208</v>
      </c>
      <c r="B349" s="57" t="s">
        <v>727</v>
      </c>
      <c r="C349" s="57" t="s">
        <v>840</v>
      </c>
      <c r="D349" s="58" t="s">
        <v>728</v>
      </c>
      <c r="E349" s="57" t="s">
        <v>9</v>
      </c>
      <c r="F349" s="57">
        <v>11</v>
      </c>
      <c r="G349" s="59" t="s">
        <v>821</v>
      </c>
      <c r="H349" s="60"/>
      <c r="I349" s="60">
        <f t="shared" si="21"/>
        <v>0</v>
      </c>
      <c r="J349" s="61" cm="1">
        <f t="array" ref="J349">IFERROR(_xlfn.IFS(G349="BDI 01",I349*(1+BDI_SERVIÇO),G349="BDI 02",I349*(1+BDI_EQUIPAMENTO)),)</f>
        <v>0</v>
      </c>
    </row>
    <row r="350" spans="1:10" x14ac:dyDescent="0.25">
      <c r="A350" s="56" t="s">
        <v>1209</v>
      </c>
      <c r="B350" s="57" t="s">
        <v>685</v>
      </c>
      <c r="C350" s="57" t="s">
        <v>840</v>
      </c>
      <c r="D350" s="58" t="s">
        <v>686</v>
      </c>
      <c r="E350" s="57" t="s">
        <v>9</v>
      </c>
      <c r="F350" s="57">
        <v>5</v>
      </c>
      <c r="G350" s="59" t="s">
        <v>821</v>
      </c>
      <c r="H350" s="60"/>
      <c r="I350" s="60">
        <f t="shared" si="21"/>
        <v>0</v>
      </c>
      <c r="J350" s="61" cm="1">
        <f t="array" ref="J350">IFERROR(_xlfn.IFS(G350="BDI 01",I350*(1+BDI_SERVIÇO),G350="BDI 02",I350*(1+BDI_EQUIPAMENTO)),)</f>
        <v>0</v>
      </c>
    </row>
    <row r="351" spans="1:10" x14ac:dyDescent="0.25">
      <c r="A351" s="56" t="s">
        <v>1210</v>
      </c>
      <c r="B351" s="57" t="s">
        <v>687</v>
      </c>
      <c r="C351" s="57" t="s">
        <v>840</v>
      </c>
      <c r="D351" s="58" t="s">
        <v>688</v>
      </c>
      <c r="E351" s="57" t="s">
        <v>9</v>
      </c>
      <c r="F351" s="57">
        <v>1</v>
      </c>
      <c r="G351" s="59" t="s">
        <v>821</v>
      </c>
      <c r="H351" s="60"/>
      <c r="I351" s="60">
        <f t="shared" si="21"/>
        <v>0</v>
      </c>
      <c r="J351" s="61" cm="1">
        <f t="array" ref="J351">IFERROR(_xlfn.IFS(G351="BDI 01",I351*(1+BDI_SERVIÇO),G351="BDI 02",I351*(1+BDI_EQUIPAMENTO)),)</f>
        <v>0</v>
      </c>
    </row>
    <row r="352" spans="1:10" x14ac:dyDescent="0.25">
      <c r="A352" s="56" t="s">
        <v>1211</v>
      </c>
      <c r="B352" s="57" t="s">
        <v>721</v>
      </c>
      <c r="C352" s="57" t="s">
        <v>840</v>
      </c>
      <c r="D352" s="58" t="s">
        <v>722</v>
      </c>
      <c r="E352" s="57" t="s">
        <v>9</v>
      </c>
      <c r="F352" s="57">
        <v>2</v>
      </c>
      <c r="G352" s="59" t="s">
        <v>821</v>
      </c>
      <c r="H352" s="60"/>
      <c r="I352" s="60">
        <f t="shared" si="21"/>
        <v>0</v>
      </c>
      <c r="J352" s="61" cm="1">
        <f t="array" ref="J352">IFERROR(_xlfn.IFS(G352="BDI 01",I352*(1+BDI_SERVIÇO),G352="BDI 02",I352*(1+BDI_EQUIPAMENTO)),)</f>
        <v>0</v>
      </c>
    </row>
    <row r="353" spans="1:10" x14ac:dyDescent="0.25">
      <c r="A353" s="56" t="s">
        <v>1212</v>
      </c>
      <c r="B353" s="57" t="s">
        <v>635</v>
      </c>
      <c r="C353" s="57" t="s">
        <v>840</v>
      </c>
      <c r="D353" s="58" t="s">
        <v>636</v>
      </c>
      <c r="E353" s="57" t="s">
        <v>34</v>
      </c>
      <c r="F353" s="57">
        <v>66</v>
      </c>
      <c r="G353" s="59" t="s">
        <v>821</v>
      </c>
      <c r="H353" s="60"/>
      <c r="I353" s="60">
        <f t="shared" si="21"/>
        <v>0</v>
      </c>
      <c r="J353" s="61" cm="1">
        <f t="array" ref="J353">IFERROR(_xlfn.IFS(G353="BDI 01",I353*(1+BDI_SERVIÇO),G353="BDI 02",I353*(1+BDI_EQUIPAMENTO)),)</f>
        <v>0</v>
      </c>
    </row>
    <row r="354" spans="1:10" x14ac:dyDescent="0.25">
      <c r="A354" s="56" t="s">
        <v>1213</v>
      </c>
      <c r="B354" s="57" t="s">
        <v>695</v>
      </c>
      <c r="C354" s="57" t="s">
        <v>840</v>
      </c>
      <c r="D354" s="58" t="s">
        <v>696</v>
      </c>
      <c r="E354" s="57" t="s">
        <v>9</v>
      </c>
      <c r="F354" s="57">
        <v>32</v>
      </c>
      <c r="G354" s="59" t="s">
        <v>821</v>
      </c>
      <c r="H354" s="60"/>
      <c r="I354" s="60">
        <f t="shared" si="21"/>
        <v>0</v>
      </c>
      <c r="J354" s="61" cm="1">
        <f t="array" ref="J354">IFERROR(_xlfn.IFS(G354="BDI 01",I354*(1+BDI_SERVIÇO),G354="BDI 02",I354*(1+BDI_EQUIPAMENTO)),)</f>
        <v>0</v>
      </c>
    </row>
    <row r="355" spans="1:10" x14ac:dyDescent="0.25">
      <c r="A355" s="56" t="s">
        <v>1214</v>
      </c>
      <c r="B355" s="57" t="s">
        <v>679</v>
      </c>
      <c r="C355" s="57" t="s">
        <v>840</v>
      </c>
      <c r="D355" s="58" t="s">
        <v>680</v>
      </c>
      <c r="E355" s="57" t="s">
        <v>9</v>
      </c>
      <c r="F355" s="57">
        <v>3</v>
      </c>
      <c r="G355" s="59" t="s">
        <v>821</v>
      </c>
      <c r="H355" s="60"/>
      <c r="I355" s="60">
        <f t="shared" si="21"/>
        <v>0</v>
      </c>
      <c r="J355" s="61" cm="1">
        <f t="array" ref="J355">IFERROR(_xlfn.IFS(G355="BDI 01",I355*(1+BDI_SERVIÇO),G355="BDI 02",I355*(1+BDI_EQUIPAMENTO)),)</f>
        <v>0</v>
      </c>
    </row>
    <row r="356" spans="1:10" x14ac:dyDescent="0.25">
      <c r="A356" s="56" t="s">
        <v>1215</v>
      </c>
      <c r="B356" s="57" t="s">
        <v>719</v>
      </c>
      <c r="C356" s="57" t="s">
        <v>840</v>
      </c>
      <c r="D356" s="58" t="s">
        <v>720</v>
      </c>
      <c r="E356" s="57" t="s">
        <v>9</v>
      </c>
      <c r="F356" s="57">
        <v>3</v>
      </c>
      <c r="G356" s="59" t="s">
        <v>821</v>
      </c>
      <c r="H356" s="60"/>
      <c r="I356" s="60">
        <f t="shared" si="21"/>
        <v>0</v>
      </c>
      <c r="J356" s="61" cm="1">
        <f t="array" ref="J356">IFERROR(_xlfn.IFS(G356="BDI 01",I356*(1+BDI_SERVIÇO),G356="BDI 02",I356*(1+BDI_EQUIPAMENTO)),)</f>
        <v>0</v>
      </c>
    </row>
    <row r="357" spans="1:10" x14ac:dyDescent="0.25">
      <c r="A357" s="56" t="s">
        <v>1216</v>
      </c>
      <c r="B357" s="57" t="s">
        <v>659</v>
      </c>
      <c r="C357" s="57" t="s">
        <v>840</v>
      </c>
      <c r="D357" s="58" t="s">
        <v>660</v>
      </c>
      <c r="E357" s="57" t="s">
        <v>34</v>
      </c>
      <c r="F357" s="57">
        <v>265.3</v>
      </c>
      <c r="G357" s="59" t="s">
        <v>821</v>
      </c>
      <c r="H357" s="60"/>
      <c r="I357" s="60">
        <f>ROUND(H357*F357,2)</f>
        <v>0</v>
      </c>
      <c r="J357" s="61" cm="1">
        <f t="array" ref="J357">IFERROR(_xlfn.IFS(G357="BDI 01",I357*(1+BDI_SERVIÇO),G357="BDI 02",I357*(1+BDI_EQUIPAMENTO)),)</f>
        <v>0</v>
      </c>
    </row>
    <row r="358" spans="1:10" x14ac:dyDescent="0.25">
      <c r="A358" s="56" t="s">
        <v>1217</v>
      </c>
      <c r="B358" s="57" t="s">
        <v>661</v>
      </c>
      <c r="C358" s="57" t="s">
        <v>840</v>
      </c>
      <c r="D358" s="58" t="s">
        <v>662</v>
      </c>
      <c r="E358" s="57" t="s">
        <v>34</v>
      </c>
      <c r="F358" s="57">
        <v>557.29999999999995</v>
      </c>
      <c r="G358" s="59" t="s">
        <v>821</v>
      </c>
      <c r="H358" s="60"/>
      <c r="I358" s="60">
        <f>ROUND(H358*F358,2)</f>
        <v>0</v>
      </c>
      <c r="J358" s="61" cm="1">
        <f t="array" ref="J358">IFERROR(_xlfn.IFS(G358="BDI 01",I358*(1+BDI_SERVIÇO),G358="BDI 02",I358*(1+BDI_EQUIPAMENTO)),)</f>
        <v>0</v>
      </c>
    </row>
    <row r="359" spans="1:10" x14ac:dyDescent="0.25">
      <c r="A359" s="56" t="s">
        <v>1218</v>
      </c>
      <c r="B359" s="57" t="s">
        <v>735</v>
      </c>
      <c r="C359" s="57" t="s">
        <v>840</v>
      </c>
      <c r="D359" s="58" t="s">
        <v>736</v>
      </c>
      <c r="E359" s="57" t="s">
        <v>9</v>
      </c>
      <c r="F359" s="57">
        <v>12</v>
      </c>
      <c r="G359" s="59" t="s">
        <v>821</v>
      </c>
      <c r="H359" s="60"/>
      <c r="I359" s="60">
        <f>ROUND(H359*F359,2)</f>
        <v>0</v>
      </c>
      <c r="J359" s="61" cm="1">
        <f t="array" ref="J359">IFERROR(_xlfn.IFS(G359="BDI 01",I359*(1+BDI_SERVIÇO),G359="BDI 02",I359*(1+BDI_EQUIPAMENTO)),)</f>
        <v>0</v>
      </c>
    </row>
    <row r="360" spans="1:10" x14ac:dyDescent="0.25">
      <c r="A360" s="56" t="s">
        <v>1219</v>
      </c>
      <c r="B360" s="57" t="s">
        <v>733</v>
      </c>
      <c r="C360" s="57" t="s">
        <v>840</v>
      </c>
      <c r="D360" s="58" t="s">
        <v>734</v>
      </c>
      <c r="E360" s="57" t="s">
        <v>9</v>
      </c>
      <c r="F360" s="57">
        <v>10</v>
      </c>
      <c r="G360" s="59" t="s">
        <v>821</v>
      </c>
      <c r="H360" s="60"/>
      <c r="I360" s="60">
        <f>ROUND(H360*F360,2)</f>
        <v>0</v>
      </c>
      <c r="J360" s="61" cm="1">
        <f t="array" ref="J360">IFERROR(_xlfn.IFS(G360="BDI 01",I360*(1+BDI_SERVIÇO),G360="BDI 02",I360*(1+BDI_EQUIPAMENTO)),)</f>
        <v>0</v>
      </c>
    </row>
    <row r="361" spans="1:10" x14ac:dyDescent="0.25">
      <c r="A361" s="56" t="s">
        <v>1220</v>
      </c>
      <c r="B361" s="57" t="s">
        <v>627</v>
      </c>
      <c r="C361" s="57" t="s">
        <v>840</v>
      </c>
      <c r="D361" s="58" t="s">
        <v>628</v>
      </c>
      <c r="E361" s="57" t="s">
        <v>34</v>
      </c>
      <c r="F361" s="57">
        <v>270.27999999999997</v>
      </c>
      <c r="G361" s="59" t="s">
        <v>821</v>
      </c>
      <c r="H361" s="60"/>
      <c r="I361" s="60">
        <f t="shared" ref="I361:I366" si="22">ROUND(H361*F361,2)</f>
        <v>0</v>
      </c>
      <c r="J361" s="61" cm="1">
        <f t="array" ref="J361">IFERROR(_xlfn.IFS(G361="BDI 01",I361*(1+BDI_SERVIÇO),G361="BDI 02",I361*(1+BDI_EQUIPAMENTO)),)</f>
        <v>0</v>
      </c>
    </row>
    <row r="362" spans="1:10" x14ac:dyDescent="0.25">
      <c r="A362" s="56" t="s">
        <v>1221</v>
      </c>
      <c r="B362" s="57" t="s">
        <v>629</v>
      </c>
      <c r="C362" s="57" t="s">
        <v>840</v>
      </c>
      <c r="D362" s="58" t="s">
        <v>630</v>
      </c>
      <c r="E362" s="57" t="s">
        <v>34</v>
      </c>
      <c r="F362" s="57">
        <v>75.040000000000006</v>
      </c>
      <c r="G362" s="59" t="s">
        <v>821</v>
      </c>
      <c r="H362" s="60"/>
      <c r="I362" s="60">
        <f t="shared" si="22"/>
        <v>0</v>
      </c>
      <c r="J362" s="61" cm="1">
        <f t="array" ref="J362">IFERROR(_xlfn.IFS(G362="BDI 01",I362*(1+BDI_SERVIÇO),G362="BDI 02",I362*(1+BDI_EQUIPAMENTO)),)</f>
        <v>0</v>
      </c>
    </row>
    <row r="363" spans="1:10" x14ac:dyDescent="0.25">
      <c r="A363" s="56" t="s">
        <v>1222</v>
      </c>
      <c r="B363" s="57" t="s">
        <v>631</v>
      </c>
      <c r="C363" s="57" t="s">
        <v>840</v>
      </c>
      <c r="D363" s="58" t="s">
        <v>632</v>
      </c>
      <c r="E363" s="57" t="s">
        <v>34</v>
      </c>
      <c r="F363" s="57">
        <v>61.88</v>
      </c>
      <c r="G363" s="59" t="s">
        <v>821</v>
      </c>
      <c r="H363" s="60"/>
      <c r="I363" s="60">
        <f t="shared" si="22"/>
        <v>0</v>
      </c>
      <c r="J363" s="61" cm="1">
        <f t="array" ref="J363">IFERROR(_xlfn.IFS(G363="BDI 01",I363*(1+BDI_SERVIÇO),G363="BDI 02",I363*(1+BDI_EQUIPAMENTO)),)</f>
        <v>0</v>
      </c>
    </row>
    <row r="364" spans="1:10" x14ac:dyDescent="0.25">
      <c r="A364" s="56" t="s">
        <v>1223</v>
      </c>
      <c r="B364" s="57" t="s">
        <v>633</v>
      </c>
      <c r="C364" s="57" t="s">
        <v>840</v>
      </c>
      <c r="D364" s="58" t="s">
        <v>634</v>
      </c>
      <c r="E364" s="57" t="s">
        <v>34</v>
      </c>
      <c r="F364" s="57">
        <v>39.119999999999997</v>
      </c>
      <c r="G364" s="59" t="s">
        <v>821</v>
      </c>
      <c r="H364" s="60"/>
      <c r="I364" s="60">
        <f t="shared" si="22"/>
        <v>0</v>
      </c>
      <c r="J364" s="61" cm="1">
        <f t="array" ref="J364">IFERROR(_xlfn.IFS(G364="BDI 01",I364*(1+BDI_SERVIÇO),G364="BDI 02",I364*(1+BDI_EQUIPAMENTO)),)</f>
        <v>0</v>
      </c>
    </row>
    <row r="365" spans="1:10" x14ac:dyDescent="0.25">
      <c r="A365" s="56" t="s">
        <v>1224</v>
      </c>
      <c r="B365" s="57" t="s">
        <v>637</v>
      </c>
      <c r="C365" s="57" t="s">
        <v>840</v>
      </c>
      <c r="D365" s="58" t="s">
        <v>638</v>
      </c>
      <c r="E365" s="57" t="s">
        <v>34</v>
      </c>
      <c r="F365" s="57">
        <v>243.97</v>
      </c>
      <c r="G365" s="59" t="s">
        <v>821</v>
      </c>
      <c r="H365" s="60"/>
      <c r="I365" s="60">
        <f t="shared" si="22"/>
        <v>0</v>
      </c>
      <c r="J365" s="61" cm="1">
        <f t="array" ref="J365">IFERROR(_xlfn.IFS(G365="BDI 01",I365*(1+BDI_SERVIÇO),G365="BDI 02",I365*(1+BDI_EQUIPAMENTO)),)</f>
        <v>0</v>
      </c>
    </row>
    <row r="366" spans="1:10" x14ac:dyDescent="0.25">
      <c r="A366" s="56" t="s">
        <v>1225</v>
      </c>
      <c r="B366" s="57" t="s">
        <v>639</v>
      </c>
      <c r="C366" s="57" t="s">
        <v>840</v>
      </c>
      <c r="D366" s="58" t="s">
        <v>640</v>
      </c>
      <c r="E366" s="57" t="s">
        <v>34</v>
      </c>
      <c r="F366" s="57">
        <v>28.28</v>
      </c>
      <c r="G366" s="59" t="s">
        <v>821</v>
      </c>
      <c r="H366" s="60"/>
      <c r="I366" s="60">
        <f t="shared" si="22"/>
        <v>0</v>
      </c>
      <c r="J366" s="61" cm="1">
        <f t="array" ref="J366">IFERROR(_xlfn.IFS(G366="BDI 01",I366*(1+BDI_SERVIÇO),G366="BDI 02",I366*(1+BDI_EQUIPAMENTO)),)</f>
        <v>0</v>
      </c>
    </row>
    <row r="367" spans="1:10" x14ac:dyDescent="0.25">
      <c r="A367" s="56" t="s">
        <v>1226</v>
      </c>
      <c r="B367" s="57" t="s">
        <v>671</v>
      </c>
      <c r="C367" s="57" t="s">
        <v>840</v>
      </c>
      <c r="D367" s="58" t="s">
        <v>672</v>
      </c>
      <c r="E367" s="57" t="s">
        <v>9</v>
      </c>
      <c r="F367" s="57">
        <v>13</v>
      </c>
      <c r="G367" s="59" t="s">
        <v>821</v>
      </c>
      <c r="H367" s="60"/>
      <c r="I367" s="60">
        <f t="shared" ref="I367:I376" si="23">ROUND(H367*F367,2)</f>
        <v>0</v>
      </c>
      <c r="J367" s="61" cm="1">
        <f t="array" ref="J367">IFERROR(_xlfn.IFS(G367="BDI 01",I367*(1+BDI_SERVIÇO),G367="BDI 02",I367*(1+BDI_EQUIPAMENTO)),)</f>
        <v>0</v>
      </c>
    </row>
    <row r="368" spans="1:10" x14ac:dyDescent="0.25">
      <c r="A368" s="56" t="s">
        <v>1227</v>
      </c>
      <c r="B368" s="57" t="s">
        <v>673</v>
      </c>
      <c r="C368" s="57" t="s">
        <v>840</v>
      </c>
      <c r="D368" s="58" t="s">
        <v>674</v>
      </c>
      <c r="E368" s="57" t="s">
        <v>9</v>
      </c>
      <c r="F368" s="57">
        <v>5</v>
      </c>
      <c r="G368" s="59" t="s">
        <v>821</v>
      </c>
      <c r="H368" s="60"/>
      <c r="I368" s="60">
        <f t="shared" si="23"/>
        <v>0</v>
      </c>
      <c r="J368" s="61" cm="1">
        <f t="array" ref="J368">IFERROR(_xlfn.IFS(G368="BDI 01",I368*(1+BDI_SERVIÇO),G368="BDI 02",I368*(1+BDI_EQUIPAMENTO)),)</f>
        <v>0</v>
      </c>
    </row>
    <row r="369" spans="1:10" x14ac:dyDescent="0.25">
      <c r="A369" s="56" t="s">
        <v>1228</v>
      </c>
      <c r="B369" s="57" t="s">
        <v>675</v>
      </c>
      <c r="C369" s="57" t="s">
        <v>840</v>
      </c>
      <c r="D369" s="58" t="s">
        <v>676</v>
      </c>
      <c r="E369" s="57" t="s">
        <v>9</v>
      </c>
      <c r="F369" s="57">
        <v>4</v>
      </c>
      <c r="G369" s="59" t="s">
        <v>821</v>
      </c>
      <c r="H369" s="60"/>
      <c r="I369" s="60">
        <f t="shared" si="23"/>
        <v>0</v>
      </c>
      <c r="J369" s="61" cm="1">
        <f t="array" ref="J369">IFERROR(_xlfn.IFS(G369="BDI 01",I369*(1+BDI_SERVIÇO),G369="BDI 02",I369*(1+BDI_EQUIPAMENTO)),)</f>
        <v>0</v>
      </c>
    </row>
    <row r="370" spans="1:10" x14ac:dyDescent="0.25">
      <c r="A370" s="56" t="s">
        <v>1229</v>
      </c>
      <c r="B370" s="57" t="s">
        <v>677</v>
      </c>
      <c r="C370" s="57" t="s">
        <v>840</v>
      </c>
      <c r="D370" s="58" t="s">
        <v>678</v>
      </c>
      <c r="E370" s="57" t="s">
        <v>9</v>
      </c>
      <c r="F370" s="57">
        <v>9</v>
      </c>
      <c r="G370" s="59" t="s">
        <v>821</v>
      </c>
      <c r="H370" s="60"/>
      <c r="I370" s="60">
        <f t="shared" si="23"/>
        <v>0</v>
      </c>
      <c r="J370" s="61" cm="1">
        <f t="array" ref="J370">IFERROR(_xlfn.IFS(G370="BDI 01",I370*(1+BDI_SERVIÇO),G370="BDI 02",I370*(1+BDI_EQUIPAMENTO)),)</f>
        <v>0</v>
      </c>
    </row>
    <row r="371" spans="1:10" x14ac:dyDescent="0.25">
      <c r="A371" s="56" t="s">
        <v>1230</v>
      </c>
      <c r="B371" s="57" t="s">
        <v>681</v>
      </c>
      <c r="C371" s="57" t="s">
        <v>840</v>
      </c>
      <c r="D371" s="58" t="s">
        <v>682</v>
      </c>
      <c r="E371" s="57" t="s">
        <v>9</v>
      </c>
      <c r="F371" s="57">
        <v>3</v>
      </c>
      <c r="G371" s="59" t="s">
        <v>821</v>
      </c>
      <c r="H371" s="60"/>
      <c r="I371" s="60">
        <f t="shared" si="23"/>
        <v>0</v>
      </c>
      <c r="J371" s="61" cm="1">
        <f t="array" ref="J371">IFERROR(_xlfn.IFS(G371="BDI 01",I371*(1+BDI_SERVIÇO),G371="BDI 02",I371*(1+BDI_EQUIPAMENTO)),)</f>
        <v>0</v>
      </c>
    </row>
    <row r="372" spans="1:10" x14ac:dyDescent="0.25">
      <c r="A372" s="56" t="s">
        <v>1231</v>
      </c>
      <c r="B372" s="57" t="s">
        <v>683</v>
      </c>
      <c r="C372" s="57" t="s">
        <v>840</v>
      </c>
      <c r="D372" s="58" t="s">
        <v>684</v>
      </c>
      <c r="E372" s="57" t="s">
        <v>9</v>
      </c>
      <c r="F372" s="57">
        <v>2</v>
      </c>
      <c r="G372" s="59" t="s">
        <v>821</v>
      </c>
      <c r="H372" s="60"/>
      <c r="I372" s="60">
        <f t="shared" si="23"/>
        <v>0</v>
      </c>
      <c r="J372" s="61" cm="1">
        <f t="array" ref="J372">IFERROR(_xlfn.IFS(G372="BDI 01",I372*(1+BDI_SERVIÇO),G372="BDI 02",I372*(1+BDI_EQUIPAMENTO)),)</f>
        <v>0</v>
      </c>
    </row>
    <row r="373" spans="1:10" x14ac:dyDescent="0.25">
      <c r="A373" s="56" t="s">
        <v>1232</v>
      </c>
      <c r="B373" s="57" t="s">
        <v>689</v>
      </c>
      <c r="C373" s="57" t="s">
        <v>840</v>
      </c>
      <c r="D373" s="58" t="s">
        <v>690</v>
      </c>
      <c r="E373" s="57" t="s">
        <v>9</v>
      </c>
      <c r="F373" s="57">
        <v>161</v>
      </c>
      <c r="G373" s="59" t="s">
        <v>821</v>
      </c>
      <c r="H373" s="60"/>
      <c r="I373" s="60">
        <f t="shared" si="23"/>
        <v>0</v>
      </c>
      <c r="J373" s="61" cm="1">
        <f t="array" ref="J373">IFERROR(_xlfn.IFS(G373="BDI 01",I373*(1+BDI_SERVIÇO),G373="BDI 02",I373*(1+BDI_EQUIPAMENTO)),)</f>
        <v>0</v>
      </c>
    </row>
    <row r="374" spans="1:10" x14ac:dyDescent="0.25">
      <c r="A374" s="56" t="s">
        <v>1233</v>
      </c>
      <c r="B374" s="57" t="s">
        <v>691</v>
      </c>
      <c r="C374" s="57" t="s">
        <v>840</v>
      </c>
      <c r="D374" s="58" t="s">
        <v>692</v>
      </c>
      <c r="E374" s="57" t="s">
        <v>9</v>
      </c>
      <c r="F374" s="57">
        <v>35</v>
      </c>
      <c r="G374" s="59" t="s">
        <v>821</v>
      </c>
      <c r="H374" s="60"/>
      <c r="I374" s="60">
        <f t="shared" si="23"/>
        <v>0</v>
      </c>
      <c r="J374" s="61" cm="1">
        <f t="array" ref="J374">IFERROR(_xlfn.IFS(G374="BDI 01",I374*(1+BDI_SERVIÇO),G374="BDI 02",I374*(1+BDI_EQUIPAMENTO)),)</f>
        <v>0</v>
      </c>
    </row>
    <row r="375" spans="1:10" x14ac:dyDescent="0.25">
      <c r="A375" s="56" t="s">
        <v>1234</v>
      </c>
      <c r="B375" s="57" t="s">
        <v>669</v>
      </c>
      <c r="C375" s="57" t="s">
        <v>840</v>
      </c>
      <c r="D375" s="58" t="s">
        <v>670</v>
      </c>
      <c r="E375" s="57" t="s">
        <v>9</v>
      </c>
      <c r="F375" s="57">
        <v>8</v>
      </c>
      <c r="G375" s="59" t="s">
        <v>821</v>
      </c>
      <c r="H375" s="60"/>
      <c r="I375" s="60">
        <f t="shared" si="23"/>
        <v>0</v>
      </c>
      <c r="J375" s="61" cm="1">
        <f t="array" ref="J375">IFERROR(_xlfn.IFS(G375="BDI 01",I375*(1+BDI_SERVIÇO),G375="BDI 02",I375*(1+BDI_EQUIPAMENTO)),)</f>
        <v>0</v>
      </c>
    </row>
    <row r="376" spans="1:10" x14ac:dyDescent="0.25">
      <c r="A376" s="56" t="s">
        <v>1235</v>
      </c>
      <c r="B376" s="57" t="s">
        <v>693</v>
      </c>
      <c r="C376" s="57" t="s">
        <v>840</v>
      </c>
      <c r="D376" s="58" t="s">
        <v>694</v>
      </c>
      <c r="E376" s="57" t="s">
        <v>9</v>
      </c>
      <c r="F376" s="57">
        <v>68</v>
      </c>
      <c r="G376" s="59" t="s">
        <v>821</v>
      </c>
      <c r="H376" s="60"/>
      <c r="I376" s="60">
        <f t="shared" si="23"/>
        <v>0</v>
      </c>
      <c r="J376" s="61" cm="1">
        <f t="array" ref="J376">IFERROR(_xlfn.IFS(G376="BDI 01",I376*(1+BDI_SERVIÇO),G376="BDI 02",I376*(1+BDI_EQUIPAMENTO)),)</f>
        <v>0</v>
      </c>
    </row>
    <row r="377" spans="1:10" x14ac:dyDescent="0.25">
      <c r="A377" s="56" t="s">
        <v>1236</v>
      </c>
      <c r="B377" s="57" t="s">
        <v>707</v>
      </c>
      <c r="C377" s="57" t="s">
        <v>840</v>
      </c>
      <c r="D377" s="58" t="s">
        <v>708</v>
      </c>
      <c r="E377" s="57" t="s">
        <v>9</v>
      </c>
      <c r="F377" s="57">
        <v>12</v>
      </c>
      <c r="G377" s="59" t="s">
        <v>821</v>
      </c>
      <c r="H377" s="60"/>
      <c r="I377" s="60">
        <f>ROUND(H377*F377,2)</f>
        <v>0</v>
      </c>
      <c r="J377" s="61" cm="1">
        <f t="array" ref="J377">IFERROR(_xlfn.IFS(G377="BDI 01",I377*(1+BDI_SERVIÇO),G377="BDI 02",I377*(1+BDI_EQUIPAMENTO)),)</f>
        <v>0</v>
      </c>
    </row>
    <row r="378" spans="1:10" x14ac:dyDescent="0.25">
      <c r="A378" s="56" t="s">
        <v>1237</v>
      </c>
      <c r="B378" s="57" t="s">
        <v>755</v>
      </c>
      <c r="C378" s="57" t="s">
        <v>840</v>
      </c>
      <c r="D378" s="58" t="s">
        <v>756</v>
      </c>
      <c r="E378" s="57" t="s">
        <v>9</v>
      </c>
      <c r="F378" s="57">
        <v>3</v>
      </c>
      <c r="G378" s="59" t="s">
        <v>821</v>
      </c>
      <c r="H378" s="60"/>
      <c r="I378" s="60">
        <f t="shared" ref="I378:I391" si="24">ROUND(H378*F378,2)</f>
        <v>0</v>
      </c>
      <c r="J378" s="61" cm="1">
        <f t="array" ref="J378">IFERROR(_xlfn.IFS(G378="BDI 01",I378*(1+BDI_SERVIÇO),G378="BDI 02",I378*(1+BDI_EQUIPAMENTO)),)</f>
        <v>0</v>
      </c>
    </row>
    <row r="379" spans="1:10" x14ac:dyDescent="0.25">
      <c r="A379" s="56" t="s">
        <v>1238</v>
      </c>
      <c r="B379" s="57" t="s">
        <v>757</v>
      </c>
      <c r="C379" s="57" t="s">
        <v>840</v>
      </c>
      <c r="D379" s="58" t="s">
        <v>758</v>
      </c>
      <c r="E379" s="57" t="s">
        <v>9</v>
      </c>
      <c r="F379" s="57">
        <v>29</v>
      </c>
      <c r="G379" s="59" t="s">
        <v>821</v>
      </c>
      <c r="H379" s="60"/>
      <c r="I379" s="60">
        <f t="shared" si="24"/>
        <v>0</v>
      </c>
      <c r="J379" s="61" cm="1">
        <f t="array" ref="J379">IFERROR(_xlfn.IFS(G379="BDI 01",I379*(1+BDI_SERVIÇO),G379="BDI 02",I379*(1+BDI_EQUIPAMENTO)),)</f>
        <v>0</v>
      </c>
    </row>
    <row r="380" spans="1:10" x14ac:dyDescent="0.25">
      <c r="A380" s="56" t="s">
        <v>1239</v>
      </c>
      <c r="B380" s="57" t="s">
        <v>759</v>
      </c>
      <c r="C380" s="57" t="s">
        <v>840</v>
      </c>
      <c r="D380" s="58" t="s">
        <v>760</v>
      </c>
      <c r="E380" s="57" t="s">
        <v>9</v>
      </c>
      <c r="F380" s="57">
        <v>3</v>
      </c>
      <c r="G380" s="59" t="s">
        <v>821</v>
      </c>
      <c r="H380" s="60"/>
      <c r="I380" s="60">
        <f t="shared" si="24"/>
        <v>0</v>
      </c>
      <c r="J380" s="61" cm="1">
        <f t="array" ref="J380">IFERROR(_xlfn.IFS(G380="BDI 01",I380*(1+BDI_SERVIÇO),G380="BDI 02",I380*(1+BDI_EQUIPAMENTO)),)</f>
        <v>0</v>
      </c>
    </row>
    <row r="381" spans="1:10" x14ac:dyDescent="0.25">
      <c r="A381" s="56" t="s">
        <v>1240</v>
      </c>
      <c r="B381" s="57" t="s">
        <v>761</v>
      </c>
      <c r="C381" s="57" t="s">
        <v>840</v>
      </c>
      <c r="D381" s="58" t="s">
        <v>762</v>
      </c>
      <c r="E381" s="57" t="s">
        <v>9</v>
      </c>
      <c r="F381" s="57">
        <v>5</v>
      </c>
      <c r="G381" s="59" t="s">
        <v>821</v>
      </c>
      <c r="H381" s="60"/>
      <c r="I381" s="60">
        <f t="shared" si="24"/>
        <v>0</v>
      </c>
      <c r="J381" s="61" cm="1">
        <f t="array" ref="J381">IFERROR(_xlfn.IFS(G381="BDI 01",I381*(1+BDI_SERVIÇO),G381="BDI 02",I381*(1+BDI_EQUIPAMENTO)),)</f>
        <v>0</v>
      </c>
    </row>
    <row r="382" spans="1:10" x14ac:dyDescent="0.25">
      <c r="A382" s="56" t="s">
        <v>1241</v>
      </c>
      <c r="B382" s="57" t="s">
        <v>763</v>
      </c>
      <c r="C382" s="57" t="s">
        <v>840</v>
      </c>
      <c r="D382" s="58" t="s">
        <v>764</v>
      </c>
      <c r="E382" s="57" t="s">
        <v>9</v>
      </c>
      <c r="F382" s="57">
        <v>21</v>
      </c>
      <c r="G382" s="59" t="s">
        <v>821</v>
      </c>
      <c r="H382" s="60"/>
      <c r="I382" s="60">
        <f t="shared" si="24"/>
        <v>0</v>
      </c>
      <c r="J382" s="61" cm="1">
        <f t="array" ref="J382">IFERROR(_xlfn.IFS(G382="BDI 01",I382*(1+BDI_SERVIÇO),G382="BDI 02",I382*(1+BDI_EQUIPAMENTO)),)</f>
        <v>0</v>
      </c>
    </row>
    <row r="383" spans="1:10" x14ac:dyDescent="0.25">
      <c r="A383" s="56" t="s">
        <v>1242</v>
      </c>
      <c r="B383" s="57" t="s">
        <v>765</v>
      </c>
      <c r="C383" s="57" t="s">
        <v>840</v>
      </c>
      <c r="D383" s="58" t="s">
        <v>766</v>
      </c>
      <c r="E383" s="57" t="s">
        <v>9</v>
      </c>
      <c r="F383" s="57">
        <v>29</v>
      </c>
      <c r="G383" s="59" t="s">
        <v>821</v>
      </c>
      <c r="H383" s="60"/>
      <c r="I383" s="60">
        <f t="shared" si="24"/>
        <v>0</v>
      </c>
      <c r="J383" s="61" cm="1">
        <f t="array" ref="J383">IFERROR(_xlfn.IFS(G383="BDI 01",I383*(1+BDI_SERVIÇO),G383="BDI 02",I383*(1+BDI_EQUIPAMENTO)),)</f>
        <v>0</v>
      </c>
    </row>
    <row r="384" spans="1:10" x14ac:dyDescent="0.25">
      <c r="A384" s="56" t="s">
        <v>1243</v>
      </c>
      <c r="B384" s="57" t="s">
        <v>737</v>
      </c>
      <c r="C384" s="57" t="s">
        <v>840</v>
      </c>
      <c r="D384" s="58" t="s">
        <v>738</v>
      </c>
      <c r="E384" s="57" t="s">
        <v>9</v>
      </c>
      <c r="F384" s="57">
        <v>12</v>
      </c>
      <c r="G384" s="59" t="s">
        <v>821</v>
      </c>
      <c r="H384" s="60"/>
      <c r="I384" s="60">
        <f t="shared" si="24"/>
        <v>0</v>
      </c>
      <c r="J384" s="61" cm="1">
        <f t="array" ref="J384">IFERROR(_xlfn.IFS(G384="BDI 01",I384*(1+BDI_SERVIÇO),G384="BDI 02",I384*(1+BDI_EQUIPAMENTO)),)</f>
        <v>0</v>
      </c>
    </row>
    <row r="385" spans="1:10" x14ac:dyDescent="0.25">
      <c r="A385" s="56" t="s">
        <v>1244</v>
      </c>
      <c r="B385" s="57" t="s">
        <v>739</v>
      </c>
      <c r="C385" s="57" t="s">
        <v>840</v>
      </c>
      <c r="D385" s="58" t="s">
        <v>740</v>
      </c>
      <c r="E385" s="57" t="s">
        <v>9</v>
      </c>
      <c r="F385" s="57">
        <v>15</v>
      </c>
      <c r="G385" s="59" t="s">
        <v>821</v>
      </c>
      <c r="H385" s="60"/>
      <c r="I385" s="60">
        <f t="shared" si="24"/>
        <v>0</v>
      </c>
      <c r="J385" s="61" cm="1">
        <f t="array" ref="J385">IFERROR(_xlfn.IFS(G385="BDI 01",I385*(1+BDI_SERVIÇO),G385="BDI 02",I385*(1+BDI_EQUIPAMENTO)),)</f>
        <v>0</v>
      </c>
    </row>
    <row r="386" spans="1:10" x14ac:dyDescent="0.25">
      <c r="A386" s="56" t="s">
        <v>1245</v>
      </c>
      <c r="B386" s="57" t="s">
        <v>741</v>
      </c>
      <c r="C386" s="57" t="s">
        <v>840</v>
      </c>
      <c r="D386" s="58" t="s">
        <v>742</v>
      </c>
      <c r="E386" s="57" t="s">
        <v>9</v>
      </c>
      <c r="F386" s="57">
        <v>15</v>
      </c>
      <c r="G386" s="59" t="s">
        <v>821</v>
      </c>
      <c r="H386" s="60"/>
      <c r="I386" s="60">
        <f t="shared" si="24"/>
        <v>0</v>
      </c>
      <c r="J386" s="61" cm="1">
        <f t="array" ref="J386">IFERROR(_xlfn.IFS(G386="BDI 01",I386*(1+BDI_SERVIÇO),G386="BDI 02",I386*(1+BDI_EQUIPAMENTO)),)</f>
        <v>0</v>
      </c>
    </row>
    <row r="387" spans="1:10" x14ac:dyDescent="0.25">
      <c r="A387" s="56" t="s">
        <v>1246</v>
      </c>
      <c r="B387" s="57" t="s">
        <v>743</v>
      </c>
      <c r="C387" s="57" t="s">
        <v>840</v>
      </c>
      <c r="D387" s="58" t="s">
        <v>744</v>
      </c>
      <c r="E387" s="57" t="s">
        <v>9</v>
      </c>
      <c r="F387" s="57">
        <v>1</v>
      </c>
      <c r="G387" s="59" t="s">
        <v>821</v>
      </c>
      <c r="H387" s="60"/>
      <c r="I387" s="60">
        <f t="shared" si="24"/>
        <v>0</v>
      </c>
      <c r="J387" s="61" cm="1">
        <f t="array" ref="J387">IFERROR(_xlfn.IFS(G387="BDI 01",I387*(1+BDI_SERVIÇO),G387="BDI 02",I387*(1+BDI_EQUIPAMENTO)),)</f>
        <v>0</v>
      </c>
    </row>
    <row r="388" spans="1:10" x14ac:dyDescent="0.25">
      <c r="A388" s="56" t="s">
        <v>1340</v>
      </c>
      <c r="B388" s="57" t="s">
        <v>745</v>
      </c>
      <c r="C388" s="57" t="s">
        <v>840</v>
      </c>
      <c r="D388" s="58" t="s">
        <v>746</v>
      </c>
      <c r="E388" s="57" t="s">
        <v>9</v>
      </c>
      <c r="F388" s="57">
        <v>15</v>
      </c>
      <c r="G388" s="59" t="s">
        <v>821</v>
      </c>
      <c r="H388" s="60"/>
      <c r="I388" s="60">
        <f t="shared" si="24"/>
        <v>0</v>
      </c>
      <c r="J388" s="61" cm="1">
        <f t="array" ref="J388">IFERROR(_xlfn.IFS(G388="BDI 01",I388*(1+BDI_SERVIÇO),G388="BDI 02",I388*(1+BDI_EQUIPAMENTO)),)</f>
        <v>0</v>
      </c>
    </row>
    <row r="389" spans="1:10" x14ac:dyDescent="0.25">
      <c r="A389" s="56" t="s">
        <v>1341</v>
      </c>
      <c r="B389" s="57" t="s">
        <v>749</v>
      </c>
      <c r="C389" s="57" t="s">
        <v>840</v>
      </c>
      <c r="D389" s="58" t="s">
        <v>750</v>
      </c>
      <c r="E389" s="57" t="s">
        <v>9</v>
      </c>
      <c r="F389" s="57">
        <v>194</v>
      </c>
      <c r="G389" s="59" t="s">
        <v>821</v>
      </c>
      <c r="H389" s="60"/>
      <c r="I389" s="60">
        <f t="shared" si="24"/>
        <v>0</v>
      </c>
      <c r="J389" s="61" cm="1">
        <f t="array" ref="J389">IFERROR(_xlfn.IFS(G389="BDI 01",I389*(1+BDI_SERVIÇO),G389="BDI 02",I389*(1+BDI_EQUIPAMENTO)),)</f>
        <v>0</v>
      </c>
    </row>
    <row r="390" spans="1:10" x14ac:dyDescent="0.25">
      <c r="A390" s="56" t="s">
        <v>1342</v>
      </c>
      <c r="B390" s="57" t="s">
        <v>751</v>
      </c>
      <c r="C390" s="57" t="s">
        <v>840</v>
      </c>
      <c r="D390" s="58" t="s">
        <v>752</v>
      </c>
      <c r="E390" s="57" t="s">
        <v>9</v>
      </c>
      <c r="F390" s="57">
        <v>15</v>
      </c>
      <c r="G390" s="59" t="s">
        <v>821</v>
      </c>
      <c r="H390" s="60"/>
      <c r="I390" s="60">
        <f t="shared" si="24"/>
        <v>0</v>
      </c>
      <c r="J390" s="61" cm="1">
        <f t="array" ref="J390">IFERROR(_xlfn.IFS(G390="BDI 01",I390*(1+BDI_SERVIÇO),G390="BDI 02",I390*(1+BDI_EQUIPAMENTO)),)</f>
        <v>0</v>
      </c>
    </row>
    <row r="391" spans="1:10" x14ac:dyDescent="0.25">
      <c r="A391" s="56" t="s">
        <v>1343</v>
      </c>
      <c r="B391" s="57" t="s">
        <v>753</v>
      </c>
      <c r="C391" s="57" t="s">
        <v>840</v>
      </c>
      <c r="D391" s="58" t="s">
        <v>754</v>
      </c>
      <c r="E391" s="57" t="s">
        <v>9</v>
      </c>
      <c r="F391" s="57">
        <v>3</v>
      </c>
      <c r="G391" s="59" t="s">
        <v>821</v>
      </c>
      <c r="H391" s="60"/>
      <c r="I391" s="60">
        <f t="shared" si="24"/>
        <v>0</v>
      </c>
      <c r="J391" s="61" cm="1">
        <f t="array" ref="J391">IFERROR(_xlfn.IFS(G391="BDI 01",I391*(1+BDI_SERVIÇO),G391="BDI 02",I391*(1+BDI_EQUIPAMENTO)),)</f>
        <v>0</v>
      </c>
    </row>
    <row r="392" spans="1:10" x14ac:dyDescent="0.25">
      <c r="A392" s="68" t="s">
        <v>898</v>
      </c>
      <c r="B392" s="69"/>
      <c r="C392" s="69"/>
      <c r="D392" s="70" t="s">
        <v>833</v>
      </c>
      <c r="E392" s="69"/>
      <c r="F392" s="69"/>
      <c r="G392" s="71"/>
      <c r="H392" s="72"/>
      <c r="I392" s="73">
        <f>SUM(I393:I423)</f>
        <v>0</v>
      </c>
      <c r="J392" s="74">
        <f>SUM(J393:J423)</f>
        <v>0</v>
      </c>
    </row>
    <row r="393" spans="1:10" x14ac:dyDescent="0.25">
      <c r="A393" s="56" t="s">
        <v>1247</v>
      </c>
      <c r="B393" s="57" t="s">
        <v>273</v>
      </c>
      <c r="C393" s="57" t="s">
        <v>840</v>
      </c>
      <c r="D393" s="58" t="s">
        <v>274</v>
      </c>
      <c r="E393" s="57" t="s">
        <v>9</v>
      </c>
      <c r="F393" s="57">
        <v>10</v>
      </c>
      <c r="G393" s="59" t="s">
        <v>821</v>
      </c>
      <c r="H393" s="60"/>
      <c r="I393" s="60">
        <f t="shared" ref="I393:I402" si="25">ROUND(H393*F393,2)</f>
        <v>0</v>
      </c>
      <c r="J393" s="61" cm="1">
        <f t="array" ref="J393">IFERROR(_xlfn.IFS(G393="BDI 01",I393*(1+BDI_SERVIÇO),G393="BDI 02",I393*(1+BDI_EQUIPAMENTO)),)</f>
        <v>0</v>
      </c>
    </row>
    <row r="394" spans="1:10" x14ac:dyDescent="0.25">
      <c r="A394" s="56" t="s">
        <v>1252</v>
      </c>
      <c r="B394" s="57" t="s">
        <v>536</v>
      </c>
      <c r="C394" s="57" t="s">
        <v>840</v>
      </c>
      <c r="D394" s="58" t="s">
        <v>847</v>
      </c>
      <c r="E394" s="57" t="s">
        <v>9</v>
      </c>
      <c r="F394" s="57">
        <v>38</v>
      </c>
      <c r="G394" s="59" t="s">
        <v>821</v>
      </c>
      <c r="H394" s="60"/>
      <c r="I394" s="60">
        <f t="shared" si="25"/>
        <v>0</v>
      </c>
      <c r="J394" s="61" cm="1">
        <f t="array" ref="J394">IFERROR(_xlfn.IFS(G394="BDI 01",I394*(1+BDI_SERVIÇO),G394="BDI 02",I394*(1+BDI_EQUIPAMENTO)),)</f>
        <v>0</v>
      </c>
    </row>
    <row r="395" spans="1:10" x14ac:dyDescent="0.25">
      <c r="A395" s="56" t="s">
        <v>1044</v>
      </c>
      <c r="B395" s="57" t="s">
        <v>541</v>
      </c>
      <c r="C395" s="57" t="s">
        <v>840</v>
      </c>
      <c r="D395" s="58" t="s">
        <v>542</v>
      </c>
      <c r="E395" s="57" t="s">
        <v>9</v>
      </c>
      <c r="F395" s="57">
        <v>5</v>
      </c>
      <c r="G395" s="59" t="s">
        <v>821</v>
      </c>
      <c r="H395" s="60"/>
      <c r="I395" s="60">
        <f t="shared" si="25"/>
        <v>0</v>
      </c>
      <c r="J395" s="61" cm="1">
        <f t="array" ref="J395">IFERROR(_xlfn.IFS(G395="BDI 01",I395*(1+BDI_SERVIÇO),G395="BDI 02",I395*(1+BDI_EQUIPAMENTO)),)</f>
        <v>0</v>
      </c>
    </row>
    <row r="396" spans="1:10" x14ac:dyDescent="0.25">
      <c r="A396" s="56" t="s">
        <v>1249</v>
      </c>
      <c r="B396" s="57" t="s">
        <v>577</v>
      </c>
      <c r="C396" s="57" t="s">
        <v>840</v>
      </c>
      <c r="D396" s="58" t="s">
        <v>578</v>
      </c>
      <c r="E396" s="57" t="s">
        <v>9</v>
      </c>
      <c r="F396" s="57">
        <v>48</v>
      </c>
      <c r="G396" s="59" t="s">
        <v>821</v>
      </c>
      <c r="H396" s="60"/>
      <c r="I396" s="60">
        <f t="shared" si="25"/>
        <v>0</v>
      </c>
      <c r="J396" s="61" cm="1">
        <f t="array" ref="J396">IFERROR(_xlfn.IFS(G396="BDI 01",I396*(1+BDI_SERVIÇO),G396="BDI 02",I396*(1+BDI_EQUIPAMENTO)),)</f>
        <v>0</v>
      </c>
    </row>
    <row r="397" spans="1:10" x14ac:dyDescent="0.25">
      <c r="A397" s="56" t="s">
        <v>1248</v>
      </c>
      <c r="B397" s="57" t="s">
        <v>537</v>
      </c>
      <c r="C397" s="57" t="s">
        <v>840</v>
      </c>
      <c r="D397" s="58" t="s">
        <v>538</v>
      </c>
      <c r="E397" s="57" t="s">
        <v>9</v>
      </c>
      <c r="F397" s="57">
        <v>48</v>
      </c>
      <c r="G397" s="59" t="s">
        <v>821</v>
      </c>
      <c r="H397" s="60"/>
      <c r="I397" s="60">
        <f t="shared" si="25"/>
        <v>0</v>
      </c>
      <c r="J397" s="61" cm="1">
        <f t="array" ref="J397">IFERROR(_xlfn.IFS(G397="BDI 01",I397*(1+BDI_SERVIÇO),G397="BDI 02",I397*(1+BDI_EQUIPAMENTO)),)</f>
        <v>0</v>
      </c>
    </row>
    <row r="398" spans="1:10" x14ac:dyDescent="0.25">
      <c r="A398" s="56" t="s">
        <v>1251</v>
      </c>
      <c r="B398" s="57" t="s">
        <v>539</v>
      </c>
      <c r="C398" s="57" t="s">
        <v>840</v>
      </c>
      <c r="D398" s="58" t="s">
        <v>540</v>
      </c>
      <c r="E398" s="57" t="s">
        <v>9</v>
      </c>
      <c r="F398" s="57">
        <v>44</v>
      </c>
      <c r="G398" s="59" t="s">
        <v>821</v>
      </c>
      <c r="H398" s="60"/>
      <c r="I398" s="60">
        <f t="shared" si="25"/>
        <v>0</v>
      </c>
      <c r="J398" s="61" cm="1">
        <f t="array" ref="J398">IFERROR(_xlfn.IFS(G398="BDI 01",I398*(1+BDI_SERVIÇO),G398="BDI 02",I398*(1+BDI_EQUIPAMENTO)),)</f>
        <v>0</v>
      </c>
    </row>
    <row r="399" spans="1:10" x14ac:dyDescent="0.25">
      <c r="A399" s="56" t="s">
        <v>1254</v>
      </c>
      <c r="B399" s="57" t="s">
        <v>271</v>
      </c>
      <c r="C399" s="57" t="s">
        <v>840</v>
      </c>
      <c r="D399" s="58" t="s">
        <v>272</v>
      </c>
      <c r="E399" s="57" t="s">
        <v>9</v>
      </c>
      <c r="F399" s="57">
        <v>5</v>
      </c>
      <c r="G399" s="59" t="s">
        <v>821</v>
      </c>
      <c r="H399" s="60"/>
      <c r="I399" s="60">
        <f t="shared" si="25"/>
        <v>0</v>
      </c>
      <c r="J399" s="61" cm="1">
        <f t="array" ref="J399">IFERROR(_xlfn.IFS(G399="BDI 01",I399*(1+BDI_SERVIÇO),G399="BDI 02",I399*(1+BDI_EQUIPAMENTO)),)</f>
        <v>0</v>
      </c>
    </row>
    <row r="400" spans="1:10" x14ac:dyDescent="0.25">
      <c r="A400" s="56" t="s">
        <v>1253</v>
      </c>
      <c r="B400" s="57" t="s">
        <v>543</v>
      </c>
      <c r="C400" s="57" t="s">
        <v>840</v>
      </c>
      <c r="D400" s="58" t="s">
        <v>544</v>
      </c>
      <c r="E400" s="57" t="s">
        <v>9</v>
      </c>
      <c r="F400" s="57">
        <v>5</v>
      </c>
      <c r="G400" s="59" t="s">
        <v>821</v>
      </c>
      <c r="H400" s="60"/>
      <c r="I400" s="60">
        <f t="shared" si="25"/>
        <v>0</v>
      </c>
      <c r="J400" s="61" cm="1">
        <f t="array" ref="J400">IFERROR(_xlfn.IFS(G400="BDI 01",I400*(1+BDI_SERVIÇO),G400="BDI 02",I400*(1+BDI_EQUIPAMENTO)),)</f>
        <v>0</v>
      </c>
    </row>
    <row r="401" spans="1:10" x14ac:dyDescent="0.25">
      <c r="A401" s="56" t="s">
        <v>1250</v>
      </c>
      <c r="B401" s="57" t="s">
        <v>545</v>
      </c>
      <c r="C401" s="57" t="s">
        <v>840</v>
      </c>
      <c r="D401" s="58" t="s">
        <v>546</v>
      </c>
      <c r="E401" s="57" t="s">
        <v>9</v>
      </c>
      <c r="F401" s="57">
        <v>9</v>
      </c>
      <c r="G401" s="59" t="s">
        <v>821</v>
      </c>
      <c r="H401" s="60"/>
      <c r="I401" s="60">
        <f t="shared" si="25"/>
        <v>0</v>
      </c>
      <c r="J401" s="61" cm="1">
        <f t="array" ref="J401">IFERROR(_xlfn.IFS(G401="BDI 01",I401*(1+BDI_SERVIÇO),G401="BDI 02",I401*(1+BDI_EQUIPAMENTO)),)</f>
        <v>0</v>
      </c>
    </row>
    <row r="402" spans="1:10" x14ac:dyDescent="0.25">
      <c r="A402" s="56" t="s">
        <v>1255</v>
      </c>
      <c r="B402" s="57" t="s">
        <v>567</v>
      </c>
      <c r="C402" s="57" t="s">
        <v>840</v>
      </c>
      <c r="D402" s="58" t="s">
        <v>568</v>
      </c>
      <c r="E402" s="57" t="s">
        <v>9</v>
      </c>
      <c r="F402" s="57">
        <v>34</v>
      </c>
      <c r="G402" s="59" t="s">
        <v>821</v>
      </c>
      <c r="H402" s="60"/>
      <c r="I402" s="60">
        <f t="shared" si="25"/>
        <v>0</v>
      </c>
      <c r="J402" s="61" cm="1">
        <f t="array" ref="J402">IFERROR(_xlfn.IFS(G402="BDI 01",I402*(1+BDI_SERVIÇO),G402="BDI 02",I402*(1+BDI_EQUIPAMENTO)),)</f>
        <v>0</v>
      </c>
    </row>
    <row r="403" spans="1:10" x14ac:dyDescent="0.25">
      <c r="A403" s="56" t="s">
        <v>1256</v>
      </c>
      <c r="B403" s="57" t="s">
        <v>559</v>
      </c>
      <c r="C403" s="57" t="s">
        <v>840</v>
      </c>
      <c r="D403" s="58" t="s">
        <v>560</v>
      </c>
      <c r="E403" s="57" t="s">
        <v>9</v>
      </c>
      <c r="F403" s="57">
        <v>106</v>
      </c>
      <c r="G403" s="59" t="s">
        <v>821</v>
      </c>
      <c r="H403" s="60"/>
      <c r="I403" s="60">
        <f t="shared" ref="I403:I417" si="26">ROUND(H403*F403,2)</f>
        <v>0</v>
      </c>
      <c r="J403" s="61" cm="1">
        <f t="array" ref="J403">IFERROR(_xlfn.IFS(G403="BDI 01",I403*(1+BDI_SERVIÇO),G403="BDI 02",I403*(1+BDI_EQUIPAMENTO)),)</f>
        <v>0</v>
      </c>
    </row>
    <row r="404" spans="1:10" x14ac:dyDescent="0.25">
      <c r="A404" s="56" t="s">
        <v>1257</v>
      </c>
      <c r="B404" s="57" t="s">
        <v>555</v>
      </c>
      <c r="C404" s="57" t="s">
        <v>840</v>
      </c>
      <c r="D404" s="58" t="s">
        <v>556</v>
      </c>
      <c r="E404" s="57" t="s">
        <v>9</v>
      </c>
      <c r="F404" s="57">
        <v>5</v>
      </c>
      <c r="G404" s="59" t="s">
        <v>821</v>
      </c>
      <c r="H404" s="60"/>
      <c r="I404" s="60">
        <f t="shared" si="26"/>
        <v>0</v>
      </c>
      <c r="J404" s="61" cm="1">
        <f t="array" ref="J404">IFERROR(_xlfn.IFS(G404="BDI 01",I404*(1+BDI_SERVIÇO),G404="BDI 02",I404*(1+BDI_EQUIPAMENTO)),)</f>
        <v>0</v>
      </c>
    </row>
    <row r="405" spans="1:10" x14ac:dyDescent="0.25">
      <c r="A405" s="56" t="s">
        <v>1258</v>
      </c>
      <c r="B405" s="57" t="s">
        <v>557</v>
      </c>
      <c r="C405" s="57" t="s">
        <v>840</v>
      </c>
      <c r="D405" s="58" t="s">
        <v>558</v>
      </c>
      <c r="E405" s="57" t="s">
        <v>9</v>
      </c>
      <c r="F405" s="57">
        <v>34</v>
      </c>
      <c r="G405" s="59" t="s">
        <v>821</v>
      </c>
      <c r="H405" s="60"/>
      <c r="I405" s="60">
        <f t="shared" si="26"/>
        <v>0</v>
      </c>
      <c r="J405" s="61" cm="1">
        <f t="array" ref="J405">IFERROR(_xlfn.IFS(G405="BDI 01",I405*(1+BDI_SERVIÇO),G405="BDI 02",I405*(1+BDI_EQUIPAMENTO)),)</f>
        <v>0</v>
      </c>
    </row>
    <row r="406" spans="1:10" ht="25.5" x14ac:dyDescent="0.25">
      <c r="A406" s="56" t="s">
        <v>1259</v>
      </c>
      <c r="B406" s="57" t="s">
        <v>561</v>
      </c>
      <c r="C406" s="57" t="s">
        <v>840</v>
      </c>
      <c r="D406" s="58" t="s">
        <v>562</v>
      </c>
      <c r="E406" s="57" t="s">
        <v>9</v>
      </c>
      <c r="F406" s="57">
        <v>6</v>
      </c>
      <c r="G406" s="59" t="s">
        <v>821</v>
      </c>
      <c r="H406" s="60"/>
      <c r="I406" s="60">
        <f t="shared" si="26"/>
        <v>0</v>
      </c>
      <c r="J406" s="61" cm="1">
        <f t="array" ref="J406">IFERROR(_xlfn.IFS(G406="BDI 01",I406*(1+BDI_SERVIÇO),G406="BDI 02",I406*(1+BDI_EQUIPAMENTO)),)</f>
        <v>0</v>
      </c>
    </row>
    <row r="407" spans="1:10" x14ac:dyDescent="0.25">
      <c r="A407" s="56" t="s">
        <v>1260</v>
      </c>
      <c r="B407" s="57" t="s">
        <v>553</v>
      </c>
      <c r="C407" s="57" t="s">
        <v>840</v>
      </c>
      <c r="D407" s="58" t="s">
        <v>554</v>
      </c>
      <c r="E407" s="57" t="s">
        <v>9</v>
      </c>
      <c r="F407" s="57">
        <v>48</v>
      </c>
      <c r="G407" s="59" t="s">
        <v>821</v>
      </c>
      <c r="H407" s="60"/>
      <c r="I407" s="60">
        <f t="shared" si="26"/>
        <v>0</v>
      </c>
      <c r="J407" s="61" cm="1">
        <f t="array" ref="J407">IFERROR(_xlfn.IFS(G407="BDI 01",I407*(1+BDI_SERVIÇO),G407="BDI 02",I407*(1+BDI_EQUIPAMENTO)),)</f>
        <v>0</v>
      </c>
    </row>
    <row r="408" spans="1:10" x14ac:dyDescent="0.25">
      <c r="A408" s="56" t="s">
        <v>1261</v>
      </c>
      <c r="B408" s="57" t="s">
        <v>551</v>
      </c>
      <c r="C408" s="57" t="s">
        <v>840</v>
      </c>
      <c r="D408" s="58" t="s">
        <v>552</v>
      </c>
      <c r="E408" s="57" t="s">
        <v>9</v>
      </c>
      <c r="F408" s="57">
        <v>5</v>
      </c>
      <c r="G408" s="59" t="s">
        <v>821</v>
      </c>
      <c r="H408" s="60"/>
      <c r="I408" s="60">
        <f t="shared" si="26"/>
        <v>0</v>
      </c>
      <c r="J408" s="61" cm="1">
        <f t="array" ref="J408">IFERROR(_xlfn.IFS(G408="BDI 01",I408*(1+BDI_SERVIÇO),G408="BDI 02",I408*(1+BDI_EQUIPAMENTO)),)</f>
        <v>0</v>
      </c>
    </row>
    <row r="409" spans="1:10" x14ac:dyDescent="0.25">
      <c r="A409" s="56" t="s">
        <v>1262</v>
      </c>
      <c r="B409" s="57" t="s">
        <v>563</v>
      </c>
      <c r="C409" s="57" t="s">
        <v>840</v>
      </c>
      <c r="D409" s="58" t="s">
        <v>564</v>
      </c>
      <c r="E409" s="57" t="s">
        <v>9</v>
      </c>
      <c r="F409" s="57">
        <v>5</v>
      </c>
      <c r="G409" s="59" t="s">
        <v>821</v>
      </c>
      <c r="H409" s="60"/>
      <c r="I409" s="60">
        <f>ROUND(H409*F409,2)</f>
        <v>0</v>
      </c>
      <c r="J409" s="61" cm="1">
        <f t="array" ref="J409">IFERROR(_xlfn.IFS(G409="BDI 01",I409*(1+BDI_SERVIÇO),G409="BDI 02",I409*(1+BDI_EQUIPAMENTO)),)</f>
        <v>0</v>
      </c>
    </row>
    <row r="410" spans="1:10" x14ac:dyDescent="0.25">
      <c r="A410" s="56" t="s">
        <v>1263</v>
      </c>
      <c r="B410" s="57" t="s">
        <v>689</v>
      </c>
      <c r="C410" s="57" t="s">
        <v>840</v>
      </c>
      <c r="D410" s="58" t="s">
        <v>690</v>
      </c>
      <c r="E410" s="57" t="s">
        <v>9</v>
      </c>
      <c r="F410" s="57">
        <v>198</v>
      </c>
      <c r="G410" s="59" t="s">
        <v>821</v>
      </c>
      <c r="H410" s="60"/>
      <c r="I410" s="60">
        <f>ROUND(H410*F410,2)</f>
        <v>0</v>
      </c>
      <c r="J410" s="61" cm="1">
        <f t="array" ref="J410">IFERROR(_xlfn.IFS(G410="BDI 01",I410*(1+BDI_SERVIÇO),G410="BDI 02",I410*(1+BDI_EQUIPAMENTO)),)</f>
        <v>0</v>
      </c>
    </row>
    <row r="411" spans="1:10" x14ac:dyDescent="0.25">
      <c r="A411" s="56" t="s">
        <v>1264</v>
      </c>
      <c r="B411" s="57" t="s">
        <v>573</v>
      </c>
      <c r="C411" s="57" t="s">
        <v>840</v>
      </c>
      <c r="D411" s="58" t="s">
        <v>574</v>
      </c>
      <c r="E411" s="57" t="s">
        <v>9</v>
      </c>
      <c r="F411" s="57">
        <v>34</v>
      </c>
      <c r="G411" s="59" t="s">
        <v>821</v>
      </c>
      <c r="H411" s="60"/>
      <c r="I411" s="60">
        <f t="shared" si="26"/>
        <v>0</v>
      </c>
      <c r="J411" s="61" cm="1">
        <f t="array" ref="J411">IFERROR(_xlfn.IFS(G411="BDI 01",I411*(1+BDI_SERVIÇO),G411="BDI 02",I411*(1+BDI_EQUIPAMENTO)),)</f>
        <v>0</v>
      </c>
    </row>
    <row r="412" spans="1:10" x14ac:dyDescent="0.25">
      <c r="A412" s="56" t="s">
        <v>143</v>
      </c>
      <c r="B412" s="57" t="s">
        <v>575</v>
      </c>
      <c r="C412" s="57" t="s">
        <v>840</v>
      </c>
      <c r="D412" s="58" t="s">
        <v>576</v>
      </c>
      <c r="E412" s="57" t="s">
        <v>9</v>
      </c>
      <c r="F412" s="57">
        <v>117</v>
      </c>
      <c r="G412" s="59" t="s">
        <v>821</v>
      </c>
      <c r="H412" s="60"/>
      <c r="I412" s="60">
        <f t="shared" si="26"/>
        <v>0</v>
      </c>
      <c r="J412" s="61" cm="1">
        <f t="array" ref="J412">IFERROR(_xlfn.IFS(G412="BDI 01",I412*(1+BDI_SERVIÇO),G412="BDI 02",I412*(1+BDI_EQUIPAMENTO)),)</f>
        <v>0</v>
      </c>
    </row>
    <row r="413" spans="1:10" x14ac:dyDescent="0.25">
      <c r="A413" s="56" t="s">
        <v>1265</v>
      </c>
      <c r="B413" s="57" t="s">
        <v>579</v>
      </c>
      <c r="C413" s="57" t="s">
        <v>840</v>
      </c>
      <c r="D413" s="58" t="s">
        <v>580</v>
      </c>
      <c r="E413" s="57" t="s">
        <v>9</v>
      </c>
      <c r="F413" s="57">
        <v>34</v>
      </c>
      <c r="G413" s="59" t="s">
        <v>821</v>
      </c>
      <c r="H413" s="60"/>
      <c r="I413" s="60">
        <f t="shared" si="26"/>
        <v>0</v>
      </c>
      <c r="J413" s="61" cm="1">
        <f t="array" ref="J413">IFERROR(_xlfn.IFS(G413="BDI 01",I413*(1+BDI_SERVIÇO),G413="BDI 02",I413*(1+BDI_EQUIPAMENTO)),)</f>
        <v>0</v>
      </c>
    </row>
    <row r="414" spans="1:10" x14ac:dyDescent="0.25">
      <c r="A414" s="56" t="s">
        <v>1266</v>
      </c>
      <c r="B414" s="57" t="s">
        <v>581</v>
      </c>
      <c r="C414" s="57" t="s">
        <v>840</v>
      </c>
      <c r="D414" s="58" t="s">
        <v>582</v>
      </c>
      <c r="E414" s="57" t="s">
        <v>9</v>
      </c>
      <c r="F414" s="57">
        <v>117</v>
      </c>
      <c r="G414" s="59" t="s">
        <v>821</v>
      </c>
      <c r="H414" s="60"/>
      <c r="I414" s="60">
        <f t="shared" si="26"/>
        <v>0</v>
      </c>
      <c r="J414" s="61" cm="1">
        <f t="array" ref="J414">IFERROR(_xlfn.IFS(G414="BDI 01",I414*(1+BDI_SERVIÇO),G414="BDI 02",I414*(1+BDI_EQUIPAMENTO)),)</f>
        <v>0</v>
      </c>
    </row>
    <row r="415" spans="1:10" x14ac:dyDescent="0.25">
      <c r="A415" s="56" t="s">
        <v>1267</v>
      </c>
      <c r="B415" s="57" t="s">
        <v>697</v>
      </c>
      <c r="C415" s="57" t="s">
        <v>840</v>
      </c>
      <c r="D415" s="58" t="s">
        <v>698</v>
      </c>
      <c r="E415" s="57" t="s">
        <v>9</v>
      </c>
      <c r="F415" s="57">
        <v>48</v>
      </c>
      <c r="G415" s="59" t="s">
        <v>821</v>
      </c>
      <c r="H415" s="60"/>
      <c r="I415" s="60">
        <f t="shared" si="26"/>
        <v>0</v>
      </c>
      <c r="J415" s="61" cm="1">
        <f t="array" ref="J415">IFERROR(_xlfn.IFS(G415="BDI 01",I415*(1+BDI_SERVIÇO),G415="BDI 02",I415*(1+BDI_EQUIPAMENTO)),)</f>
        <v>0</v>
      </c>
    </row>
    <row r="416" spans="1:10" x14ac:dyDescent="0.25">
      <c r="A416" s="56" t="s">
        <v>1268</v>
      </c>
      <c r="B416" s="57" t="s">
        <v>699</v>
      </c>
      <c r="C416" s="57" t="s">
        <v>840</v>
      </c>
      <c r="D416" s="58" t="s">
        <v>700</v>
      </c>
      <c r="E416" s="57" t="s">
        <v>9</v>
      </c>
      <c r="F416" s="57">
        <v>5</v>
      </c>
      <c r="G416" s="59" t="s">
        <v>821</v>
      </c>
      <c r="H416" s="60"/>
      <c r="I416" s="60">
        <f t="shared" si="26"/>
        <v>0</v>
      </c>
      <c r="J416" s="61" cm="1">
        <f t="array" ref="J416">IFERROR(_xlfn.IFS(G416="BDI 01",I416*(1+BDI_SERVIÇO),G416="BDI 02",I416*(1+BDI_EQUIPAMENTO)),)</f>
        <v>0</v>
      </c>
    </row>
    <row r="417" spans="1:10" x14ac:dyDescent="0.25">
      <c r="A417" s="56" t="s">
        <v>1269</v>
      </c>
      <c r="B417" s="57" t="s">
        <v>571</v>
      </c>
      <c r="C417" s="57" t="s">
        <v>840</v>
      </c>
      <c r="D417" s="58" t="s">
        <v>572</v>
      </c>
      <c r="E417" s="57" t="s">
        <v>9</v>
      </c>
      <c r="F417" s="57">
        <v>5</v>
      </c>
      <c r="G417" s="59" t="s">
        <v>821</v>
      </c>
      <c r="H417" s="60"/>
      <c r="I417" s="60">
        <f t="shared" si="26"/>
        <v>0</v>
      </c>
      <c r="J417" s="61" cm="1">
        <f t="array" ref="J417">IFERROR(_xlfn.IFS(G417="BDI 01",I417*(1+BDI_SERVIÇO),G417="BDI 02",I417*(1+BDI_EQUIPAMENTO)),)</f>
        <v>0</v>
      </c>
    </row>
    <row r="418" spans="1:10" x14ac:dyDescent="0.25">
      <c r="A418" s="56" t="s">
        <v>1270</v>
      </c>
      <c r="B418" s="57" t="s">
        <v>569</v>
      </c>
      <c r="C418" s="57" t="s">
        <v>840</v>
      </c>
      <c r="D418" s="58" t="s">
        <v>570</v>
      </c>
      <c r="E418" s="57" t="s">
        <v>9</v>
      </c>
      <c r="F418" s="57">
        <v>151</v>
      </c>
      <c r="G418" s="59" t="s">
        <v>821</v>
      </c>
      <c r="H418" s="60"/>
      <c r="I418" s="60">
        <f t="shared" ref="I418:I423" si="27">ROUND(H418*F418,2)</f>
        <v>0</v>
      </c>
      <c r="J418" s="61" cm="1">
        <f t="array" ref="J418">IFERROR(_xlfn.IFS(G418="BDI 01",I418*(1+BDI_SERVIÇO),G418="BDI 02",I418*(1+BDI_EQUIPAMENTO)),)</f>
        <v>0</v>
      </c>
    </row>
    <row r="419" spans="1:10" x14ac:dyDescent="0.25">
      <c r="A419" s="56" t="s">
        <v>1271</v>
      </c>
      <c r="B419" s="57" t="s">
        <v>565</v>
      </c>
      <c r="C419" s="57" t="s">
        <v>840</v>
      </c>
      <c r="D419" s="58" t="s">
        <v>566</v>
      </c>
      <c r="E419" s="57" t="s">
        <v>34</v>
      </c>
      <c r="F419" s="57">
        <v>4.6500000000000004</v>
      </c>
      <c r="G419" s="59" t="s">
        <v>821</v>
      </c>
      <c r="H419" s="60"/>
      <c r="I419" s="60">
        <f t="shared" si="27"/>
        <v>0</v>
      </c>
      <c r="J419" s="61" cm="1">
        <f t="array" ref="J419">IFERROR(_xlfn.IFS(G419="BDI 01",I419*(1+BDI_SERVIÇO),G419="BDI 02",I419*(1+BDI_EQUIPAMENTO)),)</f>
        <v>0</v>
      </c>
    </row>
    <row r="420" spans="1:10" ht="25.5" x14ac:dyDescent="0.25">
      <c r="A420" s="56" t="s">
        <v>1272</v>
      </c>
      <c r="B420" s="57" t="s">
        <v>255</v>
      </c>
      <c r="C420" s="57" t="s">
        <v>840</v>
      </c>
      <c r="D420" s="58" t="s">
        <v>256</v>
      </c>
      <c r="E420" s="57" t="s">
        <v>9</v>
      </c>
      <c r="F420" s="57">
        <v>20</v>
      </c>
      <c r="G420" s="59" t="s">
        <v>821</v>
      </c>
      <c r="H420" s="60"/>
      <c r="I420" s="60">
        <f t="shared" si="27"/>
        <v>0</v>
      </c>
      <c r="J420" s="61" cm="1">
        <f t="array" ref="J420">IFERROR(_xlfn.IFS(G420="BDI 01",I420*(1+BDI_SERVIÇO),G420="BDI 02",I420*(1+BDI_EQUIPAMENTO)),)</f>
        <v>0</v>
      </c>
    </row>
    <row r="421" spans="1:10" ht="25.5" x14ac:dyDescent="0.25">
      <c r="A421" s="56" t="s">
        <v>1273</v>
      </c>
      <c r="B421" s="57" t="s">
        <v>257</v>
      </c>
      <c r="C421" s="57" t="s">
        <v>840</v>
      </c>
      <c r="D421" s="58" t="s">
        <v>258</v>
      </c>
      <c r="E421" s="57" t="s">
        <v>9</v>
      </c>
      <c r="F421" s="57">
        <v>10</v>
      </c>
      <c r="G421" s="59" t="s">
        <v>821</v>
      </c>
      <c r="H421" s="60"/>
      <c r="I421" s="60">
        <f t="shared" si="27"/>
        <v>0</v>
      </c>
      <c r="J421" s="61" cm="1">
        <f t="array" ref="J421">IFERROR(_xlfn.IFS(G421="BDI 01",I421*(1+BDI_SERVIÇO),G421="BDI 02",I421*(1+BDI_EQUIPAMENTO)),)</f>
        <v>0</v>
      </c>
    </row>
    <row r="422" spans="1:10" x14ac:dyDescent="0.25">
      <c r="A422" s="56" t="s">
        <v>1274</v>
      </c>
      <c r="B422" s="57" t="s">
        <v>547</v>
      </c>
      <c r="C422" s="57" t="s">
        <v>840</v>
      </c>
      <c r="D422" s="58" t="s">
        <v>548</v>
      </c>
      <c r="E422" s="57" t="s">
        <v>31</v>
      </c>
      <c r="F422" s="57">
        <v>42.72</v>
      </c>
      <c r="G422" s="59" t="s">
        <v>821</v>
      </c>
      <c r="H422" s="60"/>
      <c r="I422" s="60">
        <f t="shared" si="27"/>
        <v>0</v>
      </c>
      <c r="J422" s="61" cm="1">
        <f t="array" ref="J422">IFERROR(_xlfn.IFS(G422="BDI 01",I422*(1+BDI_SERVIÇO),G422="BDI 02",I422*(1+BDI_EQUIPAMENTO)),)</f>
        <v>0</v>
      </c>
    </row>
    <row r="423" spans="1:10" x14ac:dyDescent="0.25">
      <c r="A423" s="56" t="s">
        <v>1275</v>
      </c>
      <c r="B423" s="57" t="s">
        <v>549</v>
      </c>
      <c r="C423" s="57" t="s">
        <v>840</v>
      </c>
      <c r="D423" s="58" t="s">
        <v>550</v>
      </c>
      <c r="E423" s="57" t="s">
        <v>31</v>
      </c>
      <c r="F423" s="57">
        <v>49.36</v>
      </c>
      <c r="G423" s="59" t="s">
        <v>821</v>
      </c>
      <c r="H423" s="60"/>
      <c r="I423" s="60">
        <f t="shared" si="27"/>
        <v>0</v>
      </c>
      <c r="J423" s="61" cm="1">
        <f t="array" ref="J423">IFERROR(_xlfn.IFS(G423="BDI 01",I423*(1+BDI_SERVIÇO),G423="BDI 02",I423*(1+BDI_EQUIPAMENTO)),)</f>
        <v>0</v>
      </c>
    </row>
    <row r="424" spans="1:10" x14ac:dyDescent="0.25">
      <c r="A424" s="68" t="s">
        <v>899</v>
      </c>
      <c r="B424" s="69"/>
      <c r="C424" s="69"/>
      <c r="D424" s="70" t="s">
        <v>834</v>
      </c>
      <c r="E424" s="69"/>
      <c r="F424" s="69"/>
      <c r="G424" s="71"/>
      <c r="H424" s="72"/>
      <c r="I424" s="73">
        <f>SUM(I425:I453)</f>
        <v>0</v>
      </c>
      <c r="J424" s="74">
        <f>SUM(J425:J453)</f>
        <v>0</v>
      </c>
    </row>
    <row r="425" spans="1:10" x14ac:dyDescent="0.25">
      <c r="A425" s="56" t="s">
        <v>1276</v>
      </c>
      <c r="B425" s="57" t="s">
        <v>641</v>
      </c>
      <c r="C425" s="57" t="s">
        <v>840</v>
      </c>
      <c r="D425" s="58" t="s">
        <v>642</v>
      </c>
      <c r="E425" s="57" t="s">
        <v>34</v>
      </c>
      <c r="F425" s="57">
        <v>2150</v>
      </c>
      <c r="G425" s="59" t="s">
        <v>821</v>
      </c>
      <c r="H425" s="60"/>
      <c r="I425" s="60">
        <f t="shared" ref="I425:I439" si="28">ROUND(H425*F425,2)</f>
        <v>0</v>
      </c>
      <c r="J425" s="61" cm="1">
        <f t="array" ref="J425">IFERROR(_xlfn.IFS(G425="BDI 01",I425*(1+BDI_SERVIÇO),G425="BDI 02",I425*(1+BDI_EQUIPAMENTO)),)</f>
        <v>0</v>
      </c>
    </row>
    <row r="426" spans="1:10" x14ac:dyDescent="0.25">
      <c r="A426" s="56" t="s">
        <v>1012</v>
      </c>
      <c r="B426" s="57" t="s">
        <v>643</v>
      </c>
      <c r="C426" s="57" t="s">
        <v>840</v>
      </c>
      <c r="D426" s="58" t="s">
        <v>644</v>
      </c>
      <c r="E426" s="57" t="s">
        <v>34</v>
      </c>
      <c r="F426" s="57">
        <v>290</v>
      </c>
      <c r="G426" s="59" t="s">
        <v>821</v>
      </c>
      <c r="H426" s="60"/>
      <c r="I426" s="60">
        <f>ROUND(H426*F426,2)</f>
        <v>0</v>
      </c>
      <c r="J426" s="61" cm="1">
        <f t="array" ref="J426">IFERROR(_xlfn.IFS(G426="BDI 01",I426*(1+BDI_SERVIÇO),G426="BDI 02",I426*(1+BDI_EQUIPAMENTO)),)</f>
        <v>0</v>
      </c>
    </row>
    <row r="427" spans="1:10" x14ac:dyDescent="0.25">
      <c r="A427" s="56" t="s">
        <v>1046</v>
      </c>
      <c r="B427" s="57" t="s">
        <v>645</v>
      </c>
      <c r="C427" s="57" t="s">
        <v>840</v>
      </c>
      <c r="D427" s="58" t="s">
        <v>646</v>
      </c>
      <c r="E427" s="57" t="s">
        <v>34</v>
      </c>
      <c r="F427" s="57">
        <v>105</v>
      </c>
      <c r="G427" s="59" t="s">
        <v>821</v>
      </c>
      <c r="H427" s="60"/>
      <c r="I427" s="60">
        <f>ROUND(H427*F427,2)</f>
        <v>0</v>
      </c>
      <c r="J427" s="61" cm="1">
        <f t="array" ref="J427">IFERROR(_xlfn.IFS(G427="BDI 01",I427*(1+BDI_SERVIÇO),G427="BDI 02",I427*(1+BDI_EQUIPAMENTO)),)</f>
        <v>0</v>
      </c>
    </row>
    <row r="428" spans="1:10" x14ac:dyDescent="0.25">
      <c r="A428" s="56" t="s">
        <v>1277</v>
      </c>
      <c r="B428" s="57" t="s">
        <v>647</v>
      </c>
      <c r="C428" s="57" t="s">
        <v>840</v>
      </c>
      <c r="D428" s="58" t="s">
        <v>648</v>
      </c>
      <c r="E428" s="57" t="s">
        <v>34</v>
      </c>
      <c r="F428" s="57">
        <v>45</v>
      </c>
      <c r="G428" s="59" t="s">
        <v>821</v>
      </c>
      <c r="H428" s="60"/>
      <c r="I428" s="60">
        <f>ROUND(H428*F428,2)</f>
        <v>0</v>
      </c>
      <c r="J428" s="61" cm="1">
        <f t="array" ref="J428">IFERROR(_xlfn.IFS(G428="BDI 01",I428*(1+BDI_SERVIÇO),G428="BDI 02",I428*(1+BDI_EQUIPAMENTO)),)</f>
        <v>0</v>
      </c>
    </row>
    <row r="429" spans="1:10" x14ac:dyDescent="0.25">
      <c r="A429" s="56" t="s">
        <v>1278</v>
      </c>
      <c r="B429" s="57" t="s">
        <v>908</v>
      </c>
      <c r="C429" s="57" t="s">
        <v>908</v>
      </c>
      <c r="D429" s="58" t="s">
        <v>909</v>
      </c>
      <c r="E429" s="57" t="s">
        <v>9</v>
      </c>
      <c r="F429" s="57">
        <v>159</v>
      </c>
      <c r="G429" s="59" t="s">
        <v>821</v>
      </c>
      <c r="H429" s="60"/>
      <c r="I429" s="60">
        <f>ROUND(H429*F429,2)</f>
        <v>0</v>
      </c>
      <c r="J429" s="61" cm="1">
        <f t="array" ref="J429">IFERROR(_xlfn.IFS(G429="BDI 01",I429*(1+BDI_SERVIÇO),G429="BDI 02",I429*(1+BDI_EQUIPAMENTO)),)</f>
        <v>0</v>
      </c>
    </row>
    <row r="430" spans="1:10" ht="25.5" x14ac:dyDescent="0.25">
      <c r="A430" s="56" t="s">
        <v>1279</v>
      </c>
      <c r="B430" s="57" t="s">
        <v>709</v>
      </c>
      <c r="C430" s="57" t="s">
        <v>840</v>
      </c>
      <c r="D430" s="58" t="s">
        <v>710</v>
      </c>
      <c r="E430" s="57" t="s">
        <v>9</v>
      </c>
      <c r="F430" s="57">
        <v>45</v>
      </c>
      <c r="G430" s="59" t="s">
        <v>821</v>
      </c>
      <c r="H430" s="60"/>
      <c r="I430" s="60">
        <f t="shared" si="28"/>
        <v>0</v>
      </c>
      <c r="J430" s="61" cm="1">
        <f t="array" ref="J430">IFERROR(_xlfn.IFS(G430="BDI 01",I430*(1+BDI_SERVIÇO),G430="BDI 02",I430*(1+BDI_EQUIPAMENTO)),)</f>
        <v>0</v>
      </c>
    </row>
    <row r="431" spans="1:10" ht="25.5" x14ac:dyDescent="0.25">
      <c r="A431" s="56" t="s">
        <v>1280</v>
      </c>
      <c r="B431" s="57" t="s">
        <v>711</v>
      </c>
      <c r="C431" s="57" t="s">
        <v>840</v>
      </c>
      <c r="D431" s="58" t="s">
        <v>712</v>
      </c>
      <c r="E431" s="57" t="s">
        <v>9</v>
      </c>
      <c r="F431" s="57">
        <v>5</v>
      </c>
      <c r="G431" s="59" t="s">
        <v>821</v>
      </c>
      <c r="H431" s="60"/>
      <c r="I431" s="60">
        <f t="shared" si="28"/>
        <v>0</v>
      </c>
      <c r="J431" s="61" cm="1">
        <f t="array" ref="J431">IFERROR(_xlfn.IFS(G431="BDI 01",I431*(1+BDI_SERVIÇO),G431="BDI 02",I431*(1+BDI_EQUIPAMENTO)),)</f>
        <v>0</v>
      </c>
    </row>
    <row r="432" spans="1:10" ht="25.5" x14ac:dyDescent="0.25">
      <c r="A432" s="56" t="s">
        <v>1281</v>
      </c>
      <c r="B432" s="57" t="s">
        <v>713</v>
      </c>
      <c r="C432" s="57" t="s">
        <v>840</v>
      </c>
      <c r="D432" s="58" t="s">
        <v>714</v>
      </c>
      <c r="E432" s="57" t="s">
        <v>9</v>
      </c>
      <c r="F432" s="57">
        <v>4</v>
      </c>
      <c r="G432" s="59" t="s">
        <v>821</v>
      </c>
      <c r="H432" s="60"/>
      <c r="I432" s="60">
        <f t="shared" si="28"/>
        <v>0</v>
      </c>
      <c r="J432" s="61" cm="1">
        <f t="array" ref="J432">IFERROR(_xlfn.IFS(G432="BDI 01",I432*(1+BDI_SERVIÇO),G432="BDI 02",I432*(1+BDI_EQUIPAMENTO)),)</f>
        <v>0</v>
      </c>
    </row>
    <row r="433" spans="1:10" ht="25.5" x14ac:dyDescent="0.25">
      <c r="A433" s="56" t="s">
        <v>1282</v>
      </c>
      <c r="B433" s="57" t="s">
        <v>715</v>
      </c>
      <c r="C433" s="57" t="s">
        <v>840</v>
      </c>
      <c r="D433" s="58" t="s">
        <v>716</v>
      </c>
      <c r="E433" s="57" t="s">
        <v>9</v>
      </c>
      <c r="F433" s="57">
        <v>2</v>
      </c>
      <c r="G433" s="59" t="s">
        <v>821</v>
      </c>
      <c r="H433" s="60"/>
      <c r="I433" s="60">
        <f t="shared" si="28"/>
        <v>0</v>
      </c>
      <c r="J433" s="61" cm="1">
        <f t="array" ref="J433">IFERROR(_xlfn.IFS(G433="BDI 01",I433*(1+BDI_SERVIÇO),G433="BDI 02",I433*(1+BDI_EQUIPAMENTO)),)</f>
        <v>0</v>
      </c>
    </row>
    <row r="434" spans="1:10" x14ac:dyDescent="0.25">
      <c r="A434" s="56" t="s">
        <v>144</v>
      </c>
      <c r="B434" s="57" t="s">
        <v>908</v>
      </c>
      <c r="C434" s="57" t="s">
        <v>908</v>
      </c>
      <c r="D434" s="58" t="s">
        <v>919</v>
      </c>
      <c r="E434" s="57" t="s">
        <v>9</v>
      </c>
      <c r="F434" s="57">
        <v>6</v>
      </c>
      <c r="G434" s="59" t="s">
        <v>821</v>
      </c>
      <c r="H434" s="60"/>
      <c r="I434" s="60">
        <f t="shared" si="28"/>
        <v>0</v>
      </c>
      <c r="J434" s="61" cm="1">
        <f t="array" ref="J434">IFERROR(_xlfn.IFS(G434="BDI 01",I434*(1+BDI_SERVIÇO),G434="BDI 02",I434*(1+BDI_EQUIPAMENTO)),)</f>
        <v>0</v>
      </c>
    </row>
    <row r="435" spans="1:10" x14ac:dyDescent="0.25">
      <c r="A435" s="56" t="s">
        <v>1283</v>
      </c>
      <c r="B435" s="57" t="s">
        <v>908</v>
      </c>
      <c r="C435" s="57" t="s">
        <v>908</v>
      </c>
      <c r="D435" s="58" t="s">
        <v>910</v>
      </c>
      <c r="E435" s="57" t="s">
        <v>9</v>
      </c>
      <c r="F435" s="57">
        <v>7</v>
      </c>
      <c r="G435" s="59" t="s">
        <v>821</v>
      </c>
      <c r="H435" s="60"/>
      <c r="I435" s="60">
        <f t="shared" si="28"/>
        <v>0</v>
      </c>
      <c r="J435" s="61" cm="1">
        <f t="array" ref="J435">IFERROR(_xlfn.IFS(G435="BDI 01",I435*(1+BDI_SERVIÇO),G435="BDI 02",I435*(1+BDI_EQUIPAMENTO)),)</f>
        <v>0</v>
      </c>
    </row>
    <row r="436" spans="1:10" x14ac:dyDescent="0.25">
      <c r="A436" s="56" t="s">
        <v>145</v>
      </c>
      <c r="B436" s="57" t="s">
        <v>908</v>
      </c>
      <c r="C436" s="57" t="s">
        <v>908</v>
      </c>
      <c r="D436" s="58" t="s">
        <v>911</v>
      </c>
      <c r="E436" s="57" t="s">
        <v>9</v>
      </c>
      <c r="F436" s="57">
        <v>14</v>
      </c>
      <c r="G436" s="59" t="s">
        <v>821</v>
      </c>
      <c r="H436" s="60"/>
      <c r="I436" s="60">
        <f t="shared" si="28"/>
        <v>0</v>
      </c>
      <c r="J436" s="61" cm="1">
        <f t="array" ref="J436">IFERROR(_xlfn.IFS(G436="BDI 01",I436*(1+BDI_SERVIÇO),G436="BDI 02",I436*(1+BDI_EQUIPAMENTO)),)</f>
        <v>0</v>
      </c>
    </row>
    <row r="437" spans="1:10" x14ac:dyDescent="0.25">
      <c r="A437" s="56" t="s">
        <v>146</v>
      </c>
      <c r="B437" s="57" t="s">
        <v>908</v>
      </c>
      <c r="C437" s="57" t="s">
        <v>908</v>
      </c>
      <c r="D437" s="58" t="s">
        <v>912</v>
      </c>
      <c r="E437" s="57" t="s">
        <v>9</v>
      </c>
      <c r="F437" s="57">
        <v>10</v>
      </c>
      <c r="G437" s="59" t="s">
        <v>821</v>
      </c>
      <c r="H437" s="60"/>
      <c r="I437" s="60">
        <f t="shared" si="28"/>
        <v>0</v>
      </c>
      <c r="J437" s="61" cm="1">
        <f t="array" ref="J437">IFERROR(_xlfn.IFS(G437="BDI 01",I437*(1+BDI_SERVIÇO),G437="BDI 02",I437*(1+BDI_EQUIPAMENTO)),)</f>
        <v>0</v>
      </c>
    </row>
    <row r="438" spans="1:10" x14ac:dyDescent="0.25">
      <c r="A438" s="56" t="s">
        <v>1284</v>
      </c>
      <c r="B438" s="57" t="s">
        <v>908</v>
      </c>
      <c r="C438" s="57" t="s">
        <v>908</v>
      </c>
      <c r="D438" s="58" t="s">
        <v>913</v>
      </c>
      <c r="E438" s="57" t="s">
        <v>9</v>
      </c>
      <c r="F438" s="57">
        <v>10</v>
      </c>
      <c r="G438" s="59" t="s">
        <v>821</v>
      </c>
      <c r="H438" s="60"/>
      <c r="I438" s="60">
        <f t="shared" si="28"/>
        <v>0</v>
      </c>
      <c r="J438" s="61" cm="1">
        <f t="array" ref="J438">IFERROR(_xlfn.IFS(G438="BDI 01",I438*(1+BDI_SERVIÇO),G438="BDI 02",I438*(1+BDI_EQUIPAMENTO)),)</f>
        <v>0</v>
      </c>
    </row>
    <row r="439" spans="1:10" x14ac:dyDescent="0.25">
      <c r="A439" s="56" t="s">
        <v>1285</v>
      </c>
      <c r="B439" s="57" t="s">
        <v>908</v>
      </c>
      <c r="C439" s="57" t="s">
        <v>908</v>
      </c>
      <c r="D439" s="58" t="s">
        <v>914</v>
      </c>
      <c r="E439" s="57" t="s">
        <v>9</v>
      </c>
      <c r="F439" s="57">
        <v>6</v>
      </c>
      <c r="G439" s="59" t="s">
        <v>821</v>
      </c>
      <c r="H439" s="60"/>
      <c r="I439" s="60">
        <f t="shared" si="28"/>
        <v>0</v>
      </c>
      <c r="J439" s="61" cm="1">
        <f t="array" ref="J439">IFERROR(_xlfn.IFS(G439="BDI 01",I439*(1+BDI_SERVIÇO),G439="BDI 02",I439*(1+BDI_EQUIPAMENTO)),)</f>
        <v>0</v>
      </c>
    </row>
    <row r="440" spans="1:10" x14ac:dyDescent="0.25">
      <c r="A440" s="56" t="s">
        <v>148</v>
      </c>
      <c r="B440" s="57" t="s">
        <v>908</v>
      </c>
      <c r="C440" s="57" t="s">
        <v>908</v>
      </c>
      <c r="D440" s="58" t="s">
        <v>915</v>
      </c>
      <c r="E440" s="57" t="s">
        <v>9</v>
      </c>
      <c r="F440" s="57">
        <v>3</v>
      </c>
      <c r="G440" s="59" t="s">
        <v>821</v>
      </c>
      <c r="H440" s="60"/>
      <c r="I440" s="60">
        <f t="shared" ref="I440:I453" si="29">ROUND(H440*F440,2)</f>
        <v>0</v>
      </c>
      <c r="J440" s="61" cm="1">
        <f t="array" ref="J440">IFERROR(_xlfn.IFS(G440="BDI 01",I440*(1+BDI_SERVIÇO),G440="BDI 02",I440*(1+BDI_EQUIPAMENTO)),)</f>
        <v>0</v>
      </c>
    </row>
    <row r="441" spans="1:10" x14ac:dyDescent="0.25">
      <c r="A441" s="56" t="s">
        <v>1286</v>
      </c>
      <c r="B441" s="57" t="s">
        <v>908</v>
      </c>
      <c r="C441" s="57" t="s">
        <v>908</v>
      </c>
      <c r="D441" s="58" t="s">
        <v>920</v>
      </c>
      <c r="E441" s="57" t="s">
        <v>9</v>
      </c>
      <c r="F441" s="57">
        <v>23</v>
      </c>
      <c r="G441" s="59" t="s">
        <v>821</v>
      </c>
      <c r="H441" s="60"/>
      <c r="I441" s="60">
        <f t="shared" si="29"/>
        <v>0</v>
      </c>
      <c r="J441" s="61" cm="1">
        <f t="array" ref="J441">IFERROR(_xlfn.IFS(G441="BDI 01",I441*(1+BDI_SERVIÇO),G441="BDI 02",I441*(1+BDI_EQUIPAMENTO)),)</f>
        <v>0</v>
      </c>
    </row>
    <row r="442" spans="1:10" x14ac:dyDescent="0.25">
      <c r="A442" s="56" t="s">
        <v>1287</v>
      </c>
      <c r="B442" s="57" t="s">
        <v>908</v>
      </c>
      <c r="C442" s="57" t="s">
        <v>908</v>
      </c>
      <c r="D442" s="58" t="s">
        <v>921</v>
      </c>
      <c r="E442" s="57" t="s">
        <v>9</v>
      </c>
      <c r="F442" s="57">
        <v>4</v>
      </c>
      <c r="G442" s="59" t="s">
        <v>821</v>
      </c>
      <c r="H442" s="60"/>
      <c r="I442" s="60">
        <f t="shared" si="29"/>
        <v>0</v>
      </c>
      <c r="J442" s="61" cm="1">
        <f t="array" ref="J442">IFERROR(_xlfn.IFS(G442="BDI 01",I442*(1+BDI_SERVIÇO),G442="BDI 02",I442*(1+BDI_EQUIPAMENTO)),)</f>
        <v>0</v>
      </c>
    </row>
    <row r="443" spans="1:10" x14ac:dyDescent="0.25">
      <c r="A443" s="56" t="s">
        <v>1288</v>
      </c>
      <c r="B443" s="57" t="s">
        <v>908</v>
      </c>
      <c r="C443" s="57" t="s">
        <v>908</v>
      </c>
      <c r="D443" s="58" t="s">
        <v>922</v>
      </c>
      <c r="E443" s="57" t="s">
        <v>9</v>
      </c>
      <c r="F443" s="57">
        <v>6</v>
      </c>
      <c r="G443" s="59" t="s">
        <v>821</v>
      </c>
      <c r="H443" s="60"/>
      <c r="I443" s="60">
        <f t="shared" si="29"/>
        <v>0</v>
      </c>
      <c r="J443" s="61" cm="1">
        <f t="array" ref="J443">IFERROR(_xlfn.IFS(G443="BDI 01",I443*(1+BDI_SERVIÇO),G443="BDI 02",I443*(1+BDI_EQUIPAMENTO)),)</f>
        <v>0</v>
      </c>
    </row>
    <row r="444" spans="1:10" x14ac:dyDescent="0.25">
      <c r="A444" s="56" t="s">
        <v>149</v>
      </c>
      <c r="B444" s="57" t="s">
        <v>908</v>
      </c>
      <c r="C444" s="57" t="s">
        <v>908</v>
      </c>
      <c r="D444" s="58" t="s">
        <v>923</v>
      </c>
      <c r="E444" s="57" t="s">
        <v>38</v>
      </c>
      <c r="F444" s="57">
        <v>1</v>
      </c>
      <c r="G444" s="59" t="s">
        <v>821</v>
      </c>
      <c r="H444" s="60"/>
      <c r="I444" s="60">
        <f t="shared" si="29"/>
        <v>0</v>
      </c>
      <c r="J444" s="61" cm="1">
        <f t="array" ref="J444">IFERROR(_xlfn.IFS(G444="BDI 01",I444*(1+BDI_SERVIÇO),G444="BDI 02",I444*(1+BDI_EQUIPAMENTO)),)</f>
        <v>0</v>
      </c>
    </row>
    <row r="445" spans="1:10" x14ac:dyDescent="0.25">
      <c r="A445" s="56" t="s">
        <v>1289</v>
      </c>
      <c r="B445" s="57" t="s">
        <v>908</v>
      </c>
      <c r="C445" s="57" t="s">
        <v>908</v>
      </c>
      <c r="D445" s="58" t="s">
        <v>924</v>
      </c>
      <c r="E445" s="57" t="s">
        <v>38</v>
      </c>
      <c r="F445" s="57">
        <v>1</v>
      </c>
      <c r="G445" s="59" t="s">
        <v>821</v>
      </c>
      <c r="H445" s="60"/>
      <c r="I445" s="60">
        <f t="shared" si="29"/>
        <v>0</v>
      </c>
      <c r="J445" s="61" cm="1">
        <f t="array" ref="J445">IFERROR(_xlfn.IFS(G445="BDI 01",I445*(1+BDI_SERVIÇO),G445="BDI 02",I445*(1+BDI_EQUIPAMENTO)),)</f>
        <v>0</v>
      </c>
    </row>
    <row r="446" spans="1:10" x14ac:dyDescent="0.25">
      <c r="A446" s="56" t="s">
        <v>1290</v>
      </c>
      <c r="B446" s="57" t="s">
        <v>908</v>
      </c>
      <c r="C446" s="57" t="s">
        <v>908</v>
      </c>
      <c r="D446" s="58" t="s">
        <v>925</v>
      </c>
      <c r="E446" s="57" t="s">
        <v>38</v>
      </c>
      <c r="F446" s="57">
        <v>1</v>
      </c>
      <c r="G446" s="59" t="s">
        <v>821</v>
      </c>
      <c r="H446" s="60"/>
      <c r="I446" s="60">
        <f t="shared" si="29"/>
        <v>0</v>
      </c>
      <c r="J446" s="61" cm="1">
        <f t="array" ref="J446">IFERROR(_xlfn.IFS(G446="BDI 01",I446*(1+BDI_SERVIÇO),G446="BDI 02",I446*(1+BDI_EQUIPAMENTO)),)</f>
        <v>0</v>
      </c>
    </row>
    <row r="447" spans="1:10" x14ac:dyDescent="0.25">
      <c r="A447" s="56" t="s">
        <v>1291</v>
      </c>
      <c r="B447" s="57" t="s">
        <v>908</v>
      </c>
      <c r="C447" s="57" t="s">
        <v>908</v>
      </c>
      <c r="D447" s="58" t="s">
        <v>926</v>
      </c>
      <c r="E447" s="57" t="s">
        <v>38</v>
      </c>
      <c r="F447" s="57">
        <v>1</v>
      </c>
      <c r="G447" s="59" t="s">
        <v>821</v>
      </c>
      <c r="H447" s="60"/>
      <c r="I447" s="60">
        <f>ROUND(H447*F447,2)</f>
        <v>0</v>
      </c>
      <c r="J447" s="61" cm="1">
        <f t="array" ref="J447">IFERROR(_xlfn.IFS(G447="BDI 01",I447*(1+BDI_SERVIÇO),G447="BDI 02",I447*(1+BDI_EQUIPAMENTO)),)</f>
        <v>0</v>
      </c>
    </row>
    <row r="448" spans="1:10" x14ac:dyDescent="0.25">
      <c r="A448" s="56" t="s">
        <v>1292</v>
      </c>
      <c r="B448" s="57" t="s">
        <v>908</v>
      </c>
      <c r="C448" s="57" t="s">
        <v>908</v>
      </c>
      <c r="D448" s="58" t="s">
        <v>927</v>
      </c>
      <c r="E448" s="57" t="s">
        <v>38</v>
      </c>
      <c r="F448" s="57">
        <v>1</v>
      </c>
      <c r="G448" s="59" t="s">
        <v>821</v>
      </c>
      <c r="H448" s="60"/>
      <c r="I448" s="60">
        <f t="shared" si="29"/>
        <v>0</v>
      </c>
      <c r="J448" s="61" cm="1">
        <f t="array" ref="J448">IFERROR(_xlfn.IFS(G448="BDI 01",I448*(1+BDI_SERVIÇO),G448="BDI 02",I448*(1+BDI_EQUIPAMENTO)),)</f>
        <v>0</v>
      </c>
    </row>
    <row r="449" spans="1:11" x14ac:dyDescent="0.25">
      <c r="A449" s="56" t="s">
        <v>1293</v>
      </c>
      <c r="B449" s="57" t="s">
        <v>908</v>
      </c>
      <c r="C449" s="57" t="s">
        <v>908</v>
      </c>
      <c r="D449" s="58" t="s">
        <v>928</v>
      </c>
      <c r="E449" s="57" t="s">
        <v>9</v>
      </c>
      <c r="F449" s="57">
        <v>1</v>
      </c>
      <c r="G449" s="59" t="s">
        <v>821</v>
      </c>
      <c r="H449" s="60"/>
      <c r="I449" s="60">
        <f>ROUND(H449*F449,2)</f>
        <v>0</v>
      </c>
      <c r="J449" s="61" cm="1">
        <f t="array" ref="J449">IFERROR(_xlfn.IFS(G449="BDI 01",I449*(1+BDI_SERVIÇO),G449="BDI 02",I449*(1+BDI_EQUIPAMENTO)),)</f>
        <v>0</v>
      </c>
    </row>
    <row r="450" spans="1:11" x14ac:dyDescent="0.25">
      <c r="A450" s="56" t="s">
        <v>1294</v>
      </c>
      <c r="B450" s="57" t="s">
        <v>908</v>
      </c>
      <c r="C450" s="57" t="s">
        <v>908</v>
      </c>
      <c r="D450" s="58" t="s">
        <v>929</v>
      </c>
      <c r="E450" s="57" t="s">
        <v>9</v>
      </c>
      <c r="F450" s="57">
        <v>33</v>
      </c>
      <c r="G450" s="59" t="s">
        <v>821</v>
      </c>
      <c r="H450" s="60"/>
      <c r="I450" s="60">
        <f>ROUND(H450*F450,2)</f>
        <v>0</v>
      </c>
      <c r="J450" s="61" cm="1">
        <f t="array" ref="J450">IFERROR(_xlfn.IFS(G450="BDI 01",I450*(1+BDI_SERVIÇO),G450="BDI 02",I450*(1+BDI_EQUIPAMENTO)),)</f>
        <v>0</v>
      </c>
    </row>
    <row r="451" spans="1:11" x14ac:dyDescent="0.25">
      <c r="A451" s="56" t="s">
        <v>1295</v>
      </c>
      <c r="B451" s="57" t="s">
        <v>908</v>
      </c>
      <c r="C451" s="57" t="s">
        <v>908</v>
      </c>
      <c r="D451" s="58" t="s">
        <v>930</v>
      </c>
      <c r="E451" s="57" t="s">
        <v>9</v>
      </c>
      <c r="F451" s="57">
        <v>1</v>
      </c>
      <c r="G451" s="59" t="s">
        <v>821</v>
      </c>
      <c r="H451" s="60"/>
      <c r="I451" s="60">
        <f t="shared" si="29"/>
        <v>0</v>
      </c>
      <c r="J451" s="61" cm="1">
        <f t="array" ref="J451">IFERROR(_xlfn.IFS(G451="BDI 01",I451*(1+BDI_SERVIÇO),G451="BDI 02",I451*(1+BDI_EQUIPAMENTO)),)</f>
        <v>0</v>
      </c>
    </row>
    <row r="452" spans="1:11" x14ac:dyDescent="0.25">
      <c r="A452" s="56" t="s">
        <v>1296</v>
      </c>
      <c r="B452" s="57" t="s">
        <v>908</v>
      </c>
      <c r="C452" s="57" t="s">
        <v>908</v>
      </c>
      <c r="D452" s="58" t="s">
        <v>931</v>
      </c>
      <c r="E452" s="57" t="s">
        <v>9</v>
      </c>
      <c r="F452" s="57">
        <v>1</v>
      </c>
      <c r="G452" s="59" t="s">
        <v>821</v>
      </c>
      <c r="H452" s="60"/>
      <c r="I452" s="60">
        <f>ROUND(H452*F452,2)</f>
        <v>0</v>
      </c>
      <c r="J452" s="61" cm="1">
        <f t="array" ref="J452">IFERROR(_xlfn.IFS(G452="BDI 01",I452*(1+BDI_SERVIÇO),G452="BDI 02",I452*(1+BDI_EQUIPAMENTO)),)</f>
        <v>0</v>
      </c>
    </row>
    <row r="453" spans="1:11" x14ac:dyDescent="0.25">
      <c r="A453" s="56" t="s">
        <v>1297</v>
      </c>
      <c r="B453" s="57" t="s">
        <v>908</v>
      </c>
      <c r="C453" s="57" t="s">
        <v>908</v>
      </c>
      <c r="D453" s="58" t="s">
        <v>932</v>
      </c>
      <c r="E453" s="57" t="s">
        <v>9</v>
      </c>
      <c r="F453" s="57">
        <v>3</v>
      </c>
      <c r="G453" s="59" t="s">
        <v>821</v>
      </c>
      <c r="H453" s="60"/>
      <c r="I453" s="60">
        <f t="shared" si="29"/>
        <v>0</v>
      </c>
      <c r="J453" s="61" cm="1">
        <f t="array" ref="J453">IFERROR(_xlfn.IFS(G453="BDI 01",I453*(1+BDI_SERVIÇO),G453="BDI 02",I453*(1+BDI_EQUIPAMENTO)),)</f>
        <v>0</v>
      </c>
    </row>
    <row r="454" spans="1:11" x14ac:dyDescent="0.25">
      <c r="A454" s="68" t="s">
        <v>900</v>
      </c>
      <c r="B454" s="69"/>
      <c r="C454" s="69"/>
      <c r="D454" s="70" t="s">
        <v>835</v>
      </c>
      <c r="E454" s="69"/>
      <c r="F454" s="69"/>
      <c r="G454" s="71"/>
      <c r="H454" s="72"/>
      <c r="I454" s="73">
        <f>SUM(I455:I456)</f>
        <v>0</v>
      </c>
      <c r="J454" s="74">
        <f>SUM(J455:J456)</f>
        <v>0</v>
      </c>
      <c r="K454" s="62"/>
    </row>
    <row r="455" spans="1:11" ht="38.25" x14ac:dyDescent="0.25">
      <c r="A455" s="56" t="s">
        <v>1164</v>
      </c>
      <c r="B455" s="57" t="s">
        <v>908</v>
      </c>
      <c r="C455" s="57" t="s">
        <v>908</v>
      </c>
      <c r="D455" s="79" t="s">
        <v>1356</v>
      </c>
      <c r="E455" s="57" t="s">
        <v>1355</v>
      </c>
      <c r="F455" s="57">
        <v>300</v>
      </c>
      <c r="G455" s="59" t="s">
        <v>821</v>
      </c>
      <c r="H455" s="60"/>
      <c r="I455" s="60">
        <f>ROUND(H455*F455,2)</f>
        <v>0</v>
      </c>
      <c r="J455" s="61" cm="1">
        <f t="array" ref="J455">IFERROR(_xlfn.IFS(G455="BDI 01",I455*(1+BDI_SERVIÇO),G455="BDI 02",I455*(1+BDI_EQUIPAMENTO)),)</f>
        <v>0</v>
      </c>
    </row>
    <row r="456" spans="1:11" x14ac:dyDescent="0.25">
      <c r="A456" s="56"/>
      <c r="B456" s="57"/>
      <c r="C456" s="57"/>
      <c r="D456" s="58"/>
      <c r="E456" s="57"/>
      <c r="F456" s="57"/>
      <c r="G456" s="59"/>
      <c r="H456" s="60"/>
      <c r="I456" s="60"/>
      <c r="J456" s="61"/>
    </row>
    <row r="457" spans="1:11" x14ac:dyDescent="0.25">
      <c r="A457" s="68" t="s">
        <v>901</v>
      </c>
      <c r="B457" s="69"/>
      <c r="C457" s="69"/>
      <c r="D457" s="70" t="s">
        <v>836</v>
      </c>
      <c r="E457" s="69"/>
      <c r="F457" s="69"/>
      <c r="G457" s="71"/>
      <c r="H457" s="72"/>
      <c r="I457" s="73">
        <f>SUM(I458:I483)</f>
        <v>0</v>
      </c>
      <c r="J457" s="74">
        <f>SUM(J458:J483)</f>
        <v>0</v>
      </c>
    </row>
    <row r="458" spans="1:11" ht="25.5" x14ac:dyDescent="0.25">
      <c r="A458" s="56" t="s">
        <v>1298</v>
      </c>
      <c r="B458" s="57" t="s">
        <v>767</v>
      </c>
      <c r="C458" s="57" t="s">
        <v>840</v>
      </c>
      <c r="D458" s="58" t="s">
        <v>768</v>
      </c>
      <c r="E458" s="57" t="s">
        <v>31</v>
      </c>
      <c r="F458" s="57">
        <v>6150.15</v>
      </c>
      <c r="G458" s="59" t="s">
        <v>821</v>
      </c>
      <c r="H458" s="60"/>
      <c r="I458" s="60">
        <f t="shared" ref="I458:I485" si="30">ROUND(H458*F458,2)</f>
        <v>0</v>
      </c>
      <c r="J458" s="61" cm="1">
        <f t="array" ref="J458">IFERROR(_xlfn.IFS(G458="BDI 01",I458*(1+BDI_SERVIÇO),G458="BDI 02",I458*(1+BDI_EQUIPAMENTO)),)</f>
        <v>0</v>
      </c>
    </row>
    <row r="459" spans="1:11" ht="25.5" x14ac:dyDescent="0.25">
      <c r="A459" s="56" t="s">
        <v>1299</v>
      </c>
      <c r="B459" s="57" t="s">
        <v>769</v>
      </c>
      <c r="C459" s="57" t="s">
        <v>840</v>
      </c>
      <c r="D459" s="58" t="s">
        <v>770</v>
      </c>
      <c r="E459" s="57" t="s">
        <v>31</v>
      </c>
      <c r="F459" s="57">
        <v>4098.75</v>
      </c>
      <c r="G459" s="59" t="s">
        <v>821</v>
      </c>
      <c r="H459" s="60"/>
      <c r="I459" s="60">
        <f t="shared" si="30"/>
        <v>0</v>
      </c>
      <c r="J459" s="61" cm="1">
        <f t="array" ref="J459">IFERROR(_xlfn.IFS(G459="BDI 01",I459*(1+BDI_SERVIÇO),G459="BDI 02",I459*(1+BDI_EQUIPAMENTO)),)</f>
        <v>0</v>
      </c>
    </row>
    <row r="460" spans="1:11" x14ac:dyDescent="0.25">
      <c r="A460" s="56" t="s">
        <v>1047</v>
      </c>
      <c r="B460" s="57" t="s">
        <v>107</v>
      </c>
      <c r="C460" s="57" t="s">
        <v>840</v>
      </c>
      <c r="D460" s="58" t="s">
        <v>108</v>
      </c>
      <c r="E460" s="57" t="s">
        <v>37</v>
      </c>
      <c r="F460" s="57">
        <v>143.88</v>
      </c>
      <c r="G460" s="59" t="s">
        <v>821</v>
      </c>
      <c r="H460" s="60"/>
      <c r="I460" s="60">
        <f t="shared" si="30"/>
        <v>0</v>
      </c>
      <c r="J460" s="61" cm="1">
        <f t="array" ref="J460">IFERROR(_xlfn.IFS(G460="BDI 01",I460*(1+BDI_SERVIÇO),G460="BDI 02",I460*(1+BDI_EQUIPAMENTO)),)</f>
        <v>0</v>
      </c>
    </row>
    <row r="461" spans="1:11" x14ac:dyDescent="0.25">
      <c r="A461" s="56" t="s">
        <v>1300</v>
      </c>
      <c r="B461" s="57" t="s">
        <v>116</v>
      </c>
      <c r="C461" s="57" t="s">
        <v>840</v>
      </c>
      <c r="D461" s="58" t="s">
        <v>117</v>
      </c>
      <c r="E461" s="57" t="s">
        <v>31</v>
      </c>
      <c r="F461" s="57">
        <v>719.4</v>
      </c>
      <c r="G461" s="59" t="s">
        <v>821</v>
      </c>
      <c r="H461" s="60"/>
      <c r="I461" s="60">
        <f t="shared" si="30"/>
        <v>0</v>
      </c>
      <c r="J461" s="61" cm="1">
        <f t="array" ref="J461">IFERROR(_xlfn.IFS(G461="BDI 01",I461*(1+BDI_SERVIÇO),G461="BDI 02",I461*(1+BDI_EQUIPAMENTO)),)</f>
        <v>0</v>
      </c>
    </row>
    <row r="462" spans="1:11" x14ac:dyDescent="0.25">
      <c r="A462" s="56" t="s">
        <v>1301</v>
      </c>
      <c r="B462" s="57" t="s">
        <v>775</v>
      </c>
      <c r="C462" s="57" t="s">
        <v>840</v>
      </c>
      <c r="D462" s="58" t="s">
        <v>776</v>
      </c>
      <c r="E462" s="57" t="s">
        <v>37</v>
      </c>
      <c r="F462" s="57">
        <v>76.87</v>
      </c>
      <c r="G462" s="59" t="s">
        <v>821</v>
      </c>
      <c r="H462" s="60"/>
      <c r="I462" s="60">
        <f t="shared" si="30"/>
        <v>0</v>
      </c>
      <c r="J462" s="61" cm="1">
        <f t="array" ref="J462">IFERROR(_xlfn.IFS(G462="BDI 01",I462*(1+BDI_SERVIÇO),G462="BDI 02",I462*(1+BDI_EQUIPAMENTO)),)</f>
        <v>0</v>
      </c>
    </row>
    <row r="463" spans="1:11" x14ac:dyDescent="0.25">
      <c r="A463" s="56" t="s">
        <v>1302</v>
      </c>
      <c r="B463" s="57" t="s">
        <v>773</v>
      </c>
      <c r="C463" s="57" t="s">
        <v>840</v>
      </c>
      <c r="D463" s="58" t="s">
        <v>774</v>
      </c>
      <c r="E463" s="57" t="s">
        <v>34</v>
      </c>
      <c r="F463" s="57">
        <v>743.05</v>
      </c>
      <c r="G463" s="59" t="s">
        <v>821</v>
      </c>
      <c r="H463" s="60"/>
      <c r="I463" s="60">
        <f t="shared" si="30"/>
        <v>0</v>
      </c>
      <c r="J463" s="61" cm="1">
        <f t="array" ref="J463">IFERROR(_xlfn.IFS(G463="BDI 01",I463*(1+BDI_SERVIÇO),G463="BDI 02",I463*(1+BDI_EQUIPAMENTO)),)</f>
        <v>0</v>
      </c>
    </row>
    <row r="464" spans="1:11" x14ac:dyDescent="0.25">
      <c r="A464" s="56" t="s">
        <v>1303</v>
      </c>
      <c r="B464" s="57" t="s">
        <v>771</v>
      </c>
      <c r="C464" s="57" t="s">
        <v>840</v>
      </c>
      <c r="D464" s="58" t="s">
        <v>772</v>
      </c>
      <c r="E464" s="57" t="s">
        <v>34</v>
      </c>
      <c r="F464" s="57">
        <v>25.6</v>
      </c>
      <c r="G464" s="59" t="s">
        <v>821</v>
      </c>
      <c r="H464" s="60"/>
      <c r="I464" s="60">
        <f t="shared" si="30"/>
        <v>0</v>
      </c>
      <c r="J464" s="61" cm="1">
        <f t="array" ref="J464">IFERROR(_xlfn.IFS(G464="BDI 01",I464*(1+BDI_SERVIÇO),G464="BDI 02",I464*(1+BDI_EQUIPAMENTO)),)</f>
        <v>0</v>
      </c>
    </row>
    <row r="465" spans="1:10" x14ac:dyDescent="0.25">
      <c r="A465" s="56" t="s">
        <v>1304</v>
      </c>
      <c r="B465" s="57" t="s">
        <v>777</v>
      </c>
      <c r="C465" s="57" t="s">
        <v>840</v>
      </c>
      <c r="D465" s="58" t="s">
        <v>778</v>
      </c>
      <c r="E465" s="57" t="s">
        <v>37</v>
      </c>
      <c r="F465" s="57">
        <v>19.7</v>
      </c>
      <c r="G465" s="59" t="s">
        <v>821</v>
      </c>
      <c r="H465" s="60"/>
      <c r="I465" s="60">
        <f t="shared" si="30"/>
        <v>0</v>
      </c>
      <c r="J465" s="61" cm="1">
        <f t="array" ref="J465">IFERROR(_xlfn.IFS(G465="BDI 01",I465*(1+BDI_SERVIÇO),G465="BDI 02",I465*(1+BDI_EQUIPAMENTO)),)</f>
        <v>0</v>
      </c>
    </row>
    <row r="466" spans="1:10" x14ac:dyDescent="0.25">
      <c r="A466" s="56" t="s">
        <v>1305</v>
      </c>
      <c r="B466" s="57" t="s">
        <v>267</v>
      </c>
      <c r="C466" s="57" t="s">
        <v>840</v>
      </c>
      <c r="D466" s="58" t="s">
        <v>268</v>
      </c>
      <c r="E466" s="57" t="s">
        <v>9</v>
      </c>
      <c r="F466" s="57">
        <v>10</v>
      </c>
      <c r="G466" s="59" t="s">
        <v>821</v>
      </c>
      <c r="H466" s="60"/>
      <c r="I466" s="60">
        <f t="shared" si="30"/>
        <v>0</v>
      </c>
      <c r="J466" s="61" cm="1">
        <f t="array" ref="J466">IFERROR(_xlfn.IFS(G466="BDI 01",I466*(1+BDI_SERVIÇO),G466="BDI 02",I466*(1+BDI_EQUIPAMENTO)),)</f>
        <v>0</v>
      </c>
    </row>
    <row r="467" spans="1:10" x14ac:dyDescent="0.25">
      <c r="A467" s="56" t="s">
        <v>1306</v>
      </c>
      <c r="B467" s="57" t="s">
        <v>269</v>
      </c>
      <c r="C467" s="57" t="s">
        <v>840</v>
      </c>
      <c r="D467" s="58" t="s">
        <v>270</v>
      </c>
      <c r="E467" s="57" t="s">
        <v>9</v>
      </c>
      <c r="F467" s="57">
        <v>10</v>
      </c>
      <c r="G467" s="59" t="s">
        <v>821</v>
      </c>
      <c r="H467" s="60"/>
      <c r="I467" s="60">
        <f t="shared" si="30"/>
        <v>0</v>
      </c>
      <c r="J467" s="61" cm="1">
        <f t="array" ref="J467">IFERROR(_xlfn.IFS(G467="BDI 01",I467*(1+BDI_SERVIÇO),G467="BDI 02",I467*(1+BDI_EQUIPAMENTO)),)</f>
        <v>0</v>
      </c>
    </row>
    <row r="468" spans="1:10" ht="25.5" x14ac:dyDescent="0.25">
      <c r="A468" s="56" t="s">
        <v>178</v>
      </c>
      <c r="B468" s="57" t="s">
        <v>810</v>
      </c>
      <c r="C468" s="57" t="s">
        <v>840</v>
      </c>
      <c r="D468" s="58" t="s">
        <v>811</v>
      </c>
      <c r="E468" s="57" t="s">
        <v>31</v>
      </c>
      <c r="F468" s="57">
        <v>20</v>
      </c>
      <c r="G468" s="59" t="s">
        <v>821</v>
      </c>
      <c r="H468" s="60"/>
      <c r="I468" s="60">
        <f t="shared" si="30"/>
        <v>0</v>
      </c>
      <c r="J468" s="61" cm="1">
        <f t="array" ref="J468">IFERROR(_xlfn.IFS(G468="BDI 01",I468*(1+BDI_SERVIÇO),G468="BDI 02",I468*(1+BDI_EQUIPAMENTO)),)</f>
        <v>0</v>
      </c>
    </row>
    <row r="469" spans="1:10" x14ac:dyDescent="0.25">
      <c r="A469" s="56" t="s">
        <v>181</v>
      </c>
      <c r="B469" s="57" t="s">
        <v>307</v>
      </c>
      <c r="C469" s="57" t="s">
        <v>840</v>
      </c>
      <c r="D469" s="58" t="s">
        <v>308</v>
      </c>
      <c r="E469" s="57" t="s">
        <v>34</v>
      </c>
      <c r="F469" s="57">
        <v>1937.5</v>
      </c>
      <c r="G469" s="59" t="s">
        <v>821</v>
      </c>
      <c r="H469" s="60"/>
      <c r="I469" s="60">
        <f t="shared" si="30"/>
        <v>0</v>
      </c>
      <c r="J469" s="61" cm="1">
        <f t="array" ref="J469">IFERROR(_xlfn.IFS(G469="BDI 01",I469*(1+BDI_SERVIÇO),G469="BDI 02",I469*(1+BDI_EQUIPAMENTO)),)</f>
        <v>0</v>
      </c>
    </row>
    <row r="470" spans="1:10" x14ac:dyDescent="0.25">
      <c r="A470" s="56" t="s">
        <v>184</v>
      </c>
      <c r="B470" s="57" t="s">
        <v>261</v>
      </c>
      <c r="C470" s="57" t="s">
        <v>840</v>
      </c>
      <c r="D470" s="58" t="s">
        <v>262</v>
      </c>
      <c r="E470" s="57" t="s">
        <v>31</v>
      </c>
      <c r="F470" s="57">
        <v>21.85</v>
      </c>
      <c r="G470" s="59" t="s">
        <v>821</v>
      </c>
      <c r="H470" s="60"/>
      <c r="I470" s="60">
        <f>ROUND(H470*F470,2)</f>
        <v>0</v>
      </c>
      <c r="J470" s="61" cm="1">
        <f t="array" ref="J470">IFERROR(_xlfn.IFS(G470="BDI 01",I470*(1+BDI_SERVIÇO),G470="BDI 02",I470*(1+BDI_EQUIPAMENTO)),)</f>
        <v>0</v>
      </c>
    </row>
    <row r="471" spans="1:10" x14ac:dyDescent="0.25">
      <c r="A471" s="56" t="s">
        <v>1307</v>
      </c>
      <c r="B471" s="57" t="s">
        <v>99</v>
      </c>
      <c r="C471" s="57" t="s">
        <v>840</v>
      </c>
      <c r="D471" s="58" t="s">
        <v>100</v>
      </c>
      <c r="E471" s="57" t="s">
        <v>69</v>
      </c>
      <c r="F471" s="57">
        <v>2237.33</v>
      </c>
      <c r="G471" s="59" t="s">
        <v>821</v>
      </c>
      <c r="H471" s="60"/>
      <c r="I471" s="60">
        <f t="shared" si="30"/>
        <v>0</v>
      </c>
      <c r="J471" s="61" cm="1">
        <f t="array" ref="J471">IFERROR(_xlfn.IFS(G471="BDI 01",I471*(1+BDI_SERVIÇO),G471="BDI 02",I471*(1+BDI_EQUIPAMENTO)),)</f>
        <v>0</v>
      </c>
    </row>
    <row r="472" spans="1:10" x14ac:dyDescent="0.25">
      <c r="A472" s="56" t="s">
        <v>1308</v>
      </c>
      <c r="B472" s="57" t="s">
        <v>317</v>
      </c>
      <c r="C472" s="57" t="s">
        <v>840</v>
      </c>
      <c r="D472" s="58" t="s">
        <v>318</v>
      </c>
      <c r="E472" s="57" t="s">
        <v>31</v>
      </c>
      <c r="F472" s="57">
        <v>1857.85</v>
      </c>
      <c r="G472" s="59" t="s">
        <v>821</v>
      </c>
      <c r="H472" s="60"/>
      <c r="I472" s="60">
        <f t="shared" si="30"/>
        <v>0</v>
      </c>
      <c r="J472" s="61" cm="1">
        <f t="array" ref="J472">IFERROR(_xlfn.IFS(G472="BDI 01",I472*(1+BDI_SERVIÇO),G472="BDI 02",I472*(1+BDI_EQUIPAMENTO)),)</f>
        <v>0</v>
      </c>
    </row>
    <row r="473" spans="1:10" x14ac:dyDescent="0.25">
      <c r="A473" s="56" t="s">
        <v>1309</v>
      </c>
      <c r="B473" s="57" t="s">
        <v>315</v>
      </c>
      <c r="C473" s="57" t="s">
        <v>840</v>
      </c>
      <c r="D473" s="58" t="s">
        <v>316</v>
      </c>
      <c r="E473" s="57" t="s">
        <v>37</v>
      </c>
      <c r="F473" s="57">
        <v>185.79</v>
      </c>
      <c r="G473" s="59" t="s">
        <v>821</v>
      </c>
      <c r="H473" s="60"/>
      <c r="I473" s="60">
        <f t="shared" si="30"/>
        <v>0</v>
      </c>
      <c r="J473" s="61" cm="1">
        <f t="array" ref="J473">IFERROR(_xlfn.IFS(G473="BDI 01",I473*(1+BDI_SERVIÇO),G473="BDI 02",I473*(1+BDI_EQUIPAMENTO)),)</f>
        <v>0</v>
      </c>
    </row>
    <row r="474" spans="1:10" x14ac:dyDescent="0.25">
      <c r="A474" s="56" t="s">
        <v>1310</v>
      </c>
      <c r="B474" s="57" t="s">
        <v>319</v>
      </c>
      <c r="C474" s="57" t="s">
        <v>840</v>
      </c>
      <c r="D474" s="58" t="s">
        <v>320</v>
      </c>
      <c r="E474" s="57" t="s">
        <v>31</v>
      </c>
      <c r="F474" s="57">
        <v>1857.85</v>
      </c>
      <c r="G474" s="59" t="s">
        <v>821</v>
      </c>
      <c r="H474" s="60"/>
      <c r="I474" s="60">
        <f t="shared" si="30"/>
        <v>0</v>
      </c>
      <c r="J474" s="61" cm="1">
        <f t="array" ref="J474">IFERROR(_xlfn.IFS(G474="BDI 01",I474*(1+BDI_SERVIÇO),G474="BDI 02",I474*(1+BDI_EQUIPAMENTO)),)</f>
        <v>0</v>
      </c>
    </row>
    <row r="475" spans="1:10" x14ac:dyDescent="0.25">
      <c r="A475" s="56" t="s">
        <v>1311</v>
      </c>
      <c r="B475" s="57" t="s">
        <v>321</v>
      </c>
      <c r="C475" s="57" t="s">
        <v>840</v>
      </c>
      <c r="D475" s="58" t="s">
        <v>322</v>
      </c>
      <c r="E475" s="57" t="s">
        <v>9</v>
      </c>
      <c r="F475" s="57">
        <v>20</v>
      </c>
      <c r="G475" s="59" t="s">
        <v>821</v>
      </c>
      <c r="H475" s="60"/>
      <c r="I475" s="60">
        <f t="shared" si="30"/>
        <v>0</v>
      </c>
      <c r="J475" s="61" cm="1">
        <f t="array" ref="J475">IFERROR(_xlfn.IFS(G475="BDI 01",I475*(1+BDI_SERVIÇO),G475="BDI 02",I475*(1+BDI_EQUIPAMENTO)),)</f>
        <v>0</v>
      </c>
    </row>
    <row r="476" spans="1:10" x14ac:dyDescent="0.25">
      <c r="A476" s="56" t="s">
        <v>1312</v>
      </c>
      <c r="B476" s="57" t="s">
        <v>323</v>
      </c>
      <c r="C476" s="57" t="s">
        <v>840</v>
      </c>
      <c r="D476" s="58" t="s">
        <v>324</v>
      </c>
      <c r="E476" s="57" t="s">
        <v>9</v>
      </c>
      <c r="F476" s="57">
        <v>12</v>
      </c>
      <c r="G476" s="59" t="s">
        <v>821</v>
      </c>
      <c r="H476" s="60"/>
      <c r="I476" s="60">
        <f t="shared" si="30"/>
        <v>0</v>
      </c>
      <c r="J476" s="61" cm="1">
        <f t="array" ref="J476">IFERROR(_xlfn.IFS(G476="BDI 01",I476*(1+BDI_SERVIÇO),G476="BDI 02",I476*(1+BDI_EQUIPAMENTO)),)</f>
        <v>0</v>
      </c>
    </row>
    <row r="477" spans="1:10" x14ac:dyDescent="0.25">
      <c r="A477" s="56" t="s">
        <v>1313</v>
      </c>
      <c r="B477" s="57" t="s">
        <v>325</v>
      </c>
      <c r="C477" s="57" t="s">
        <v>840</v>
      </c>
      <c r="D477" s="58" t="s">
        <v>326</v>
      </c>
      <c r="E477" s="57" t="s">
        <v>9</v>
      </c>
      <c r="F477" s="57">
        <v>20</v>
      </c>
      <c r="G477" s="59" t="s">
        <v>821</v>
      </c>
      <c r="H477" s="60"/>
      <c r="I477" s="60">
        <f t="shared" si="30"/>
        <v>0</v>
      </c>
      <c r="J477" s="61" cm="1">
        <f t="array" ref="J477">IFERROR(_xlfn.IFS(G477="BDI 01",I477*(1+BDI_SERVIÇO),G477="BDI 02",I477*(1+BDI_EQUIPAMENTO)),)</f>
        <v>0</v>
      </c>
    </row>
    <row r="478" spans="1:10" x14ac:dyDescent="0.25">
      <c r="A478" s="56" t="s">
        <v>1314</v>
      </c>
      <c r="B478" s="57" t="s">
        <v>327</v>
      </c>
      <c r="C478" s="57" t="s">
        <v>840</v>
      </c>
      <c r="D478" s="58" t="s">
        <v>328</v>
      </c>
      <c r="E478" s="57" t="s">
        <v>9</v>
      </c>
      <c r="F478" s="57">
        <v>27</v>
      </c>
      <c r="G478" s="59" t="s">
        <v>821</v>
      </c>
      <c r="H478" s="60"/>
      <c r="I478" s="60">
        <f t="shared" si="30"/>
        <v>0</v>
      </c>
      <c r="J478" s="61" cm="1">
        <f t="array" ref="J478">IFERROR(_xlfn.IFS(G478="BDI 01",I478*(1+BDI_SERVIÇO),G478="BDI 02",I478*(1+BDI_EQUIPAMENTO)),)</f>
        <v>0</v>
      </c>
    </row>
    <row r="479" spans="1:10" x14ac:dyDescent="0.25">
      <c r="A479" s="56" t="s">
        <v>1315</v>
      </c>
      <c r="B479" s="57" t="s">
        <v>329</v>
      </c>
      <c r="C479" s="57" t="s">
        <v>840</v>
      </c>
      <c r="D479" s="58" t="s">
        <v>330</v>
      </c>
      <c r="E479" s="57" t="s">
        <v>9</v>
      </c>
      <c r="F479" s="57">
        <v>15</v>
      </c>
      <c r="G479" s="59" t="s">
        <v>821</v>
      </c>
      <c r="H479" s="60"/>
      <c r="I479" s="60">
        <f t="shared" si="30"/>
        <v>0</v>
      </c>
      <c r="J479" s="61" cm="1">
        <f t="array" ref="J479">IFERROR(_xlfn.IFS(G479="BDI 01",I479*(1+BDI_SERVIÇO),G479="BDI 02",I479*(1+BDI_EQUIPAMENTO)),)</f>
        <v>0</v>
      </c>
    </row>
    <row r="480" spans="1:10" x14ac:dyDescent="0.25">
      <c r="A480" s="56" t="s">
        <v>1316</v>
      </c>
      <c r="B480" s="57" t="s">
        <v>812</v>
      </c>
      <c r="C480" s="57" t="s">
        <v>840</v>
      </c>
      <c r="D480" s="58" t="s">
        <v>813</v>
      </c>
      <c r="E480" s="57" t="s">
        <v>31</v>
      </c>
      <c r="F480" s="57">
        <v>5</v>
      </c>
      <c r="G480" s="59" t="s">
        <v>821</v>
      </c>
      <c r="H480" s="60"/>
      <c r="I480" s="60">
        <f t="shared" si="30"/>
        <v>0</v>
      </c>
      <c r="J480" s="61" cm="1">
        <f t="array" ref="J480">IFERROR(_xlfn.IFS(G480="BDI 01",I480*(1+BDI_SERVIÇO),G480="BDI 02",I480*(1+BDI_EQUIPAMENTO)),)</f>
        <v>0</v>
      </c>
    </row>
    <row r="481" spans="1:10" x14ac:dyDescent="0.25">
      <c r="A481" s="56" t="s">
        <v>1317</v>
      </c>
      <c r="B481" s="57" t="s">
        <v>814</v>
      </c>
      <c r="C481" s="57" t="s">
        <v>840</v>
      </c>
      <c r="D481" s="58" t="s">
        <v>815</v>
      </c>
      <c r="E481" s="57" t="s">
        <v>31</v>
      </c>
      <c r="F481" s="57">
        <v>9.14</v>
      </c>
      <c r="G481" s="59" t="s">
        <v>821</v>
      </c>
      <c r="H481" s="60"/>
      <c r="I481" s="60">
        <f t="shared" si="30"/>
        <v>0</v>
      </c>
      <c r="J481" s="61" cm="1">
        <f t="array" ref="J481">IFERROR(_xlfn.IFS(G481="BDI 01",I481*(1+BDI_SERVIÇO),G481="BDI 02",I481*(1+BDI_EQUIPAMENTO)),)</f>
        <v>0</v>
      </c>
    </row>
    <row r="482" spans="1:10" x14ac:dyDescent="0.25">
      <c r="A482" s="56" t="s">
        <v>1338</v>
      </c>
      <c r="B482" s="57" t="s">
        <v>816</v>
      </c>
      <c r="C482" s="57" t="s">
        <v>840</v>
      </c>
      <c r="D482" s="58" t="s">
        <v>817</v>
      </c>
      <c r="E482" s="57" t="s">
        <v>9</v>
      </c>
      <c r="F482" s="57">
        <v>404</v>
      </c>
      <c r="G482" s="59" t="s">
        <v>821</v>
      </c>
      <c r="H482" s="60"/>
      <c r="I482" s="60">
        <f>ROUND(H482*F482,2)</f>
        <v>0</v>
      </c>
      <c r="J482" s="61" cm="1">
        <f t="array" ref="J482">IFERROR(_xlfn.IFS(G482="BDI 01",I482*(1+BDI_SERVIÇO),G482="BDI 02",I482*(1+BDI_EQUIPAMENTO)),)</f>
        <v>0</v>
      </c>
    </row>
    <row r="483" spans="1:10" x14ac:dyDescent="0.25">
      <c r="A483" s="56" t="s">
        <v>1422</v>
      </c>
      <c r="B483" s="57" t="s">
        <v>908</v>
      </c>
      <c r="C483" s="57" t="s">
        <v>908</v>
      </c>
      <c r="D483" s="76" t="s">
        <v>1432</v>
      </c>
      <c r="E483" s="57" t="s">
        <v>9</v>
      </c>
      <c r="F483" s="57">
        <v>2</v>
      </c>
      <c r="G483" s="59" t="s">
        <v>821</v>
      </c>
      <c r="H483" s="60"/>
      <c r="I483" s="60">
        <f>ROUND(H483*F483,2)</f>
        <v>0</v>
      </c>
      <c r="J483" s="61" cm="1">
        <f t="array" ref="J483">IFERROR(_xlfn.IFS(G483="BDI 01",I483*(1+BDI_SERVIÇO),G483="BDI 02",I483*(1+BDI_EQUIPAMENTO)),)</f>
        <v>0</v>
      </c>
    </row>
    <row r="484" spans="1:10" x14ac:dyDescent="0.25">
      <c r="A484" s="68" t="s">
        <v>902</v>
      </c>
      <c r="B484" s="69"/>
      <c r="C484" s="69"/>
      <c r="D484" s="70" t="s">
        <v>848</v>
      </c>
      <c r="E484" s="69"/>
      <c r="F484" s="69"/>
      <c r="G484" s="71"/>
      <c r="H484" s="72"/>
      <c r="I484" s="73">
        <f>SUM(I485:I485)</f>
        <v>0</v>
      </c>
      <c r="J484" s="74">
        <f>SUM(J485:J485)</f>
        <v>0</v>
      </c>
    </row>
    <row r="485" spans="1:10" ht="25.5" x14ac:dyDescent="0.25">
      <c r="A485" s="56" t="s">
        <v>1318</v>
      </c>
      <c r="B485" s="57" t="s">
        <v>908</v>
      </c>
      <c r="C485" s="77" t="s">
        <v>908</v>
      </c>
      <c r="D485" s="58" t="s">
        <v>1421</v>
      </c>
      <c r="E485" s="57" t="s">
        <v>9</v>
      </c>
      <c r="F485" s="57">
        <v>2</v>
      </c>
      <c r="G485" s="59" t="s">
        <v>849</v>
      </c>
      <c r="H485" s="60"/>
      <c r="I485" s="60">
        <f t="shared" si="30"/>
        <v>0</v>
      </c>
      <c r="J485" s="61" cm="1">
        <f t="array" ref="J485">IFERROR(_xlfn.IFS(G485="BDI 01",I485*(1+BDI_SERVIÇO),G485="BDI 02",I485*(1+BDI_EQUIPAMENTO)),)</f>
        <v>0</v>
      </c>
    </row>
    <row r="486" spans="1:10" x14ac:dyDescent="0.25">
      <c r="A486" s="68" t="s">
        <v>903</v>
      </c>
      <c r="B486" s="69"/>
      <c r="C486" s="69"/>
      <c r="D486" s="70" t="s">
        <v>837</v>
      </c>
      <c r="E486" s="69"/>
      <c r="F486" s="69"/>
      <c r="G486" s="71"/>
      <c r="H486" s="72"/>
      <c r="I486" s="73">
        <f>SUM(I487:I488)</f>
        <v>0</v>
      </c>
      <c r="J486" s="74">
        <f>SUM(J487:J488)</f>
        <v>0</v>
      </c>
    </row>
    <row r="487" spans="1:10" x14ac:dyDescent="0.25">
      <c r="A487" s="56" t="s">
        <v>1042</v>
      </c>
      <c r="B487" s="57" t="s">
        <v>779</v>
      </c>
      <c r="C487" s="57" t="s">
        <v>840</v>
      </c>
      <c r="D487" s="58" t="s">
        <v>780</v>
      </c>
      <c r="E487" s="57" t="s">
        <v>31</v>
      </c>
      <c r="F487" s="57">
        <v>3543.61</v>
      </c>
      <c r="G487" s="59" t="s">
        <v>821</v>
      </c>
      <c r="H487" s="60"/>
      <c r="I487" s="60">
        <f>ROUND(H487*F487,2)</f>
        <v>0</v>
      </c>
      <c r="J487" s="61" cm="1">
        <f t="array" ref="J487">IFERROR(_xlfn.IFS(G487="BDI 01",I487*(1+BDI_SERVIÇO),G487="BDI 02",I487*(1+BDI_EQUIPAMENTO)),)</f>
        <v>0</v>
      </c>
    </row>
    <row r="488" spans="1:10" x14ac:dyDescent="0.25">
      <c r="A488" s="56" t="s">
        <v>1319</v>
      </c>
      <c r="B488" s="57" t="s">
        <v>781</v>
      </c>
      <c r="C488" s="57" t="s">
        <v>840</v>
      </c>
      <c r="D488" s="58" t="s">
        <v>782</v>
      </c>
      <c r="E488" s="57" t="s">
        <v>31</v>
      </c>
      <c r="F488" s="57">
        <v>625.67999999999995</v>
      </c>
      <c r="G488" s="59" t="s">
        <v>821</v>
      </c>
      <c r="H488" s="60"/>
      <c r="I488" s="60">
        <f>ROUND(H488*F488,2)</f>
        <v>0</v>
      </c>
      <c r="J488" s="61" cm="1">
        <f t="array" ref="J488">IFERROR(_xlfn.IFS(G488="BDI 01",I488*(1+BDI_SERVIÇO),G488="BDI 02",I488*(1+BDI_EQUIPAMENTO)),)</f>
        <v>0</v>
      </c>
    </row>
    <row r="489" spans="1:10" x14ac:dyDescent="0.25">
      <c r="A489" s="56"/>
      <c r="B489" s="57"/>
      <c r="C489" s="57"/>
      <c r="D489" s="58"/>
      <c r="E489" s="57"/>
      <c r="F489" s="57"/>
      <c r="G489" s="59"/>
      <c r="H489" s="60"/>
      <c r="I489" s="60"/>
      <c r="J489" s="61"/>
    </row>
    <row r="490" spans="1:10" ht="13.5" thickBot="1" x14ac:dyDescent="0.3">
      <c r="A490" s="80"/>
      <c r="B490" s="81"/>
      <c r="C490" s="81"/>
      <c r="D490" s="82"/>
      <c r="E490" s="83"/>
      <c r="F490" s="84"/>
      <c r="G490" s="83"/>
      <c r="H490" s="85"/>
      <c r="I490" s="85" t="s">
        <v>857</v>
      </c>
      <c r="J490" s="86">
        <f>SUM($I$8:$I$489)/2</f>
        <v>0</v>
      </c>
    </row>
    <row r="491" spans="1:10" ht="13.5" thickBot="1" x14ac:dyDescent="0.3">
      <c r="A491" s="87"/>
      <c r="B491" s="88"/>
      <c r="C491" s="88"/>
      <c r="D491" s="89"/>
      <c r="E491" s="90"/>
      <c r="F491" s="91"/>
      <c r="G491" s="90"/>
      <c r="H491" s="92" t="s">
        <v>1454</v>
      </c>
      <c r="I491" s="93">
        <f>SUMIF($G$8:$G$489,$H$2,$J$8:$J$489)</f>
        <v>0</v>
      </c>
      <c r="J491" s="94">
        <f>SUMIF($G$8:$G$489,$H$2,$J$8:$J$489)-SUMIF($G$8:$G$489,$H$2,$I$8:$I$489)</f>
        <v>0</v>
      </c>
    </row>
    <row r="492" spans="1:10" ht="13.5" thickBot="1" x14ac:dyDescent="0.3">
      <c r="A492" s="87"/>
      <c r="B492" s="88"/>
      <c r="C492" s="88"/>
      <c r="D492" s="89"/>
      <c r="E492" s="90"/>
      <c r="F492" s="91"/>
      <c r="G492" s="90"/>
      <c r="H492" s="92" t="s">
        <v>1455</v>
      </c>
      <c r="I492" s="93">
        <f>SUMIF(G7:G489,$H$3,J7:J489)</f>
        <v>0</v>
      </c>
      <c r="J492" s="94">
        <f>SUMIF(G8:G489,$H$3,J8:J489)-SUMIF(G8:G489,$H$3,I8:I489)</f>
        <v>0</v>
      </c>
    </row>
    <row r="493" spans="1:10" x14ac:dyDescent="0.25">
      <c r="A493" s="95"/>
      <c r="B493" s="96"/>
      <c r="C493" s="96"/>
      <c r="D493" s="97"/>
      <c r="E493" s="98"/>
      <c r="F493" s="99"/>
      <c r="G493" s="98"/>
      <c r="H493" s="100"/>
      <c r="I493" s="101"/>
      <c r="J493" s="102"/>
    </row>
    <row r="494" spans="1:10" x14ac:dyDescent="0.25">
      <c r="A494" s="68" t="s">
        <v>904</v>
      </c>
      <c r="B494" s="69"/>
      <c r="C494" s="69"/>
      <c r="D494" s="70" t="s">
        <v>1441</v>
      </c>
      <c r="E494" s="69"/>
      <c r="F494" s="69"/>
      <c r="G494" s="71"/>
      <c r="H494" s="72"/>
      <c r="I494" s="73"/>
      <c r="J494" s="74">
        <f>SUM(I495:I496)</f>
        <v>0</v>
      </c>
    </row>
    <row r="495" spans="1:10" ht="25.5" x14ac:dyDescent="0.25">
      <c r="A495" s="56"/>
      <c r="B495" s="57"/>
      <c r="C495" s="57"/>
      <c r="D495" s="103" t="s">
        <v>838</v>
      </c>
      <c r="E495" s="104"/>
      <c r="F495" s="147">
        <v>6.6699999999999995E-2</v>
      </c>
      <c r="G495" s="59"/>
      <c r="H495" s="60">
        <f>J490</f>
        <v>0</v>
      </c>
      <c r="I495" s="60"/>
      <c r="J495" s="61"/>
    </row>
    <row r="496" spans="1:10" x14ac:dyDescent="0.25">
      <c r="A496" s="56" t="s">
        <v>1320</v>
      </c>
      <c r="B496" s="57"/>
      <c r="C496" s="57"/>
      <c r="D496" s="58" t="s">
        <v>839</v>
      </c>
      <c r="E496" s="57" t="s">
        <v>9</v>
      </c>
      <c r="F496" s="57">
        <v>1</v>
      </c>
      <c r="G496" s="59"/>
      <c r="H496" s="60">
        <f>H495*F495</f>
        <v>0</v>
      </c>
      <c r="I496" s="60">
        <f>ROUND(H496*F496,2)</f>
        <v>0</v>
      </c>
      <c r="J496" s="61"/>
    </row>
    <row r="497" spans="1:10" x14ac:dyDescent="0.25">
      <c r="A497" s="56"/>
      <c r="B497" s="57"/>
      <c r="C497" s="57"/>
      <c r="D497" s="58"/>
      <c r="E497" s="57"/>
      <c r="F497" s="57"/>
      <c r="G497" s="59"/>
      <c r="H497" s="60"/>
      <c r="I497" s="60"/>
      <c r="J497" s="61"/>
    </row>
    <row r="498" spans="1:10" ht="13.5" thickBot="1" x14ac:dyDescent="0.3">
      <c r="A498" s="80"/>
      <c r="B498" s="81"/>
      <c r="C498" s="81"/>
      <c r="D498" s="82"/>
      <c r="E498" s="83"/>
      <c r="F498" s="84"/>
      <c r="G498" s="83"/>
      <c r="H498" s="85"/>
      <c r="I498" s="85" t="s">
        <v>819</v>
      </c>
      <c r="J498" s="86">
        <f>I496+J492+J491+J490</f>
        <v>0</v>
      </c>
    </row>
    <row r="500" spans="1:10" x14ac:dyDescent="0.25">
      <c r="J500" s="62"/>
    </row>
  </sheetData>
  <autoFilter ref="A7:J497" xr:uid="{EA925EB9-2C7C-4E3B-BFD1-E1DCB7940E80}"/>
  <sortState xmlns:xlrd2="http://schemas.microsoft.com/office/spreadsheetml/2017/richdata2" ref="B378:J383">
    <sortCondition ref="B378:B383"/>
  </sortState>
  <dataConsolidate/>
  <mergeCells count="1">
    <mergeCell ref="H1:J1"/>
  </mergeCells>
  <phoneticPr fontId="9" type="noConversion"/>
  <pageMargins left="0.25" right="0.25" top="0.75" bottom="0.75" header="0.3" footer="0.3"/>
  <pageSetup paperSize="8" scale="86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7D4B9-59C9-414E-9CDF-6829F0E2E01C}">
  <dimension ref="A1:X77"/>
  <sheetViews>
    <sheetView view="pageBreakPreview" zoomScale="70" zoomScaleNormal="70" zoomScaleSheetLayoutView="70" workbookViewId="0">
      <pane xSplit="3" ySplit="6" topLeftCell="J7" activePane="bottomRight" state="frozen"/>
      <selection pane="topRight" activeCell="D1" sqref="D1"/>
      <selection pane="bottomLeft" activeCell="A7" sqref="A7"/>
      <selection pane="bottomRight" activeCell="M2" sqref="M2"/>
    </sheetView>
  </sheetViews>
  <sheetFormatPr defaultColWidth="9.140625" defaultRowHeight="14.25" x14ac:dyDescent="0.2"/>
  <cols>
    <col min="1" max="1" width="14.85546875" style="137" customWidth="1"/>
    <col min="2" max="2" width="64.85546875" style="138" customWidth="1"/>
    <col min="3" max="3" width="31.140625" style="139" bestFit="1" customWidth="1"/>
    <col min="4" max="14" width="22.42578125" style="110" customWidth="1"/>
    <col min="15" max="15" width="23.85546875" style="110" customWidth="1"/>
    <col min="16" max="16" width="22.42578125" style="110" customWidth="1"/>
    <col min="17" max="17" width="23.42578125" style="110" customWidth="1"/>
    <col min="18" max="18" width="22.42578125" style="110" customWidth="1"/>
    <col min="19" max="19" width="23.42578125" style="110" customWidth="1"/>
    <col min="20" max="20" width="23" style="110" customWidth="1"/>
    <col min="21" max="22" width="22.42578125" style="110" customWidth="1"/>
    <col min="23" max="23" width="9.140625" style="110"/>
    <col min="24" max="24" width="17.42578125" style="110" customWidth="1"/>
    <col min="25" max="16384" width="9.140625" style="110"/>
  </cols>
  <sheetData>
    <row r="1" spans="1:24" s="108" customFormat="1" ht="23.25" customHeight="1" x14ac:dyDescent="0.2">
      <c r="A1" s="140" t="s">
        <v>851</v>
      </c>
      <c r="B1" s="141" t="s">
        <v>1450</v>
      </c>
      <c r="C1" s="107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</row>
    <row r="2" spans="1:24" s="108" customFormat="1" ht="20.25" customHeight="1" x14ac:dyDescent="0.25">
      <c r="A2" s="140" t="s">
        <v>852</v>
      </c>
      <c r="B2" s="142" t="s">
        <v>1451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</row>
    <row r="3" spans="1:24" s="108" customFormat="1" ht="20.25" customHeight="1" x14ac:dyDescent="0.25">
      <c r="B3" s="144" t="s">
        <v>1444</v>
      </c>
      <c r="C3" s="109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5"/>
      <c r="P3" s="143"/>
      <c r="Q3" s="143"/>
      <c r="R3" s="143"/>
      <c r="S3" s="143"/>
      <c r="T3" s="143"/>
      <c r="U3" s="143"/>
      <c r="V3" s="143"/>
    </row>
    <row r="4" spans="1:24" s="108" customFormat="1" ht="16.149999999999999" customHeight="1" thickBot="1" x14ac:dyDescent="0.3">
      <c r="A4" s="109"/>
      <c r="B4" s="238" t="s">
        <v>1459</v>
      </c>
      <c r="C4" s="238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3"/>
    </row>
    <row r="5" spans="1:24" s="108" customFormat="1" ht="16.5" thickTop="1" thickBot="1" x14ac:dyDescent="0.3">
      <c r="A5" s="221" t="s">
        <v>0</v>
      </c>
      <c r="B5" s="223" t="s">
        <v>859</v>
      </c>
      <c r="C5" s="225" t="s">
        <v>863</v>
      </c>
      <c r="D5" s="194" t="s">
        <v>864</v>
      </c>
      <c r="E5" s="195" t="s">
        <v>865</v>
      </c>
      <c r="F5" s="195" t="s">
        <v>866</v>
      </c>
      <c r="G5" s="195" t="s">
        <v>867</v>
      </c>
      <c r="H5" s="195" t="s">
        <v>868</v>
      </c>
      <c r="I5" s="195" t="s">
        <v>869</v>
      </c>
      <c r="J5" s="195" t="s">
        <v>870</v>
      </c>
      <c r="K5" s="195" t="s">
        <v>871</v>
      </c>
      <c r="L5" s="195" t="s">
        <v>872</v>
      </c>
      <c r="M5" s="195" t="s">
        <v>873</v>
      </c>
      <c r="N5" s="195" t="s">
        <v>874</v>
      </c>
      <c r="O5" s="195" t="s">
        <v>875</v>
      </c>
      <c r="P5" s="195" t="s">
        <v>876</v>
      </c>
      <c r="Q5" s="195" t="s">
        <v>877</v>
      </c>
      <c r="R5" s="195" t="s">
        <v>878</v>
      </c>
      <c r="S5" s="195" t="s">
        <v>879</v>
      </c>
      <c r="T5" s="195" t="s">
        <v>880</v>
      </c>
      <c r="U5" s="195" t="s">
        <v>881</v>
      </c>
      <c r="V5" s="219" t="s">
        <v>860</v>
      </c>
    </row>
    <row r="6" spans="1:24" ht="24.75" customHeight="1" thickBot="1" x14ac:dyDescent="0.3">
      <c r="A6" s="222"/>
      <c r="B6" s="224"/>
      <c r="C6" s="226"/>
      <c r="D6" s="196"/>
      <c r="E6" s="197"/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220"/>
    </row>
    <row r="7" spans="1:24" ht="15" x14ac:dyDescent="0.2">
      <c r="A7" s="227" t="str">
        <f>RESUMO!A12</f>
        <v>1.0</v>
      </c>
      <c r="B7" s="229" t="str">
        <f>RESUMO!B12</f>
        <v>SERVIÇOS PRELIMINARES</v>
      </c>
      <c r="C7" s="232">
        <f>RESUMO!D12</f>
        <v>0</v>
      </c>
      <c r="D7" s="111">
        <v>1.4999999999999999E-2</v>
      </c>
      <c r="E7" s="112">
        <v>0.1</v>
      </c>
      <c r="F7" s="112">
        <v>0.1</v>
      </c>
      <c r="G7" s="112">
        <v>0.1</v>
      </c>
      <c r="H7" s="112">
        <v>0.1</v>
      </c>
      <c r="I7" s="112">
        <v>0.22901934756294273</v>
      </c>
      <c r="J7" s="112">
        <v>0.2</v>
      </c>
      <c r="K7" s="112"/>
      <c r="L7" s="112"/>
      <c r="M7" s="112">
        <v>0.05</v>
      </c>
      <c r="N7" s="112">
        <v>0.05</v>
      </c>
      <c r="O7" s="112">
        <v>2.5100000000000004E-2</v>
      </c>
      <c r="P7" s="112">
        <v>1.0800000000000001E-2</v>
      </c>
      <c r="Q7" s="112">
        <v>0.01</v>
      </c>
      <c r="R7" s="112"/>
      <c r="S7" s="112"/>
      <c r="T7" s="112">
        <v>5.0000000000000001E-3</v>
      </c>
      <c r="U7" s="112">
        <v>5.080650647086014E-3</v>
      </c>
      <c r="V7" s="235">
        <f>SUM(D9:U9)</f>
        <v>0</v>
      </c>
    </row>
    <row r="8" spans="1:24" x14ac:dyDescent="0.2">
      <c r="A8" s="228"/>
      <c r="B8" s="230"/>
      <c r="C8" s="233"/>
      <c r="D8" s="113">
        <f>IF(D9&gt;0,1,)</f>
        <v>0</v>
      </c>
      <c r="E8" s="114">
        <f t="shared" ref="E8:U8" si="0">IF(E9&gt;0,1,)</f>
        <v>0</v>
      </c>
      <c r="F8" s="114">
        <f t="shared" si="0"/>
        <v>0</v>
      </c>
      <c r="G8" s="114">
        <f t="shared" si="0"/>
        <v>0</v>
      </c>
      <c r="H8" s="114">
        <f t="shared" si="0"/>
        <v>0</v>
      </c>
      <c r="I8" s="114">
        <f t="shared" si="0"/>
        <v>0</v>
      </c>
      <c r="J8" s="114">
        <f t="shared" si="0"/>
        <v>0</v>
      </c>
      <c r="K8" s="114">
        <f t="shared" si="0"/>
        <v>0</v>
      </c>
      <c r="L8" s="114">
        <f t="shared" si="0"/>
        <v>0</v>
      </c>
      <c r="M8" s="114">
        <f t="shared" si="0"/>
        <v>0</v>
      </c>
      <c r="N8" s="114">
        <f t="shared" si="0"/>
        <v>0</v>
      </c>
      <c r="O8" s="114">
        <f t="shared" si="0"/>
        <v>0</v>
      </c>
      <c r="P8" s="114">
        <f t="shared" si="0"/>
        <v>0</v>
      </c>
      <c r="Q8" s="114">
        <f t="shared" si="0"/>
        <v>0</v>
      </c>
      <c r="R8" s="114">
        <f t="shared" si="0"/>
        <v>0</v>
      </c>
      <c r="S8" s="114">
        <f t="shared" si="0"/>
        <v>0</v>
      </c>
      <c r="T8" s="114">
        <f t="shared" si="0"/>
        <v>0</v>
      </c>
      <c r="U8" s="114">
        <f t="shared" si="0"/>
        <v>0</v>
      </c>
      <c r="V8" s="236"/>
      <c r="X8" s="3">
        <f>C7-V7</f>
        <v>0</v>
      </c>
    </row>
    <row r="9" spans="1:24" ht="15" x14ac:dyDescent="0.2">
      <c r="A9" s="228"/>
      <c r="B9" s="231"/>
      <c r="C9" s="234"/>
      <c r="D9" s="116">
        <f>D7*$C7</f>
        <v>0</v>
      </c>
      <c r="E9" s="117">
        <f t="shared" ref="E9:U9" si="1">E7*$C7</f>
        <v>0</v>
      </c>
      <c r="F9" s="117">
        <f t="shared" si="1"/>
        <v>0</v>
      </c>
      <c r="G9" s="117">
        <f t="shared" si="1"/>
        <v>0</v>
      </c>
      <c r="H9" s="117">
        <f t="shared" si="1"/>
        <v>0</v>
      </c>
      <c r="I9" s="117">
        <f t="shared" si="1"/>
        <v>0</v>
      </c>
      <c r="J9" s="117">
        <f t="shared" si="1"/>
        <v>0</v>
      </c>
      <c r="K9" s="117">
        <f t="shared" si="1"/>
        <v>0</v>
      </c>
      <c r="L9" s="117">
        <f t="shared" si="1"/>
        <v>0</v>
      </c>
      <c r="M9" s="117">
        <f t="shared" si="1"/>
        <v>0</v>
      </c>
      <c r="N9" s="117">
        <f t="shared" si="1"/>
        <v>0</v>
      </c>
      <c r="O9" s="117">
        <f t="shared" si="1"/>
        <v>0</v>
      </c>
      <c r="P9" s="117">
        <f t="shared" si="1"/>
        <v>0</v>
      </c>
      <c r="Q9" s="117">
        <f t="shared" si="1"/>
        <v>0</v>
      </c>
      <c r="R9" s="117">
        <f t="shared" si="1"/>
        <v>0</v>
      </c>
      <c r="S9" s="117">
        <f t="shared" si="1"/>
        <v>0</v>
      </c>
      <c r="T9" s="117">
        <f t="shared" si="1"/>
        <v>0</v>
      </c>
      <c r="U9" s="117">
        <f t="shared" si="1"/>
        <v>0</v>
      </c>
      <c r="V9" s="118">
        <f>SUM(D7:U7)</f>
        <v>0.99999999821002883</v>
      </c>
      <c r="X9" s="119">
        <f>1-V9</f>
        <v>1.7899711712843214E-9</v>
      </c>
    </row>
    <row r="10" spans="1:24" ht="15" x14ac:dyDescent="0.2">
      <c r="A10" s="210" t="str">
        <f>RESUMO!A13</f>
        <v>2.0</v>
      </c>
      <c r="B10" s="213" t="str">
        <f>RESUMO!B13</f>
        <v>INÍCIO E APOIO A OBRA</v>
      </c>
      <c r="C10" s="215">
        <f>RESUMO!D13</f>
        <v>0</v>
      </c>
      <c r="D10" s="120">
        <v>0.01</v>
      </c>
      <c r="E10" s="121">
        <v>1.4999999999999999E-2</v>
      </c>
      <c r="F10" s="121">
        <v>0.02</v>
      </c>
      <c r="G10" s="121">
        <v>2.5000000000000001E-2</v>
      </c>
      <c r="H10" s="121">
        <v>0.03</v>
      </c>
      <c r="I10" s="121">
        <v>3.5000000000000003E-2</v>
      </c>
      <c r="J10" s="121">
        <v>0.04</v>
      </c>
      <c r="K10" s="121">
        <v>4.4999999999999998E-2</v>
      </c>
      <c r="L10" s="121">
        <v>0.05</v>
      </c>
      <c r="M10" s="121">
        <v>0.06</v>
      </c>
      <c r="N10" s="121">
        <v>7.0000000000000007E-2</v>
      </c>
      <c r="O10" s="121">
        <v>0.05</v>
      </c>
      <c r="P10" s="121">
        <v>7.0000000000000007E-2</v>
      </c>
      <c r="Q10" s="121">
        <v>0.1</v>
      </c>
      <c r="R10" s="121">
        <v>0.1</v>
      </c>
      <c r="S10" s="121">
        <v>0.18</v>
      </c>
      <c r="T10" s="121">
        <v>0.05</v>
      </c>
      <c r="U10" s="121">
        <v>0.05</v>
      </c>
      <c r="V10" s="216">
        <f>SUM(D12:U12)</f>
        <v>0</v>
      </c>
    </row>
    <row r="11" spans="1:24" x14ac:dyDescent="0.2">
      <c r="A11" s="211"/>
      <c r="B11" s="214"/>
      <c r="C11" s="215"/>
      <c r="D11" s="113">
        <f>IF(D12&gt;0,1,)</f>
        <v>0</v>
      </c>
      <c r="E11" s="114">
        <f t="shared" ref="E11:U11" si="2">IF(E12&gt;0,1,)</f>
        <v>0</v>
      </c>
      <c r="F11" s="114">
        <f t="shared" si="2"/>
        <v>0</v>
      </c>
      <c r="G11" s="114">
        <f t="shared" si="2"/>
        <v>0</v>
      </c>
      <c r="H11" s="114">
        <f t="shared" si="2"/>
        <v>0</v>
      </c>
      <c r="I11" s="114">
        <f t="shared" si="2"/>
        <v>0</v>
      </c>
      <c r="J11" s="114">
        <f t="shared" si="2"/>
        <v>0</v>
      </c>
      <c r="K11" s="114">
        <f t="shared" si="2"/>
        <v>0</v>
      </c>
      <c r="L11" s="114">
        <f t="shared" si="2"/>
        <v>0</v>
      </c>
      <c r="M11" s="114">
        <f t="shared" si="2"/>
        <v>0</v>
      </c>
      <c r="N11" s="114">
        <f t="shared" si="2"/>
        <v>0</v>
      </c>
      <c r="O11" s="114">
        <f t="shared" si="2"/>
        <v>0</v>
      </c>
      <c r="P11" s="114">
        <f t="shared" si="2"/>
        <v>0</v>
      </c>
      <c r="Q11" s="114">
        <f t="shared" si="2"/>
        <v>0</v>
      </c>
      <c r="R11" s="114">
        <f t="shared" si="2"/>
        <v>0</v>
      </c>
      <c r="S11" s="114">
        <f t="shared" si="2"/>
        <v>0</v>
      </c>
      <c r="T11" s="114">
        <f t="shared" si="2"/>
        <v>0</v>
      </c>
      <c r="U11" s="114">
        <f t="shared" si="2"/>
        <v>0</v>
      </c>
      <c r="V11" s="216"/>
      <c r="X11" s="3">
        <f>C10-V10</f>
        <v>0</v>
      </c>
    </row>
    <row r="12" spans="1:24" ht="15" x14ac:dyDescent="0.2">
      <c r="A12" s="212"/>
      <c r="B12" s="214"/>
      <c r="C12" s="215"/>
      <c r="D12" s="116">
        <f>D10*$C10</f>
        <v>0</v>
      </c>
      <c r="E12" s="117">
        <f t="shared" ref="E12:U12" si="3">E10*$C10</f>
        <v>0</v>
      </c>
      <c r="F12" s="117">
        <f t="shared" si="3"/>
        <v>0</v>
      </c>
      <c r="G12" s="117">
        <f t="shared" si="3"/>
        <v>0</v>
      </c>
      <c r="H12" s="117">
        <f t="shared" si="3"/>
        <v>0</v>
      </c>
      <c r="I12" s="117">
        <f t="shared" si="3"/>
        <v>0</v>
      </c>
      <c r="J12" s="117">
        <f t="shared" si="3"/>
        <v>0</v>
      </c>
      <c r="K12" s="117">
        <f t="shared" si="3"/>
        <v>0</v>
      </c>
      <c r="L12" s="117">
        <f t="shared" si="3"/>
        <v>0</v>
      </c>
      <c r="M12" s="117">
        <f t="shared" si="3"/>
        <v>0</v>
      </c>
      <c r="N12" s="117">
        <f t="shared" si="3"/>
        <v>0</v>
      </c>
      <c r="O12" s="117">
        <f t="shared" si="3"/>
        <v>0</v>
      </c>
      <c r="P12" s="117">
        <f t="shared" si="3"/>
        <v>0</v>
      </c>
      <c r="Q12" s="117">
        <f t="shared" si="3"/>
        <v>0</v>
      </c>
      <c r="R12" s="117">
        <f t="shared" si="3"/>
        <v>0</v>
      </c>
      <c r="S12" s="117">
        <f t="shared" si="3"/>
        <v>0</v>
      </c>
      <c r="T12" s="117">
        <f t="shared" si="3"/>
        <v>0</v>
      </c>
      <c r="U12" s="117">
        <f t="shared" si="3"/>
        <v>0</v>
      </c>
      <c r="V12" s="118">
        <f>SUM(D10:U10)</f>
        <v>1</v>
      </c>
      <c r="X12" s="119">
        <f>1-V12</f>
        <v>0</v>
      </c>
    </row>
    <row r="13" spans="1:24" ht="15" x14ac:dyDescent="0.2">
      <c r="A13" s="210" t="str">
        <f>RESUMO!A14</f>
        <v>3.0</v>
      </c>
      <c r="B13" s="213" t="str">
        <f>RESUMO!B14</f>
        <v>MOVIMENTAÇÃO DE TERRA</v>
      </c>
      <c r="C13" s="215">
        <f>RESUMO!D14</f>
        <v>0</v>
      </c>
      <c r="D13" s="120">
        <v>0.01</v>
      </c>
      <c r="E13" s="121">
        <v>0.01</v>
      </c>
      <c r="F13" s="121">
        <v>0.15</v>
      </c>
      <c r="G13" s="121">
        <v>0.3</v>
      </c>
      <c r="H13" s="121">
        <v>0.4</v>
      </c>
      <c r="I13" s="121">
        <v>0.13</v>
      </c>
      <c r="J13" s="121"/>
      <c r="K13" s="121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216">
        <f>SUM(D15:U15)</f>
        <v>0</v>
      </c>
    </row>
    <row r="14" spans="1:24" x14ac:dyDescent="0.2">
      <c r="A14" s="211"/>
      <c r="B14" s="214"/>
      <c r="C14" s="215"/>
      <c r="D14" s="113">
        <f>IF(D15&gt;0,1,)</f>
        <v>0</v>
      </c>
      <c r="E14" s="114">
        <f t="shared" ref="E14:U14" si="4">IF(E15&gt;0,1,)</f>
        <v>0</v>
      </c>
      <c r="F14" s="114">
        <f t="shared" si="4"/>
        <v>0</v>
      </c>
      <c r="G14" s="114">
        <f t="shared" si="4"/>
        <v>0</v>
      </c>
      <c r="H14" s="114">
        <f t="shared" si="4"/>
        <v>0</v>
      </c>
      <c r="I14" s="114">
        <f t="shared" si="4"/>
        <v>0</v>
      </c>
      <c r="J14" s="114">
        <f t="shared" si="4"/>
        <v>0</v>
      </c>
      <c r="K14" s="114">
        <f t="shared" si="4"/>
        <v>0</v>
      </c>
      <c r="L14" s="114">
        <f t="shared" si="4"/>
        <v>0</v>
      </c>
      <c r="M14" s="114">
        <f t="shared" si="4"/>
        <v>0</v>
      </c>
      <c r="N14" s="114">
        <f t="shared" si="4"/>
        <v>0</v>
      </c>
      <c r="O14" s="114">
        <f t="shared" si="4"/>
        <v>0</v>
      </c>
      <c r="P14" s="114">
        <f t="shared" si="4"/>
        <v>0</v>
      </c>
      <c r="Q14" s="114">
        <f t="shared" si="4"/>
        <v>0</v>
      </c>
      <c r="R14" s="114">
        <f t="shared" si="4"/>
        <v>0</v>
      </c>
      <c r="S14" s="114">
        <f t="shared" si="4"/>
        <v>0</v>
      </c>
      <c r="T14" s="114">
        <f t="shared" si="4"/>
        <v>0</v>
      </c>
      <c r="U14" s="114">
        <f t="shared" si="4"/>
        <v>0</v>
      </c>
      <c r="V14" s="216"/>
      <c r="X14" s="3">
        <f>C13-V13</f>
        <v>0</v>
      </c>
    </row>
    <row r="15" spans="1:24" ht="15" x14ac:dyDescent="0.2">
      <c r="A15" s="212"/>
      <c r="B15" s="214"/>
      <c r="C15" s="215"/>
      <c r="D15" s="116">
        <f>D13*$C13</f>
        <v>0</v>
      </c>
      <c r="E15" s="117">
        <f t="shared" ref="E15:U15" si="5">E13*$C13</f>
        <v>0</v>
      </c>
      <c r="F15" s="117">
        <f t="shared" si="5"/>
        <v>0</v>
      </c>
      <c r="G15" s="117">
        <f t="shared" si="5"/>
        <v>0</v>
      </c>
      <c r="H15" s="117">
        <f t="shared" si="5"/>
        <v>0</v>
      </c>
      <c r="I15" s="117">
        <f t="shared" si="5"/>
        <v>0</v>
      </c>
      <c r="J15" s="117">
        <f t="shared" si="5"/>
        <v>0</v>
      </c>
      <c r="K15" s="117">
        <f t="shared" si="5"/>
        <v>0</v>
      </c>
      <c r="L15" s="117">
        <f t="shared" si="5"/>
        <v>0</v>
      </c>
      <c r="M15" s="117">
        <f t="shared" si="5"/>
        <v>0</v>
      </c>
      <c r="N15" s="117">
        <f t="shared" si="5"/>
        <v>0</v>
      </c>
      <c r="O15" s="117">
        <f t="shared" si="5"/>
        <v>0</v>
      </c>
      <c r="P15" s="117">
        <f t="shared" si="5"/>
        <v>0</v>
      </c>
      <c r="Q15" s="117">
        <f t="shared" si="5"/>
        <v>0</v>
      </c>
      <c r="R15" s="117">
        <f t="shared" si="5"/>
        <v>0</v>
      </c>
      <c r="S15" s="117">
        <f t="shared" si="5"/>
        <v>0</v>
      </c>
      <c r="T15" s="117">
        <f t="shared" si="5"/>
        <v>0</v>
      </c>
      <c r="U15" s="117">
        <f t="shared" si="5"/>
        <v>0</v>
      </c>
      <c r="V15" s="118">
        <f>SUM(D13:U13)</f>
        <v>1</v>
      </c>
      <c r="X15" s="119">
        <f>1-V15</f>
        <v>0</v>
      </c>
    </row>
    <row r="16" spans="1:24" ht="15" x14ac:dyDescent="0.2">
      <c r="A16" s="210" t="str">
        <f>RESUMO!A15</f>
        <v>4.0</v>
      </c>
      <c r="B16" s="213" t="str">
        <f>RESUMO!B15</f>
        <v>FUNDAÇÃO</v>
      </c>
      <c r="C16" s="215">
        <f>RESUMO!D15</f>
        <v>0</v>
      </c>
      <c r="D16" s="120"/>
      <c r="E16" s="121">
        <v>0.02</v>
      </c>
      <c r="F16" s="121">
        <v>0.14000000000000001</v>
      </c>
      <c r="G16" s="121">
        <v>0.25</v>
      </c>
      <c r="H16" s="121">
        <v>0.34</v>
      </c>
      <c r="I16" s="121">
        <v>0.2</v>
      </c>
      <c r="J16" s="121">
        <v>0.05</v>
      </c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216">
        <f>SUM(D18:U18)</f>
        <v>0</v>
      </c>
    </row>
    <row r="17" spans="1:24" x14ac:dyDescent="0.2">
      <c r="A17" s="211"/>
      <c r="B17" s="214"/>
      <c r="C17" s="215"/>
      <c r="D17" s="113">
        <f>IF(D18&gt;0,1,)</f>
        <v>0</v>
      </c>
      <c r="E17" s="114">
        <f t="shared" ref="E17:U17" si="6">IF(E18&gt;0,1,)</f>
        <v>0</v>
      </c>
      <c r="F17" s="114">
        <f t="shared" si="6"/>
        <v>0</v>
      </c>
      <c r="G17" s="114">
        <f t="shared" si="6"/>
        <v>0</v>
      </c>
      <c r="H17" s="114">
        <f t="shared" si="6"/>
        <v>0</v>
      </c>
      <c r="I17" s="114">
        <f t="shared" si="6"/>
        <v>0</v>
      </c>
      <c r="J17" s="114">
        <f t="shared" si="6"/>
        <v>0</v>
      </c>
      <c r="K17" s="114">
        <f t="shared" si="6"/>
        <v>0</v>
      </c>
      <c r="L17" s="114">
        <f t="shared" si="6"/>
        <v>0</v>
      </c>
      <c r="M17" s="114">
        <f t="shared" si="6"/>
        <v>0</v>
      </c>
      <c r="N17" s="114">
        <f t="shared" si="6"/>
        <v>0</v>
      </c>
      <c r="O17" s="114">
        <f t="shared" si="6"/>
        <v>0</v>
      </c>
      <c r="P17" s="114">
        <f t="shared" si="6"/>
        <v>0</v>
      </c>
      <c r="Q17" s="114">
        <f t="shared" si="6"/>
        <v>0</v>
      </c>
      <c r="R17" s="114">
        <f t="shared" si="6"/>
        <v>0</v>
      </c>
      <c r="S17" s="114">
        <f t="shared" si="6"/>
        <v>0</v>
      </c>
      <c r="T17" s="114">
        <f t="shared" si="6"/>
        <v>0</v>
      </c>
      <c r="U17" s="114">
        <f t="shared" si="6"/>
        <v>0</v>
      </c>
      <c r="V17" s="216"/>
      <c r="X17" s="3">
        <f>C16-V16</f>
        <v>0</v>
      </c>
    </row>
    <row r="18" spans="1:24" ht="15" x14ac:dyDescent="0.2">
      <c r="A18" s="212"/>
      <c r="B18" s="214"/>
      <c r="C18" s="215"/>
      <c r="D18" s="116">
        <f>D16*$C16</f>
        <v>0</v>
      </c>
      <c r="E18" s="117">
        <f t="shared" ref="E18:U18" si="7">E16*$C16</f>
        <v>0</v>
      </c>
      <c r="F18" s="117">
        <f t="shared" si="7"/>
        <v>0</v>
      </c>
      <c r="G18" s="117">
        <f t="shared" si="7"/>
        <v>0</v>
      </c>
      <c r="H18" s="117">
        <f t="shared" si="7"/>
        <v>0</v>
      </c>
      <c r="I18" s="117">
        <f t="shared" si="7"/>
        <v>0</v>
      </c>
      <c r="J18" s="117">
        <f t="shared" si="7"/>
        <v>0</v>
      </c>
      <c r="K18" s="117">
        <f t="shared" si="7"/>
        <v>0</v>
      </c>
      <c r="L18" s="117">
        <f t="shared" si="7"/>
        <v>0</v>
      </c>
      <c r="M18" s="117">
        <f t="shared" si="7"/>
        <v>0</v>
      </c>
      <c r="N18" s="117">
        <f t="shared" si="7"/>
        <v>0</v>
      </c>
      <c r="O18" s="117">
        <f t="shared" si="7"/>
        <v>0</v>
      </c>
      <c r="P18" s="117">
        <f t="shared" si="7"/>
        <v>0</v>
      </c>
      <c r="Q18" s="117">
        <f t="shared" si="7"/>
        <v>0</v>
      </c>
      <c r="R18" s="117">
        <f t="shared" si="7"/>
        <v>0</v>
      </c>
      <c r="S18" s="117">
        <f t="shared" si="7"/>
        <v>0</v>
      </c>
      <c r="T18" s="117">
        <f t="shared" si="7"/>
        <v>0</v>
      </c>
      <c r="U18" s="117">
        <f t="shared" si="7"/>
        <v>0</v>
      </c>
      <c r="V18" s="118">
        <f>SUM(D16:U16)</f>
        <v>1</v>
      </c>
      <c r="X18" s="119">
        <f>1-V18</f>
        <v>0</v>
      </c>
    </row>
    <row r="19" spans="1:24" ht="15" x14ac:dyDescent="0.2">
      <c r="A19" s="210" t="str">
        <f>RESUMO!A16</f>
        <v>5.0</v>
      </c>
      <c r="B19" s="213" t="str">
        <f>RESUMO!B16</f>
        <v>ESTRUTURA</v>
      </c>
      <c r="C19" s="215">
        <f>RESUMO!D16</f>
        <v>0</v>
      </c>
      <c r="D19" s="120"/>
      <c r="E19" s="121"/>
      <c r="F19" s="121">
        <v>0.02</v>
      </c>
      <c r="G19" s="121">
        <v>0.05</v>
      </c>
      <c r="H19" s="121">
        <v>0.05</v>
      </c>
      <c r="I19" s="121">
        <v>0.05</v>
      </c>
      <c r="J19" s="121">
        <v>0.2</v>
      </c>
      <c r="K19" s="121">
        <v>0.2</v>
      </c>
      <c r="L19" s="121">
        <v>0.25</v>
      </c>
      <c r="M19" s="121">
        <v>0.1</v>
      </c>
      <c r="N19" s="121">
        <v>0.08</v>
      </c>
      <c r="O19" s="121"/>
      <c r="P19" s="121"/>
      <c r="Q19" s="121"/>
      <c r="R19" s="121"/>
      <c r="S19" s="121"/>
      <c r="T19" s="121"/>
      <c r="U19" s="121"/>
      <c r="V19" s="216">
        <f>SUM(D21:U21)</f>
        <v>0</v>
      </c>
    </row>
    <row r="20" spans="1:24" x14ac:dyDescent="0.2">
      <c r="A20" s="211"/>
      <c r="B20" s="214"/>
      <c r="C20" s="215"/>
      <c r="D20" s="113">
        <f>IF(D21&gt;0,1,)</f>
        <v>0</v>
      </c>
      <c r="E20" s="114">
        <f t="shared" ref="E20:U20" si="8">IF(E21&gt;0,1,)</f>
        <v>0</v>
      </c>
      <c r="F20" s="114">
        <f t="shared" si="8"/>
        <v>0</v>
      </c>
      <c r="G20" s="114">
        <f t="shared" si="8"/>
        <v>0</v>
      </c>
      <c r="H20" s="114">
        <f t="shared" si="8"/>
        <v>0</v>
      </c>
      <c r="I20" s="114">
        <f t="shared" si="8"/>
        <v>0</v>
      </c>
      <c r="J20" s="114">
        <f t="shared" si="8"/>
        <v>0</v>
      </c>
      <c r="K20" s="114">
        <f t="shared" si="8"/>
        <v>0</v>
      </c>
      <c r="L20" s="114">
        <f t="shared" si="8"/>
        <v>0</v>
      </c>
      <c r="M20" s="114">
        <f t="shared" si="8"/>
        <v>0</v>
      </c>
      <c r="N20" s="114">
        <f t="shared" si="8"/>
        <v>0</v>
      </c>
      <c r="O20" s="114">
        <f t="shared" si="8"/>
        <v>0</v>
      </c>
      <c r="P20" s="114">
        <f t="shared" si="8"/>
        <v>0</v>
      </c>
      <c r="Q20" s="114">
        <f t="shared" si="8"/>
        <v>0</v>
      </c>
      <c r="R20" s="114">
        <f t="shared" si="8"/>
        <v>0</v>
      </c>
      <c r="S20" s="114">
        <f t="shared" si="8"/>
        <v>0</v>
      </c>
      <c r="T20" s="114">
        <f t="shared" si="8"/>
        <v>0</v>
      </c>
      <c r="U20" s="114">
        <f t="shared" si="8"/>
        <v>0</v>
      </c>
      <c r="V20" s="216"/>
      <c r="X20" s="3">
        <f>C19-V19</f>
        <v>0</v>
      </c>
    </row>
    <row r="21" spans="1:24" ht="15" x14ac:dyDescent="0.2">
      <c r="A21" s="212"/>
      <c r="B21" s="214"/>
      <c r="C21" s="215"/>
      <c r="D21" s="116">
        <f>D19*$C19</f>
        <v>0</v>
      </c>
      <c r="E21" s="117">
        <f t="shared" ref="E21:U21" si="9">E19*$C19</f>
        <v>0</v>
      </c>
      <c r="F21" s="117">
        <f t="shared" si="9"/>
        <v>0</v>
      </c>
      <c r="G21" s="117">
        <f t="shared" si="9"/>
        <v>0</v>
      </c>
      <c r="H21" s="117">
        <f t="shared" si="9"/>
        <v>0</v>
      </c>
      <c r="I21" s="117">
        <f t="shared" si="9"/>
        <v>0</v>
      </c>
      <c r="J21" s="117">
        <f t="shared" si="9"/>
        <v>0</v>
      </c>
      <c r="K21" s="117">
        <f t="shared" si="9"/>
        <v>0</v>
      </c>
      <c r="L21" s="117">
        <f t="shared" si="9"/>
        <v>0</v>
      </c>
      <c r="M21" s="117">
        <f t="shared" si="9"/>
        <v>0</v>
      </c>
      <c r="N21" s="117">
        <f t="shared" si="9"/>
        <v>0</v>
      </c>
      <c r="O21" s="117">
        <f t="shared" si="9"/>
        <v>0</v>
      </c>
      <c r="P21" s="117">
        <f t="shared" si="9"/>
        <v>0</v>
      </c>
      <c r="Q21" s="117">
        <f t="shared" si="9"/>
        <v>0</v>
      </c>
      <c r="R21" s="117">
        <f t="shared" si="9"/>
        <v>0</v>
      </c>
      <c r="S21" s="117">
        <f t="shared" si="9"/>
        <v>0</v>
      </c>
      <c r="T21" s="117">
        <f t="shared" si="9"/>
        <v>0</v>
      </c>
      <c r="U21" s="117">
        <f t="shared" si="9"/>
        <v>0</v>
      </c>
      <c r="V21" s="118">
        <f>SUM(D19:U19)</f>
        <v>1</v>
      </c>
      <c r="X21" s="119">
        <f>1-V21</f>
        <v>0</v>
      </c>
    </row>
    <row r="22" spans="1:24" ht="15" x14ac:dyDescent="0.2">
      <c r="A22" s="210" t="str">
        <f>RESUMO!A17</f>
        <v>6.0</v>
      </c>
      <c r="B22" s="213" t="str">
        <f>RESUMO!B17</f>
        <v>IMPERMEABILIZAÇÃO</v>
      </c>
      <c r="C22" s="215">
        <f>RESUMO!D17</f>
        <v>0</v>
      </c>
      <c r="D22" s="120"/>
      <c r="E22" s="121"/>
      <c r="F22" s="121"/>
      <c r="G22" s="121">
        <v>0.01</v>
      </c>
      <c r="H22" s="121">
        <v>0.05</v>
      </c>
      <c r="I22" s="121">
        <v>0.1</v>
      </c>
      <c r="J22" s="121">
        <v>0.1</v>
      </c>
      <c r="K22" s="121">
        <v>0.15</v>
      </c>
      <c r="L22" s="121">
        <v>0.14000000000000001</v>
      </c>
      <c r="M22" s="121">
        <v>0.1</v>
      </c>
      <c r="N22" s="121">
        <v>0.1</v>
      </c>
      <c r="O22" s="121">
        <v>0.1</v>
      </c>
      <c r="P22" s="121">
        <v>0.1</v>
      </c>
      <c r="Q22" s="121">
        <v>0.05</v>
      </c>
      <c r="R22" s="121"/>
      <c r="S22" s="121"/>
      <c r="T22" s="121"/>
      <c r="U22" s="121"/>
      <c r="V22" s="216">
        <f>SUM(D24:U24)</f>
        <v>0</v>
      </c>
    </row>
    <row r="23" spans="1:24" x14ac:dyDescent="0.2">
      <c r="A23" s="211"/>
      <c r="B23" s="214"/>
      <c r="C23" s="215"/>
      <c r="D23" s="113">
        <f>IF(D24&gt;0,1,)</f>
        <v>0</v>
      </c>
      <c r="E23" s="114">
        <f t="shared" ref="E23:U23" si="10">IF(E24&gt;0,1,)</f>
        <v>0</v>
      </c>
      <c r="F23" s="114">
        <f t="shared" si="10"/>
        <v>0</v>
      </c>
      <c r="G23" s="114">
        <f t="shared" si="10"/>
        <v>0</v>
      </c>
      <c r="H23" s="114">
        <v>5</v>
      </c>
      <c r="I23" s="114">
        <f t="shared" si="10"/>
        <v>0</v>
      </c>
      <c r="J23" s="114">
        <f t="shared" si="10"/>
        <v>0</v>
      </c>
      <c r="K23" s="114">
        <f t="shared" si="10"/>
        <v>0</v>
      </c>
      <c r="L23" s="114">
        <f t="shared" si="10"/>
        <v>0</v>
      </c>
      <c r="M23" s="114">
        <f t="shared" si="10"/>
        <v>0</v>
      </c>
      <c r="N23" s="114">
        <f t="shared" si="10"/>
        <v>0</v>
      </c>
      <c r="O23" s="114">
        <f t="shared" si="10"/>
        <v>0</v>
      </c>
      <c r="P23" s="114">
        <f t="shared" si="10"/>
        <v>0</v>
      </c>
      <c r="Q23" s="114">
        <f t="shared" si="10"/>
        <v>0</v>
      </c>
      <c r="R23" s="114">
        <f t="shared" si="10"/>
        <v>0</v>
      </c>
      <c r="S23" s="114">
        <f t="shared" si="10"/>
        <v>0</v>
      </c>
      <c r="T23" s="114">
        <f t="shared" si="10"/>
        <v>0</v>
      </c>
      <c r="U23" s="114">
        <f t="shared" si="10"/>
        <v>0</v>
      </c>
      <c r="V23" s="216"/>
      <c r="X23" s="3">
        <f>C22-V22</f>
        <v>0</v>
      </c>
    </row>
    <row r="24" spans="1:24" ht="15" x14ac:dyDescent="0.2">
      <c r="A24" s="212"/>
      <c r="B24" s="214"/>
      <c r="C24" s="215"/>
      <c r="D24" s="116">
        <f>D22*$C22</f>
        <v>0</v>
      </c>
      <c r="E24" s="117">
        <f t="shared" ref="E24:U24" si="11">E22*$C22</f>
        <v>0</v>
      </c>
      <c r="F24" s="117">
        <f t="shared" si="11"/>
        <v>0</v>
      </c>
      <c r="G24" s="117">
        <f t="shared" si="11"/>
        <v>0</v>
      </c>
      <c r="H24" s="117">
        <f t="shared" si="11"/>
        <v>0</v>
      </c>
      <c r="I24" s="117">
        <f t="shared" si="11"/>
        <v>0</v>
      </c>
      <c r="J24" s="117">
        <f t="shared" si="11"/>
        <v>0</v>
      </c>
      <c r="K24" s="117">
        <f t="shared" si="11"/>
        <v>0</v>
      </c>
      <c r="L24" s="117">
        <f t="shared" si="11"/>
        <v>0</v>
      </c>
      <c r="M24" s="117">
        <f t="shared" si="11"/>
        <v>0</v>
      </c>
      <c r="N24" s="117">
        <f t="shared" si="11"/>
        <v>0</v>
      </c>
      <c r="O24" s="117">
        <f t="shared" si="11"/>
        <v>0</v>
      </c>
      <c r="P24" s="117">
        <f t="shared" si="11"/>
        <v>0</v>
      </c>
      <c r="Q24" s="117">
        <f t="shared" si="11"/>
        <v>0</v>
      </c>
      <c r="R24" s="117">
        <f t="shared" si="11"/>
        <v>0</v>
      </c>
      <c r="S24" s="117">
        <f t="shared" si="11"/>
        <v>0</v>
      </c>
      <c r="T24" s="117">
        <f t="shared" si="11"/>
        <v>0</v>
      </c>
      <c r="U24" s="117">
        <f t="shared" si="11"/>
        <v>0</v>
      </c>
      <c r="V24" s="118">
        <f>SUM(D22:U22)</f>
        <v>1</v>
      </c>
      <c r="X24" s="119">
        <f>1-V24</f>
        <v>0</v>
      </c>
    </row>
    <row r="25" spans="1:24" ht="15" x14ac:dyDescent="0.2">
      <c r="A25" s="210" t="str">
        <f>RESUMO!A18</f>
        <v>7.0</v>
      </c>
      <c r="B25" s="213" t="str">
        <f>RESUMO!B18</f>
        <v>ELEMENTOS DIVISÓRIOS</v>
      </c>
      <c r="C25" s="215">
        <f>RESUMO!D18</f>
        <v>0</v>
      </c>
      <c r="D25" s="120"/>
      <c r="E25" s="121"/>
      <c r="F25" s="121"/>
      <c r="G25" s="121"/>
      <c r="H25" s="121"/>
      <c r="I25" s="121">
        <v>0.1</v>
      </c>
      <c r="J25" s="121">
        <v>0.1</v>
      </c>
      <c r="K25" s="121">
        <v>0.1</v>
      </c>
      <c r="L25" s="121">
        <v>0.11</v>
      </c>
      <c r="M25" s="121">
        <v>0.15</v>
      </c>
      <c r="N25" s="121">
        <v>0.13</v>
      </c>
      <c r="O25" s="121">
        <v>0.11</v>
      </c>
      <c r="P25" s="121">
        <v>0.08</v>
      </c>
      <c r="Q25" s="121">
        <v>0.08</v>
      </c>
      <c r="R25" s="121">
        <v>0.04</v>
      </c>
      <c r="S25" s="121"/>
      <c r="T25" s="121"/>
      <c r="U25" s="121"/>
      <c r="V25" s="216">
        <f>SUM(D27:U27)</f>
        <v>0</v>
      </c>
    </row>
    <row r="26" spans="1:24" x14ac:dyDescent="0.2">
      <c r="A26" s="211"/>
      <c r="B26" s="214"/>
      <c r="C26" s="215"/>
      <c r="D26" s="113">
        <f>IF(D27&gt;0,1,)</f>
        <v>0</v>
      </c>
      <c r="E26" s="114">
        <f t="shared" ref="E26:U26" si="12">IF(E27&gt;0,1,)</f>
        <v>0</v>
      </c>
      <c r="F26" s="114">
        <f t="shared" si="12"/>
        <v>0</v>
      </c>
      <c r="G26" s="114">
        <f t="shared" si="12"/>
        <v>0</v>
      </c>
      <c r="H26" s="114">
        <f t="shared" si="12"/>
        <v>0</v>
      </c>
      <c r="I26" s="114">
        <f t="shared" si="12"/>
        <v>0</v>
      </c>
      <c r="J26" s="114">
        <f t="shared" si="12"/>
        <v>0</v>
      </c>
      <c r="K26" s="114">
        <f t="shared" si="12"/>
        <v>0</v>
      </c>
      <c r="L26" s="114">
        <f t="shared" si="12"/>
        <v>0</v>
      </c>
      <c r="M26" s="114">
        <f t="shared" si="12"/>
        <v>0</v>
      </c>
      <c r="N26" s="114">
        <f t="shared" si="12"/>
        <v>0</v>
      </c>
      <c r="O26" s="114">
        <f t="shared" si="12"/>
        <v>0</v>
      </c>
      <c r="P26" s="114">
        <f t="shared" si="12"/>
        <v>0</v>
      </c>
      <c r="Q26" s="114">
        <f t="shared" si="12"/>
        <v>0</v>
      </c>
      <c r="R26" s="114">
        <f t="shared" si="12"/>
        <v>0</v>
      </c>
      <c r="S26" s="114">
        <f t="shared" si="12"/>
        <v>0</v>
      </c>
      <c r="T26" s="114">
        <f t="shared" si="12"/>
        <v>0</v>
      </c>
      <c r="U26" s="114">
        <f t="shared" si="12"/>
        <v>0</v>
      </c>
      <c r="V26" s="216"/>
      <c r="X26" s="3">
        <f>C25-V25</f>
        <v>0</v>
      </c>
    </row>
    <row r="27" spans="1:24" ht="15" x14ac:dyDescent="0.2">
      <c r="A27" s="212"/>
      <c r="B27" s="214"/>
      <c r="C27" s="215"/>
      <c r="D27" s="116">
        <f>D25*$C25</f>
        <v>0</v>
      </c>
      <c r="E27" s="117">
        <f t="shared" ref="E27:U27" si="13">E25*$C25</f>
        <v>0</v>
      </c>
      <c r="F27" s="117">
        <f t="shared" si="13"/>
        <v>0</v>
      </c>
      <c r="G27" s="117">
        <f t="shared" si="13"/>
        <v>0</v>
      </c>
      <c r="H27" s="117">
        <f t="shared" si="13"/>
        <v>0</v>
      </c>
      <c r="I27" s="117">
        <f t="shared" si="13"/>
        <v>0</v>
      </c>
      <c r="J27" s="117">
        <f t="shared" si="13"/>
        <v>0</v>
      </c>
      <c r="K27" s="117">
        <f>K25*$C25</f>
        <v>0</v>
      </c>
      <c r="L27" s="117">
        <f t="shared" si="13"/>
        <v>0</v>
      </c>
      <c r="M27" s="117">
        <f t="shared" si="13"/>
        <v>0</v>
      </c>
      <c r="N27" s="117">
        <f t="shared" si="13"/>
        <v>0</v>
      </c>
      <c r="O27" s="117">
        <f t="shared" si="13"/>
        <v>0</v>
      </c>
      <c r="P27" s="117">
        <f t="shared" si="13"/>
        <v>0</v>
      </c>
      <c r="Q27" s="117">
        <f t="shared" si="13"/>
        <v>0</v>
      </c>
      <c r="R27" s="117">
        <f t="shared" si="13"/>
        <v>0</v>
      </c>
      <c r="S27" s="117">
        <f t="shared" si="13"/>
        <v>0</v>
      </c>
      <c r="T27" s="117">
        <f t="shared" si="13"/>
        <v>0</v>
      </c>
      <c r="U27" s="117">
        <f t="shared" si="13"/>
        <v>0</v>
      </c>
      <c r="V27" s="118">
        <f>SUM(D25:U25)</f>
        <v>1</v>
      </c>
      <c r="X27" s="119">
        <f>1-V27</f>
        <v>0</v>
      </c>
    </row>
    <row r="28" spans="1:24" ht="15" x14ac:dyDescent="0.2">
      <c r="A28" s="210" t="str">
        <f>RESUMO!A19</f>
        <v>8.0</v>
      </c>
      <c r="B28" s="213" t="str">
        <f>RESUMO!B19</f>
        <v>COBERTURA METÁLICA</v>
      </c>
      <c r="C28" s="215">
        <f>RESUMO!D19</f>
        <v>0</v>
      </c>
      <c r="D28" s="120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>
        <v>0.05</v>
      </c>
      <c r="P28" s="121">
        <v>0.12</v>
      </c>
      <c r="Q28" s="121">
        <v>0.2</v>
      </c>
      <c r="R28" s="121">
        <v>0.4</v>
      </c>
      <c r="S28" s="121">
        <v>0.1</v>
      </c>
      <c r="T28" s="121">
        <v>0.13</v>
      </c>
      <c r="U28" s="121"/>
      <c r="V28" s="216">
        <f>SUM(D30:U30)</f>
        <v>0</v>
      </c>
    </row>
    <row r="29" spans="1:24" x14ac:dyDescent="0.2">
      <c r="A29" s="211"/>
      <c r="B29" s="214"/>
      <c r="C29" s="215"/>
      <c r="D29" s="113">
        <f>IF(D30&gt;0,1,)</f>
        <v>0</v>
      </c>
      <c r="E29" s="114">
        <f t="shared" ref="E29:U29" si="14">IF(E30&gt;0,1,)</f>
        <v>0</v>
      </c>
      <c r="F29" s="114">
        <f t="shared" si="14"/>
        <v>0</v>
      </c>
      <c r="G29" s="114">
        <f t="shared" si="14"/>
        <v>0</v>
      </c>
      <c r="H29" s="114">
        <f t="shared" si="14"/>
        <v>0</v>
      </c>
      <c r="I29" s="114">
        <f t="shared" si="14"/>
        <v>0</v>
      </c>
      <c r="J29" s="114">
        <f t="shared" si="14"/>
        <v>0</v>
      </c>
      <c r="K29" s="114">
        <f t="shared" si="14"/>
        <v>0</v>
      </c>
      <c r="L29" s="114">
        <f t="shared" si="14"/>
        <v>0</v>
      </c>
      <c r="M29" s="114">
        <f t="shared" si="14"/>
        <v>0</v>
      </c>
      <c r="N29" s="114">
        <f t="shared" si="14"/>
        <v>0</v>
      </c>
      <c r="O29" s="114">
        <f t="shared" si="14"/>
        <v>0</v>
      </c>
      <c r="P29" s="114">
        <f t="shared" si="14"/>
        <v>0</v>
      </c>
      <c r="Q29" s="114">
        <f t="shared" si="14"/>
        <v>0</v>
      </c>
      <c r="R29" s="114">
        <f t="shared" si="14"/>
        <v>0</v>
      </c>
      <c r="S29" s="114">
        <f t="shared" si="14"/>
        <v>0</v>
      </c>
      <c r="T29" s="114">
        <f t="shared" si="14"/>
        <v>0</v>
      </c>
      <c r="U29" s="114">
        <f t="shared" si="14"/>
        <v>0</v>
      </c>
      <c r="V29" s="216"/>
      <c r="X29" s="3">
        <f>C28-V28</f>
        <v>0</v>
      </c>
    </row>
    <row r="30" spans="1:24" ht="15" x14ac:dyDescent="0.2">
      <c r="A30" s="212"/>
      <c r="B30" s="214"/>
      <c r="C30" s="215"/>
      <c r="D30" s="116">
        <f>D28*$C28</f>
        <v>0</v>
      </c>
      <c r="E30" s="117">
        <f t="shared" ref="E30:U30" si="15">E28*$C28</f>
        <v>0</v>
      </c>
      <c r="F30" s="117">
        <f t="shared" si="15"/>
        <v>0</v>
      </c>
      <c r="G30" s="117">
        <f t="shared" si="15"/>
        <v>0</v>
      </c>
      <c r="H30" s="117">
        <f t="shared" si="15"/>
        <v>0</v>
      </c>
      <c r="I30" s="117">
        <f t="shared" si="15"/>
        <v>0</v>
      </c>
      <c r="J30" s="117">
        <f t="shared" si="15"/>
        <v>0</v>
      </c>
      <c r="K30" s="117">
        <f t="shared" si="15"/>
        <v>0</v>
      </c>
      <c r="L30" s="117">
        <f t="shared" si="15"/>
        <v>0</v>
      </c>
      <c r="M30" s="117">
        <f t="shared" si="15"/>
        <v>0</v>
      </c>
      <c r="N30" s="117">
        <f t="shared" si="15"/>
        <v>0</v>
      </c>
      <c r="O30" s="117">
        <f t="shared" si="15"/>
        <v>0</v>
      </c>
      <c r="P30" s="117">
        <f t="shared" si="15"/>
        <v>0</v>
      </c>
      <c r="Q30" s="117">
        <f t="shared" si="15"/>
        <v>0</v>
      </c>
      <c r="R30" s="117">
        <f t="shared" si="15"/>
        <v>0</v>
      </c>
      <c r="S30" s="117">
        <f t="shared" si="15"/>
        <v>0</v>
      </c>
      <c r="T30" s="117">
        <f t="shared" si="15"/>
        <v>0</v>
      </c>
      <c r="U30" s="117">
        <f t="shared" si="15"/>
        <v>0</v>
      </c>
      <c r="V30" s="118">
        <f>SUM(D28:U28)</f>
        <v>1</v>
      </c>
      <c r="X30" s="119">
        <f>1-V30</f>
        <v>0</v>
      </c>
    </row>
    <row r="31" spans="1:24" ht="15" x14ac:dyDescent="0.2">
      <c r="A31" s="210" t="str">
        <f>RESUMO!A20</f>
        <v>9.0</v>
      </c>
      <c r="B31" s="217" t="str">
        <f>RESUMO!B20</f>
        <v>REVESTIMENTOS</v>
      </c>
      <c r="C31" s="215">
        <f>RESUMO!D20</f>
        <v>0</v>
      </c>
      <c r="D31" s="120"/>
      <c r="E31" s="121"/>
      <c r="F31" s="121"/>
      <c r="G31" s="121"/>
      <c r="H31" s="121"/>
      <c r="I31" s="121"/>
      <c r="J31" s="121"/>
      <c r="K31" s="121">
        <v>0.1</v>
      </c>
      <c r="L31" s="121">
        <v>0.1</v>
      </c>
      <c r="M31" s="121">
        <v>0.1</v>
      </c>
      <c r="N31" s="121">
        <v>0.1</v>
      </c>
      <c r="O31" s="121">
        <v>0.12</v>
      </c>
      <c r="P31" s="121">
        <v>0.12</v>
      </c>
      <c r="Q31" s="121">
        <v>0.15</v>
      </c>
      <c r="R31" s="121">
        <v>0.1</v>
      </c>
      <c r="S31" s="121">
        <v>0.08</v>
      </c>
      <c r="T31" s="121">
        <v>0.03</v>
      </c>
      <c r="U31" s="121"/>
      <c r="V31" s="216">
        <f>SUM(D33:U33)</f>
        <v>0</v>
      </c>
    </row>
    <row r="32" spans="1:24" x14ac:dyDescent="0.2">
      <c r="A32" s="211"/>
      <c r="B32" s="218"/>
      <c r="C32" s="215"/>
      <c r="D32" s="113">
        <f>IF(D33&gt;0,1,)</f>
        <v>0</v>
      </c>
      <c r="E32" s="114">
        <f t="shared" ref="E32:U32" si="16">IF(E33&gt;0,1,)</f>
        <v>0</v>
      </c>
      <c r="F32" s="114">
        <f t="shared" si="16"/>
        <v>0</v>
      </c>
      <c r="G32" s="114">
        <f t="shared" si="16"/>
        <v>0</v>
      </c>
      <c r="H32" s="114">
        <f t="shared" si="16"/>
        <v>0</v>
      </c>
      <c r="I32" s="114">
        <f t="shared" si="16"/>
        <v>0</v>
      </c>
      <c r="J32" s="114">
        <f t="shared" si="16"/>
        <v>0</v>
      </c>
      <c r="K32" s="114">
        <f t="shared" si="16"/>
        <v>0</v>
      </c>
      <c r="L32" s="114">
        <f t="shared" si="16"/>
        <v>0</v>
      </c>
      <c r="M32" s="114">
        <f t="shared" si="16"/>
        <v>0</v>
      </c>
      <c r="N32" s="114">
        <f t="shared" si="16"/>
        <v>0</v>
      </c>
      <c r="O32" s="114">
        <f t="shared" si="16"/>
        <v>0</v>
      </c>
      <c r="P32" s="114">
        <f t="shared" si="16"/>
        <v>0</v>
      </c>
      <c r="Q32" s="114">
        <f t="shared" si="16"/>
        <v>0</v>
      </c>
      <c r="R32" s="114">
        <f t="shared" si="16"/>
        <v>0</v>
      </c>
      <c r="S32" s="114">
        <f t="shared" si="16"/>
        <v>0</v>
      </c>
      <c r="T32" s="114">
        <f t="shared" si="16"/>
        <v>0</v>
      </c>
      <c r="U32" s="114">
        <f t="shared" si="16"/>
        <v>0</v>
      </c>
      <c r="V32" s="216"/>
      <c r="X32" s="3">
        <f>C31-V31</f>
        <v>0</v>
      </c>
    </row>
    <row r="33" spans="1:24" ht="15" x14ac:dyDescent="0.2">
      <c r="A33" s="212"/>
      <c r="B33" s="218"/>
      <c r="C33" s="215"/>
      <c r="D33" s="116">
        <f>D31*$C31</f>
        <v>0</v>
      </c>
      <c r="E33" s="117">
        <f t="shared" ref="E33:U33" si="17">E31*$C31</f>
        <v>0</v>
      </c>
      <c r="F33" s="117">
        <f t="shared" si="17"/>
        <v>0</v>
      </c>
      <c r="G33" s="117">
        <f t="shared" si="17"/>
        <v>0</v>
      </c>
      <c r="H33" s="117">
        <f t="shared" si="17"/>
        <v>0</v>
      </c>
      <c r="I33" s="117">
        <f t="shared" si="17"/>
        <v>0</v>
      </c>
      <c r="J33" s="117">
        <f t="shared" si="17"/>
        <v>0</v>
      </c>
      <c r="K33" s="117">
        <f t="shared" si="17"/>
        <v>0</v>
      </c>
      <c r="L33" s="117">
        <f t="shared" si="17"/>
        <v>0</v>
      </c>
      <c r="M33" s="117">
        <f t="shared" si="17"/>
        <v>0</v>
      </c>
      <c r="N33" s="117">
        <f t="shared" si="17"/>
        <v>0</v>
      </c>
      <c r="O33" s="117">
        <f t="shared" si="17"/>
        <v>0</v>
      </c>
      <c r="P33" s="117">
        <f t="shared" si="17"/>
        <v>0</v>
      </c>
      <c r="Q33" s="117">
        <f t="shared" si="17"/>
        <v>0</v>
      </c>
      <c r="R33" s="117">
        <f t="shared" si="17"/>
        <v>0</v>
      </c>
      <c r="S33" s="117">
        <f t="shared" si="17"/>
        <v>0</v>
      </c>
      <c r="T33" s="117">
        <f t="shared" si="17"/>
        <v>0</v>
      </c>
      <c r="U33" s="117">
        <f t="shared" si="17"/>
        <v>0</v>
      </c>
      <c r="V33" s="118">
        <f>SUM(D31:U31)</f>
        <v>1</v>
      </c>
      <c r="X33" s="119">
        <f>1-V33</f>
        <v>0</v>
      </c>
    </row>
    <row r="34" spans="1:24" ht="15" x14ac:dyDescent="0.2">
      <c r="A34" s="210" t="str">
        <f>RESUMO!A21</f>
        <v>10.0</v>
      </c>
      <c r="B34" s="213" t="str">
        <f>RESUMO!B21</f>
        <v>FORRO</v>
      </c>
      <c r="C34" s="215">
        <f>RESUMO!D21</f>
        <v>0</v>
      </c>
      <c r="D34" s="120"/>
      <c r="E34" s="121"/>
      <c r="F34" s="121"/>
      <c r="G34" s="121"/>
      <c r="H34" s="121"/>
      <c r="I34" s="121"/>
      <c r="J34" s="121"/>
      <c r="K34" s="121"/>
      <c r="L34" s="121"/>
      <c r="M34" s="121">
        <v>0.08</v>
      </c>
      <c r="N34" s="121">
        <v>0.12</v>
      </c>
      <c r="O34" s="121">
        <v>0.15</v>
      </c>
      <c r="P34" s="121">
        <v>0.15</v>
      </c>
      <c r="Q34" s="121">
        <v>0.15</v>
      </c>
      <c r="R34" s="121">
        <v>0.15</v>
      </c>
      <c r="S34" s="121">
        <v>0.12</v>
      </c>
      <c r="T34" s="121">
        <v>0.08</v>
      </c>
      <c r="U34" s="121"/>
      <c r="V34" s="216">
        <f>SUM(D36:U36)</f>
        <v>0</v>
      </c>
    </row>
    <row r="35" spans="1:24" x14ac:dyDescent="0.2">
      <c r="A35" s="211"/>
      <c r="B35" s="214"/>
      <c r="C35" s="215"/>
      <c r="D35" s="113">
        <f>IF(D36&gt;0,1,)</f>
        <v>0</v>
      </c>
      <c r="E35" s="114">
        <f t="shared" ref="E35:U35" si="18">IF(E36&gt;0,1,)</f>
        <v>0</v>
      </c>
      <c r="F35" s="114">
        <f t="shared" si="18"/>
        <v>0</v>
      </c>
      <c r="G35" s="114">
        <f t="shared" si="18"/>
        <v>0</v>
      </c>
      <c r="H35" s="114">
        <f t="shared" si="18"/>
        <v>0</v>
      </c>
      <c r="I35" s="114">
        <f t="shared" si="18"/>
        <v>0</v>
      </c>
      <c r="J35" s="114">
        <f t="shared" si="18"/>
        <v>0</v>
      </c>
      <c r="K35" s="114">
        <f t="shared" si="18"/>
        <v>0</v>
      </c>
      <c r="L35" s="114">
        <f t="shared" si="18"/>
        <v>0</v>
      </c>
      <c r="M35" s="114">
        <f t="shared" si="18"/>
        <v>0</v>
      </c>
      <c r="N35" s="114">
        <f t="shared" si="18"/>
        <v>0</v>
      </c>
      <c r="O35" s="114">
        <f t="shared" si="18"/>
        <v>0</v>
      </c>
      <c r="P35" s="114">
        <f t="shared" si="18"/>
        <v>0</v>
      </c>
      <c r="Q35" s="114">
        <f t="shared" si="18"/>
        <v>0</v>
      </c>
      <c r="R35" s="114">
        <f t="shared" si="18"/>
        <v>0</v>
      </c>
      <c r="S35" s="114">
        <f t="shared" si="18"/>
        <v>0</v>
      </c>
      <c r="T35" s="114">
        <f t="shared" si="18"/>
        <v>0</v>
      </c>
      <c r="U35" s="114">
        <f t="shared" si="18"/>
        <v>0</v>
      </c>
      <c r="V35" s="216"/>
      <c r="X35" s="3">
        <f>C34-V34</f>
        <v>0</v>
      </c>
    </row>
    <row r="36" spans="1:24" ht="15" x14ac:dyDescent="0.2">
      <c r="A36" s="212"/>
      <c r="B36" s="214"/>
      <c r="C36" s="215"/>
      <c r="D36" s="116">
        <f>D34*$C34</f>
        <v>0</v>
      </c>
      <c r="E36" s="117">
        <f t="shared" ref="E36:U36" si="19">E34*$C34</f>
        <v>0</v>
      </c>
      <c r="F36" s="117">
        <f t="shared" si="19"/>
        <v>0</v>
      </c>
      <c r="G36" s="117">
        <f t="shared" si="19"/>
        <v>0</v>
      </c>
      <c r="H36" s="117">
        <f t="shared" si="19"/>
        <v>0</v>
      </c>
      <c r="I36" s="117">
        <f t="shared" si="19"/>
        <v>0</v>
      </c>
      <c r="J36" s="117">
        <f t="shared" si="19"/>
        <v>0</v>
      </c>
      <c r="K36" s="117">
        <f t="shared" si="19"/>
        <v>0</v>
      </c>
      <c r="L36" s="117">
        <f t="shared" si="19"/>
        <v>0</v>
      </c>
      <c r="M36" s="117">
        <f t="shared" si="19"/>
        <v>0</v>
      </c>
      <c r="N36" s="117">
        <f t="shared" si="19"/>
        <v>0</v>
      </c>
      <c r="O36" s="117">
        <f t="shared" si="19"/>
        <v>0</v>
      </c>
      <c r="P36" s="117">
        <f t="shared" si="19"/>
        <v>0</v>
      </c>
      <c r="Q36" s="117">
        <f t="shared" si="19"/>
        <v>0</v>
      </c>
      <c r="R36" s="117">
        <f t="shared" si="19"/>
        <v>0</v>
      </c>
      <c r="S36" s="117">
        <f t="shared" si="19"/>
        <v>0</v>
      </c>
      <c r="T36" s="117">
        <f t="shared" si="19"/>
        <v>0</v>
      </c>
      <c r="U36" s="117">
        <f t="shared" si="19"/>
        <v>0</v>
      </c>
      <c r="V36" s="118">
        <f>SUM(D34:U34)</f>
        <v>1</v>
      </c>
      <c r="X36" s="119">
        <f>1-V36</f>
        <v>0</v>
      </c>
    </row>
    <row r="37" spans="1:24" ht="15" x14ac:dyDescent="0.2">
      <c r="A37" s="210" t="str">
        <f>RESUMO!A22</f>
        <v>11.0</v>
      </c>
      <c r="B37" s="213" t="str">
        <f>RESUMO!B22</f>
        <v>ESQUADRIAS, BRISES, PORTAS, MARCENARIAS, VIDROS, CORRIMÃO</v>
      </c>
      <c r="C37" s="215">
        <f>RESUMO!D22</f>
        <v>0</v>
      </c>
      <c r="D37" s="120"/>
      <c r="E37" s="121"/>
      <c r="F37" s="121"/>
      <c r="G37" s="121"/>
      <c r="H37" s="121"/>
      <c r="I37" s="121"/>
      <c r="J37" s="121"/>
      <c r="K37" s="121"/>
      <c r="L37" s="121"/>
      <c r="M37" s="121">
        <v>0.08</v>
      </c>
      <c r="N37" s="121">
        <v>0.12</v>
      </c>
      <c r="O37" s="121">
        <v>0.15</v>
      </c>
      <c r="P37" s="121">
        <v>0.15</v>
      </c>
      <c r="Q37" s="121">
        <v>0.12</v>
      </c>
      <c r="R37" s="121">
        <v>0.12</v>
      </c>
      <c r="S37" s="121">
        <v>0.2</v>
      </c>
      <c r="T37" s="121">
        <v>0.06</v>
      </c>
      <c r="U37" s="121"/>
      <c r="V37" s="216">
        <f>SUM(D39:U39)</f>
        <v>0</v>
      </c>
    </row>
    <row r="38" spans="1:24" ht="14.25" customHeight="1" x14ac:dyDescent="0.2">
      <c r="A38" s="211"/>
      <c r="B38" s="214"/>
      <c r="C38" s="215"/>
      <c r="D38" s="113">
        <f>IF(D39&gt;0,1,)</f>
        <v>0</v>
      </c>
      <c r="E38" s="114">
        <f t="shared" ref="E38:U38" si="20">IF(E39&gt;0,1,)</f>
        <v>0</v>
      </c>
      <c r="F38" s="114">
        <f t="shared" si="20"/>
        <v>0</v>
      </c>
      <c r="G38" s="114">
        <f t="shared" si="20"/>
        <v>0</v>
      </c>
      <c r="H38" s="114">
        <f t="shared" si="20"/>
        <v>0</v>
      </c>
      <c r="I38" s="114">
        <f t="shared" si="20"/>
        <v>0</v>
      </c>
      <c r="J38" s="114">
        <f t="shared" si="20"/>
        <v>0</v>
      </c>
      <c r="K38" s="114">
        <f t="shared" si="20"/>
        <v>0</v>
      </c>
      <c r="L38" s="114">
        <f t="shared" si="20"/>
        <v>0</v>
      </c>
      <c r="M38" s="114">
        <f t="shared" si="20"/>
        <v>0</v>
      </c>
      <c r="N38" s="114">
        <f t="shared" si="20"/>
        <v>0</v>
      </c>
      <c r="O38" s="114">
        <f t="shared" si="20"/>
        <v>0</v>
      </c>
      <c r="P38" s="114">
        <f t="shared" si="20"/>
        <v>0</v>
      </c>
      <c r="Q38" s="114">
        <f t="shared" si="20"/>
        <v>0</v>
      </c>
      <c r="R38" s="114">
        <f t="shared" si="20"/>
        <v>0</v>
      </c>
      <c r="S38" s="114">
        <f t="shared" si="20"/>
        <v>0</v>
      </c>
      <c r="T38" s="114">
        <f t="shared" si="20"/>
        <v>0</v>
      </c>
      <c r="U38" s="114">
        <f t="shared" si="20"/>
        <v>0</v>
      </c>
      <c r="V38" s="216"/>
      <c r="X38" s="3">
        <f>C37-V37</f>
        <v>0</v>
      </c>
    </row>
    <row r="39" spans="1:24" ht="16.5" customHeight="1" x14ac:dyDescent="0.2">
      <c r="A39" s="212"/>
      <c r="B39" s="214"/>
      <c r="C39" s="215"/>
      <c r="D39" s="116">
        <f>D37*$C37</f>
        <v>0</v>
      </c>
      <c r="E39" s="117">
        <f t="shared" ref="E39:U39" si="21">E37*$C37</f>
        <v>0</v>
      </c>
      <c r="F39" s="117">
        <f t="shared" si="21"/>
        <v>0</v>
      </c>
      <c r="G39" s="117">
        <f t="shared" si="21"/>
        <v>0</v>
      </c>
      <c r="H39" s="117">
        <f t="shared" si="21"/>
        <v>0</v>
      </c>
      <c r="I39" s="117">
        <f t="shared" si="21"/>
        <v>0</v>
      </c>
      <c r="J39" s="117">
        <f t="shared" si="21"/>
        <v>0</v>
      </c>
      <c r="K39" s="117">
        <f t="shared" si="21"/>
        <v>0</v>
      </c>
      <c r="L39" s="117">
        <f t="shared" si="21"/>
        <v>0</v>
      </c>
      <c r="M39" s="117">
        <f t="shared" si="21"/>
        <v>0</v>
      </c>
      <c r="N39" s="117">
        <f t="shared" si="21"/>
        <v>0</v>
      </c>
      <c r="O39" s="117">
        <f t="shared" si="21"/>
        <v>0</v>
      </c>
      <c r="P39" s="117">
        <f t="shared" si="21"/>
        <v>0</v>
      </c>
      <c r="Q39" s="117">
        <f t="shared" si="21"/>
        <v>0</v>
      </c>
      <c r="R39" s="117">
        <f t="shared" si="21"/>
        <v>0</v>
      </c>
      <c r="S39" s="117">
        <f t="shared" si="21"/>
        <v>0</v>
      </c>
      <c r="T39" s="117">
        <f t="shared" si="21"/>
        <v>0</v>
      </c>
      <c r="U39" s="117">
        <f t="shared" si="21"/>
        <v>0</v>
      </c>
      <c r="V39" s="118">
        <f>SUM(D37:U37)</f>
        <v>1</v>
      </c>
      <c r="X39" s="119">
        <f>1-V39</f>
        <v>0</v>
      </c>
    </row>
    <row r="40" spans="1:24" ht="15" x14ac:dyDescent="0.2">
      <c r="A40" s="210" t="str">
        <f>RESUMO!A23</f>
        <v>12.0</v>
      </c>
      <c r="B40" s="213" t="str">
        <f>RESUMO!B23</f>
        <v>PREPARO DE SUPERFÍCIE E PINTURA</v>
      </c>
      <c r="C40" s="215">
        <f>RESUMO!D23</f>
        <v>0</v>
      </c>
      <c r="D40" s="120"/>
      <c r="E40" s="121"/>
      <c r="F40" s="121"/>
      <c r="G40" s="121"/>
      <c r="H40" s="121"/>
      <c r="I40" s="121"/>
      <c r="J40" s="121">
        <v>0.05</v>
      </c>
      <c r="K40" s="121">
        <v>0.05</v>
      </c>
      <c r="L40" s="121">
        <v>0.05</v>
      </c>
      <c r="M40" s="121">
        <v>0.02</v>
      </c>
      <c r="N40" s="121">
        <v>0.09</v>
      </c>
      <c r="O40" s="121">
        <v>0.1</v>
      </c>
      <c r="P40" s="121">
        <v>0.12</v>
      </c>
      <c r="Q40" s="121">
        <v>0.12</v>
      </c>
      <c r="R40" s="121">
        <v>0.25</v>
      </c>
      <c r="S40" s="121">
        <v>0.15</v>
      </c>
      <c r="T40" s="121"/>
      <c r="U40" s="121"/>
      <c r="V40" s="216">
        <f>SUM(D42:U42)</f>
        <v>0</v>
      </c>
    </row>
    <row r="41" spans="1:24" x14ac:dyDescent="0.2">
      <c r="A41" s="211"/>
      <c r="B41" s="214"/>
      <c r="C41" s="215"/>
      <c r="D41" s="113">
        <f>IF(D42&gt;0,1,)</f>
        <v>0</v>
      </c>
      <c r="E41" s="114">
        <f t="shared" ref="E41:U41" si="22">IF(E42&gt;0,1,)</f>
        <v>0</v>
      </c>
      <c r="F41" s="114">
        <f t="shared" si="22"/>
        <v>0</v>
      </c>
      <c r="G41" s="114">
        <f t="shared" si="22"/>
        <v>0</v>
      </c>
      <c r="H41" s="114">
        <f t="shared" si="22"/>
        <v>0</v>
      </c>
      <c r="I41" s="114">
        <f t="shared" si="22"/>
        <v>0</v>
      </c>
      <c r="J41" s="114">
        <f t="shared" si="22"/>
        <v>0</v>
      </c>
      <c r="K41" s="114">
        <f t="shared" si="22"/>
        <v>0</v>
      </c>
      <c r="L41" s="114">
        <f t="shared" si="22"/>
        <v>0</v>
      </c>
      <c r="M41" s="114">
        <f t="shared" si="22"/>
        <v>0</v>
      </c>
      <c r="N41" s="114">
        <f t="shared" si="22"/>
        <v>0</v>
      </c>
      <c r="O41" s="114">
        <f t="shared" si="22"/>
        <v>0</v>
      </c>
      <c r="P41" s="114">
        <f t="shared" si="22"/>
        <v>0</v>
      </c>
      <c r="Q41" s="114">
        <f t="shared" si="22"/>
        <v>0</v>
      </c>
      <c r="R41" s="114">
        <f t="shared" si="22"/>
        <v>0</v>
      </c>
      <c r="S41" s="114">
        <f t="shared" si="22"/>
        <v>0</v>
      </c>
      <c r="T41" s="114">
        <f t="shared" si="22"/>
        <v>0</v>
      </c>
      <c r="U41" s="114">
        <f t="shared" si="22"/>
        <v>0</v>
      </c>
      <c r="V41" s="216"/>
      <c r="X41" s="3">
        <f>C40-V40</f>
        <v>0</v>
      </c>
    </row>
    <row r="42" spans="1:24" ht="15" x14ac:dyDescent="0.2">
      <c r="A42" s="212"/>
      <c r="B42" s="214"/>
      <c r="C42" s="215"/>
      <c r="D42" s="116">
        <f>D40*$C40</f>
        <v>0</v>
      </c>
      <c r="E42" s="117">
        <f t="shared" ref="E42:U42" si="23">E40*$C40</f>
        <v>0</v>
      </c>
      <c r="F42" s="117">
        <f t="shared" si="23"/>
        <v>0</v>
      </c>
      <c r="G42" s="117">
        <f t="shared" si="23"/>
        <v>0</v>
      </c>
      <c r="H42" s="117">
        <f t="shared" si="23"/>
        <v>0</v>
      </c>
      <c r="I42" s="117">
        <f t="shared" si="23"/>
        <v>0</v>
      </c>
      <c r="J42" s="117">
        <f t="shared" si="23"/>
        <v>0</v>
      </c>
      <c r="K42" s="117">
        <f t="shared" si="23"/>
        <v>0</v>
      </c>
      <c r="L42" s="117">
        <f t="shared" si="23"/>
        <v>0</v>
      </c>
      <c r="M42" s="117">
        <f t="shared" si="23"/>
        <v>0</v>
      </c>
      <c r="N42" s="117">
        <f t="shared" si="23"/>
        <v>0</v>
      </c>
      <c r="O42" s="117">
        <f t="shared" si="23"/>
        <v>0</v>
      </c>
      <c r="P42" s="117">
        <f t="shared" si="23"/>
        <v>0</v>
      </c>
      <c r="Q42" s="117">
        <f t="shared" si="23"/>
        <v>0</v>
      </c>
      <c r="R42" s="117">
        <f t="shared" si="23"/>
        <v>0</v>
      </c>
      <c r="S42" s="117">
        <f t="shared" si="23"/>
        <v>0</v>
      </c>
      <c r="T42" s="117">
        <f t="shared" si="23"/>
        <v>0</v>
      </c>
      <c r="U42" s="117">
        <f t="shared" si="23"/>
        <v>0</v>
      </c>
      <c r="V42" s="118">
        <f>SUM(D40:U40)</f>
        <v>1</v>
      </c>
      <c r="X42" s="119">
        <f>1-V42</f>
        <v>0</v>
      </c>
    </row>
    <row r="43" spans="1:24" ht="15" x14ac:dyDescent="0.2">
      <c r="A43" s="210" t="str">
        <f>RESUMO!A24</f>
        <v>13.0</v>
      </c>
      <c r="B43" s="213" t="str">
        <f>RESUMO!B24</f>
        <v>INSTALAÇÕES ELÉTRICAS</v>
      </c>
      <c r="C43" s="215">
        <f>RESUMO!D24</f>
        <v>0</v>
      </c>
      <c r="D43" s="120"/>
      <c r="E43" s="121"/>
      <c r="F43" s="121"/>
      <c r="G43" s="121"/>
      <c r="H43" s="121"/>
      <c r="I43" s="121"/>
      <c r="J43" s="121"/>
      <c r="K43" s="121">
        <v>0.05</v>
      </c>
      <c r="L43" s="121">
        <v>0.05</v>
      </c>
      <c r="M43" s="121">
        <v>0.1</v>
      </c>
      <c r="N43" s="121">
        <v>0.12</v>
      </c>
      <c r="O43" s="121">
        <v>0.15</v>
      </c>
      <c r="P43" s="121">
        <v>0.2</v>
      </c>
      <c r="Q43" s="121">
        <v>0.16</v>
      </c>
      <c r="R43" s="121">
        <v>0.04</v>
      </c>
      <c r="S43" s="121">
        <v>0.04</v>
      </c>
      <c r="T43" s="121">
        <v>0.04</v>
      </c>
      <c r="U43" s="121">
        <v>0.05</v>
      </c>
      <c r="V43" s="216">
        <f>SUM(D45:U45)</f>
        <v>0</v>
      </c>
    </row>
    <row r="44" spans="1:24" x14ac:dyDescent="0.2">
      <c r="A44" s="211"/>
      <c r="B44" s="214"/>
      <c r="C44" s="215"/>
      <c r="D44" s="113">
        <f>IF(D45&gt;0,1,)</f>
        <v>0</v>
      </c>
      <c r="E44" s="114">
        <f t="shared" ref="E44:U44" si="24">IF(E45&gt;0,1,)</f>
        <v>0</v>
      </c>
      <c r="F44" s="114">
        <f t="shared" si="24"/>
        <v>0</v>
      </c>
      <c r="G44" s="114">
        <f t="shared" si="24"/>
        <v>0</v>
      </c>
      <c r="H44" s="114">
        <f t="shared" si="24"/>
        <v>0</v>
      </c>
      <c r="I44" s="114">
        <f t="shared" si="24"/>
        <v>0</v>
      </c>
      <c r="J44" s="114">
        <f t="shared" si="24"/>
        <v>0</v>
      </c>
      <c r="K44" s="114">
        <f t="shared" si="24"/>
        <v>0</v>
      </c>
      <c r="L44" s="114">
        <f t="shared" si="24"/>
        <v>0</v>
      </c>
      <c r="M44" s="114">
        <f t="shared" si="24"/>
        <v>0</v>
      </c>
      <c r="N44" s="114">
        <f t="shared" si="24"/>
        <v>0</v>
      </c>
      <c r="O44" s="114">
        <f t="shared" si="24"/>
        <v>0</v>
      </c>
      <c r="P44" s="114">
        <f t="shared" si="24"/>
        <v>0</v>
      </c>
      <c r="Q44" s="114">
        <f t="shared" si="24"/>
        <v>0</v>
      </c>
      <c r="R44" s="114">
        <f t="shared" si="24"/>
        <v>0</v>
      </c>
      <c r="S44" s="114">
        <f t="shared" si="24"/>
        <v>0</v>
      </c>
      <c r="T44" s="114">
        <f t="shared" si="24"/>
        <v>0</v>
      </c>
      <c r="U44" s="114">
        <f t="shared" si="24"/>
        <v>0</v>
      </c>
      <c r="V44" s="216"/>
      <c r="X44" s="3">
        <f>C43-V43</f>
        <v>0</v>
      </c>
    </row>
    <row r="45" spans="1:24" ht="15" x14ac:dyDescent="0.2">
      <c r="A45" s="212"/>
      <c r="B45" s="214"/>
      <c r="C45" s="215"/>
      <c r="D45" s="116">
        <f>D43*$C43</f>
        <v>0</v>
      </c>
      <c r="E45" s="117">
        <f t="shared" ref="E45:U45" si="25">E43*$C43</f>
        <v>0</v>
      </c>
      <c r="F45" s="117">
        <f t="shared" si="25"/>
        <v>0</v>
      </c>
      <c r="G45" s="117">
        <f t="shared" si="25"/>
        <v>0</v>
      </c>
      <c r="H45" s="117">
        <f t="shared" si="25"/>
        <v>0</v>
      </c>
      <c r="I45" s="117">
        <f t="shared" si="25"/>
        <v>0</v>
      </c>
      <c r="J45" s="117">
        <f t="shared" si="25"/>
        <v>0</v>
      </c>
      <c r="K45" s="117">
        <f t="shared" si="25"/>
        <v>0</v>
      </c>
      <c r="L45" s="117">
        <f t="shared" si="25"/>
        <v>0</v>
      </c>
      <c r="M45" s="117">
        <f t="shared" si="25"/>
        <v>0</v>
      </c>
      <c r="N45" s="117">
        <f t="shared" si="25"/>
        <v>0</v>
      </c>
      <c r="O45" s="117">
        <f t="shared" si="25"/>
        <v>0</v>
      </c>
      <c r="P45" s="117">
        <f t="shared" si="25"/>
        <v>0</v>
      </c>
      <c r="Q45" s="117">
        <f t="shared" si="25"/>
        <v>0</v>
      </c>
      <c r="R45" s="117">
        <f t="shared" si="25"/>
        <v>0</v>
      </c>
      <c r="S45" s="117">
        <f t="shared" si="25"/>
        <v>0</v>
      </c>
      <c r="T45" s="117">
        <f t="shared" si="25"/>
        <v>0</v>
      </c>
      <c r="U45" s="117">
        <f t="shared" si="25"/>
        <v>0</v>
      </c>
      <c r="V45" s="118">
        <f>SUM(D43:U43)</f>
        <v>1</v>
      </c>
      <c r="X45" s="119">
        <f>1-V45</f>
        <v>0</v>
      </c>
    </row>
    <row r="46" spans="1:24" ht="15" x14ac:dyDescent="0.2">
      <c r="A46" s="210" t="str">
        <f>RESUMO!A25</f>
        <v>14.0</v>
      </c>
      <c r="B46" s="213" t="str">
        <f>RESUMO!B25</f>
        <v>INSTALAÇÕES HIDROSSÁNITARIAS</v>
      </c>
      <c r="C46" s="215">
        <f>RESUMO!D25</f>
        <v>0</v>
      </c>
      <c r="D46" s="120"/>
      <c r="E46" s="121"/>
      <c r="F46" s="121"/>
      <c r="G46" s="121"/>
      <c r="H46" s="121"/>
      <c r="I46" s="121"/>
      <c r="J46" s="121"/>
      <c r="K46" s="121">
        <v>0.05</v>
      </c>
      <c r="L46" s="121">
        <v>0.05</v>
      </c>
      <c r="M46" s="121">
        <v>0.1</v>
      </c>
      <c r="N46" s="121">
        <v>0.12</v>
      </c>
      <c r="O46" s="121">
        <v>0.15</v>
      </c>
      <c r="P46" s="121">
        <v>0.2</v>
      </c>
      <c r="Q46" s="121">
        <v>0.16</v>
      </c>
      <c r="R46" s="121">
        <v>0.04</v>
      </c>
      <c r="S46" s="121">
        <v>0.04</v>
      </c>
      <c r="T46" s="121">
        <v>0.04</v>
      </c>
      <c r="U46" s="121">
        <v>0.05</v>
      </c>
      <c r="V46" s="216">
        <f>SUM(D48:U48)</f>
        <v>0</v>
      </c>
    </row>
    <row r="47" spans="1:24" x14ac:dyDescent="0.2">
      <c r="A47" s="211"/>
      <c r="B47" s="214"/>
      <c r="C47" s="215"/>
      <c r="D47" s="113">
        <f>IF(D48&gt;0,1,)</f>
        <v>0</v>
      </c>
      <c r="E47" s="114">
        <f t="shared" ref="E47:U47" si="26">IF(E48&gt;0,1,)</f>
        <v>0</v>
      </c>
      <c r="F47" s="114">
        <f t="shared" si="26"/>
        <v>0</v>
      </c>
      <c r="G47" s="114">
        <f t="shared" si="26"/>
        <v>0</v>
      </c>
      <c r="H47" s="114">
        <f t="shared" si="26"/>
        <v>0</v>
      </c>
      <c r="I47" s="114">
        <f t="shared" si="26"/>
        <v>0</v>
      </c>
      <c r="J47" s="114">
        <f t="shared" si="26"/>
        <v>0</v>
      </c>
      <c r="K47" s="114">
        <f t="shared" si="26"/>
        <v>0</v>
      </c>
      <c r="L47" s="114">
        <f t="shared" si="26"/>
        <v>0</v>
      </c>
      <c r="M47" s="114">
        <f t="shared" si="26"/>
        <v>0</v>
      </c>
      <c r="N47" s="114">
        <f t="shared" si="26"/>
        <v>0</v>
      </c>
      <c r="O47" s="114">
        <f t="shared" si="26"/>
        <v>0</v>
      </c>
      <c r="P47" s="114">
        <f t="shared" si="26"/>
        <v>0</v>
      </c>
      <c r="Q47" s="114">
        <f t="shared" si="26"/>
        <v>0</v>
      </c>
      <c r="R47" s="114">
        <f t="shared" si="26"/>
        <v>0</v>
      </c>
      <c r="S47" s="114">
        <f t="shared" si="26"/>
        <v>0</v>
      </c>
      <c r="T47" s="114">
        <f t="shared" si="26"/>
        <v>0</v>
      </c>
      <c r="U47" s="114">
        <f t="shared" si="26"/>
        <v>0</v>
      </c>
      <c r="V47" s="216"/>
      <c r="X47" s="3">
        <f>C46-V46</f>
        <v>0</v>
      </c>
    </row>
    <row r="48" spans="1:24" ht="15" x14ac:dyDescent="0.2">
      <c r="A48" s="212"/>
      <c r="B48" s="214"/>
      <c r="C48" s="215"/>
      <c r="D48" s="116">
        <f>D46*$C46</f>
        <v>0</v>
      </c>
      <c r="E48" s="117">
        <f t="shared" ref="E48:U48" si="27">E46*$C46</f>
        <v>0</v>
      </c>
      <c r="F48" s="117">
        <f t="shared" si="27"/>
        <v>0</v>
      </c>
      <c r="G48" s="117">
        <f t="shared" si="27"/>
        <v>0</v>
      </c>
      <c r="H48" s="117">
        <f t="shared" si="27"/>
        <v>0</v>
      </c>
      <c r="I48" s="117">
        <f t="shared" si="27"/>
        <v>0</v>
      </c>
      <c r="J48" s="117">
        <f t="shared" si="27"/>
        <v>0</v>
      </c>
      <c r="K48" s="117">
        <f t="shared" si="27"/>
        <v>0</v>
      </c>
      <c r="L48" s="117">
        <f t="shared" si="27"/>
        <v>0</v>
      </c>
      <c r="M48" s="117">
        <f t="shared" si="27"/>
        <v>0</v>
      </c>
      <c r="N48" s="117">
        <f t="shared" si="27"/>
        <v>0</v>
      </c>
      <c r="O48" s="117">
        <f t="shared" si="27"/>
        <v>0</v>
      </c>
      <c r="P48" s="117">
        <f t="shared" si="27"/>
        <v>0</v>
      </c>
      <c r="Q48" s="117">
        <f t="shared" si="27"/>
        <v>0</v>
      </c>
      <c r="R48" s="117">
        <f t="shared" si="27"/>
        <v>0</v>
      </c>
      <c r="S48" s="117">
        <f t="shared" si="27"/>
        <v>0</v>
      </c>
      <c r="T48" s="117">
        <f t="shared" si="27"/>
        <v>0</v>
      </c>
      <c r="U48" s="117">
        <f t="shared" si="27"/>
        <v>0</v>
      </c>
      <c r="V48" s="118">
        <f>SUM(D46:U46)</f>
        <v>1</v>
      </c>
      <c r="X48" s="119">
        <f>1-V48</f>
        <v>0</v>
      </c>
    </row>
    <row r="49" spans="1:24" ht="15" x14ac:dyDescent="0.2">
      <c r="A49" s="210" t="str">
        <f>RESUMO!A26</f>
        <v>15.0</v>
      </c>
      <c r="B49" s="213" t="str">
        <f>RESUMO!B26</f>
        <v>LOUÇAS E METAIS HIDRAULICOS</v>
      </c>
      <c r="C49" s="215">
        <f>RESUMO!D26</f>
        <v>0</v>
      </c>
      <c r="D49" s="120"/>
      <c r="E49" s="121"/>
      <c r="F49" s="121"/>
      <c r="G49" s="121"/>
      <c r="H49" s="121"/>
      <c r="I49" s="121"/>
      <c r="J49" s="121"/>
      <c r="K49" s="121"/>
      <c r="L49" s="121">
        <v>0.05</v>
      </c>
      <c r="M49" s="121">
        <v>0.1</v>
      </c>
      <c r="N49" s="121">
        <v>0.17</v>
      </c>
      <c r="O49" s="121">
        <v>0.15</v>
      </c>
      <c r="P49" s="121">
        <v>0.2</v>
      </c>
      <c r="Q49" s="121">
        <v>0.16</v>
      </c>
      <c r="R49" s="121">
        <v>0.04</v>
      </c>
      <c r="S49" s="121">
        <v>0.04</v>
      </c>
      <c r="T49" s="121">
        <v>0.04</v>
      </c>
      <c r="U49" s="121">
        <v>0.05</v>
      </c>
      <c r="V49" s="216">
        <f>SUM(D51:U51)</f>
        <v>0</v>
      </c>
    </row>
    <row r="50" spans="1:24" x14ac:dyDescent="0.2">
      <c r="A50" s="211"/>
      <c r="B50" s="214"/>
      <c r="C50" s="215"/>
      <c r="D50" s="113">
        <f>IF(D51&gt;0,1,)</f>
        <v>0</v>
      </c>
      <c r="E50" s="114">
        <f t="shared" ref="E50:U50" si="28">IF(E51&gt;0,1,)</f>
        <v>0</v>
      </c>
      <c r="F50" s="114">
        <f t="shared" si="28"/>
        <v>0</v>
      </c>
      <c r="G50" s="114">
        <f t="shared" si="28"/>
        <v>0</v>
      </c>
      <c r="H50" s="114">
        <f t="shared" si="28"/>
        <v>0</v>
      </c>
      <c r="I50" s="114">
        <f t="shared" si="28"/>
        <v>0</v>
      </c>
      <c r="J50" s="114">
        <f t="shared" si="28"/>
        <v>0</v>
      </c>
      <c r="K50" s="114">
        <f t="shared" si="28"/>
        <v>0</v>
      </c>
      <c r="L50" s="114">
        <f t="shared" si="28"/>
        <v>0</v>
      </c>
      <c r="M50" s="114">
        <f t="shared" si="28"/>
        <v>0</v>
      </c>
      <c r="N50" s="114">
        <f t="shared" si="28"/>
        <v>0</v>
      </c>
      <c r="O50" s="114">
        <f t="shared" si="28"/>
        <v>0</v>
      </c>
      <c r="P50" s="114">
        <f t="shared" si="28"/>
        <v>0</v>
      </c>
      <c r="Q50" s="114">
        <f t="shared" si="28"/>
        <v>0</v>
      </c>
      <c r="R50" s="114">
        <f t="shared" si="28"/>
        <v>0</v>
      </c>
      <c r="S50" s="114">
        <f t="shared" si="28"/>
        <v>0</v>
      </c>
      <c r="T50" s="114">
        <f t="shared" si="28"/>
        <v>0</v>
      </c>
      <c r="U50" s="114">
        <f t="shared" si="28"/>
        <v>0</v>
      </c>
      <c r="V50" s="216"/>
      <c r="X50" s="3">
        <f>C49-V49</f>
        <v>0</v>
      </c>
    </row>
    <row r="51" spans="1:24" ht="15" x14ac:dyDescent="0.2">
      <c r="A51" s="212"/>
      <c r="B51" s="214"/>
      <c r="C51" s="215"/>
      <c r="D51" s="116">
        <f>D49*$C49</f>
        <v>0</v>
      </c>
      <c r="E51" s="117">
        <f t="shared" ref="E51:U51" si="29">E49*$C49</f>
        <v>0</v>
      </c>
      <c r="F51" s="117">
        <f t="shared" si="29"/>
        <v>0</v>
      </c>
      <c r="G51" s="117">
        <f t="shared" si="29"/>
        <v>0</v>
      </c>
      <c r="H51" s="117">
        <f t="shared" si="29"/>
        <v>0</v>
      </c>
      <c r="I51" s="117">
        <f t="shared" si="29"/>
        <v>0</v>
      </c>
      <c r="J51" s="117">
        <f t="shared" si="29"/>
        <v>0</v>
      </c>
      <c r="K51" s="117">
        <f t="shared" si="29"/>
        <v>0</v>
      </c>
      <c r="L51" s="117">
        <f t="shared" si="29"/>
        <v>0</v>
      </c>
      <c r="M51" s="117">
        <f t="shared" si="29"/>
        <v>0</v>
      </c>
      <c r="N51" s="117">
        <f t="shared" si="29"/>
        <v>0</v>
      </c>
      <c r="O51" s="117">
        <f t="shared" si="29"/>
        <v>0</v>
      </c>
      <c r="P51" s="117">
        <f t="shared" si="29"/>
        <v>0</v>
      </c>
      <c r="Q51" s="117">
        <f t="shared" si="29"/>
        <v>0</v>
      </c>
      <c r="R51" s="117">
        <f t="shared" si="29"/>
        <v>0</v>
      </c>
      <c r="S51" s="117">
        <f t="shared" si="29"/>
        <v>0</v>
      </c>
      <c r="T51" s="117">
        <f t="shared" si="29"/>
        <v>0</v>
      </c>
      <c r="U51" s="117">
        <f t="shared" si="29"/>
        <v>0</v>
      </c>
      <c r="V51" s="118">
        <f>SUM(D49:U49)</f>
        <v>1.0000000000000002</v>
      </c>
      <c r="X51" s="119">
        <f>1-V51</f>
        <v>0</v>
      </c>
    </row>
    <row r="52" spans="1:24" ht="15" x14ac:dyDescent="0.2">
      <c r="A52" s="210" t="str">
        <f>RESUMO!A27</f>
        <v>16.0</v>
      </c>
      <c r="B52" s="213" t="str">
        <f>RESUMO!B27</f>
        <v>GASES MEDICINAIS</v>
      </c>
      <c r="C52" s="215">
        <f>RESUMO!D27</f>
        <v>0</v>
      </c>
      <c r="D52" s="120"/>
      <c r="E52" s="121"/>
      <c r="F52" s="121"/>
      <c r="G52" s="121"/>
      <c r="H52" s="121"/>
      <c r="I52" s="121"/>
      <c r="J52" s="121"/>
      <c r="K52" s="121">
        <v>0.05</v>
      </c>
      <c r="L52" s="121">
        <v>0.05</v>
      </c>
      <c r="M52" s="121">
        <v>0.1</v>
      </c>
      <c r="N52" s="121">
        <v>0.12</v>
      </c>
      <c r="O52" s="121">
        <v>0.15</v>
      </c>
      <c r="P52" s="121">
        <v>0.2</v>
      </c>
      <c r="Q52" s="121">
        <v>0.16</v>
      </c>
      <c r="R52" s="121">
        <v>0.04</v>
      </c>
      <c r="S52" s="121">
        <v>0.04</v>
      </c>
      <c r="T52" s="121">
        <v>0.04</v>
      </c>
      <c r="U52" s="121">
        <v>0.05</v>
      </c>
      <c r="V52" s="216">
        <f>SUM(D54:U54)</f>
        <v>0</v>
      </c>
    </row>
    <row r="53" spans="1:24" x14ac:dyDescent="0.2">
      <c r="A53" s="211"/>
      <c r="B53" s="214"/>
      <c r="C53" s="215"/>
      <c r="D53" s="113">
        <f>IF(D54&gt;0,1,)</f>
        <v>0</v>
      </c>
      <c r="E53" s="114">
        <f t="shared" ref="E53:U53" si="30">IF(E54&gt;0,1,)</f>
        <v>0</v>
      </c>
      <c r="F53" s="114">
        <f t="shared" si="30"/>
        <v>0</v>
      </c>
      <c r="G53" s="114">
        <f t="shared" si="30"/>
        <v>0</v>
      </c>
      <c r="H53" s="114">
        <f t="shared" si="30"/>
        <v>0</v>
      </c>
      <c r="I53" s="114">
        <f t="shared" si="30"/>
        <v>0</v>
      </c>
      <c r="J53" s="114">
        <f t="shared" si="30"/>
        <v>0</v>
      </c>
      <c r="K53" s="114">
        <f t="shared" si="30"/>
        <v>0</v>
      </c>
      <c r="L53" s="114">
        <f t="shared" si="30"/>
        <v>0</v>
      </c>
      <c r="M53" s="114">
        <f t="shared" si="30"/>
        <v>0</v>
      </c>
      <c r="N53" s="114">
        <f t="shared" si="30"/>
        <v>0</v>
      </c>
      <c r="O53" s="114">
        <f t="shared" si="30"/>
        <v>0</v>
      </c>
      <c r="P53" s="114">
        <f t="shared" si="30"/>
        <v>0</v>
      </c>
      <c r="Q53" s="114">
        <f t="shared" si="30"/>
        <v>0</v>
      </c>
      <c r="R53" s="114">
        <f t="shared" si="30"/>
        <v>0</v>
      </c>
      <c r="S53" s="114">
        <f t="shared" si="30"/>
        <v>0</v>
      </c>
      <c r="T53" s="114">
        <f t="shared" si="30"/>
        <v>0</v>
      </c>
      <c r="U53" s="114">
        <f t="shared" si="30"/>
        <v>0</v>
      </c>
      <c r="V53" s="216"/>
      <c r="X53" s="3">
        <f>C52-V52</f>
        <v>0</v>
      </c>
    </row>
    <row r="54" spans="1:24" ht="15" x14ac:dyDescent="0.2">
      <c r="A54" s="212"/>
      <c r="B54" s="214"/>
      <c r="C54" s="215"/>
      <c r="D54" s="116">
        <f>D52*$C52</f>
        <v>0</v>
      </c>
      <c r="E54" s="117">
        <f t="shared" ref="E54:U54" si="31">E52*$C52</f>
        <v>0</v>
      </c>
      <c r="F54" s="117">
        <f t="shared" si="31"/>
        <v>0</v>
      </c>
      <c r="G54" s="117">
        <f t="shared" si="31"/>
        <v>0</v>
      </c>
      <c r="H54" s="117">
        <f t="shared" si="31"/>
        <v>0</v>
      </c>
      <c r="I54" s="117">
        <f t="shared" si="31"/>
        <v>0</v>
      </c>
      <c r="J54" s="117">
        <f t="shared" si="31"/>
        <v>0</v>
      </c>
      <c r="K54" s="117">
        <f t="shared" si="31"/>
        <v>0</v>
      </c>
      <c r="L54" s="117">
        <f t="shared" si="31"/>
        <v>0</v>
      </c>
      <c r="M54" s="117">
        <f t="shared" si="31"/>
        <v>0</v>
      </c>
      <c r="N54" s="117">
        <f t="shared" si="31"/>
        <v>0</v>
      </c>
      <c r="O54" s="117">
        <f t="shared" si="31"/>
        <v>0</v>
      </c>
      <c r="P54" s="117">
        <f t="shared" si="31"/>
        <v>0</v>
      </c>
      <c r="Q54" s="117">
        <f t="shared" si="31"/>
        <v>0</v>
      </c>
      <c r="R54" s="117">
        <f t="shared" si="31"/>
        <v>0</v>
      </c>
      <c r="S54" s="117">
        <f t="shared" si="31"/>
        <v>0</v>
      </c>
      <c r="T54" s="117">
        <f t="shared" si="31"/>
        <v>0</v>
      </c>
      <c r="U54" s="117">
        <f t="shared" si="31"/>
        <v>0</v>
      </c>
      <c r="V54" s="118">
        <f>SUM(D52:U52)</f>
        <v>1</v>
      </c>
      <c r="X54" s="119">
        <f>1-V54</f>
        <v>0</v>
      </c>
    </row>
    <row r="55" spans="1:24" s="1" customFormat="1" ht="15" x14ac:dyDescent="0.25">
      <c r="A55" s="210" t="str">
        <f>RESUMO!A28</f>
        <v>17.0</v>
      </c>
      <c r="B55" s="213" t="str">
        <f>RESUMO!B28</f>
        <v>CLIMATIZAÇÃO</v>
      </c>
      <c r="C55" s="215">
        <f>RESUMO!D28</f>
        <v>0</v>
      </c>
      <c r="D55" s="120"/>
      <c r="E55" s="121"/>
      <c r="F55" s="121"/>
      <c r="G55" s="121"/>
      <c r="H55" s="121"/>
      <c r="I55" s="121"/>
      <c r="J55" s="121"/>
      <c r="K55" s="121">
        <v>0.05</v>
      </c>
      <c r="L55" s="121">
        <v>0.05</v>
      </c>
      <c r="M55" s="121">
        <v>0.1</v>
      </c>
      <c r="N55" s="121">
        <v>0.12</v>
      </c>
      <c r="O55" s="121">
        <v>0.15</v>
      </c>
      <c r="P55" s="121">
        <v>0.2</v>
      </c>
      <c r="Q55" s="121">
        <v>0.16</v>
      </c>
      <c r="R55" s="121">
        <v>0.04</v>
      </c>
      <c r="S55" s="121">
        <v>0.04</v>
      </c>
      <c r="T55" s="121">
        <v>0.04</v>
      </c>
      <c r="U55" s="121">
        <v>0.05</v>
      </c>
      <c r="V55" s="216">
        <f>SUM(D57:U57)</f>
        <v>0</v>
      </c>
    </row>
    <row r="56" spans="1:24" s="1" customFormat="1" x14ac:dyDescent="0.2">
      <c r="A56" s="211"/>
      <c r="B56" s="214"/>
      <c r="C56" s="215"/>
      <c r="D56" s="113">
        <f>IF(D57&gt;0,1,)</f>
        <v>0</v>
      </c>
      <c r="E56" s="114">
        <f t="shared" ref="E56:U56" si="32">IF(E57&gt;0,1,)</f>
        <v>0</v>
      </c>
      <c r="F56" s="114">
        <f t="shared" si="32"/>
        <v>0</v>
      </c>
      <c r="G56" s="114">
        <f t="shared" si="32"/>
        <v>0</v>
      </c>
      <c r="H56" s="114">
        <f t="shared" si="32"/>
        <v>0</v>
      </c>
      <c r="I56" s="114">
        <f t="shared" si="32"/>
        <v>0</v>
      </c>
      <c r="J56" s="114">
        <f t="shared" si="32"/>
        <v>0</v>
      </c>
      <c r="K56" s="114">
        <f t="shared" si="32"/>
        <v>0</v>
      </c>
      <c r="L56" s="114">
        <f t="shared" si="32"/>
        <v>0</v>
      </c>
      <c r="M56" s="114">
        <f t="shared" si="32"/>
        <v>0</v>
      </c>
      <c r="N56" s="114">
        <f t="shared" si="32"/>
        <v>0</v>
      </c>
      <c r="O56" s="114">
        <f t="shared" si="32"/>
        <v>0</v>
      </c>
      <c r="P56" s="114">
        <f t="shared" si="32"/>
        <v>0</v>
      </c>
      <c r="Q56" s="114">
        <f t="shared" si="32"/>
        <v>0</v>
      </c>
      <c r="R56" s="114">
        <f t="shared" si="32"/>
        <v>0</v>
      </c>
      <c r="S56" s="114">
        <f t="shared" si="32"/>
        <v>0</v>
      </c>
      <c r="T56" s="114">
        <f t="shared" si="32"/>
        <v>0</v>
      </c>
      <c r="U56" s="114">
        <f t="shared" si="32"/>
        <v>0</v>
      </c>
      <c r="V56" s="216"/>
      <c r="X56" s="3">
        <f>C55-V55</f>
        <v>0</v>
      </c>
    </row>
    <row r="57" spans="1:24" s="1" customFormat="1" ht="15" x14ac:dyDescent="0.2">
      <c r="A57" s="212"/>
      <c r="B57" s="214"/>
      <c r="C57" s="215"/>
      <c r="D57" s="116">
        <f>D55*$C55</f>
        <v>0</v>
      </c>
      <c r="E57" s="117">
        <f t="shared" ref="E57:U57" si="33">E55*$C55</f>
        <v>0</v>
      </c>
      <c r="F57" s="117">
        <f t="shared" si="33"/>
        <v>0</v>
      </c>
      <c r="G57" s="117">
        <f t="shared" si="33"/>
        <v>0</v>
      </c>
      <c r="H57" s="117">
        <f t="shared" si="33"/>
        <v>0</v>
      </c>
      <c r="I57" s="117">
        <f t="shared" si="33"/>
        <v>0</v>
      </c>
      <c r="J57" s="117">
        <f t="shared" si="33"/>
        <v>0</v>
      </c>
      <c r="K57" s="117">
        <f t="shared" si="33"/>
        <v>0</v>
      </c>
      <c r="L57" s="117">
        <f t="shared" si="33"/>
        <v>0</v>
      </c>
      <c r="M57" s="117">
        <f t="shared" si="33"/>
        <v>0</v>
      </c>
      <c r="N57" s="117">
        <f t="shared" si="33"/>
        <v>0</v>
      </c>
      <c r="O57" s="117">
        <f t="shared" si="33"/>
        <v>0</v>
      </c>
      <c r="P57" s="117">
        <f t="shared" si="33"/>
        <v>0</v>
      </c>
      <c r="Q57" s="117">
        <f t="shared" si="33"/>
        <v>0</v>
      </c>
      <c r="R57" s="117">
        <f t="shared" si="33"/>
        <v>0</v>
      </c>
      <c r="S57" s="117">
        <f t="shared" si="33"/>
        <v>0</v>
      </c>
      <c r="T57" s="117">
        <f t="shared" si="33"/>
        <v>0</v>
      </c>
      <c r="U57" s="117">
        <f t="shared" si="33"/>
        <v>0</v>
      </c>
      <c r="V57" s="118">
        <f>SUM(D55:U55)</f>
        <v>1</v>
      </c>
      <c r="X57" s="119">
        <f>1-V57</f>
        <v>0</v>
      </c>
    </row>
    <row r="58" spans="1:24" s="1" customFormat="1" ht="15" x14ac:dyDescent="0.25">
      <c r="A58" s="210" t="str">
        <f>RESUMO!A29</f>
        <v>18.0</v>
      </c>
      <c r="B58" s="213" t="str">
        <f>RESUMO!B29</f>
        <v>PAVIMENTAÇÃO E COMUNICAÇÃO VISUAL</v>
      </c>
      <c r="C58" s="215">
        <f>RESUMO!D29</f>
        <v>0</v>
      </c>
      <c r="D58" s="120"/>
      <c r="E58" s="121"/>
      <c r="F58" s="121"/>
      <c r="G58" s="121"/>
      <c r="H58" s="121"/>
      <c r="I58" s="121"/>
      <c r="J58" s="121"/>
      <c r="K58" s="121"/>
      <c r="L58" s="121"/>
      <c r="M58" s="121"/>
      <c r="N58" s="121"/>
      <c r="O58" s="121">
        <v>0.02</v>
      </c>
      <c r="P58" s="121">
        <v>0.1</v>
      </c>
      <c r="Q58" s="121">
        <v>0.18</v>
      </c>
      <c r="R58" s="121">
        <v>0.25</v>
      </c>
      <c r="S58" s="121">
        <v>0.23</v>
      </c>
      <c r="T58" s="121">
        <v>0.12</v>
      </c>
      <c r="U58" s="121">
        <v>0.1</v>
      </c>
      <c r="V58" s="216">
        <f>SUM(D60:U60)</f>
        <v>0</v>
      </c>
    </row>
    <row r="59" spans="1:24" s="1" customFormat="1" x14ac:dyDescent="0.2">
      <c r="A59" s="211"/>
      <c r="B59" s="214"/>
      <c r="C59" s="215"/>
      <c r="D59" s="113">
        <f>IF(D60&gt;0,1,)</f>
        <v>0</v>
      </c>
      <c r="E59" s="114">
        <f t="shared" ref="E59:U59" si="34">IF(E60&gt;0,1,)</f>
        <v>0</v>
      </c>
      <c r="F59" s="114">
        <f t="shared" si="34"/>
        <v>0</v>
      </c>
      <c r="G59" s="114">
        <f t="shared" si="34"/>
        <v>0</v>
      </c>
      <c r="H59" s="114">
        <f t="shared" si="34"/>
        <v>0</v>
      </c>
      <c r="I59" s="114">
        <f t="shared" si="34"/>
        <v>0</v>
      </c>
      <c r="J59" s="114">
        <f t="shared" si="34"/>
        <v>0</v>
      </c>
      <c r="K59" s="114">
        <f t="shared" si="34"/>
        <v>0</v>
      </c>
      <c r="L59" s="114">
        <f t="shared" si="34"/>
        <v>0</v>
      </c>
      <c r="M59" s="114">
        <f t="shared" si="34"/>
        <v>0</v>
      </c>
      <c r="N59" s="114">
        <f t="shared" si="34"/>
        <v>0</v>
      </c>
      <c r="O59" s="114">
        <f t="shared" si="34"/>
        <v>0</v>
      </c>
      <c r="P59" s="114">
        <f t="shared" si="34"/>
        <v>0</v>
      </c>
      <c r="Q59" s="114">
        <f t="shared" si="34"/>
        <v>0</v>
      </c>
      <c r="R59" s="114">
        <f t="shared" si="34"/>
        <v>0</v>
      </c>
      <c r="S59" s="114">
        <f t="shared" si="34"/>
        <v>0</v>
      </c>
      <c r="T59" s="114">
        <f t="shared" si="34"/>
        <v>0</v>
      </c>
      <c r="U59" s="114">
        <f t="shared" si="34"/>
        <v>0</v>
      </c>
      <c r="V59" s="216"/>
      <c r="X59" s="3">
        <f>C58-V58</f>
        <v>0</v>
      </c>
    </row>
    <row r="60" spans="1:24" s="1" customFormat="1" ht="15" x14ac:dyDescent="0.2">
      <c r="A60" s="212"/>
      <c r="B60" s="214"/>
      <c r="C60" s="215"/>
      <c r="D60" s="116">
        <f>D58*$C58</f>
        <v>0</v>
      </c>
      <c r="E60" s="117">
        <f t="shared" ref="E60:U60" si="35">E58*$C58</f>
        <v>0</v>
      </c>
      <c r="F60" s="117">
        <f t="shared" si="35"/>
        <v>0</v>
      </c>
      <c r="G60" s="117">
        <f t="shared" si="35"/>
        <v>0</v>
      </c>
      <c r="H60" s="117">
        <f t="shared" si="35"/>
        <v>0</v>
      </c>
      <c r="I60" s="117">
        <f t="shared" si="35"/>
        <v>0</v>
      </c>
      <c r="J60" s="117">
        <f t="shared" si="35"/>
        <v>0</v>
      </c>
      <c r="K60" s="117">
        <f t="shared" si="35"/>
        <v>0</v>
      </c>
      <c r="L60" s="117">
        <f t="shared" si="35"/>
        <v>0</v>
      </c>
      <c r="M60" s="117">
        <f t="shared" si="35"/>
        <v>0</v>
      </c>
      <c r="N60" s="117">
        <f t="shared" si="35"/>
        <v>0</v>
      </c>
      <c r="O60" s="117">
        <f t="shared" si="35"/>
        <v>0</v>
      </c>
      <c r="P60" s="117">
        <f t="shared" si="35"/>
        <v>0</v>
      </c>
      <c r="Q60" s="117">
        <f t="shared" si="35"/>
        <v>0</v>
      </c>
      <c r="R60" s="117">
        <f t="shared" si="35"/>
        <v>0</v>
      </c>
      <c r="S60" s="117">
        <f t="shared" si="35"/>
        <v>0</v>
      </c>
      <c r="T60" s="117">
        <f t="shared" si="35"/>
        <v>0</v>
      </c>
      <c r="U60" s="117">
        <f t="shared" si="35"/>
        <v>0</v>
      </c>
      <c r="V60" s="118">
        <f>SUM(D58:U58)</f>
        <v>1</v>
      </c>
      <c r="X60" s="119">
        <f>1-V60</f>
        <v>0</v>
      </c>
    </row>
    <row r="61" spans="1:24" s="1" customFormat="1" ht="15" x14ac:dyDescent="0.25">
      <c r="A61" s="210" t="str">
        <f>RESUMO!A30</f>
        <v>19.0</v>
      </c>
      <c r="B61" s="213" t="str">
        <f>RESUMO!B30</f>
        <v>EQUIPAMENTOS</v>
      </c>
      <c r="C61" s="215">
        <f>RESUMO!D30</f>
        <v>0</v>
      </c>
      <c r="D61" s="120"/>
      <c r="E61" s="121"/>
      <c r="F61" s="121"/>
      <c r="G61" s="121"/>
      <c r="H61" s="121"/>
      <c r="I61" s="121"/>
      <c r="J61" s="121"/>
      <c r="K61" s="121">
        <v>0.02</v>
      </c>
      <c r="L61" s="121">
        <v>0.05</v>
      </c>
      <c r="M61" s="121">
        <v>0.05</v>
      </c>
      <c r="N61" s="121">
        <v>0.1</v>
      </c>
      <c r="O61" s="121">
        <v>0.12</v>
      </c>
      <c r="P61" s="121">
        <v>0.16</v>
      </c>
      <c r="Q61" s="121">
        <v>0.15</v>
      </c>
      <c r="R61" s="121">
        <v>0.15</v>
      </c>
      <c r="S61" s="121">
        <v>0.1</v>
      </c>
      <c r="T61" s="121">
        <v>0.05</v>
      </c>
      <c r="U61" s="121">
        <v>0.05</v>
      </c>
      <c r="V61" s="216">
        <f>SUM(D63:U63)</f>
        <v>0</v>
      </c>
    </row>
    <row r="62" spans="1:24" s="1" customFormat="1" x14ac:dyDescent="0.2">
      <c r="A62" s="211"/>
      <c r="B62" s="214"/>
      <c r="C62" s="215"/>
      <c r="D62" s="113">
        <f t="shared" ref="D62:U62" si="36">IF(D63&gt;0,1,)</f>
        <v>0</v>
      </c>
      <c r="E62" s="114">
        <f t="shared" si="36"/>
        <v>0</v>
      </c>
      <c r="F62" s="114">
        <f t="shared" si="36"/>
        <v>0</v>
      </c>
      <c r="G62" s="114">
        <f t="shared" si="36"/>
        <v>0</v>
      </c>
      <c r="H62" s="114">
        <f t="shared" si="36"/>
        <v>0</v>
      </c>
      <c r="I62" s="114">
        <f t="shared" si="36"/>
        <v>0</v>
      </c>
      <c r="J62" s="114">
        <f t="shared" si="36"/>
        <v>0</v>
      </c>
      <c r="K62" s="114">
        <f t="shared" si="36"/>
        <v>0</v>
      </c>
      <c r="L62" s="114">
        <f t="shared" si="36"/>
        <v>0</v>
      </c>
      <c r="M62" s="114">
        <f t="shared" si="36"/>
        <v>0</v>
      </c>
      <c r="N62" s="114">
        <f t="shared" si="36"/>
        <v>0</v>
      </c>
      <c r="O62" s="114">
        <f t="shared" si="36"/>
        <v>0</v>
      </c>
      <c r="P62" s="114">
        <f t="shared" si="36"/>
        <v>0</v>
      </c>
      <c r="Q62" s="114">
        <f t="shared" si="36"/>
        <v>0</v>
      </c>
      <c r="R62" s="114">
        <f t="shared" si="36"/>
        <v>0</v>
      </c>
      <c r="S62" s="114">
        <f t="shared" si="36"/>
        <v>0</v>
      </c>
      <c r="T62" s="114">
        <f t="shared" si="36"/>
        <v>0</v>
      </c>
      <c r="U62" s="114">
        <f t="shared" si="36"/>
        <v>0</v>
      </c>
      <c r="V62" s="216"/>
      <c r="X62" s="3">
        <f>C61-V61</f>
        <v>0</v>
      </c>
    </row>
    <row r="63" spans="1:24" s="1" customFormat="1" ht="15" x14ac:dyDescent="0.2">
      <c r="A63" s="212"/>
      <c r="B63" s="214"/>
      <c r="C63" s="215"/>
      <c r="D63" s="116">
        <f>D61*$C61</f>
        <v>0</v>
      </c>
      <c r="E63" s="117">
        <f t="shared" ref="E63:U63" si="37">E61*$C61</f>
        <v>0</v>
      </c>
      <c r="F63" s="117">
        <f t="shared" si="37"/>
        <v>0</v>
      </c>
      <c r="G63" s="117">
        <f t="shared" si="37"/>
        <v>0</v>
      </c>
      <c r="H63" s="117">
        <f t="shared" si="37"/>
        <v>0</v>
      </c>
      <c r="I63" s="117">
        <f t="shared" si="37"/>
        <v>0</v>
      </c>
      <c r="J63" s="117">
        <f t="shared" si="37"/>
        <v>0</v>
      </c>
      <c r="K63" s="117">
        <f t="shared" si="37"/>
        <v>0</v>
      </c>
      <c r="L63" s="117">
        <f t="shared" si="37"/>
        <v>0</v>
      </c>
      <c r="M63" s="117">
        <f t="shared" si="37"/>
        <v>0</v>
      </c>
      <c r="N63" s="117">
        <f t="shared" si="37"/>
        <v>0</v>
      </c>
      <c r="O63" s="117">
        <f t="shared" si="37"/>
        <v>0</v>
      </c>
      <c r="P63" s="117">
        <f t="shared" si="37"/>
        <v>0</v>
      </c>
      <c r="Q63" s="117">
        <f t="shared" si="37"/>
        <v>0</v>
      </c>
      <c r="R63" s="117">
        <f t="shared" si="37"/>
        <v>0</v>
      </c>
      <c r="S63" s="117">
        <f t="shared" si="37"/>
        <v>0</v>
      </c>
      <c r="T63" s="117">
        <f t="shared" si="37"/>
        <v>0</v>
      </c>
      <c r="U63" s="117">
        <f t="shared" si="37"/>
        <v>0</v>
      </c>
      <c r="V63" s="118">
        <f>SUM(D61:U61)</f>
        <v>1</v>
      </c>
      <c r="X63" s="119">
        <f>1-V63</f>
        <v>0</v>
      </c>
    </row>
    <row r="64" spans="1:24" s="1" customFormat="1" ht="15" x14ac:dyDescent="0.25">
      <c r="A64" s="210" t="str">
        <f>RESUMO!A31</f>
        <v>20.0</v>
      </c>
      <c r="B64" s="213" t="str">
        <f>RESUMO!B31</f>
        <v>LIMPEZA DE OBRA</v>
      </c>
      <c r="C64" s="215">
        <f>RESUMO!D31</f>
        <v>0</v>
      </c>
      <c r="D64" s="120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>
        <v>0.05</v>
      </c>
      <c r="Q64" s="121">
        <v>0.3</v>
      </c>
      <c r="R64" s="121">
        <v>0.3</v>
      </c>
      <c r="S64" s="121">
        <v>0.15</v>
      </c>
      <c r="T64" s="121">
        <v>0.15</v>
      </c>
      <c r="U64" s="121">
        <v>0.05</v>
      </c>
      <c r="V64" s="216">
        <f>SUM(D66:U66)</f>
        <v>0</v>
      </c>
    </row>
    <row r="65" spans="1:24" s="1" customFormat="1" x14ac:dyDescent="0.2">
      <c r="A65" s="211"/>
      <c r="B65" s="214"/>
      <c r="C65" s="215"/>
      <c r="D65" s="113">
        <f>IF(D66&gt;0,1,)</f>
        <v>0</v>
      </c>
      <c r="E65" s="114">
        <f t="shared" ref="E65:U65" si="38">IF(E66&gt;0,1,)</f>
        <v>0</v>
      </c>
      <c r="F65" s="114">
        <f t="shared" si="38"/>
        <v>0</v>
      </c>
      <c r="G65" s="114">
        <f t="shared" si="38"/>
        <v>0</v>
      </c>
      <c r="H65" s="114">
        <f t="shared" si="38"/>
        <v>0</v>
      </c>
      <c r="I65" s="114">
        <f t="shared" si="38"/>
        <v>0</v>
      </c>
      <c r="J65" s="114">
        <f t="shared" si="38"/>
        <v>0</v>
      </c>
      <c r="K65" s="114">
        <f t="shared" si="38"/>
        <v>0</v>
      </c>
      <c r="L65" s="114">
        <f t="shared" si="38"/>
        <v>0</v>
      </c>
      <c r="M65" s="114">
        <f t="shared" si="38"/>
        <v>0</v>
      </c>
      <c r="N65" s="114">
        <f t="shared" si="38"/>
        <v>0</v>
      </c>
      <c r="O65" s="114">
        <f t="shared" si="38"/>
        <v>0</v>
      </c>
      <c r="P65" s="114">
        <f t="shared" si="38"/>
        <v>0</v>
      </c>
      <c r="Q65" s="114">
        <f t="shared" si="38"/>
        <v>0</v>
      </c>
      <c r="R65" s="114">
        <f t="shared" si="38"/>
        <v>0</v>
      </c>
      <c r="S65" s="114">
        <f t="shared" si="38"/>
        <v>0</v>
      </c>
      <c r="T65" s="114">
        <f t="shared" si="38"/>
        <v>0</v>
      </c>
      <c r="U65" s="114">
        <f t="shared" si="38"/>
        <v>0</v>
      </c>
      <c r="V65" s="216"/>
      <c r="X65" s="3">
        <f>C64-V64</f>
        <v>0</v>
      </c>
    </row>
    <row r="66" spans="1:24" s="1" customFormat="1" ht="15" x14ac:dyDescent="0.2">
      <c r="A66" s="212"/>
      <c r="B66" s="214"/>
      <c r="C66" s="215"/>
      <c r="D66" s="116">
        <f>D64*$C64</f>
        <v>0</v>
      </c>
      <c r="E66" s="117">
        <f t="shared" ref="E66:U66" si="39">E64*$C64</f>
        <v>0</v>
      </c>
      <c r="F66" s="117">
        <f t="shared" si="39"/>
        <v>0</v>
      </c>
      <c r="G66" s="117">
        <f t="shared" si="39"/>
        <v>0</v>
      </c>
      <c r="H66" s="117">
        <f t="shared" si="39"/>
        <v>0</v>
      </c>
      <c r="I66" s="117">
        <f t="shared" si="39"/>
        <v>0</v>
      </c>
      <c r="J66" s="117">
        <f t="shared" si="39"/>
        <v>0</v>
      </c>
      <c r="K66" s="117">
        <f t="shared" si="39"/>
        <v>0</v>
      </c>
      <c r="L66" s="117">
        <f t="shared" si="39"/>
        <v>0</v>
      </c>
      <c r="M66" s="117">
        <f t="shared" si="39"/>
        <v>0</v>
      </c>
      <c r="N66" s="117">
        <f t="shared" si="39"/>
        <v>0</v>
      </c>
      <c r="O66" s="117">
        <f t="shared" si="39"/>
        <v>0</v>
      </c>
      <c r="P66" s="117">
        <f t="shared" si="39"/>
        <v>0</v>
      </c>
      <c r="Q66" s="117">
        <f t="shared" si="39"/>
        <v>0</v>
      </c>
      <c r="R66" s="117">
        <f t="shared" si="39"/>
        <v>0</v>
      </c>
      <c r="S66" s="117">
        <f t="shared" si="39"/>
        <v>0</v>
      </c>
      <c r="T66" s="117">
        <f t="shared" si="39"/>
        <v>0</v>
      </c>
      <c r="U66" s="117">
        <f t="shared" si="39"/>
        <v>0</v>
      </c>
      <c r="V66" s="118">
        <f>SUM(D64:U64)</f>
        <v>1</v>
      </c>
      <c r="X66" s="119">
        <f>1-V66</f>
        <v>0</v>
      </c>
    </row>
    <row r="67" spans="1:24" s="1" customFormat="1" ht="15" x14ac:dyDescent="0.25">
      <c r="A67" s="210" t="str">
        <f>RESUMO!A36</f>
        <v>21.0</v>
      </c>
      <c r="B67" s="213" t="str">
        <f>RESUMO!B36</f>
        <v>ADMINISTRAÇÃO LOCAL</v>
      </c>
      <c r="C67" s="215">
        <f>RESUMO!D36</f>
        <v>0</v>
      </c>
      <c r="D67" s="123">
        <v>5.5599999999999997E-2</v>
      </c>
      <c r="E67" s="124">
        <v>5.5599999999999997E-2</v>
      </c>
      <c r="F67" s="124">
        <v>5.5599999999999997E-2</v>
      </c>
      <c r="G67" s="124">
        <v>5.5599999999999997E-2</v>
      </c>
      <c r="H67" s="124">
        <v>5.5599999999999997E-2</v>
      </c>
      <c r="I67" s="124">
        <v>5.5599999999999997E-2</v>
      </c>
      <c r="J67" s="124">
        <v>5.5599999999999997E-2</v>
      </c>
      <c r="K67" s="124">
        <v>5.5599999999999997E-2</v>
      </c>
      <c r="L67" s="124">
        <v>5.5599999999999997E-2</v>
      </c>
      <c r="M67" s="124">
        <v>5.5599999999999997E-2</v>
      </c>
      <c r="N67" s="124">
        <v>5.5599999999999997E-2</v>
      </c>
      <c r="O67" s="124">
        <v>5.5599999999999997E-2</v>
      </c>
      <c r="P67" s="124">
        <v>5.5599999999999997E-2</v>
      </c>
      <c r="Q67" s="124">
        <v>5.5599999999999997E-2</v>
      </c>
      <c r="R67" s="124">
        <v>5.5599999999999997E-2</v>
      </c>
      <c r="S67" s="124">
        <v>5.5599999999999997E-2</v>
      </c>
      <c r="T67" s="124">
        <v>5.5599999999999997E-2</v>
      </c>
      <c r="U67" s="124">
        <v>5.4800000000000001E-2</v>
      </c>
      <c r="V67" s="216">
        <f>SUM(D69:U69)</f>
        <v>0</v>
      </c>
    </row>
    <row r="68" spans="1:24" s="1" customFormat="1" x14ac:dyDescent="0.2">
      <c r="A68" s="211"/>
      <c r="B68" s="214"/>
      <c r="C68" s="215"/>
      <c r="D68" s="113">
        <f>IF(D69&gt;0,1,)</f>
        <v>0</v>
      </c>
      <c r="E68" s="114">
        <f t="shared" ref="E68:U68" si="40">IF(E69&gt;0,1,)</f>
        <v>0</v>
      </c>
      <c r="F68" s="114">
        <f t="shared" si="40"/>
        <v>0</v>
      </c>
      <c r="G68" s="114">
        <f t="shared" si="40"/>
        <v>0</v>
      </c>
      <c r="H68" s="114">
        <f t="shared" si="40"/>
        <v>0</v>
      </c>
      <c r="I68" s="114">
        <f t="shared" si="40"/>
        <v>0</v>
      </c>
      <c r="J68" s="114">
        <f t="shared" si="40"/>
        <v>0</v>
      </c>
      <c r="K68" s="114">
        <f t="shared" si="40"/>
        <v>0</v>
      </c>
      <c r="L68" s="114">
        <f t="shared" si="40"/>
        <v>0</v>
      </c>
      <c r="M68" s="114">
        <f t="shared" si="40"/>
        <v>0</v>
      </c>
      <c r="N68" s="114">
        <f t="shared" si="40"/>
        <v>0</v>
      </c>
      <c r="O68" s="114">
        <f t="shared" si="40"/>
        <v>0</v>
      </c>
      <c r="P68" s="114">
        <f t="shared" si="40"/>
        <v>0</v>
      </c>
      <c r="Q68" s="114">
        <f t="shared" si="40"/>
        <v>0</v>
      </c>
      <c r="R68" s="114">
        <f t="shared" si="40"/>
        <v>0</v>
      </c>
      <c r="S68" s="114">
        <f t="shared" si="40"/>
        <v>0</v>
      </c>
      <c r="T68" s="114">
        <f t="shared" si="40"/>
        <v>0</v>
      </c>
      <c r="U68" s="114">
        <f t="shared" si="40"/>
        <v>0</v>
      </c>
      <c r="V68" s="216"/>
      <c r="X68" s="3">
        <f>C67-V67</f>
        <v>0</v>
      </c>
    </row>
    <row r="69" spans="1:24" s="1" customFormat="1" ht="15" x14ac:dyDescent="0.2">
      <c r="A69" s="212"/>
      <c r="B69" s="214"/>
      <c r="C69" s="215"/>
      <c r="D69" s="116">
        <f>D67*$C67</f>
        <v>0</v>
      </c>
      <c r="E69" s="117">
        <f t="shared" ref="E69:U69" si="41">E67*$C67</f>
        <v>0</v>
      </c>
      <c r="F69" s="117">
        <f t="shared" si="41"/>
        <v>0</v>
      </c>
      <c r="G69" s="117">
        <f t="shared" si="41"/>
        <v>0</v>
      </c>
      <c r="H69" s="117">
        <f t="shared" si="41"/>
        <v>0</v>
      </c>
      <c r="I69" s="117">
        <f t="shared" si="41"/>
        <v>0</v>
      </c>
      <c r="J69" s="117">
        <f t="shared" si="41"/>
        <v>0</v>
      </c>
      <c r="K69" s="117">
        <f t="shared" si="41"/>
        <v>0</v>
      </c>
      <c r="L69" s="117">
        <f t="shared" si="41"/>
        <v>0</v>
      </c>
      <c r="M69" s="117">
        <f t="shared" si="41"/>
        <v>0</v>
      </c>
      <c r="N69" s="117">
        <f t="shared" si="41"/>
        <v>0</v>
      </c>
      <c r="O69" s="117">
        <f t="shared" si="41"/>
        <v>0</v>
      </c>
      <c r="P69" s="117">
        <f t="shared" si="41"/>
        <v>0</v>
      </c>
      <c r="Q69" s="117">
        <f t="shared" si="41"/>
        <v>0</v>
      </c>
      <c r="R69" s="117">
        <f t="shared" si="41"/>
        <v>0</v>
      </c>
      <c r="S69" s="117">
        <f t="shared" si="41"/>
        <v>0</v>
      </c>
      <c r="T69" s="117">
        <f t="shared" si="41"/>
        <v>0</v>
      </c>
      <c r="U69" s="117">
        <f t="shared" si="41"/>
        <v>0</v>
      </c>
      <c r="V69" s="118">
        <f>SUM(D67:U67)</f>
        <v>0.99999999999999978</v>
      </c>
      <c r="X69" s="119">
        <f>1-V69</f>
        <v>0</v>
      </c>
    </row>
    <row r="70" spans="1:24" s="1" customFormat="1" ht="15.75" thickBot="1" x14ac:dyDescent="0.3">
      <c r="A70" s="122"/>
      <c r="B70" s="125"/>
      <c r="C70" s="115"/>
      <c r="D70" s="126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  <c r="V70" s="128"/>
    </row>
    <row r="71" spans="1:24" ht="24" customHeight="1" x14ac:dyDescent="0.2">
      <c r="A71" s="205" t="s">
        <v>882</v>
      </c>
      <c r="B71" s="206"/>
      <c r="C71" s="129">
        <f>SUM(C7:C70)</f>
        <v>0</v>
      </c>
      <c r="D71" s="130">
        <f>D9+D12+D15+D18+D21+D27+D30+D33+D36+D39+D24+D42+D45+D48+D51+D54+D57+D60+D63+D66+D69</f>
        <v>0</v>
      </c>
      <c r="E71" s="131">
        <f t="shared" ref="E71:U71" si="42">E9+E12+E15+E18+E21+E27+E30+E33+E36+E39+E24+E42+E45+E48+E51+E54+E57+E60+E63+E66+E69</f>
        <v>0</v>
      </c>
      <c r="F71" s="131">
        <f t="shared" si="42"/>
        <v>0</v>
      </c>
      <c r="G71" s="131">
        <f t="shared" si="42"/>
        <v>0</v>
      </c>
      <c r="H71" s="131">
        <f t="shared" si="42"/>
        <v>0</v>
      </c>
      <c r="I71" s="131">
        <f t="shared" si="42"/>
        <v>0</v>
      </c>
      <c r="J71" s="131">
        <f t="shared" si="42"/>
        <v>0</v>
      </c>
      <c r="K71" s="131">
        <f t="shared" si="42"/>
        <v>0</v>
      </c>
      <c r="L71" s="131">
        <f t="shared" si="42"/>
        <v>0</v>
      </c>
      <c r="M71" s="131">
        <f t="shared" si="42"/>
        <v>0</v>
      </c>
      <c r="N71" s="131">
        <f t="shared" si="42"/>
        <v>0</v>
      </c>
      <c r="O71" s="131">
        <f t="shared" si="42"/>
        <v>0</v>
      </c>
      <c r="P71" s="129">
        <f t="shared" si="42"/>
        <v>0</v>
      </c>
      <c r="Q71" s="130">
        <f t="shared" si="42"/>
        <v>0</v>
      </c>
      <c r="R71" s="131">
        <f t="shared" si="42"/>
        <v>0</v>
      </c>
      <c r="S71" s="131">
        <f t="shared" si="42"/>
        <v>0</v>
      </c>
      <c r="T71" s="131">
        <f t="shared" si="42"/>
        <v>0</v>
      </c>
      <c r="U71" s="131">
        <f t="shared" si="42"/>
        <v>0</v>
      </c>
      <c r="V71" s="132">
        <f>V67+V64+V61+V58+V55+V52+V49+V46+V43+V40+V37+V34+V31+V28+V25+V22+V19+V16+V13+V10+V7</f>
        <v>0</v>
      </c>
    </row>
    <row r="72" spans="1:24" ht="24" customHeight="1" thickBot="1" x14ac:dyDescent="0.25">
      <c r="A72" s="207" t="s">
        <v>883</v>
      </c>
      <c r="B72" s="208"/>
      <c r="C72" s="209"/>
      <c r="D72" s="133">
        <f>D71</f>
        <v>0</v>
      </c>
      <c r="E72" s="134">
        <f>D72+E71</f>
        <v>0</v>
      </c>
      <c r="F72" s="134">
        <f t="shared" ref="F72:U72" si="43">E72+F71</f>
        <v>0</v>
      </c>
      <c r="G72" s="134">
        <f t="shared" si="43"/>
        <v>0</v>
      </c>
      <c r="H72" s="134">
        <f t="shared" si="43"/>
        <v>0</v>
      </c>
      <c r="I72" s="134">
        <f t="shared" si="43"/>
        <v>0</v>
      </c>
      <c r="J72" s="134">
        <f t="shared" si="43"/>
        <v>0</v>
      </c>
      <c r="K72" s="134">
        <f t="shared" si="43"/>
        <v>0</v>
      </c>
      <c r="L72" s="134">
        <f t="shared" si="43"/>
        <v>0</v>
      </c>
      <c r="M72" s="134">
        <f t="shared" si="43"/>
        <v>0</v>
      </c>
      <c r="N72" s="134">
        <f t="shared" si="43"/>
        <v>0</v>
      </c>
      <c r="O72" s="134">
        <f t="shared" si="43"/>
        <v>0</v>
      </c>
      <c r="P72" s="135">
        <f t="shared" si="43"/>
        <v>0</v>
      </c>
      <c r="Q72" s="133">
        <f t="shared" si="43"/>
        <v>0</v>
      </c>
      <c r="R72" s="134">
        <f t="shared" si="43"/>
        <v>0</v>
      </c>
      <c r="S72" s="134">
        <f t="shared" si="43"/>
        <v>0</v>
      </c>
      <c r="T72" s="134">
        <f t="shared" si="43"/>
        <v>0</v>
      </c>
      <c r="U72" s="134">
        <f t="shared" si="43"/>
        <v>0</v>
      </c>
      <c r="V72" s="136"/>
    </row>
    <row r="73" spans="1:24" ht="15" thickTop="1" x14ac:dyDescent="0.2">
      <c r="D73" s="119"/>
      <c r="E73" s="119"/>
      <c r="F73" s="119"/>
      <c r="G73" s="119"/>
      <c r="H73" s="119"/>
      <c r="I73" s="119"/>
      <c r="J73" s="119"/>
      <c r="K73" s="119"/>
      <c r="L73" s="119"/>
      <c r="M73" s="119"/>
      <c r="N73" s="119"/>
      <c r="O73" s="119"/>
      <c r="P73" s="119"/>
      <c r="Q73" s="119"/>
      <c r="R73" s="119"/>
      <c r="S73" s="119"/>
      <c r="T73" s="119"/>
      <c r="U73" s="119"/>
      <c r="V73" s="119"/>
    </row>
    <row r="76" spans="1:24" x14ac:dyDescent="0.2">
      <c r="O76" s="3"/>
    </row>
    <row r="77" spans="1:24" x14ac:dyDescent="0.2">
      <c r="O77" s="119"/>
    </row>
  </sheetData>
  <mergeCells count="91">
    <mergeCell ref="B4:C4"/>
    <mergeCell ref="V5:V6"/>
    <mergeCell ref="A5:A6"/>
    <mergeCell ref="B5:B6"/>
    <mergeCell ref="C5:C6"/>
    <mergeCell ref="A7:A9"/>
    <mergeCell ref="B7:B9"/>
    <mergeCell ref="C7:C9"/>
    <mergeCell ref="V7:V8"/>
    <mergeCell ref="A10:A12"/>
    <mergeCell ref="B10:B12"/>
    <mergeCell ref="C10:C12"/>
    <mergeCell ref="V10:V11"/>
    <mergeCell ref="A13:A15"/>
    <mergeCell ref="B13:B15"/>
    <mergeCell ref="C13:C15"/>
    <mergeCell ref="V13:V14"/>
    <mergeCell ref="A16:A18"/>
    <mergeCell ref="B16:B18"/>
    <mergeCell ref="C16:C18"/>
    <mergeCell ref="V16:V17"/>
    <mergeCell ref="A19:A21"/>
    <mergeCell ref="B19:B21"/>
    <mergeCell ref="C19:C21"/>
    <mergeCell ref="V19:V20"/>
    <mergeCell ref="A22:A24"/>
    <mergeCell ref="B22:B24"/>
    <mergeCell ref="C22:C24"/>
    <mergeCell ref="V22:V23"/>
    <mergeCell ref="A25:A27"/>
    <mergeCell ref="B25:B27"/>
    <mergeCell ref="C25:C27"/>
    <mergeCell ref="V25:V26"/>
    <mergeCell ref="A28:A30"/>
    <mergeCell ref="B28:B30"/>
    <mergeCell ref="C28:C30"/>
    <mergeCell ref="V28:V29"/>
    <mergeCell ref="A31:A33"/>
    <mergeCell ref="B31:B33"/>
    <mergeCell ref="C31:C33"/>
    <mergeCell ref="V31:V32"/>
    <mergeCell ref="A34:A36"/>
    <mergeCell ref="B34:B36"/>
    <mergeCell ref="C34:C36"/>
    <mergeCell ref="V34:V35"/>
    <mergeCell ref="B37:B39"/>
    <mergeCell ref="C37:C39"/>
    <mergeCell ref="V37:V38"/>
    <mergeCell ref="A37:A39"/>
    <mergeCell ref="A40:A42"/>
    <mergeCell ref="B40:B42"/>
    <mergeCell ref="C40:C42"/>
    <mergeCell ref="V40:V41"/>
    <mergeCell ref="V43:V44"/>
    <mergeCell ref="A43:A45"/>
    <mergeCell ref="B43:B45"/>
    <mergeCell ref="C43:C45"/>
    <mergeCell ref="A46:A48"/>
    <mergeCell ref="B46:B48"/>
    <mergeCell ref="C46:C48"/>
    <mergeCell ref="V46:V47"/>
    <mergeCell ref="V49:V50"/>
    <mergeCell ref="A49:A51"/>
    <mergeCell ref="B49:B51"/>
    <mergeCell ref="C49:C51"/>
    <mergeCell ref="A52:A54"/>
    <mergeCell ref="B52:B54"/>
    <mergeCell ref="C52:C54"/>
    <mergeCell ref="V52:V53"/>
    <mergeCell ref="V55:V56"/>
    <mergeCell ref="A55:A57"/>
    <mergeCell ref="B55:B57"/>
    <mergeCell ref="C55:C57"/>
    <mergeCell ref="A58:A60"/>
    <mergeCell ref="B58:B60"/>
    <mergeCell ref="C58:C60"/>
    <mergeCell ref="V58:V59"/>
    <mergeCell ref="V67:V68"/>
    <mergeCell ref="A61:A63"/>
    <mergeCell ref="B61:B63"/>
    <mergeCell ref="C61:C63"/>
    <mergeCell ref="V61:V62"/>
    <mergeCell ref="A64:A66"/>
    <mergeCell ref="B64:B66"/>
    <mergeCell ref="C64:C66"/>
    <mergeCell ref="V64:V65"/>
    <mergeCell ref="A71:B71"/>
    <mergeCell ref="A72:C72"/>
    <mergeCell ref="A67:A69"/>
    <mergeCell ref="B67:B69"/>
    <mergeCell ref="C67:C69"/>
  </mergeCells>
  <conditionalFormatting sqref="D8:U8 D11:U11 D14:U14">
    <cfRule type="cellIs" dxfId="20" priority="22" operator="greaterThan">
      <formula>0</formula>
    </cfRule>
    <cfRule type="cellIs" dxfId="19" priority="23" operator="equal">
      <formula>" "</formula>
    </cfRule>
    <cfRule type="cellIs" dxfId="18" priority="24" stopIfTrue="1" operator="equal">
      <formula>" "</formula>
    </cfRule>
  </conditionalFormatting>
  <conditionalFormatting sqref="D17:U17 D20:U20 D23:U23 D26:U26 D29:U29 D32:U32 D35:U35 D38:U38 D41:U41 D44:U44 D47:U47 D50:U50 D53:U53">
    <cfRule type="cellIs" dxfId="17" priority="19" operator="greaterThan">
      <formula>0</formula>
    </cfRule>
    <cfRule type="cellIs" dxfId="16" priority="20" operator="equal">
      <formula>" "</formula>
    </cfRule>
    <cfRule type="cellIs" dxfId="15" priority="21" stopIfTrue="1" operator="equal">
      <formula>" "</formula>
    </cfRule>
  </conditionalFormatting>
  <conditionalFormatting sqref="D56:U56">
    <cfRule type="cellIs" dxfId="14" priority="16" operator="greaterThan">
      <formula>0</formula>
    </cfRule>
    <cfRule type="cellIs" dxfId="13" priority="17" operator="equal">
      <formula>" "</formula>
    </cfRule>
    <cfRule type="cellIs" dxfId="12" priority="18" stopIfTrue="1" operator="equal">
      <formula>" "</formula>
    </cfRule>
  </conditionalFormatting>
  <conditionalFormatting sqref="D59:U59">
    <cfRule type="cellIs" dxfId="11" priority="13" operator="greaterThan">
      <formula>0</formula>
    </cfRule>
    <cfRule type="cellIs" dxfId="10" priority="14" operator="equal">
      <formula>" "</formula>
    </cfRule>
    <cfRule type="cellIs" dxfId="9" priority="15" stopIfTrue="1" operator="equal">
      <formula>" "</formula>
    </cfRule>
  </conditionalFormatting>
  <conditionalFormatting sqref="D62:U62">
    <cfRule type="cellIs" dxfId="8" priority="1" operator="greaterThan">
      <formula>0</formula>
    </cfRule>
    <cfRule type="cellIs" dxfId="7" priority="2" operator="equal">
      <formula>" "</formula>
    </cfRule>
    <cfRule type="cellIs" dxfId="6" priority="3" stopIfTrue="1" operator="equal">
      <formula>" "</formula>
    </cfRule>
  </conditionalFormatting>
  <conditionalFormatting sqref="D65:U65">
    <cfRule type="cellIs" dxfId="5" priority="10" operator="greaterThan">
      <formula>0</formula>
    </cfRule>
    <cfRule type="cellIs" dxfId="4" priority="11" operator="equal">
      <formula>" "</formula>
    </cfRule>
    <cfRule type="cellIs" dxfId="3" priority="12" stopIfTrue="1" operator="equal">
      <formula>" "</formula>
    </cfRule>
  </conditionalFormatting>
  <conditionalFormatting sqref="D68:U68">
    <cfRule type="cellIs" dxfId="2" priority="4" operator="greaterThan">
      <formula>0</formula>
    </cfRule>
    <cfRule type="cellIs" dxfId="1" priority="5" operator="equal">
      <formula>" "</formula>
    </cfRule>
    <cfRule type="cellIs" dxfId="0" priority="6" stopIfTrue="1" operator="equal">
      <formula>" "</formula>
    </cfRule>
  </conditionalFormatting>
  <printOptions horizontalCentered="1" verticalCentered="1"/>
  <pageMargins left="0" right="0" top="0.74803149606299213" bottom="0.74803149606299213" header="0" footer="0"/>
  <pageSetup paperSize="8" scale="64" fitToWidth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7</vt:i4>
      </vt:variant>
    </vt:vector>
  </HeadingPairs>
  <TitlesOfParts>
    <vt:vector size="10" baseType="lpstr">
      <vt:lpstr>RESUMO</vt:lpstr>
      <vt:lpstr>PLANILHA</vt:lpstr>
      <vt:lpstr>CRONOGRAMA</vt:lpstr>
      <vt:lpstr>CRONOGRAMA!Area_de_impressao</vt:lpstr>
      <vt:lpstr>PLANILHA!Area_de_impressao</vt:lpstr>
      <vt:lpstr>RESUMO!Area_de_impressao</vt:lpstr>
      <vt:lpstr>BDI_EQUIPAMENTO</vt:lpstr>
      <vt:lpstr>BDI_SERVIÇO</vt:lpstr>
      <vt:lpstr>CRONOGRAMA!Titulos_de_impressao</vt:lpstr>
      <vt:lpstr>PLANILHA!Titulos_de_impressao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Cristina de Oliveira Gomes Jotten</dc:creator>
  <cp:lastModifiedBy>Geraldo Aniceto Vaz Filho</cp:lastModifiedBy>
  <cp:lastPrinted>2025-10-21T13:55:59Z</cp:lastPrinted>
  <dcterms:created xsi:type="dcterms:W3CDTF">2024-10-18T17:08:18Z</dcterms:created>
  <dcterms:modified xsi:type="dcterms:W3CDTF">2025-10-21T15:20:12Z</dcterms:modified>
</cp:coreProperties>
</file>