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GA\DTE\AME\AME Marilia\LICITAÇÃO OBRA 2025\06 - PLANILHA ORÇAMENTÁRIA\PLANILHA\EDITÁVEL\"/>
    </mc:Choice>
  </mc:AlternateContent>
  <xr:revisionPtr revIDLastSave="0" documentId="13_ncr:1_{D61EEB6F-2283-48E1-81D4-3B7F197717B6}" xr6:coauthVersionLast="47" xr6:coauthVersionMax="47" xr10:uidLastSave="{00000000-0000-0000-0000-000000000000}"/>
  <bookViews>
    <workbookView xWindow="-120" yWindow="-120" windowWidth="29040" windowHeight="15720" tabRatio="661" firstSheet="2" activeTab="4" xr2:uid="{E6BBA437-F45B-43BC-8752-45A9295E1CDE}"/>
  </bookViews>
  <sheets>
    <sheet name="REVISADA" sheetId="17" state="hidden" r:id="rId1"/>
    <sheet name="PLANILHA" sheetId="1" state="hidden" r:id="rId2"/>
    <sheet name="PLANILHA_PLV" sheetId="22" r:id="rId3"/>
    <sheet name="CDHU-198" sheetId="7" state="hidden" r:id="rId4"/>
    <sheet name="RESUMO" sheetId="3" r:id="rId5"/>
    <sheet name="CRONOGRAMA" sheetId="4" r:id="rId6"/>
    <sheet name="CustosUnit EDIF SEM Des Jan25" sheetId="8" state="hidden" r:id="rId7"/>
  </sheets>
  <externalReferences>
    <externalReference r:id="rId8"/>
  </externalReferences>
  <definedNames>
    <definedName name="_xlnm._FilterDatabase" localSheetId="3" hidden="1">'CDHU-198'!$A$8:$G$4094</definedName>
    <definedName name="_xlnm._FilterDatabase" localSheetId="5" hidden="1">CRONOGRAMA!$D$6:$E$68</definedName>
    <definedName name="_xlnm._FilterDatabase" localSheetId="1" hidden="1">PLANILHA!$A$8:$K$692</definedName>
    <definedName name="_xlnm._FilterDatabase" localSheetId="2" hidden="1">PLANILHA_PLV!$A$8:$K$693</definedName>
    <definedName name="_xlnm._FilterDatabase" localSheetId="0" hidden="1">REVISADA!$A$8:$K$709</definedName>
    <definedName name="_xlnm.Print_Area" localSheetId="5">CRONOGRAMA!$A$1:$AB$69</definedName>
    <definedName name="_xlnm.Print_Area" localSheetId="6">'CustosUnit EDIF SEM Des Jan25'!$A$1:$D$2781</definedName>
    <definedName name="_xlnm.Print_Area" localSheetId="1">PLANILHA!$A$1:$K$692</definedName>
    <definedName name="_xlnm.Print_Area" localSheetId="2">PLANILHA_PLV!$A$1:$K$694</definedName>
    <definedName name="_xlnm.Print_Area" localSheetId="4">RESUMO!$A$1:$E$32</definedName>
    <definedName name="_xlnm.Print_Area" localSheetId="0">REVISADA!$A$1:$K$709</definedName>
    <definedName name="BDI_01" localSheetId="2">PLANILHA_PLV!$K$2</definedName>
    <definedName name="BDI_01" localSheetId="0">REVISADA!$K$2</definedName>
    <definedName name="BDI_01">PLANILHA!$K$2</definedName>
    <definedName name="BDI_02" localSheetId="2">PLANILHA_PLV!$K$3</definedName>
    <definedName name="BDI_02" localSheetId="0">REVISADA!$K$3</definedName>
    <definedName name="BDI_02">PLANILHA!$K$3</definedName>
    <definedName name="BDI_EQUIPAMENTO">[1]PLANILHA!$K$3</definedName>
    <definedName name="BDI_SERVIÇO">[1]PLANILHA!$K$2</definedName>
    <definedName name="COMP_SIURB_JUL_18">#N/A</definedName>
    <definedName name="COMP_SIURB_SET_13">#N/A</definedName>
    <definedName name="CPOS">#N/A</definedName>
    <definedName name="EDIF">#N/A</definedName>
    <definedName name="JR_PAGE_ANCHOR_0_1">#REF!</definedName>
    <definedName name="MERCADO">#N/A</definedName>
    <definedName name="MERCADO1">#N/A</definedName>
    <definedName name="SINAPI">#N/A</definedName>
    <definedName name="SIURB">#N/A</definedName>
    <definedName name="_xlnm.Print_Titles" localSheetId="3">'CDHU-198'!$1:$8</definedName>
    <definedName name="_xlnm.Print_Titles" localSheetId="5">CRONOGRAMA!$A:$C,CRONOGRAMA!$1:$4</definedName>
    <definedName name="_xlnm.Print_Titles" localSheetId="6">'CustosUnit EDIF SEM Des Jan25'!$1:$1</definedName>
    <definedName name="_xlnm.Print_Titles" localSheetId="1">PLANILHA!$1:$8</definedName>
    <definedName name="_xlnm.Print_Titles" localSheetId="2">PLANILHA_PLV!$1:$8</definedName>
    <definedName name="_xlnm.Print_Titles" localSheetId="0">REVISADA!$1:$8</definedName>
    <definedName name="TOTAL_GERAL">#REF!</definedName>
    <definedName name="Z_865980F9_7A51_4E14_A9A8_B8134A526061_.wvu.PrintArea" localSheetId="4" hidden="1">RESUMO!$A$1:$E$32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2" l="1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9" i="22"/>
  <c r="I60" i="22"/>
  <c r="I61" i="22"/>
  <c r="I62" i="22"/>
  <c r="I63" i="22"/>
  <c r="I64" i="22"/>
  <c r="I65" i="22"/>
  <c r="I66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9" i="22"/>
  <c r="I90" i="22"/>
  <c r="I91" i="22"/>
  <c r="I92" i="22"/>
  <c r="I93" i="22"/>
  <c r="I94" i="22"/>
  <c r="I96" i="22"/>
  <c r="I97" i="22"/>
  <c r="I98" i="22"/>
  <c r="I99" i="22"/>
  <c r="I100" i="22"/>
  <c r="I101" i="22"/>
  <c r="I102" i="22"/>
  <c r="I104" i="22"/>
  <c r="I105" i="22"/>
  <c r="I106" i="22"/>
  <c r="I107" i="22"/>
  <c r="I108" i="22"/>
  <c r="I109" i="22"/>
  <c r="I110" i="22"/>
  <c r="I111" i="22"/>
  <c r="I112" i="22"/>
  <c r="I113" i="22"/>
  <c r="I114" i="22"/>
  <c r="I116" i="22"/>
  <c r="I117" i="22"/>
  <c r="I118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4" i="22"/>
  <c r="I145" i="22"/>
  <c r="I146" i="22"/>
  <c r="I147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2" i="22"/>
  <c r="I323" i="22"/>
  <c r="I324" i="22"/>
  <c r="I325" i="22"/>
  <c r="I326" i="22"/>
  <c r="I327" i="22"/>
  <c r="I328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346" i="22"/>
  <c r="I347" i="22"/>
  <c r="I348" i="22"/>
  <c r="I349" i="22"/>
  <c r="I350" i="22"/>
  <c r="I351" i="22"/>
  <c r="I352" i="22"/>
  <c r="I353" i="22"/>
  <c r="I354" i="22"/>
  <c r="I355" i="22"/>
  <c r="I356" i="22"/>
  <c r="I357" i="22"/>
  <c r="I358" i="22"/>
  <c r="I359" i="22"/>
  <c r="I360" i="22"/>
  <c r="I361" i="22"/>
  <c r="I362" i="22"/>
  <c r="I363" i="22"/>
  <c r="I364" i="22"/>
  <c r="I365" i="22"/>
  <c r="I366" i="22"/>
  <c r="I367" i="22"/>
  <c r="I368" i="22"/>
  <c r="I369" i="22"/>
  <c r="I370" i="22"/>
  <c r="I371" i="22"/>
  <c r="I372" i="22"/>
  <c r="I373" i="22"/>
  <c r="I374" i="22"/>
  <c r="I375" i="22"/>
  <c r="I376" i="22"/>
  <c r="I377" i="22"/>
  <c r="I378" i="22"/>
  <c r="I379" i="22"/>
  <c r="I380" i="22"/>
  <c r="I381" i="22"/>
  <c r="I382" i="22"/>
  <c r="I383" i="22"/>
  <c r="I384" i="22"/>
  <c r="I385" i="22"/>
  <c r="I386" i="22"/>
  <c r="I387" i="22"/>
  <c r="I388" i="22"/>
  <c r="I389" i="22"/>
  <c r="I390" i="22"/>
  <c r="I391" i="22"/>
  <c r="I392" i="22"/>
  <c r="I393" i="22"/>
  <c r="I394" i="22"/>
  <c r="I395" i="22"/>
  <c r="I396" i="22"/>
  <c r="I397" i="22"/>
  <c r="I398" i="22"/>
  <c r="I399" i="22"/>
  <c r="I400" i="22"/>
  <c r="I401" i="22"/>
  <c r="I402" i="22"/>
  <c r="I404" i="22"/>
  <c r="I405" i="22"/>
  <c r="I406" i="22"/>
  <c r="I407" i="22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I466" i="22"/>
  <c r="I467" i="22"/>
  <c r="I468" i="22"/>
  <c r="I469" i="22"/>
  <c r="I470" i="22"/>
  <c r="I471" i="22"/>
  <c r="I472" i="22"/>
  <c r="I473" i="22"/>
  <c r="I474" i="22"/>
  <c r="I475" i="22"/>
  <c r="I476" i="22"/>
  <c r="I477" i="22"/>
  <c r="I478" i="22"/>
  <c r="I479" i="22"/>
  <c r="I480" i="22"/>
  <c r="I481" i="22"/>
  <c r="I482" i="22"/>
  <c r="I483" i="22"/>
  <c r="I484" i="22"/>
  <c r="I485" i="22"/>
  <c r="I486" i="22"/>
  <c r="I487" i="22"/>
  <c r="I488" i="22"/>
  <c r="I489" i="22"/>
  <c r="I490" i="22"/>
  <c r="I491" i="22"/>
  <c r="I492" i="22"/>
  <c r="I493" i="22"/>
  <c r="I494" i="22"/>
  <c r="I495" i="22"/>
  <c r="I496" i="22"/>
  <c r="I497" i="22"/>
  <c r="I498" i="22"/>
  <c r="I499" i="22"/>
  <c r="I500" i="22"/>
  <c r="I501" i="22"/>
  <c r="I502" i="22"/>
  <c r="I503" i="22"/>
  <c r="I504" i="22"/>
  <c r="I505" i="22"/>
  <c r="I507" i="22"/>
  <c r="I508" i="22"/>
  <c r="I509" i="22"/>
  <c r="I510" i="22"/>
  <c r="I511" i="22"/>
  <c r="I512" i="22"/>
  <c r="I513" i="22"/>
  <c r="I514" i="22"/>
  <c r="I515" i="22"/>
  <c r="I516" i="22"/>
  <c r="I517" i="22"/>
  <c r="I518" i="22"/>
  <c r="I519" i="22"/>
  <c r="I520" i="22"/>
  <c r="I521" i="22"/>
  <c r="I522" i="22"/>
  <c r="I523" i="22"/>
  <c r="I524" i="22"/>
  <c r="I525" i="22"/>
  <c r="I526" i="22"/>
  <c r="I527" i="22"/>
  <c r="I528" i="22"/>
  <c r="I529" i="22"/>
  <c r="I530" i="22"/>
  <c r="I531" i="22"/>
  <c r="I532" i="22"/>
  <c r="I533" i="22"/>
  <c r="I534" i="22"/>
  <c r="I535" i="22"/>
  <c r="I536" i="22"/>
  <c r="I537" i="22"/>
  <c r="I538" i="22"/>
  <c r="I539" i="22"/>
  <c r="I540" i="22"/>
  <c r="I541" i="22"/>
  <c r="I542" i="22"/>
  <c r="I543" i="22"/>
  <c r="I544" i="22"/>
  <c r="I546" i="22"/>
  <c r="I547" i="22"/>
  <c r="I548" i="22"/>
  <c r="I549" i="22"/>
  <c r="I550" i="22"/>
  <c r="I551" i="22"/>
  <c r="I552" i="22"/>
  <c r="I553" i="22"/>
  <c r="I554" i="22"/>
  <c r="I555" i="22"/>
  <c r="I556" i="22"/>
  <c r="I557" i="22"/>
  <c r="I558" i="22"/>
  <c r="I559" i="22"/>
  <c r="I560" i="22"/>
  <c r="I561" i="22"/>
  <c r="I562" i="22"/>
  <c r="I563" i="22"/>
  <c r="I564" i="22"/>
  <c r="I565" i="22"/>
  <c r="I566" i="22"/>
  <c r="I567" i="22"/>
  <c r="I568" i="22"/>
  <c r="I569" i="22"/>
  <c r="I570" i="22"/>
  <c r="I571" i="22"/>
  <c r="I572" i="22"/>
  <c r="I573" i="22"/>
  <c r="I574" i="22"/>
  <c r="I576" i="22"/>
  <c r="I577" i="22"/>
  <c r="I578" i="22"/>
  <c r="I579" i="22"/>
  <c r="I580" i="22"/>
  <c r="I581" i="22"/>
  <c r="I582" i="22"/>
  <c r="I583" i="22"/>
  <c r="I584" i="22"/>
  <c r="I585" i="22"/>
  <c r="I586" i="22"/>
  <c r="I587" i="22"/>
  <c r="I588" i="22"/>
  <c r="I589" i="22"/>
  <c r="I590" i="22"/>
  <c r="I591" i="22"/>
  <c r="I592" i="22"/>
  <c r="I593" i="22"/>
  <c r="I594" i="22"/>
  <c r="I595" i="22"/>
  <c r="I596" i="22"/>
  <c r="I597" i="22"/>
  <c r="I598" i="22"/>
  <c r="I599" i="22"/>
  <c r="I600" i="22"/>
  <c r="I601" i="22"/>
  <c r="I602" i="22"/>
  <c r="I603" i="22"/>
  <c r="I604" i="22"/>
  <c r="I605" i="22"/>
  <c r="I606" i="22"/>
  <c r="I607" i="22"/>
  <c r="I608" i="22"/>
  <c r="I609" i="22"/>
  <c r="I610" i="22"/>
  <c r="I611" i="22"/>
  <c r="I612" i="22"/>
  <c r="I613" i="22"/>
  <c r="I614" i="22"/>
  <c r="I615" i="22"/>
  <c r="I616" i="22"/>
  <c r="I617" i="22"/>
  <c r="I618" i="22"/>
  <c r="I619" i="22"/>
  <c r="I620" i="22"/>
  <c r="I621" i="22"/>
  <c r="I622" i="22"/>
  <c r="I623" i="22"/>
  <c r="I624" i="22"/>
  <c r="I625" i="22"/>
  <c r="I626" i="22"/>
  <c r="I627" i="22"/>
  <c r="I628" i="22"/>
  <c r="I629" i="22"/>
  <c r="I630" i="22"/>
  <c r="I631" i="22"/>
  <c r="I632" i="22"/>
  <c r="I633" i="22"/>
  <c r="I634" i="22"/>
  <c r="I635" i="22"/>
  <c r="I636" i="22"/>
  <c r="I637" i="22"/>
  <c r="I638" i="22"/>
  <c r="I639" i="22"/>
  <c r="I640" i="22"/>
  <c r="I641" i="22"/>
  <c r="I642" i="22"/>
  <c r="I643" i="22"/>
  <c r="I644" i="22"/>
  <c r="I645" i="22"/>
  <c r="I647" i="22"/>
  <c r="I648" i="22"/>
  <c r="I649" i="22"/>
  <c r="I650" i="22"/>
  <c r="I651" i="22"/>
  <c r="I652" i="22"/>
  <c r="I653" i="22"/>
  <c r="I654" i="22"/>
  <c r="I655" i="22"/>
  <c r="I656" i="22"/>
  <c r="I657" i="22"/>
  <c r="I658" i="22"/>
  <c r="I659" i="22"/>
  <c r="I660" i="22"/>
  <c r="I661" i="22"/>
  <c r="I662" i="22"/>
  <c r="I663" i="22"/>
  <c r="I664" i="22"/>
  <c r="I665" i="22"/>
  <c r="I666" i="22"/>
  <c r="I667" i="22"/>
  <c r="I668" i="22"/>
  <c r="I669" i="22"/>
  <c r="I670" i="22"/>
  <c r="I671" i="22"/>
  <c r="I672" i="22"/>
  <c r="I673" i="22"/>
  <c r="I674" i="22"/>
  <c r="I675" i="22"/>
  <c r="I676" i="22"/>
  <c r="I677" i="22"/>
  <c r="I678" i="22"/>
  <c r="I679" i="22"/>
  <c r="I680" i="22"/>
  <c r="I681" i="22"/>
  <c r="I682" i="22"/>
  <c r="I684" i="22"/>
  <c r="I685" i="22"/>
  <c r="C1" i="4" l="1"/>
  <c r="A1" i="4"/>
  <c r="C2" i="4"/>
  <c r="B4" i="3" l="1"/>
  <c r="J401" i="22" l="1"/>
  <c r="K401" i="22"/>
  <c r="J400" i="22"/>
  <c r="K400" i="22"/>
  <c r="J399" i="22"/>
  <c r="K399" i="22"/>
  <c r="J398" i="22"/>
  <c r="K398" i="22"/>
  <c r="J211" i="22" l="1"/>
  <c r="K211" i="22" l="1"/>
  <c r="J198" i="22"/>
  <c r="K182" i="22"/>
  <c r="J182" i="22"/>
  <c r="J172" i="22"/>
  <c r="J685" i="22"/>
  <c r="K685" i="22"/>
  <c r="J684" i="22"/>
  <c r="K684" i="22"/>
  <c r="J682" i="22"/>
  <c r="K682" i="22"/>
  <c r="J681" i="22"/>
  <c r="K681" i="22"/>
  <c r="J680" i="22"/>
  <c r="K680" i="22"/>
  <c r="J679" i="22"/>
  <c r="K679" i="22"/>
  <c r="J678" i="22"/>
  <c r="K678" i="22"/>
  <c r="J677" i="22"/>
  <c r="K677" i="22"/>
  <c r="J676" i="22"/>
  <c r="K676" i="22"/>
  <c r="J675" i="22"/>
  <c r="K675" i="22"/>
  <c r="J674" i="22"/>
  <c r="K674" i="22"/>
  <c r="J673" i="22"/>
  <c r="K673" i="22"/>
  <c r="J672" i="22"/>
  <c r="K672" i="22"/>
  <c r="J671" i="22"/>
  <c r="K671" i="22"/>
  <c r="J670" i="22"/>
  <c r="K670" i="22"/>
  <c r="J669" i="22"/>
  <c r="K669" i="22"/>
  <c r="J668" i="22"/>
  <c r="K668" i="22"/>
  <c r="J667" i="22"/>
  <c r="K667" i="22"/>
  <c r="J666" i="22"/>
  <c r="K666" i="22"/>
  <c r="J665" i="22"/>
  <c r="K665" i="22"/>
  <c r="J664" i="22"/>
  <c r="K664" i="22"/>
  <c r="J663" i="22"/>
  <c r="K663" i="22"/>
  <c r="J662" i="22"/>
  <c r="K662" i="22"/>
  <c r="J661" i="22"/>
  <c r="K661" i="22"/>
  <c r="J660" i="22"/>
  <c r="K660" i="22"/>
  <c r="J659" i="22"/>
  <c r="K659" i="22"/>
  <c r="J658" i="22"/>
  <c r="K658" i="22"/>
  <c r="J657" i="22"/>
  <c r="K657" i="22"/>
  <c r="J656" i="22"/>
  <c r="K656" i="22"/>
  <c r="J655" i="22"/>
  <c r="K655" i="22"/>
  <c r="J654" i="22"/>
  <c r="K654" i="22"/>
  <c r="J653" i="22"/>
  <c r="K653" i="22"/>
  <c r="J652" i="22"/>
  <c r="K652" i="22"/>
  <c r="J651" i="22"/>
  <c r="K651" i="22"/>
  <c r="J650" i="22"/>
  <c r="K650" i="22"/>
  <c r="J649" i="22"/>
  <c r="K649" i="22"/>
  <c r="J648" i="22"/>
  <c r="K648" i="22"/>
  <c r="J647" i="22"/>
  <c r="K647" i="22"/>
  <c r="J645" i="22"/>
  <c r="K645" i="22"/>
  <c r="J644" i="22"/>
  <c r="K644" i="22"/>
  <c r="J643" i="22"/>
  <c r="K643" i="22"/>
  <c r="J642" i="22"/>
  <c r="K642" i="22"/>
  <c r="J641" i="22"/>
  <c r="K641" i="22"/>
  <c r="J640" i="22"/>
  <c r="K640" i="22"/>
  <c r="J639" i="22"/>
  <c r="K639" i="22"/>
  <c r="J638" i="22"/>
  <c r="K638" i="22"/>
  <c r="J637" i="22"/>
  <c r="K637" i="22"/>
  <c r="J636" i="22"/>
  <c r="K636" i="22"/>
  <c r="J635" i="22"/>
  <c r="K635" i="22"/>
  <c r="J634" i="22"/>
  <c r="K634" i="22"/>
  <c r="J633" i="22"/>
  <c r="K633" i="22"/>
  <c r="J632" i="22"/>
  <c r="K632" i="22"/>
  <c r="J631" i="22"/>
  <c r="K631" i="22"/>
  <c r="J630" i="22"/>
  <c r="K630" i="22"/>
  <c r="J629" i="22"/>
  <c r="K629" i="22"/>
  <c r="J628" i="22"/>
  <c r="K628" i="22"/>
  <c r="J627" i="22"/>
  <c r="K627" i="22"/>
  <c r="J626" i="22"/>
  <c r="K626" i="22"/>
  <c r="J625" i="22"/>
  <c r="K625" i="22"/>
  <c r="J624" i="22"/>
  <c r="K624" i="22"/>
  <c r="J623" i="22"/>
  <c r="K623" i="22"/>
  <c r="J622" i="22"/>
  <c r="K622" i="22"/>
  <c r="J621" i="22"/>
  <c r="K621" i="22"/>
  <c r="J620" i="22"/>
  <c r="K620" i="22"/>
  <c r="J619" i="22"/>
  <c r="K619" i="22"/>
  <c r="J618" i="22"/>
  <c r="K618" i="22"/>
  <c r="J617" i="22"/>
  <c r="K617" i="22"/>
  <c r="J616" i="22"/>
  <c r="K616" i="22"/>
  <c r="J615" i="22"/>
  <c r="K615" i="22"/>
  <c r="J614" i="22"/>
  <c r="K614" i="22"/>
  <c r="J613" i="22"/>
  <c r="K613" i="22"/>
  <c r="J612" i="22"/>
  <c r="K612" i="22"/>
  <c r="J611" i="22"/>
  <c r="K611" i="22"/>
  <c r="J610" i="22"/>
  <c r="K610" i="22"/>
  <c r="J609" i="22"/>
  <c r="K609" i="22"/>
  <c r="J608" i="22"/>
  <c r="K608" i="22"/>
  <c r="J607" i="22"/>
  <c r="K607" i="22"/>
  <c r="J606" i="22"/>
  <c r="K606" i="22"/>
  <c r="J605" i="22"/>
  <c r="K605" i="22"/>
  <c r="J604" i="22"/>
  <c r="K604" i="22"/>
  <c r="J603" i="22"/>
  <c r="K603" i="22"/>
  <c r="J602" i="22"/>
  <c r="K602" i="22"/>
  <c r="J601" i="22"/>
  <c r="K601" i="22"/>
  <c r="J600" i="22"/>
  <c r="K600" i="22"/>
  <c r="J599" i="22"/>
  <c r="K599" i="22"/>
  <c r="J598" i="22"/>
  <c r="K598" i="22"/>
  <c r="J597" i="22"/>
  <c r="K597" i="22"/>
  <c r="J596" i="22"/>
  <c r="K596" i="22"/>
  <c r="J595" i="22"/>
  <c r="K595" i="22"/>
  <c r="J594" i="22"/>
  <c r="K594" i="22"/>
  <c r="J593" i="22"/>
  <c r="K593" i="22"/>
  <c r="J592" i="22"/>
  <c r="K592" i="22"/>
  <c r="J591" i="22"/>
  <c r="K591" i="22"/>
  <c r="J590" i="22"/>
  <c r="K590" i="22"/>
  <c r="J589" i="22"/>
  <c r="K589" i="22"/>
  <c r="J588" i="22"/>
  <c r="K588" i="22"/>
  <c r="J587" i="22"/>
  <c r="K587" i="22"/>
  <c r="J586" i="22"/>
  <c r="K586" i="22"/>
  <c r="J585" i="22"/>
  <c r="K585" i="22"/>
  <c r="J584" i="22"/>
  <c r="K584" i="22"/>
  <c r="J583" i="22"/>
  <c r="K583" i="22"/>
  <c r="J582" i="22"/>
  <c r="K582" i="22"/>
  <c r="J581" i="22"/>
  <c r="K581" i="22"/>
  <c r="J580" i="22"/>
  <c r="K580" i="22"/>
  <c r="J579" i="22"/>
  <c r="K579" i="22"/>
  <c r="J578" i="22"/>
  <c r="K578" i="22"/>
  <c r="J577" i="22"/>
  <c r="K577" i="22"/>
  <c r="J576" i="22"/>
  <c r="K576" i="22"/>
  <c r="J574" i="22"/>
  <c r="K574" i="22"/>
  <c r="J573" i="22"/>
  <c r="K573" i="22"/>
  <c r="J572" i="22"/>
  <c r="K572" i="22"/>
  <c r="J571" i="22"/>
  <c r="K571" i="22"/>
  <c r="J570" i="22"/>
  <c r="K570" i="22"/>
  <c r="J569" i="22"/>
  <c r="K569" i="22"/>
  <c r="J568" i="22"/>
  <c r="K568" i="22"/>
  <c r="J567" i="22"/>
  <c r="K567" i="22"/>
  <c r="J566" i="22"/>
  <c r="K566" i="22"/>
  <c r="J565" i="22"/>
  <c r="K565" i="22"/>
  <c r="J564" i="22"/>
  <c r="K564" i="22"/>
  <c r="J563" i="22"/>
  <c r="K563" i="22"/>
  <c r="J562" i="22"/>
  <c r="K562" i="22"/>
  <c r="J561" i="22"/>
  <c r="K561" i="22"/>
  <c r="J560" i="22"/>
  <c r="K560" i="22"/>
  <c r="J559" i="22"/>
  <c r="K559" i="22"/>
  <c r="J558" i="22"/>
  <c r="K558" i="22"/>
  <c r="J557" i="22"/>
  <c r="K557" i="22"/>
  <c r="J556" i="22"/>
  <c r="K556" i="22"/>
  <c r="J555" i="22"/>
  <c r="K555" i="22"/>
  <c r="J554" i="22"/>
  <c r="K554" i="22"/>
  <c r="J553" i="22"/>
  <c r="K553" i="22"/>
  <c r="J552" i="22"/>
  <c r="K552" i="22"/>
  <c r="J551" i="22"/>
  <c r="K551" i="22"/>
  <c r="J550" i="22"/>
  <c r="K550" i="22"/>
  <c r="J549" i="22"/>
  <c r="K549" i="22"/>
  <c r="J548" i="22"/>
  <c r="K548" i="22"/>
  <c r="J547" i="22"/>
  <c r="K547" i="22"/>
  <c r="J546" i="22"/>
  <c r="K546" i="22"/>
  <c r="J544" i="22"/>
  <c r="K544" i="22"/>
  <c r="J543" i="22"/>
  <c r="K543" i="22"/>
  <c r="J542" i="22"/>
  <c r="K542" i="22"/>
  <c r="J541" i="22"/>
  <c r="K541" i="22"/>
  <c r="J540" i="22"/>
  <c r="K540" i="22"/>
  <c r="J539" i="22"/>
  <c r="K539" i="22"/>
  <c r="J538" i="22"/>
  <c r="K538" i="22"/>
  <c r="J537" i="22"/>
  <c r="K537" i="22"/>
  <c r="J536" i="22"/>
  <c r="K536" i="22"/>
  <c r="J535" i="22"/>
  <c r="K535" i="22"/>
  <c r="J534" i="22"/>
  <c r="K534" i="22"/>
  <c r="J533" i="22"/>
  <c r="K533" i="22"/>
  <c r="J532" i="22"/>
  <c r="K532" i="22"/>
  <c r="J531" i="22"/>
  <c r="K531" i="22"/>
  <c r="J530" i="22"/>
  <c r="K530" i="22"/>
  <c r="J529" i="22"/>
  <c r="K529" i="22"/>
  <c r="J528" i="22"/>
  <c r="K528" i="22"/>
  <c r="J527" i="22"/>
  <c r="K527" i="22"/>
  <c r="J526" i="22"/>
  <c r="K526" i="22"/>
  <c r="J525" i="22"/>
  <c r="K525" i="22"/>
  <c r="J524" i="22"/>
  <c r="K524" i="22"/>
  <c r="J523" i="22"/>
  <c r="K523" i="22"/>
  <c r="J522" i="22"/>
  <c r="K522" i="22"/>
  <c r="J521" i="22"/>
  <c r="K521" i="22"/>
  <c r="J520" i="22"/>
  <c r="K520" i="22"/>
  <c r="J519" i="22"/>
  <c r="K519" i="22"/>
  <c r="J518" i="22"/>
  <c r="K518" i="22"/>
  <c r="J517" i="22"/>
  <c r="K517" i="22"/>
  <c r="J516" i="22"/>
  <c r="K516" i="22"/>
  <c r="J515" i="22"/>
  <c r="K515" i="22"/>
  <c r="J514" i="22"/>
  <c r="K514" i="22"/>
  <c r="J513" i="22"/>
  <c r="K513" i="22"/>
  <c r="J512" i="22"/>
  <c r="K512" i="22"/>
  <c r="J511" i="22"/>
  <c r="K511" i="22"/>
  <c r="J510" i="22"/>
  <c r="K510" i="22"/>
  <c r="J509" i="22"/>
  <c r="K509" i="22"/>
  <c r="J508" i="22"/>
  <c r="K508" i="22"/>
  <c r="J507" i="22"/>
  <c r="K507" i="22"/>
  <c r="J505" i="22"/>
  <c r="K505" i="22"/>
  <c r="J504" i="22"/>
  <c r="K504" i="22"/>
  <c r="J503" i="22"/>
  <c r="K503" i="22"/>
  <c r="J502" i="22"/>
  <c r="K502" i="22"/>
  <c r="J501" i="22"/>
  <c r="K501" i="22"/>
  <c r="J500" i="22"/>
  <c r="K500" i="22"/>
  <c r="J499" i="22"/>
  <c r="K499" i="22"/>
  <c r="J498" i="22"/>
  <c r="K498" i="22"/>
  <c r="J497" i="22"/>
  <c r="K497" i="22"/>
  <c r="J496" i="22"/>
  <c r="K496" i="22"/>
  <c r="J495" i="22"/>
  <c r="K495" i="22"/>
  <c r="J494" i="22"/>
  <c r="K494" i="22"/>
  <c r="J493" i="22"/>
  <c r="K493" i="22"/>
  <c r="J492" i="22"/>
  <c r="K492" i="22"/>
  <c r="J491" i="22"/>
  <c r="K491" i="22"/>
  <c r="J490" i="22"/>
  <c r="K490" i="22"/>
  <c r="J489" i="22"/>
  <c r="K489" i="22"/>
  <c r="J488" i="22"/>
  <c r="K488" i="22"/>
  <c r="J487" i="22"/>
  <c r="K487" i="22"/>
  <c r="J486" i="22"/>
  <c r="K486" i="22"/>
  <c r="J485" i="22"/>
  <c r="K485" i="22"/>
  <c r="J484" i="22"/>
  <c r="K484" i="22"/>
  <c r="J483" i="22"/>
  <c r="K483" i="22"/>
  <c r="J482" i="22"/>
  <c r="K482" i="22"/>
  <c r="J481" i="22"/>
  <c r="K481" i="22"/>
  <c r="J480" i="22"/>
  <c r="K480" i="22"/>
  <c r="J479" i="22"/>
  <c r="K479" i="22"/>
  <c r="J478" i="22"/>
  <c r="K478" i="22"/>
  <c r="J477" i="22"/>
  <c r="K477" i="22"/>
  <c r="J476" i="22"/>
  <c r="K476" i="22"/>
  <c r="J475" i="22"/>
  <c r="K475" i="22"/>
  <c r="J474" i="22"/>
  <c r="K474" i="22"/>
  <c r="J473" i="22"/>
  <c r="K473" i="22"/>
  <c r="J472" i="22"/>
  <c r="K472" i="22"/>
  <c r="J471" i="22"/>
  <c r="K471" i="22"/>
  <c r="J470" i="22"/>
  <c r="K470" i="22"/>
  <c r="J469" i="22"/>
  <c r="K469" i="22"/>
  <c r="J468" i="22"/>
  <c r="K468" i="22"/>
  <c r="J467" i="22"/>
  <c r="K467" i="22"/>
  <c r="J466" i="22"/>
  <c r="K466" i="22"/>
  <c r="J465" i="22"/>
  <c r="K465" i="22"/>
  <c r="J464" i="22"/>
  <c r="K464" i="22"/>
  <c r="J463" i="22"/>
  <c r="K463" i="22"/>
  <c r="J462" i="22"/>
  <c r="K462" i="22"/>
  <c r="J461" i="22"/>
  <c r="K461" i="22"/>
  <c r="J460" i="22"/>
  <c r="K460" i="22"/>
  <c r="J459" i="22"/>
  <c r="K459" i="22"/>
  <c r="J458" i="22"/>
  <c r="K458" i="22"/>
  <c r="J457" i="22"/>
  <c r="K457" i="22"/>
  <c r="J456" i="22"/>
  <c r="K456" i="22"/>
  <c r="J455" i="22"/>
  <c r="K455" i="22"/>
  <c r="J454" i="22"/>
  <c r="K454" i="22"/>
  <c r="J453" i="22"/>
  <c r="K453" i="22"/>
  <c r="J452" i="22"/>
  <c r="K452" i="22"/>
  <c r="J451" i="22"/>
  <c r="K451" i="22"/>
  <c r="J450" i="22"/>
  <c r="K450" i="22"/>
  <c r="J449" i="22"/>
  <c r="K449" i="22"/>
  <c r="J448" i="22"/>
  <c r="K448" i="22"/>
  <c r="J447" i="22"/>
  <c r="K447" i="22"/>
  <c r="J446" i="22"/>
  <c r="K446" i="22"/>
  <c r="J445" i="22"/>
  <c r="K445" i="22"/>
  <c r="J444" i="22"/>
  <c r="K444" i="22"/>
  <c r="J443" i="22"/>
  <c r="K443" i="22"/>
  <c r="J442" i="22"/>
  <c r="K442" i="22"/>
  <c r="J441" i="22"/>
  <c r="K441" i="22"/>
  <c r="J440" i="22"/>
  <c r="K440" i="22"/>
  <c r="J439" i="22"/>
  <c r="K439" i="22"/>
  <c r="J438" i="22"/>
  <c r="K438" i="22"/>
  <c r="J437" i="22"/>
  <c r="K437" i="22"/>
  <c r="J436" i="22"/>
  <c r="K436" i="22"/>
  <c r="J435" i="22"/>
  <c r="K435" i="22"/>
  <c r="J434" i="22"/>
  <c r="K434" i="22"/>
  <c r="J433" i="22"/>
  <c r="K433" i="22"/>
  <c r="J432" i="22"/>
  <c r="K432" i="22"/>
  <c r="J431" i="22"/>
  <c r="K431" i="22"/>
  <c r="J430" i="22"/>
  <c r="K430" i="22"/>
  <c r="J429" i="22"/>
  <c r="K429" i="22"/>
  <c r="J428" i="22"/>
  <c r="K428" i="22"/>
  <c r="J427" i="22"/>
  <c r="K427" i="22"/>
  <c r="J426" i="22"/>
  <c r="K426" i="22"/>
  <c r="J425" i="22"/>
  <c r="K425" i="22"/>
  <c r="J424" i="22"/>
  <c r="K424" i="22"/>
  <c r="J423" i="22"/>
  <c r="K423" i="22"/>
  <c r="J422" i="22"/>
  <c r="K422" i="22"/>
  <c r="J421" i="22"/>
  <c r="K421" i="22"/>
  <c r="J420" i="22"/>
  <c r="K420" i="22"/>
  <c r="J419" i="22"/>
  <c r="K419" i="22"/>
  <c r="J418" i="22"/>
  <c r="K418" i="22"/>
  <c r="J417" i="22"/>
  <c r="K417" i="22"/>
  <c r="J416" i="22"/>
  <c r="K416" i="22"/>
  <c r="J415" i="22"/>
  <c r="K415" i="22"/>
  <c r="J414" i="22"/>
  <c r="K414" i="22"/>
  <c r="J413" i="22"/>
  <c r="K413" i="22"/>
  <c r="J412" i="22"/>
  <c r="K412" i="22"/>
  <c r="J411" i="22"/>
  <c r="K411" i="22"/>
  <c r="J410" i="22"/>
  <c r="K410" i="22"/>
  <c r="J409" i="22"/>
  <c r="K409" i="22"/>
  <c r="J408" i="22"/>
  <c r="K408" i="22"/>
  <c r="J407" i="22"/>
  <c r="K407" i="22"/>
  <c r="J406" i="22"/>
  <c r="K406" i="22"/>
  <c r="J405" i="22"/>
  <c r="K405" i="22"/>
  <c r="J404" i="22"/>
  <c r="K404" i="22"/>
  <c r="J402" i="22"/>
  <c r="K402" i="22"/>
  <c r="J397" i="22"/>
  <c r="K397" i="22"/>
  <c r="J396" i="22"/>
  <c r="K396" i="22"/>
  <c r="J395" i="22"/>
  <c r="K395" i="22"/>
  <c r="J394" i="22"/>
  <c r="K394" i="22"/>
  <c r="J393" i="22"/>
  <c r="K393" i="22"/>
  <c r="J392" i="22"/>
  <c r="K392" i="22"/>
  <c r="J391" i="22"/>
  <c r="K391" i="22"/>
  <c r="J390" i="22"/>
  <c r="K390" i="22"/>
  <c r="J389" i="22"/>
  <c r="K389" i="22"/>
  <c r="J388" i="22"/>
  <c r="K388" i="22"/>
  <c r="J387" i="22"/>
  <c r="K387" i="22"/>
  <c r="J386" i="22"/>
  <c r="K386" i="22"/>
  <c r="J385" i="22"/>
  <c r="K385" i="22"/>
  <c r="J384" i="22"/>
  <c r="K384" i="22"/>
  <c r="J383" i="22"/>
  <c r="K383" i="22"/>
  <c r="J382" i="22"/>
  <c r="K382" i="22"/>
  <c r="J381" i="22"/>
  <c r="K381" i="22"/>
  <c r="J380" i="22"/>
  <c r="K380" i="22"/>
  <c r="J379" i="22"/>
  <c r="K379" i="22"/>
  <c r="J378" i="22"/>
  <c r="K378" i="22"/>
  <c r="J377" i="22"/>
  <c r="K377" i="22"/>
  <c r="J376" i="22"/>
  <c r="K376" i="22"/>
  <c r="J375" i="22"/>
  <c r="K375" i="22"/>
  <c r="J374" i="22"/>
  <c r="K374" i="22"/>
  <c r="J373" i="22"/>
  <c r="K373" i="22"/>
  <c r="J372" i="22"/>
  <c r="K372" i="22"/>
  <c r="J371" i="22"/>
  <c r="K371" i="22"/>
  <c r="J370" i="22"/>
  <c r="K370" i="22"/>
  <c r="J369" i="22"/>
  <c r="K369" i="22"/>
  <c r="J368" i="22"/>
  <c r="K368" i="22"/>
  <c r="J367" i="22"/>
  <c r="K367" i="22"/>
  <c r="J366" i="22"/>
  <c r="K366" i="22"/>
  <c r="J365" i="22"/>
  <c r="K365" i="22"/>
  <c r="J364" i="22"/>
  <c r="K364" i="22"/>
  <c r="J363" i="22"/>
  <c r="K363" i="22"/>
  <c r="J362" i="22"/>
  <c r="K362" i="22"/>
  <c r="J361" i="22"/>
  <c r="K361" i="22"/>
  <c r="J360" i="22"/>
  <c r="K360" i="22"/>
  <c r="J359" i="22"/>
  <c r="K359" i="22"/>
  <c r="J358" i="22"/>
  <c r="K358" i="22"/>
  <c r="J357" i="22"/>
  <c r="K357" i="22"/>
  <c r="J356" i="22"/>
  <c r="K356" i="22"/>
  <c r="J355" i="22"/>
  <c r="K355" i="22"/>
  <c r="J354" i="22"/>
  <c r="K354" i="22"/>
  <c r="J353" i="22"/>
  <c r="K353" i="22"/>
  <c r="J352" i="22"/>
  <c r="K352" i="22"/>
  <c r="J351" i="22"/>
  <c r="K351" i="22"/>
  <c r="J350" i="22"/>
  <c r="K350" i="22"/>
  <c r="J349" i="22"/>
  <c r="K349" i="22"/>
  <c r="J348" i="22"/>
  <c r="K348" i="22"/>
  <c r="J347" i="22"/>
  <c r="K347" i="22"/>
  <c r="J346" i="22"/>
  <c r="K346" i="22"/>
  <c r="J345" i="22"/>
  <c r="K345" i="22"/>
  <c r="J344" i="22"/>
  <c r="K344" i="22"/>
  <c r="J343" i="22"/>
  <c r="K343" i="22"/>
  <c r="J342" i="22"/>
  <c r="K342" i="22"/>
  <c r="J341" i="22"/>
  <c r="K341" i="22"/>
  <c r="J340" i="22"/>
  <c r="K340" i="22"/>
  <c r="J339" i="22"/>
  <c r="K339" i="22"/>
  <c r="J338" i="22"/>
  <c r="K338" i="22"/>
  <c r="J337" i="22"/>
  <c r="K337" i="22"/>
  <c r="J336" i="22"/>
  <c r="K336" i="22"/>
  <c r="J335" i="22"/>
  <c r="K335" i="22"/>
  <c r="J334" i="22"/>
  <c r="K334" i="22"/>
  <c r="J333" i="22"/>
  <c r="K333" i="22"/>
  <c r="J332" i="22"/>
  <c r="K332" i="22"/>
  <c r="J331" i="22"/>
  <c r="K331" i="22"/>
  <c r="J330" i="22"/>
  <c r="K330" i="22"/>
  <c r="J329" i="22"/>
  <c r="K329" i="22"/>
  <c r="J328" i="22"/>
  <c r="K328" i="22"/>
  <c r="J327" i="22"/>
  <c r="K327" i="22"/>
  <c r="J326" i="22"/>
  <c r="K326" i="22"/>
  <c r="J325" i="22"/>
  <c r="K325" i="22"/>
  <c r="J324" i="22"/>
  <c r="K324" i="22"/>
  <c r="J323" i="22"/>
  <c r="K323" i="22"/>
  <c r="J322" i="22"/>
  <c r="K322" i="22"/>
  <c r="J321" i="22"/>
  <c r="K321" i="22"/>
  <c r="J320" i="22"/>
  <c r="K320" i="22"/>
  <c r="J319" i="22"/>
  <c r="K319" i="22"/>
  <c r="J318" i="22"/>
  <c r="K318" i="22"/>
  <c r="J317" i="22"/>
  <c r="K317" i="22"/>
  <c r="J316" i="22"/>
  <c r="K316" i="22"/>
  <c r="J315" i="22"/>
  <c r="K315" i="22"/>
  <c r="J314" i="22"/>
  <c r="K314" i="22"/>
  <c r="J313" i="22"/>
  <c r="K313" i="22"/>
  <c r="J312" i="22"/>
  <c r="K312" i="22"/>
  <c r="J311" i="22"/>
  <c r="K311" i="22"/>
  <c r="J310" i="22"/>
  <c r="K310" i="22"/>
  <c r="J309" i="22"/>
  <c r="K309" i="22"/>
  <c r="J308" i="22"/>
  <c r="K308" i="22"/>
  <c r="J307" i="22"/>
  <c r="K307" i="22"/>
  <c r="J306" i="22"/>
  <c r="K306" i="22"/>
  <c r="J305" i="22"/>
  <c r="K305" i="22"/>
  <c r="J304" i="22"/>
  <c r="K304" i="22"/>
  <c r="J303" i="22"/>
  <c r="K303" i="22"/>
  <c r="J302" i="22"/>
  <c r="K302" i="22"/>
  <c r="J301" i="22"/>
  <c r="K301" i="22"/>
  <c r="J300" i="22"/>
  <c r="K300" i="22"/>
  <c r="J299" i="22"/>
  <c r="K299" i="22"/>
  <c r="J298" i="22"/>
  <c r="K298" i="22"/>
  <c r="J297" i="22"/>
  <c r="K297" i="22"/>
  <c r="J296" i="22"/>
  <c r="K296" i="22"/>
  <c r="J295" i="22"/>
  <c r="K295" i="22"/>
  <c r="J294" i="22"/>
  <c r="K294" i="22"/>
  <c r="J293" i="22"/>
  <c r="K293" i="22"/>
  <c r="J292" i="22"/>
  <c r="K292" i="22"/>
  <c r="J291" i="22"/>
  <c r="K291" i="22"/>
  <c r="J290" i="22"/>
  <c r="K290" i="22"/>
  <c r="J289" i="22"/>
  <c r="K289" i="22"/>
  <c r="J288" i="22"/>
  <c r="K288" i="22"/>
  <c r="J287" i="22"/>
  <c r="K287" i="22"/>
  <c r="J286" i="22"/>
  <c r="K286" i="22"/>
  <c r="J285" i="22"/>
  <c r="K285" i="22"/>
  <c r="J284" i="22"/>
  <c r="K284" i="22"/>
  <c r="J283" i="22"/>
  <c r="K283" i="22"/>
  <c r="J282" i="22"/>
  <c r="K282" i="22"/>
  <c r="J281" i="22"/>
  <c r="K281" i="22"/>
  <c r="J280" i="22"/>
  <c r="K280" i="22"/>
  <c r="J279" i="22"/>
  <c r="K279" i="22"/>
  <c r="J278" i="22"/>
  <c r="K278" i="22"/>
  <c r="J277" i="22"/>
  <c r="K277" i="22"/>
  <c r="J276" i="22"/>
  <c r="K276" i="22"/>
  <c r="J275" i="22"/>
  <c r="K275" i="22"/>
  <c r="J274" i="22"/>
  <c r="K274" i="22"/>
  <c r="J273" i="22"/>
  <c r="K273" i="22"/>
  <c r="J272" i="22"/>
  <c r="K272" i="22"/>
  <c r="J271" i="22"/>
  <c r="K271" i="22"/>
  <c r="J270" i="22"/>
  <c r="K270" i="22"/>
  <c r="J269" i="22"/>
  <c r="K269" i="22"/>
  <c r="J268" i="22"/>
  <c r="K268" i="22"/>
  <c r="J267" i="22"/>
  <c r="K267" i="22"/>
  <c r="J266" i="22"/>
  <c r="K266" i="22"/>
  <c r="J265" i="22"/>
  <c r="K265" i="22"/>
  <c r="J264" i="22"/>
  <c r="K264" i="22"/>
  <c r="J263" i="22"/>
  <c r="K263" i="22"/>
  <c r="J262" i="22"/>
  <c r="K262" i="22"/>
  <c r="J261" i="22"/>
  <c r="K261" i="22"/>
  <c r="J260" i="22"/>
  <c r="K260" i="22"/>
  <c r="J259" i="22"/>
  <c r="K259" i="22"/>
  <c r="J258" i="22"/>
  <c r="K258" i="22"/>
  <c r="J257" i="22"/>
  <c r="K257" i="22"/>
  <c r="J256" i="22"/>
  <c r="K256" i="22"/>
  <c r="J255" i="22"/>
  <c r="K255" i="22"/>
  <c r="J254" i="22"/>
  <c r="K254" i="22"/>
  <c r="J253" i="22"/>
  <c r="K253" i="22"/>
  <c r="J252" i="22"/>
  <c r="K252" i="22"/>
  <c r="J251" i="22"/>
  <c r="K251" i="22"/>
  <c r="J250" i="22"/>
  <c r="K250" i="22"/>
  <c r="J249" i="22"/>
  <c r="K249" i="22"/>
  <c r="J248" i="22"/>
  <c r="K248" i="22"/>
  <c r="J247" i="22"/>
  <c r="K247" i="22"/>
  <c r="J246" i="22"/>
  <c r="K246" i="22"/>
  <c r="J245" i="22"/>
  <c r="K245" i="22"/>
  <c r="J244" i="22"/>
  <c r="K244" i="22"/>
  <c r="J243" i="22"/>
  <c r="K243" i="22"/>
  <c r="J242" i="22"/>
  <c r="K242" i="22"/>
  <c r="J241" i="22"/>
  <c r="K241" i="22"/>
  <c r="J240" i="22"/>
  <c r="K240" i="22"/>
  <c r="J239" i="22"/>
  <c r="K239" i="22"/>
  <c r="J238" i="22"/>
  <c r="K238" i="22"/>
  <c r="J237" i="22"/>
  <c r="K237" i="22"/>
  <c r="J236" i="22"/>
  <c r="K236" i="22"/>
  <c r="J235" i="22"/>
  <c r="K235" i="22"/>
  <c r="J234" i="22"/>
  <c r="K234" i="22"/>
  <c r="J233" i="22"/>
  <c r="K233" i="22"/>
  <c r="J232" i="22"/>
  <c r="K232" i="22"/>
  <c r="J231" i="22"/>
  <c r="K231" i="22"/>
  <c r="J230" i="22"/>
  <c r="K230" i="22"/>
  <c r="J229" i="22"/>
  <c r="K229" i="22"/>
  <c r="J228" i="22"/>
  <c r="K228" i="22"/>
  <c r="J227" i="22"/>
  <c r="K227" i="22"/>
  <c r="J226" i="22"/>
  <c r="K226" i="22"/>
  <c r="J225" i="22"/>
  <c r="K225" i="22"/>
  <c r="J224" i="22"/>
  <c r="K224" i="22"/>
  <c r="J223" i="22"/>
  <c r="K223" i="22"/>
  <c r="J222" i="22"/>
  <c r="K222" i="22"/>
  <c r="J221" i="22"/>
  <c r="K221" i="22"/>
  <c r="J220" i="22"/>
  <c r="K220" i="22"/>
  <c r="J219" i="22"/>
  <c r="K219" i="22"/>
  <c r="J218" i="22"/>
  <c r="K218" i="22"/>
  <c r="J217" i="22"/>
  <c r="K217" i="22"/>
  <c r="J216" i="22"/>
  <c r="K216" i="22"/>
  <c r="J215" i="22"/>
  <c r="K215" i="22"/>
  <c r="J214" i="22"/>
  <c r="K214" i="22"/>
  <c r="J212" i="22"/>
  <c r="K212" i="22"/>
  <c r="J210" i="22"/>
  <c r="K210" i="22"/>
  <c r="J209" i="22"/>
  <c r="K209" i="22"/>
  <c r="J208" i="22"/>
  <c r="K208" i="22"/>
  <c r="J207" i="22"/>
  <c r="K207" i="22"/>
  <c r="J206" i="22"/>
  <c r="K206" i="22"/>
  <c r="J205" i="22"/>
  <c r="K205" i="22"/>
  <c r="J204" i="22"/>
  <c r="K204" i="22"/>
  <c r="J203" i="22"/>
  <c r="K203" i="22"/>
  <c r="J202" i="22"/>
  <c r="K202" i="22"/>
  <c r="J201" i="22"/>
  <c r="K201" i="22"/>
  <c r="J200" i="22"/>
  <c r="K200" i="22"/>
  <c r="J197" i="22"/>
  <c r="K197" i="22"/>
  <c r="J196" i="22"/>
  <c r="K196" i="22"/>
  <c r="J195" i="22"/>
  <c r="K195" i="22"/>
  <c r="J194" i="22"/>
  <c r="K194" i="22"/>
  <c r="J193" i="22"/>
  <c r="K193" i="22"/>
  <c r="J192" i="22"/>
  <c r="K192" i="22"/>
  <c r="J191" i="22"/>
  <c r="K191" i="22"/>
  <c r="J190" i="22"/>
  <c r="K190" i="22"/>
  <c r="J189" i="22"/>
  <c r="K189" i="22"/>
  <c r="J188" i="22"/>
  <c r="K188" i="22"/>
  <c r="J187" i="22"/>
  <c r="K187" i="22"/>
  <c r="J186" i="22"/>
  <c r="K186" i="22"/>
  <c r="J185" i="22"/>
  <c r="K185" i="22"/>
  <c r="J184" i="22"/>
  <c r="K184" i="22"/>
  <c r="J183" i="22"/>
  <c r="K183" i="22"/>
  <c r="J181" i="22"/>
  <c r="K181" i="22"/>
  <c r="J180" i="22"/>
  <c r="K180" i="22"/>
  <c r="J179" i="22"/>
  <c r="K179" i="22"/>
  <c r="J178" i="22"/>
  <c r="K178" i="22"/>
  <c r="J177" i="22"/>
  <c r="K177" i="22"/>
  <c r="J176" i="22"/>
  <c r="J175" i="22"/>
  <c r="K175" i="22"/>
  <c r="J174" i="22"/>
  <c r="K174" i="22"/>
  <c r="J173" i="22"/>
  <c r="K173" i="22"/>
  <c r="J171" i="22"/>
  <c r="K171" i="22"/>
  <c r="J170" i="22"/>
  <c r="K170" i="22"/>
  <c r="J169" i="22"/>
  <c r="K169" i="22"/>
  <c r="J168" i="22"/>
  <c r="K168" i="22"/>
  <c r="J167" i="22"/>
  <c r="K167" i="22"/>
  <c r="J166" i="22"/>
  <c r="K166" i="22"/>
  <c r="J165" i="22"/>
  <c r="K165" i="22"/>
  <c r="J164" i="22"/>
  <c r="K164" i="22"/>
  <c r="J163" i="22"/>
  <c r="K163" i="22"/>
  <c r="J162" i="22"/>
  <c r="K162" i="22"/>
  <c r="J161" i="22"/>
  <c r="K161" i="22"/>
  <c r="J160" i="22"/>
  <c r="K160" i="22"/>
  <c r="J159" i="22"/>
  <c r="K159" i="22"/>
  <c r="J158" i="22"/>
  <c r="K158" i="22"/>
  <c r="J157" i="22"/>
  <c r="K157" i="22"/>
  <c r="J156" i="22"/>
  <c r="K156" i="22"/>
  <c r="J155" i="22"/>
  <c r="K155" i="22"/>
  <c r="J154" i="22"/>
  <c r="K154" i="22"/>
  <c r="J153" i="22"/>
  <c r="K153" i="22"/>
  <c r="J152" i="22"/>
  <c r="K152" i="22"/>
  <c r="J151" i="22"/>
  <c r="K151" i="22"/>
  <c r="J150" i="22"/>
  <c r="K150" i="22"/>
  <c r="J149" i="22"/>
  <c r="K149" i="22"/>
  <c r="J147" i="22"/>
  <c r="K147" i="22"/>
  <c r="J146" i="22"/>
  <c r="K146" i="22"/>
  <c r="J145" i="22"/>
  <c r="K145" i="22"/>
  <c r="J144" i="22"/>
  <c r="K144" i="22"/>
  <c r="J142" i="22"/>
  <c r="K142" i="22"/>
  <c r="J141" i="22"/>
  <c r="K141" i="22"/>
  <c r="J140" i="22"/>
  <c r="K140" i="22"/>
  <c r="J139" i="22"/>
  <c r="K139" i="22"/>
  <c r="J138" i="22"/>
  <c r="K138" i="22"/>
  <c r="J137" i="22"/>
  <c r="K137" i="22"/>
  <c r="J136" i="22"/>
  <c r="K136" i="22"/>
  <c r="J135" i="22"/>
  <c r="K135" i="22"/>
  <c r="J134" i="22"/>
  <c r="K134" i="22"/>
  <c r="J133" i="22"/>
  <c r="K133" i="22"/>
  <c r="J132" i="22"/>
  <c r="K132" i="22"/>
  <c r="J131" i="22"/>
  <c r="K131" i="22"/>
  <c r="J130" i="22"/>
  <c r="K130" i="22"/>
  <c r="J129" i="22"/>
  <c r="K129" i="22"/>
  <c r="J128" i="22"/>
  <c r="K128" i="22"/>
  <c r="J127" i="22"/>
  <c r="K127" i="22"/>
  <c r="J126" i="22"/>
  <c r="K126" i="22"/>
  <c r="J125" i="22"/>
  <c r="K125" i="22"/>
  <c r="J124" i="22"/>
  <c r="K124" i="22"/>
  <c r="J123" i="22"/>
  <c r="K123" i="22"/>
  <c r="J122" i="22"/>
  <c r="K122" i="22"/>
  <c r="J121" i="22"/>
  <c r="K121" i="22"/>
  <c r="J120" i="22"/>
  <c r="K120" i="22"/>
  <c r="J118" i="22"/>
  <c r="K118" i="22"/>
  <c r="J117" i="22"/>
  <c r="K117" i="22"/>
  <c r="J116" i="22"/>
  <c r="K116" i="22"/>
  <c r="J114" i="22"/>
  <c r="K114" i="22"/>
  <c r="J113" i="22"/>
  <c r="K113" i="22"/>
  <c r="J112" i="22"/>
  <c r="K112" i="22"/>
  <c r="J111" i="22"/>
  <c r="K111" i="22"/>
  <c r="J110" i="22"/>
  <c r="K110" i="22"/>
  <c r="J109" i="22"/>
  <c r="K109" i="22"/>
  <c r="J108" i="22"/>
  <c r="K108" i="22"/>
  <c r="J107" i="22"/>
  <c r="K107" i="22"/>
  <c r="J106" i="22"/>
  <c r="K106" i="22"/>
  <c r="J105" i="22"/>
  <c r="K105" i="22"/>
  <c r="J104" i="22"/>
  <c r="K104" i="22"/>
  <c r="J102" i="22"/>
  <c r="K102" i="22"/>
  <c r="J101" i="22"/>
  <c r="K101" i="22"/>
  <c r="J100" i="22"/>
  <c r="K100" i="22"/>
  <c r="J99" i="22"/>
  <c r="K99" i="22"/>
  <c r="J98" i="22"/>
  <c r="J97" i="22"/>
  <c r="K97" i="22"/>
  <c r="J96" i="22"/>
  <c r="K96" i="22"/>
  <c r="J94" i="22"/>
  <c r="K94" i="22"/>
  <c r="J93" i="22"/>
  <c r="K93" i="22"/>
  <c r="J92" i="22"/>
  <c r="K92" i="22"/>
  <c r="J91" i="22"/>
  <c r="K91" i="22"/>
  <c r="J90" i="22"/>
  <c r="K90" i="22"/>
  <c r="J89" i="22"/>
  <c r="K89" i="22"/>
  <c r="J87" i="22"/>
  <c r="K87" i="22"/>
  <c r="J86" i="22"/>
  <c r="K86" i="22"/>
  <c r="J85" i="22"/>
  <c r="K85" i="22"/>
  <c r="J84" i="22"/>
  <c r="K84" i="22"/>
  <c r="J83" i="22"/>
  <c r="K83" i="22"/>
  <c r="J82" i="22"/>
  <c r="K82" i="22"/>
  <c r="J81" i="22"/>
  <c r="K81" i="22"/>
  <c r="J80" i="22"/>
  <c r="K80" i="22"/>
  <c r="J79" i="22"/>
  <c r="K79" i="22"/>
  <c r="J78" i="22"/>
  <c r="K78" i="22"/>
  <c r="J77" i="22"/>
  <c r="K77" i="22"/>
  <c r="J76" i="22"/>
  <c r="K76" i="22"/>
  <c r="J75" i="22"/>
  <c r="K75" i="22"/>
  <c r="J74" i="22"/>
  <c r="K74" i="22"/>
  <c r="J73" i="22"/>
  <c r="K73" i="22"/>
  <c r="J72" i="22"/>
  <c r="K72" i="22"/>
  <c r="J71" i="22"/>
  <c r="K71" i="22"/>
  <c r="J70" i="22"/>
  <c r="K70" i="22"/>
  <c r="J69" i="22"/>
  <c r="K69" i="22"/>
  <c r="J68" i="22"/>
  <c r="K68" i="22"/>
  <c r="J66" i="22"/>
  <c r="K66" i="22"/>
  <c r="J65" i="22"/>
  <c r="K65" i="22"/>
  <c r="J64" i="22"/>
  <c r="K64" i="22"/>
  <c r="J63" i="22"/>
  <c r="K63" i="22"/>
  <c r="J62" i="22"/>
  <c r="K62" i="22"/>
  <c r="J61" i="22"/>
  <c r="K61" i="22"/>
  <c r="J60" i="22"/>
  <c r="K60" i="22"/>
  <c r="J59" i="22"/>
  <c r="K59" i="22"/>
  <c r="J57" i="22"/>
  <c r="K57" i="22"/>
  <c r="J56" i="22"/>
  <c r="K56" i="22"/>
  <c r="J55" i="22"/>
  <c r="K55" i="22"/>
  <c r="J54" i="22"/>
  <c r="K54" i="22"/>
  <c r="J53" i="22"/>
  <c r="K53" i="22"/>
  <c r="J52" i="22"/>
  <c r="K52" i="22"/>
  <c r="J51" i="22"/>
  <c r="K51" i="22"/>
  <c r="J50" i="22"/>
  <c r="K50" i="22"/>
  <c r="J49" i="22"/>
  <c r="K49" i="22"/>
  <c r="J48" i="22"/>
  <c r="K48" i="22"/>
  <c r="J47" i="22"/>
  <c r="K47" i="22"/>
  <c r="J46" i="22"/>
  <c r="K46" i="22"/>
  <c r="J45" i="22"/>
  <c r="K45" i="22"/>
  <c r="J44" i="22"/>
  <c r="K44" i="22"/>
  <c r="J43" i="22"/>
  <c r="K43" i="22"/>
  <c r="J42" i="22"/>
  <c r="K42" i="22"/>
  <c r="J41" i="22"/>
  <c r="K41" i="22"/>
  <c r="J40" i="22"/>
  <c r="K40" i="22"/>
  <c r="J39" i="22"/>
  <c r="K39" i="22"/>
  <c r="J38" i="22"/>
  <c r="K38" i="22"/>
  <c r="J36" i="22"/>
  <c r="K36" i="22"/>
  <c r="J35" i="22"/>
  <c r="K35" i="22"/>
  <c r="J34" i="22"/>
  <c r="K34" i="22"/>
  <c r="J33" i="22"/>
  <c r="K33" i="22"/>
  <c r="J32" i="22"/>
  <c r="K32" i="22"/>
  <c r="J31" i="22"/>
  <c r="K31" i="22"/>
  <c r="J30" i="22"/>
  <c r="K30" i="22"/>
  <c r="J29" i="22"/>
  <c r="K29" i="22"/>
  <c r="J28" i="22"/>
  <c r="K28" i="22"/>
  <c r="J27" i="22"/>
  <c r="K27" i="22"/>
  <c r="J26" i="22"/>
  <c r="K26" i="22"/>
  <c r="J25" i="22"/>
  <c r="K25" i="22"/>
  <c r="J24" i="22"/>
  <c r="K24" i="22"/>
  <c r="J23" i="22"/>
  <c r="K23" i="22"/>
  <c r="J22" i="22"/>
  <c r="K22" i="22"/>
  <c r="J21" i="22"/>
  <c r="K21" i="22"/>
  <c r="J20" i="22"/>
  <c r="K20" i="22"/>
  <c r="J19" i="22"/>
  <c r="K19" i="22"/>
  <c r="J18" i="22"/>
  <c r="K18" i="22"/>
  <c r="J17" i="22"/>
  <c r="K17" i="22"/>
  <c r="J16" i="22"/>
  <c r="K16" i="22"/>
  <c r="J15" i="22"/>
  <c r="K15" i="22"/>
  <c r="J14" i="22"/>
  <c r="K14" i="22"/>
  <c r="J13" i="22"/>
  <c r="K13" i="22"/>
  <c r="J12" i="22"/>
  <c r="K12" i="22"/>
  <c r="J11" i="22"/>
  <c r="K11" i="22"/>
  <c r="J10" i="22"/>
  <c r="K10" i="22"/>
  <c r="J148" i="22" l="1"/>
  <c r="K198" i="22"/>
  <c r="J9" i="22"/>
  <c r="J575" i="22"/>
  <c r="J143" i="22"/>
  <c r="K176" i="22"/>
  <c r="J545" i="22"/>
  <c r="K115" i="22"/>
  <c r="J58" i="22"/>
  <c r="J103" i="22"/>
  <c r="K143" i="22"/>
  <c r="K119" i="22"/>
  <c r="J37" i="22"/>
  <c r="K88" i="22"/>
  <c r="J199" i="22"/>
  <c r="J213" i="22"/>
  <c r="J403" i="22"/>
  <c r="J646" i="22"/>
  <c r="J67" i="22"/>
  <c r="J88" i="22"/>
  <c r="J95" i="22"/>
  <c r="K199" i="22"/>
  <c r="J506" i="22"/>
  <c r="K545" i="22"/>
  <c r="K683" i="22"/>
  <c r="K37" i="22"/>
  <c r="K67" i="22"/>
  <c r="K58" i="22"/>
  <c r="K213" i="22"/>
  <c r="K403" i="22"/>
  <c r="K506" i="22"/>
  <c r="K9" i="22"/>
  <c r="K575" i="22"/>
  <c r="K98" i="22"/>
  <c r="K95" i="22" s="1"/>
  <c r="K103" i="22"/>
  <c r="J115" i="22"/>
  <c r="J119" i="22"/>
  <c r="K172" i="22"/>
  <c r="K646" i="22"/>
  <c r="J683" i="22"/>
  <c r="K148" i="22" l="1"/>
  <c r="C17" i="3"/>
  <c r="C14" i="3"/>
  <c r="C25" i="3"/>
  <c r="C12" i="3"/>
  <c r="C9" i="3"/>
  <c r="C20" i="3"/>
  <c r="C18" i="3"/>
  <c r="C16" i="3"/>
  <c r="C26" i="3"/>
  <c r="C15" i="3"/>
  <c r="C27" i="3"/>
  <c r="C23" i="3"/>
  <c r="C24" i="3"/>
  <c r="C10" i="3"/>
  <c r="C13" i="3"/>
  <c r="C22" i="3"/>
  <c r="C11" i="3"/>
  <c r="C19" i="3"/>
  <c r="C21" i="3"/>
  <c r="D13" i="3"/>
  <c r="D20" i="3"/>
  <c r="D26" i="3"/>
  <c r="D9" i="3"/>
  <c r="D19" i="3"/>
  <c r="D15" i="3"/>
  <c r="D18" i="3"/>
  <c r="D22" i="3"/>
  <c r="D12" i="3"/>
  <c r="D14" i="3"/>
  <c r="D21" i="3"/>
  <c r="D24" i="3"/>
  <c r="D17" i="3"/>
  <c r="D25" i="3"/>
  <c r="D16" i="3"/>
  <c r="D23" i="3"/>
  <c r="D11" i="3"/>
  <c r="D10" i="3"/>
  <c r="D27" i="3"/>
  <c r="K691" i="22"/>
  <c r="K689" i="22" s="1"/>
  <c r="K686" i="22"/>
  <c r="K687" i="22"/>
  <c r="J687" i="22"/>
  <c r="D31" i="3" l="1"/>
  <c r="D30" i="3"/>
  <c r="K693" i="22"/>
  <c r="J412" i="17"/>
  <c r="I412" i="17"/>
  <c r="K412" i="17" s="1"/>
  <c r="J411" i="17"/>
  <c r="I411" i="17"/>
  <c r="K411" i="17" s="1"/>
  <c r="J410" i="17"/>
  <c r="I410" i="17"/>
  <c r="K410" i="17" s="1"/>
  <c r="J414" i="17"/>
  <c r="I414" i="17"/>
  <c r="K414" i="17" s="1"/>
  <c r="J413" i="17"/>
  <c r="I413" i="17"/>
  <c r="K413" i="17" s="1"/>
  <c r="J154" i="17"/>
  <c r="I154" i="17"/>
  <c r="K154" i="17" s="1"/>
  <c r="J149" i="17"/>
  <c r="I149" i="17"/>
  <c r="K149" i="17" s="1"/>
  <c r="J148" i="17"/>
  <c r="I148" i="17"/>
  <c r="K148" i="17" s="1"/>
  <c r="I97" i="17"/>
  <c r="K97" i="17" s="1"/>
  <c r="I106" i="17"/>
  <c r="K106" i="17" s="1"/>
  <c r="J106" i="17"/>
  <c r="I58" i="17"/>
  <c r="K58" i="17" s="1"/>
  <c r="J58" i="17"/>
  <c r="F57" i="17"/>
  <c r="F56" i="17" s="1"/>
  <c r="F64" i="17"/>
  <c r="F66" i="17"/>
  <c r="K4" i="22" l="1"/>
  <c r="J97" i="17"/>
  <c r="J422" i="17" l="1"/>
  <c r="I422" i="17"/>
  <c r="K422" i="17" s="1"/>
  <c r="J67" i="17" l="1"/>
  <c r="I67" i="17"/>
  <c r="J66" i="17"/>
  <c r="I66" i="17"/>
  <c r="L60" i="17"/>
  <c r="J526" i="17"/>
  <c r="I526" i="17"/>
  <c r="K526" i="17" s="1"/>
  <c r="J527" i="17"/>
  <c r="I527" i="17"/>
  <c r="K527" i="17" s="1"/>
  <c r="J529" i="17"/>
  <c r="I529" i="17"/>
  <c r="K529" i="17" s="1"/>
  <c r="J528" i="17"/>
  <c r="I528" i="17"/>
  <c r="K528" i="17" s="1"/>
  <c r="F458" i="1"/>
  <c r="K67" i="17" l="1"/>
  <c r="K66" i="17"/>
  <c r="J569" i="17"/>
  <c r="I569" i="17"/>
  <c r="K569" i="17" s="1"/>
  <c r="J712" i="17"/>
  <c r="J701" i="17" l="1"/>
  <c r="I701" i="17"/>
  <c r="K701" i="17" s="1"/>
  <c r="J700" i="17"/>
  <c r="J699" i="17" s="1"/>
  <c r="I700" i="17"/>
  <c r="K700" i="17" s="1"/>
  <c r="J698" i="17"/>
  <c r="I698" i="17"/>
  <c r="K698" i="17" s="1"/>
  <c r="J697" i="17"/>
  <c r="I697" i="17"/>
  <c r="K697" i="17" s="1"/>
  <c r="J696" i="17"/>
  <c r="I696" i="17"/>
  <c r="K696" i="17" s="1"/>
  <c r="J695" i="17"/>
  <c r="I695" i="17"/>
  <c r="K695" i="17" s="1"/>
  <c r="I694" i="17"/>
  <c r="F694" i="17"/>
  <c r="J694" i="17" s="1"/>
  <c r="I693" i="17"/>
  <c r="F693" i="17"/>
  <c r="J693" i="17" s="1"/>
  <c r="I692" i="17"/>
  <c r="F692" i="17"/>
  <c r="J692" i="17" s="1"/>
  <c r="I691" i="17"/>
  <c r="F691" i="17"/>
  <c r="J691" i="17" s="1"/>
  <c r="I690" i="17"/>
  <c r="F690" i="17"/>
  <c r="J690" i="17" s="1"/>
  <c r="I689" i="17"/>
  <c r="F689" i="17"/>
  <c r="J689" i="17" s="1"/>
  <c r="I688" i="17"/>
  <c r="F688" i="17"/>
  <c r="J688" i="17" s="1"/>
  <c r="I687" i="17"/>
  <c r="F687" i="17"/>
  <c r="J687" i="17" s="1"/>
  <c r="I686" i="17"/>
  <c r="F686" i="17"/>
  <c r="J686" i="17" s="1"/>
  <c r="I685" i="17"/>
  <c r="F685" i="17"/>
  <c r="J685" i="17" s="1"/>
  <c r="I684" i="17"/>
  <c r="F684" i="17"/>
  <c r="J684" i="17" s="1"/>
  <c r="I683" i="17"/>
  <c r="F683" i="17"/>
  <c r="J683" i="17" s="1"/>
  <c r="I682" i="17"/>
  <c r="F682" i="17"/>
  <c r="J682" i="17" s="1"/>
  <c r="I681" i="17"/>
  <c r="F681" i="17"/>
  <c r="J681" i="17" s="1"/>
  <c r="I680" i="17"/>
  <c r="F680" i="17"/>
  <c r="J680" i="17" s="1"/>
  <c r="I679" i="17"/>
  <c r="F679" i="17"/>
  <c r="J679" i="17" s="1"/>
  <c r="I678" i="17"/>
  <c r="F678" i="17"/>
  <c r="J678" i="17" s="1"/>
  <c r="I677" i="17"/>
  <c r="F677" i="17"/>
  <c r="J677" i="17" s="1"/>
  <c r="I676" i="17"/>
  <c r="F676" i="17"/>
  <c r="J676" i="17" s="1"/>
  <c r="I675" i="17"/>
  <c r="F675" i="17"/>
  <c r="J675" i="17" s="1"/>
  <c r="I674" i="17"/>
  <c r="F674" i="17"/>
  <c r="J674" i="17" s="1"/>
  <c r="I673" i="17"/>
  <c r="F673" i="17"/>
  <c r="J673" i="17" s="1"/>
  <c r="I672" i="17"/>
  <c r="F672" i="17"/>
  <c r="J672" i="17" s="1"/>
  <c r="I671" i="17"/>
  <c r="F671" i="17"/>
  <c r="J671" i="17" s="1"/>
  <c r="I670" i="17"/>
  <c r="F670" i="17"/>
  <c r="J670" i="17" s="1"/>
  <c r="I669" i="17"/>
  <c r="F669" i="17"/>
  <c r="J669" i="17" s="1"/>
  <c r="I668" i="17"/>
  <c r="F668" i="17"/>
  <c r="J668" i="17" s="1"/>
  <c r="I667" i="17"/>
  <c r="F667" i="17"/>
  <c r="J667" i="17" s="1"/>
  <c r="I666" i="17"/>
  <c r="F666" i="17"/>
  <c r="J666" i="17" s="1"/>
  <c r="I665" i="17"/>
  <c r="F665" i="17"/>
  <c r="J665" i="17" s="1"/>
  <c r="I664" i="17"/>
  <c r="F664" i="17"/>
  <c r="J664" i="17" s="1"/>
  <c r="I663" i="17"/>
  <c r="F663" i="17"/>
  <c r="J663" i="17" s="1"/>
  <c r="J661" i="17"/>
  <c r="I661" i="17"/>
  <c r="K661" i="17" s="1"/>
  <c r="J660" i="17"/>
  <c r="I660" i="17"/>
  <c r="K660" i="17" s="1"/>
  <c r="J659" i="17"/>
  <c r="I659" i="17"/>
  <c r="K659" i="17" s="1"/>
  <c r="I658" i="17"/>
  <c r="F658" i="17"/>
  <c r="K658" i="17" s="1"/>
  <c r="I657" i="17"/>
  <c r="F657" i="17"/>
  <c r="J657" i="17" s="1"/>
  <c r="I656" i="17"/>
  <c r="F656" i="17"/>
  <c r="J656" i="17" s="1"/>
  <c r="I655" i="17"/>
  <c r="F655" i="17"/>
  <c r="J655" i="17" s="1"/>
  <c r="I654" i="17"/>
  <c r="F654" i="17"/>
  <c r="J654" i="17" s="1"/>
  <c r="I653" i="17"/>
  <c r="F653" i="17"/>
  <c r="J653" i="17" s="1"/>
  <c r="I652" i="17"/>
  <c r="F652" i="17"/>
  <c r="I651" i="17"/>
  <c r="F651" i="17"/>
  <c r="J651" i="17" s="1"/>
  <c r="I650" i="17"/>
  <c r="F650" i="17"/>
  <c r="J650" i="17" s="1"/>
  <c r="I649" i="17"/>
  <c r="F649" i="17"/>
  <c r="I648" i="17"/>
  <c r="F648" i="17"/>
  <c r="J648" i="17" s="1"/>
  <c r="I647" i="17"/>
  <c r="F647" i="17"/>
  <c r="J647" i="17" s="1"/>
  <c r="I646" i="17"/>
  <c r="F646" i="17"/>
  <c r="K646" i="17" s="1"/>
  <c r="I645" i="17"/>
  <c r="F645" i="17"/>
  <c r="J645" i="17" s="1"/>
  <c r="I644" i="17"/>
  <c r="F644" i="17"/>
  <c r="J644" i="17" s="1"/>
  <c r="I643" i="17"/>
  <c r="F643" i="17"/>
  <c r="J643" i="17" s="1"/>
  <c r="I642" i="17"/>
  <c r="F642" i="17"/>
  <c r="J642" i="17" s="1"/>
  <c r="I641" i="17"/>
  <c r="F641" i="17"/>
  <c r="J641" i="17" s="1"/>
  <c r="I640" i="17"/>
  <c r="F640" i="17"/>
  <c r="I639" i="17"/>
  <c r="F639" i="17"/>
  <c r="J639" i="17" s="1"/>
  <c r="I638" i="17"/>
  <c r="F638" i="17"/>
  <c r="J638" i="17" s="1"/>
  <c r="I637" i="17"/>
  <c r="F637" i="17"/>
  <c r="J637" i="17" s="1"/>
  <c r="I636" i="17"/>
  <c r="F636" i="17"/>
  <c r="J636" i="17" s="1"/>
  <c r="I635" i="17"/>
  <c r="F635" i="17"/>
  <c r="J635" i="17" s="1"/>
  <c r="I634" i="17"/>
  <c r="F634" i="17"/>
  <c r="I633" i="17"/>
  <c r="F633" i="17"/>
  <c r="J633" i="17" s="1"/>
  <c r="I632" i="17"/>
  <c r="F632" i="17"/>
  <c r="J632" i="17" s="1"/>
  <c r="I631" i="17"/>
  <c r="F631" i="17"/>
  <c r="J631" i="17" s="1"/>
  <c r="I630" i="17"/>
  <c r="F630" i="17"/>
  <c r="J630" i="17" s="1"/>
  <c r="I629" i="17"/>
  <c r="F629" i="17"/>
  <c r="J629" i="17" s="1"/>
  <c r="I628" i="17"/>
  <c r="F628" i="17"/>
  <c r="I627" i="17"/>
  <c r="F627" i="17"/>
  <c r="J627" i="17" s="1"/>
  <c r="I626" i="17"/>
  <c r="F626" i="17"/>
  <c r="J626" i="17" s="1"/>
  <c r="I625" i="17"/>
  <c r="F625" i="17"/>
  <c r="J625" i="17" s="1"/>
  <c r="I624" i="17"/>
  <c r="F624" i="17"/>
  <c r="I623" i="17"/>
  <c r="F623" i="17"/>
  <c r="J623" i="17" s="1"/>
  <c r="I622" i="17"/>
  <c r="F622" i="17"/>
  <c r="K622" i="17" s="1"/>
  <c r="I621" i="17"/>
  <c r="F621" i="17"/>
  <c r="J621" i="17" s="1"/>
  <c r="I620" i="17"/>
  <c r="F620" i="17"/>
  <c r="J620" i="17" s="1"/>
  <c r="I619" i="17"/>
  <c r="F619" i="17"/>
  <c r="J619" i="17" s="1"/>
  <c r="I618" i="17"/>
  <c r="F618" i="17"/>
  <c r="J618" i="17" s="1"/>
  <c r="I617" i="17"/>
  <c r="F617" i="17"/>
  <c r="J617" i="17" s="1"/>
  <c r="I616" i="17"/>
  <c r="F616" i="17"/>
  <c r="I615" i="17"/>
  <c r="F615" i="17"/>
  <c r="J615" i="17" s="1"/>
  <c r="I614" i="17"/>
  <c r="F614" i="17"/>
  <c r="J614" i="17" s="1"/>
  <c r="I613" i="17"/>
  <c r="F613" i="17"/>
  <c r="J613" i="17" s="1"/>
  <c r="I612" i="17"/>
  <c r="F612" i="17"/>
  <c r="J612" i="17" s="1"/>
  <c r="I611" i="17"/>
  <c r="F611" i="17"/>
  <c r="J611" i="17" s="1"/>
  <c r="I610" i="17"/>
  <c r="F610" i="17"/>
  <c r="I609" i="17"/>
  <c r="F609" i="17"/>
  <c r="J609" i="17" s="1"/>
  <c r="I608" i="17"/>
  <c r="F608" i="17"/>
  <c r="J608" i="17" s="1"/>
  <c r="I607" i="17"/>
  <c r="F607" i="17"/>
  <c r="J607" i="17" s="1"/>
  <c r="I606" i="17"/>
  <c r="F606" i="17"/>
  <c r="J606" i="17" s="1"/>
  <c r="I605" i="17"/>
  <c r="F605" i="17"/>
  <c r="J605" i="17" s="1"/>
  <c r="I604" i="17"/>
  <c r="F604" i="17"/>
  <c r="K604" i="17" s="1"/>
  <c r="I603" i="17"/>
  <c r="F603" i="17"/>
  <c r="J603" i="17" s="1"/>
  <c r="I602" i="17"/>
  <c r="F602" i="17"/>
  <c r="J602" i="17" s="1"/>
  <c r="I601" i="17"/>
  <c r="F601" i="17"/>
  <c r="J601" i="17" s="1"/>
  <c r="I600" i="17"/>
  <c r="F600" i="17"/>
  <c r="J600" i="17" s="1"/>
  <c r="I598" i="17"/>
  <c r="F598" i="17"/>
  <c r="J598" i="17" s="1"/>
  <c r="I597" i="17"/>
  <c r="F597" i="17"/>
  <c r="J597" i="17" s="1"/>
  <c r="I596" i="17"/>
  <c r="F596" i="17"/>
  <c r="J596" i="17" s="1"/>
  <c r="I595" i="17"/>
  <c r="F595" i="17"/>
  <c r="J595" i="17" s="1"/>
  <c r="I594" i="17"/>
  <c r="F594" i="17"/>
  <c r="J594" i="17" s="1"/>
  <c r="I593" i="17"/>
  <c r="F593" i="17"/>
  <c r="J593" i="17" s="1"/>
  <c r="I592" i="17"/>
  <c r="F592" i="17"/>
  <c r="J592" i="17" s="1"/>
  <c r="I591" i="17"/>
  <c r="F591" i="17"/>
  <c r="J591" i="17" s="1"/>
  <c r="I590" i="17"/>
  <c r="F590" i="17"/>
  <c r="I589" i="17"/>
  <c r="F589" i="17"/>
  <c r="J589" i="17" s="1"/>
  <c r="I588" i="17"/>
  <c r="F588" i="17"/>
  <c r="J588" i="17" s="1"/>
  <c r="I587" i="17"/>
  <c r="F587" i="17"/>
  <c r="J587" i="17" s="1"/>
  <c r="I586" i="17"/>
  <c r="F586" i="17"/>
  <c r="J586" i="17" s="1"/>
  <c r="I585" i="17"/>
  <c r="F585" i="17"/>
  <c r="J585" i="17" s="1"/>
  <c r="I584" i="17"/>
  <c r="F584" i="17"/>
  <c r="J584" i="17" s="1"/>
  <c r="I583" i="17"/>
  <c r="F583" i="17"/>
  <c r="J583" i="17" s="1"/>
  <c r="I582" i="17"/>
  <c r="F582" i="17"/>
  <c r="J582" i="17" s="1"/>
  <c r="I581" i="17"/>
  <c r="F581" i="17"/>
  <c r="J581" i="17" s="1"/>
  <c r="I580" i="17"/>
  <c r="F580" i="17"/>
  <c r="J580" i="17" s="1"/>
  <c r="I579" i="17"/>
  <c r="F579" i="17"/>
  <c r="J579" i="17" s="1"/>
  <c r="I578" i="17"/>
  <c r="F578" i="17"/>
  <c r="J578" i="17" s="1"/>
  <c r="I577" i="17"/>
  <c r="F577" i="17"/>
  <c r="I576" i="17"/>
  <c r="F576" i="17"/>
  <c r="J576" i="17" s="1"/>
  <c r="J575" i="17"/>
  <c r="I575" i="17"/>
  <c r="K575" i="17" s="1"/>
  <c r="J574" i="17"/>
  <c r="I574" i="17"/>
  <c r="K574" i="17" s="1"/>
  <c r="J573" i="17"/>
  <c r="I573" i="17"/>
  <c r="K573" i="17" s="1"/>
  <c r="J572" i="17"/>
  <c r="I572" i="17"/>
  <c r="K572" i="17" s="1"/>
  <c r="J571" i="17"/>
  <c r="I571" i="17"/>
  <c r="K571" i="17" s="1"/>
  <c r="J568" i="17"/>
  <c r="I568" i="17"/>
  <c r="K568" i="17" s="1"/>
  <c r="J567" i="17"/>
  <c r="I567" i="17"/>
  <c r="K567" i="17" s="1"/>
  <c r="I566" i="17"/>
  <c r="F566" i="17"/>
  <c r="J566" i="17" s="1"/>
  <c r="I565" i="17"/>
  <c r="F565" i="17"/>
  <c r="J565" i="17" s="1"/>
  <c r="I564" i="17"/>
  <c r="F564" i="17"/>
  <c r="J564" i="17" s="1"/>
  <c r="I563" i="17"/>
  <c r="F563" i="17"/>
  <c r="J563" i="17" s="1"/>
  <c r="I562" i="17"/>
  <c r="F562" i="17"/>
  <c r="J562" i="17" s="1"/>
  <c r="I561" i="17"/>
  <c r="F561" i="17"/>
  <c r="J561" i="17" s="1"/>
  <c r="I560" i="17"/>
  <c r="F560" i="17"/>
  <c r="J560" i="17" s="1"/>
  <c r="I559" i="17"/>
  <c r="F559" i="17"/>
  <c r="J559" i="17" s="1"/>
  <c r="I558" i="17"/>
  <c r="F558" i="17"/>
  <c r="J558" i="17" s="1"/>
  <c r="I557" i="17"/>
  <c r="F557" i="17"/>
  <c r="J557" i="17" s="1"/>
  <c r="I556" i="17"/>
  <c r="F556" i="17"/>
  <c r="J556" i="17" s="1"/>
  <c r="I555" i="17"/>
  <c r="F555" i="17"/>
  <c r="J555" i="17" s="1"/>
  <c r="I554" i="17"/>
  <c r="F554" i="17"/>
  <c r="J554" i="17" s="1"/>
  <c r="I553" i="17"/>
  <c r="F553" i="17"/>
  <c r="J553" i="17" s="1"/>
  <c r="I552" i="17"/>
  <c r="F552" i="17"/>
  <c r="J552" i="17" s="1"/>
  <c r="I551" i="17"/>
  <c r="F551" i="17"/>
  <c r="J551" i="17" s="1"/>
  <c r="I550" i="17"/>
  <c r="F550" i="17"/>
  <c r="J550" i="17" s="1"/>
  <c r="I549" i="17"/>
  <c r="F549" i="17"/>
  <c r="J549" i="17" s="1"/>
  <c r="I548" i="17"/>
  <c r="F548" i="17"/>
  <c r="J548" i="17" s="1"/>
  <c r="I547" i="17"/>
  <c r="F547" i="17"/>
  <c r="J547" i="17" s="1"/>
  <c r="I546" i="17"/>
  <c r="F546" i="17"/>
  <c r="J546" i="17" s="1"/>
  <c r="I545" i="17"/>
  <c r="F545" i="17"/>
  <c r="J545" i="17" s="1"/>
  <c r="I544" i="17"/>
  <c r="F544" i="17"/>
  <c r="J544" i="17" s="1"/>
  <c r="I543" i="17"/>
  <c r="F543" i="17"/>
  <c r="J543" i="17" s="1"/>
  <c r="I542" i="17"/>
  <c r="F542" i="17"/>
  <c r="J542" i="17" s="1"/>
  <c r="I541" i="17"/>
  <c r="F541" i="17"/>
  <c r="J541" i="17" s="1"/>
  <c r="I540" i="17"/>
  <c r="F540" i="17"/>
  <c r="J540" i="17" s="1"/>
  <c r="I539" i="17"/>
  <c r="F539" i="17"/>
  <c r="I538" i="17"/>
  <c r="F538" i="17"/>
  <c r="J538" i="17" s="1"/>
  <c r="I537" i="17"/>
  <c r="F537" i="17"/>
  <c r="J537" i="17" s="1"/>
  <c r="I536" i="17"/>
  <c r="F536" i="17"/>
  <c r="J536" i="17" s="1"/>
  <c r="I535" i="17"/>
  <c r="F535" i="17"/>
  <c r="J535" i="17" s="1"/>
  <c r="I534" i="17"/>
  <c r="F534" i="17"/>
  <c r="J534" i="17" s="1"/>
  <c r="I533" i="17"/>
  <c r="F533" i="17"/>
  <c r="J533" i="17" s="1"/>
  <c r="I532" i="17"/>
  <c r="J532" i="17"/>
  <c r="I531" i="17"/>
  <c r="F531" i="17"/>
  <c r="J531" i="17" s="1"/>
  <c r="J525" i="17"/>
  <c r="I525" i="17"/>
  <c r="K525" i="17" s="1"/>
  <c r="I524" i="17"/>
  <c r="J524" i="17"/>
  <c r="I523" i="17"/>
  <c r="F523" i="17"/>
  <c r="J523" i="17" s="1"/>
  <c r="I522" i="17"/>
  <c r="F522" i="17"/>
  <c r="J522" i="17" s="1"/>
  <c r="I521" i="17"/>
  <c r="F521" i="17"/>
  <c r="J521" i="17" s="1"/>
  <c r="I520" i="17"/>
  <c r="F520" i="17"/>
  <c r="J520" i="17" s="1"/>
  <c r="I519" i="17"/>
  <c r="F519" i="17"/>
  <c r="J519" i="17" s="1"/>
  <c r="I518" i="17"/>
  <c r="F518" i="17"/>
  <c r="J518" i="17" s="1"/>
  <c r="I517" i="17"/>
  <c r="F517" i="17"/>
  <c r="J517" i="17" s="1"/>
  <c r="I516" i="17"/>
  <c r="F516" i="17"/>
  <c r="J516" i="17" s="1"/>
  <c r="I515" i="17"/>
  <c r="F515" i="17"/>
  <c r="J515" i="17" s="1"/>
  <c r="I514" i="17"/>
  <c r="F514" i="17"/>
  <c r="I513" i="17"/>
  <c r="F513" i="17"/>
  <c r="J513" i="17" s="1"/>
  <c r="I512" i="17"/>
  <c r="F512" i="17"/>
  <c r="J512" i="17" s="1"/>
  <c r="I511" i="17"/>
  <c r="F511" i="17"/>
  <c r="J511" i="17" s="1"/>
  <c r="I510" i="17"/>
  <c r="F510" i="17"/>
  <c r="I509" i="17"/>
  <c r="F509" i="17"/>
  <c r="J509" i="17" s="1"/>
  <c r="I508" i="17"/>
  <c r="F508" i="17"/>
  <c r="J508" i="17" s="1"/>
  <c r="I507" i="17"/>
  <c r="F507" i="17"/>
  <c r="J507" i="17" s="1"/>
  <c r="I506" i="17"/>
  <c r="F506" i="17"/>
  <c r="J506" i="17" s="1"/>
  <c r="I505" i="17"/>
  <c r="F505" i="17"/>
  <c r="J505" i="17" s="1"/>
  <c r="I504" i="17"/>
  <c r="F504" i="17"/>
  <c r="J504" i="17" s="1"/>
  <c r="I503" i="17"/>
  <c r="F503" i="17"/>
  <c r="J503" i="17" s="1"/>
  <c r="I502" i="17"/>
  <c r="F502" i="17"/>
  <c r="I501" i="17"/>
  <c r="F501" i="17"/>
  <c r="J501" i="17" s="1"/>
  <c r="I500" i="17"/>
  <c r="F500" i="17"/>
  <c r="J500" i="17" s="1"/>
  <c r="I499" i="17"/>
  <c r="F499" i="17"/>
  <c r="J499" i="17" s="1"/>
  <c r="I498" i="17"/>
  <c r="F498" i="17"/>
  <c r="J498" i="17" s="1"/>
  <c r="I497" i="17"/>
  <c r="F497" i="17"/>
  <c r="I496" i="17"/>
  <c r="F496" i="17"/>
  <c r="J496" i="17" s="1"/>
  <c r="I495" i="17"/>
  <c r="F495" i="17"/>
  <c r="J495" i="17" s="1"/>
  <c r="I494" i="17"/>
  <c r="F494" i="17"/>
  <c r="J494" i="17" s="1"/>
  <c r="I493" i="17"/>
  <c r="F493" i="17"/>
  <c r="J493" i="17" s="1"/>
  <c r="I492" i="17"/>
  <c r="F492" i="17"/>
  <c r="J492" i="17" s="1"/>
  <c r="I491" i="17"/>
  <c r="F491" i="17"/>
  <c r="J491" i="17" s="1"/>
  <c r="I490" i="17"/>
  <c r="F490" i="17"/>
  <c r="J490" i="17" s="1"/>
  <c r="I489" i="17"/>
  <c r="F489" i="17"/>
  <c r="J489" i="17" s="1"/>
  <c r="I488" i="17"/>
  <c r="J488" i="17"/>
  <c r="I487" i="17"/>
  <c r="J487" i="17"/>
  <c r="I486" i="17"/>
  <c r="F486" i="17"/>
  <c r="J486" i="17" s="1"/>
  <c r="I485" i="17"/>
  <c r="F485" i="17"/>
  <c r="J485" i="17" s="1"/>
  <c r="I484" i="17"/>
  <c r="F484" i="17"/>
  <c r="I483" i="17"/>
  <c r="F483" i="17"/>
  <c r="J483" i="17" s="1"/>
  <c r="I482" i="17"/>
  <c r="F482" i="17"/>
  <c r="J482" i="17" s="1"/>
  <c r="I481" i="17"/>
  <c r="F481" i="17"/>
  <c r="J481" i="17" s="1"/>
  <c r="I480" i="17"/>
  <c r="F480" i="17"/>
  <c r="J480" i="17" s="1"/>
  <c r="I479" i="17"/>
  <c r="F479" i="17"/>
  <c r="J479" i="17" s="1"/>
  <c r="I478" i="17"/>
  <c r="F478" i="17"/>
  <c r="J478" i="17" s="1"/>
  <c r="I477" i="17"/>
  <c r="F477" i="17"/>
  <c r="J477" i="17" s="1"/>
  <c r="I476" i="17"/>
  <c r="F476" i="17"/>
  <c r="J476" i="17" s="1"/>
  <c r="I475" i="17"/>
  <c r="F475" i="17"/>
  <c r="J475" i="17" s="1"/>
  <c r="I474" i="17"/>
  <c r="F474" i="17"/>
  <c r="J474" i="17" s="1"/>
  <c r="I473" i="17"/>
  <c r="F473" i="17"/>
  <c r="J473" i="17" s="1"/>
  <c r="I472" i="17"/>
  <c r="F472" i="17"/>
  <c r="J472" i="17" s="1"/>
  <c r="I471" i="17"/>
  <c r="K471" i="17" s="1"/>
  <c r="I470" i="17"/>
  <c r="J470" i="17"/>
  <c r="I469" i="17"/>
  <c r="F469" i="17"/>
  <c r="J469" i="17" s="1"/>
  <c r="I468" i="17"/>
  <c r="F468" i="17"/>
  <c r="I467" i="17"/>
  <c r="F467" i="17"/>
  <c r="J467" i="17" s="1"/>
  <c r="I466" i="17"/>
  <c r="F466" i="17"/>
  <c r="J466" i="17" s="1"/>
  <c r="I465" i="17"/>
  <c r="F465" i="17"/>
  <c r="J465" i="17" s="1"/>
  <c r="I464" i="17"/>
  <c r="F464" i="17"/>
  <c r="J464" i="17" s="1"/>
  <c r="I463" i="17"/>
  <c r="F463" i="17"/>
  <c r="J463" i="17" s="1"/>
  <c r="I462" i="17"/>
  <c r="F462" i="17"/>
  <c r="J462" i="17" s="1"/>
  <c r="I461" i="17"/>
  <c r="F461" i="17"/>
  <c r="J461" i="17" s="1"/>
  <c r="I460" i="17"/>
  <c r="F460" i="17"/>
  <c r="J460" i="17" s="1"/>
  <c r="I459" i="17"/>
  <c r="F459" i="17"/>
  <c r="J459" i="17" s="1"/>
  <c r="I458" i="17"/>
  <c r="F458" i="17"/>
  <c r="J458" i="17" s="1"/>
  <c r="I457" i="17"/>
  <c r="F457" i="17"/>
  <c r="J457" i="17" s="1"/>
  <c r="I456" i="17"/>
  <c r="F456" i="17"/>
  <c r="J456" i="17" s="1"/>
  <c r="I455" i="17"/>
  <c r="F455" i="17"/>
  <c r="J455" i="17" s="1"/>
  <c r="I454" i="17"/>
  <c r="F454" i="17"/>
  <c r="J454" i="17" s="1"/>
  <c r="I453" i="17"/>
  <c r="F453" i="17"/>
  <c r="J453" i="17" s="1"/>
  <c r="I452" i="17"/>
  <c r="F452" i="17"/>
  <c r="J452" i="17" s="1"/>
  <c r="I451" i="17"/>
  <c r="F451" i="17"/>
  <c r="J451" i="17" s="1"/>
  <c r="I450" i="17"/>
  <c r="F450" i="17"/>
  <c r="I449" i="17"/>
  <c r="F449" i="17"/>
  <c r="J449" i="17" s="1"/>
  <c r="I448" i="17"/>
  <c r="F448" i="17"/>
  <c r="J448" i="17" s="1"/>
  <c r="I447" i="17"/>
  <c r="F447" i="17"/>
  <c r="J447" i="17" s="1"/>
  <c r="I446" i="17"/>
  <c r="F446" i="17"/>
  <c r="J446" i="17" s="1"/>
  <c r="I445" i="17"/>
  <c r="F445" i="17"/>
  <c r="J445" i="17" s="1"/>
  <c r="I444" i="17"/>
  <c r="F444" i="17"/>
  <c r="J444" i="17" s="1"/>
  <c r="I443" i="17"/>
  <c r="F443" i="17"/>
  <c r="J443" i="17" s="1"/>
  <c r="I442" i="17"/>
  <c r="F442" i="17"/>
  <c r="I441" i="17"/>
  <c r="F441" i="17"/>
  <c r="J441" i="17" s="1"/>
  <c r="I440" i="17"/>
  <c r="F440" i="17"/>
  <c r="J440" i="17" s="1"/>
  <c r="I439" i="17"/>
  <c r="F439" i="17"/>
  <c r="J439" i="17" s="1"/>
  <c r="I438" i="17"/>
  <c r="F438" i="17"/>
  <c r="I437" i="17"/>
  <c r="F437" i="17"/>
  <c r="J437" i="17" s="1"/>
  <c r="I436" i="17"/>
  <c r="F436" i="17"/>
  <c r="J436" i="17" s="1"/>
  <c r="I435" i="17"/>
  <c r="F435" i="17"/>
  <c r="J435" i="17" s="1"/>
  <c r="I434" i="17"/>
  <c r="F434" i="17"/>
  <c r="J434" i="17" s="1"/>
  <c r="I433" i="17"/>
  <c r="F433" i="17"/>
  <c r="J433" i="17" s="1"/>
  <c r="I432" i="17"/>
  <c r="F432" i="17"/>
  <c r="J432" i="17" s="1"/>
  <c r="I431" i="17"/>
  <c r="F431" i="17"/>
  <c r="J431" i="17" s="1"/>
  <c r="I430" i="17"/>
  <c r="F430" i="17"/>
  <c r="I429" i="17"/>
  <c r="F429" i="17"/>
  <c r="J429" i="17" s="1"/>
  <c r="I428" i="17"/>
  <c r="F428" i="17"/>
  <c r="J428" i="17" s="1"/>
  <c r="I427" i="17"/>
  <c r="F427" i="17"/>
  <c r="J427" i="17" s="1"/>
  <c r="I426" i="17"/>
  <c r="F426" i="17"/>
  <c r="J426" i="17" s="1"/>
  <c r="I425" i="17"/>
  <c r="F425" i="17"/>
  <c r="I424" i="17"/>
  <c r="F424" i="17"/>
  <c r="J424" i="17" s="1"/>
  <c r="J421" i="17"/>
  <c r="I421" i="17"/>
  <c r="K421" i="17" s="1"/>
  <c r="J420" i="17"/>
  <c r="I420" i="17"/>
  <c r="K420" i="17" s="1"/>
  <c r="J419" i="17"/>
  <c r="I419" i="17"/>
  <c r="K419" i="17" s="1"/>
  <c r="J418" i="17"/>
  <c r="I418" i="17"/>
  <c r="K418" i="17" s="1"/>
  <c r="J417" i="17"/>
  <c r="I417" i="17"/>
  <c r="K417" i="17" s="1"/>
  <c r="J416" i="17"/>
  <c r="I416" i="17"/>
  <c r="K416" i="17" s="1"/>
  <c r="J415" i="17"/>
  <c r="I415" i="17"/>
  <c r="K415" i="17" s="1"/>
  <c r="I409" i="17"/>
  <c r="J409" i="17"/>
  <c r="I408" i="17"/>
  <c r="F408" i="17"/>
  <c r="J408" i="17" s="1"/>
  <c r="I407" i="17"/>
  <c r="F407" i="17"/>
  <c r="J407" i="17" s="1"/>
  <c r="I406" i="17"/>
  <c r="F406" i="17"/>
  <c r="J406" i="17" s="1"/>
  <c r="I405" i="17"/>
  <c r="F405" i="17"/>
  <c r="I404" i="17"/>
  <c r="F404" i="17"/>
  <c r="I403" i="17"/>
  <c r="F403" i="17"/>
  <c r="J403" i="17" s="1"/>
  <c r="I402" i="17"/>
  <c r="F402" i="17"/>
  <c r="J402" i="17" s="1"/>
  <c r="I401" i="17"/>
  <c r="F401" i="17"/>
  <c r="J401" i="17" s="1"/>
  <c r="I400" i="17"/>
  <c r="F400" i="17"/>
  <c r="J400" i="17" s="1"/>
  <c r="I399" i="17"/>
  <c r="F399" i="17"/>
  <c r="J399" i="17" s="1"/>
  <c r="I398" i="17"/>
  <c r="F398" i="17"/>
  <c r="J398" i="17" s="1"/>
  <c r="I397" i="17"/>
  <c r="F397" i="17"/>
  <c r="J397" i="17" s="1"/>
  <c r="I396" i="17"/>
  <c r="F396" i="17"/>
  <c r="J396" i="17" s="1"/>
  <c r="I395" i="17"/>
  <c r="F395" i="17"/>
  <c r="J395" i="17" s="1"/>
  <c r="I394" i="17"/>
  <c r="F394" i="17"/>
  <c r="J394" i="17" s="1"/>
  <c r="I393" i="17"/>
  <c r="F393" i="17"/>
  <c r="J393" i="17" s="1"/>
  <c r="I392" i="17"/>
  <c r="F392" i="17"/>
  <c r="J392" i="17" s="1"/>
  <c r="I391" i="17"/>
  <c r="F391" i="17"/>
  <c r="I390" i="17"/>
  <c r="F390" i="17"/>
  <c r="J390" i="17" s="1"/>
  <c r="I389" i="17"/>
  <c r="F389" i="17"/>
  <c r="J389" i="17" s="1"/>
  <c r="I388" i="17"/>
  <c r="F388" i="17"/>
  <c r="J388" i="17" s="1"/>
  <c r="I387" i="17"/>
  <c r="F387" i="17"/>
  <c r="I386" i="17"/>
  <c r="F386" i="17"/>
  <c r="J386" i="17" s="1"/>
  <c r="I385" i="17"/>
  <c r="F385" i="17"/>
  <c r="J385" i="17" s="1"/>
  <c r="I384" i="17"/>
  <c r="F384" i="17"/>
  <c r="J384" i="17" s="1"/>
  <c r="I383" i="17"/>
  <c r="F383" i="17"/>
  <c r="J383" i="17" s="1"/>
  <c r="I382" i="17"/>
  <c r="F382" i="17"/>
  <c r="J382" i="17" s="1"/>
  <c r="I381" i="17"/>
  <c r="F381" i="17"/>
  <c r="J381" i="17" s="1"/>
  <c r="I380" i="17"/>
  <c r="F380" i="17"/>
  <c r="J380" i="17" s="1"/>
  <c r="I379" i="17"/>
  <c r="F379" i="17"/>
  <c r="J379" i="17" s="1"/>
  <c r="I378" i="17"/>
  <c r="F378" i="17"/>
  <c r="J378" i="17" s="1"/>
  <c r="I377" i="17"/>
  <c r="F377" i="17"/>
  <c r="J377" i="17" s="1"/>
  <c r="I376" i="17"/>
  <c r="F376" i="17"/>
  <c r="I375" i="17"/>
  <c r="F375" i="17"/>
  <c r="J375" i="17" s="1"/>
  <c r="I374" i="17"/>
  <c r="F374" i="17"/>
  <c r="J374" i="17" s="1"/>
  <c r="I373" i="17"/>
  <c r="F373" i="17"/>
  <c r="J373" i="17" s="1"/>
  <c r="I372" i="17"/>
  <c r="F372" i="17"/>
  <c r="J372" i="17" s="1"/>
  <c r="I371" i="17"/>
  <c r="F371" i="17"/>
  <c r="J371" i="17" s="1"/>
  <c r="I370" i="17"/>
  <c r="F370" i="17"/>
  <c r="J370" i="17" s="1"/>
  <c r="I369" i="17"/>
  <c r="F369" i="17"/>
  <c r="J369" i="17" s="1"/>
  <c r="I368" i="17"/>
  <c r="F368" i="17"/>
  <c r="J368" i="17" s="1"/>
  <c r="I367" i="17"/>
  <c r="F367" i="17"/>
  <c r="J367" i="17" s="1"/>
  <c r="I366" i="17"/>
  <c r="F366" i="17"/>
  <c r="J366" i="17" s="1"/>
  <c r="I365" i="17"/>
  <c r="F365" i="17"/>
  <c r="J365" i="17" s="1"/>
  <c r="I364" i="17"/>
  <c r="F364" i="17"/>
  <c r="J364" i="17" s="1"/>
  <c r="I363" i="17"/>
  <c r="F363" i="17"/>
  <c r="J363" i="17" s="1"/>
  <c r="I362" i="17"/>
  <c r="F362" i="17"/>
  <c r="J362" i="17" s="1"/>
  <c r="I361" i="17"/>
  <c r="F361" i="17"/>
  <c r="J361" i="17" s="1"/>
  <c r="I360" i="17"/>
  <c r="F360" i="17"/>
  <c r="J360" i="17" s="1"/>
  <c r="I359" i="17"/>
  <c r="F359" i="17"/>
  <c r="J359" i="17" s="1"/>
  <c r="I358" i="17"/>
  <c r="F358" i="17"/>
  <c r="I357" i="17"/>
  <c r="F357" i="17"/>
  <c r="J357" i="17" s="1"/>
  <c r="I356" i="17"/>
  <c r="F356" i="17"/>
  <c r="J356" i="17" s="1"/>
  <c r="I355" i="17"/>
  <c r="F355" i="17"/>
  <c r="J355" i="17" s="1"/>
  <c r="I354" i="17"/>
  <c r="F354" i="17"/>
  <c r="J354" i="17" s="1"/>
  <c r="I353" i="17"/>
  <c r="F353" i="17"/>
  <c r="J353" i="17" s="1"/>
  <c r="I352" i="17"/>
  <c r="F352" i="17"/>
  <c r="J352" i="17" s="1"/>
  <c r="I351" i="17"/>
  <c r="F351" i="17"/>
  <c r="J351" i="17" s="1"/>
  <c r="I350" i="17"/>
  <c r="F350" i="17"/>
  <c r="J350" i="17" s="1"/>
  <c r="I349" i="17"/>
  <c r="F349" i="17"/>
  <c r="I348" i="17"/>
  <c r="F348" i="17"/>
  <c r="J348" i="17" s="1"/>
  <c r="I347" i="17"/>
  <c r="F347" i="17"/>
  <c r="J347" i="17" s="1"/>
  <c r="I346" i="17"/>
  <c r="F346" i="17"/>
  <c r="I345" i="17"/>
  <c r="F345" i="17"/>
  <c r="I344" i="17"/>
  <c r="F344" i="17"/>
  <c r="J344" i="17" s="1"/>
  <c r="I343" i="17"/>
  <c r="F343" i="17"/>
  <c r="J343" i="17" s="1"/>
  <c r="I342" i="17"/>
  <c r="F342" i="17"/>
  <c r="J342" i="17" s="1"/>
  <c r="I341" i="17"/>
  <c r="F341" i="17"/>
  <c r="J341" i="17" s="1"/>
  <c r="I340" i="17"/>
  <c r="K340" i="17" s="1"/>
  <c r="J340" i="17"/>
  <c r="I339" i="17"/>
  <c r="F339" i="17"/>
  <c r="J339" i="17" s="1"/>
  <c r="I338" i="17"/>
  <c r="F338" i="17"/>
  <c r="J338" i="17" s="1"/>
  <c r="J337" i="17"/>
  <c r="I337" i="17"/>
  <c r="K337" i="17" s="1"/>
  <c r="I336" i="17"/>
  <c r="F336" i="17"/>
  <c r="J336" i="17" s="1"/>
  <c r="I335" i="17"/>
  <c r="F335" i="17"/>
  <c r="J335" i="17" s="1"/>
  <c r="I334" i="17"/>
  <c r="F334" i="17"/>
  <c r="J334" i="17" s="1"/>
  <c r="I333" i="17"/>
  <c r="F333" i="17"/>
  <c r="J333" i="17" s="1"/>
  <c r="I332" i="17"/>
  <c r="F332" i="17"/>
  <c r="I331" i="17"/>
  <c r="F331" i="17"/>
  <c r="J331" i="17" s="1"/>
  <c r="I330" i="17"/>
  <c r="F330" i="17"/>
  <c r="J330" i="17" s="1"/>
  <c r="I329" i="17"/>
  <c r="F329" i="17"/>
  <c r="J329" i="17" s="1"/>
  <c r="I328" i="17"/>
  <c r="F328" i="17"/>
  <c r="J328" i="17" s="1"/>
  <c r="I327" i="17"/>
  <c r="F327" i="17"/>
  <c r="J327" i="17" s="1"/>
  <c r="I326" i="17"/>
  <c r="F326" i="17"/>
  <c r="J326" i="17" s="1"/>
  <c r="I325" i="17"/>
  <c r="F325" i="17"/>
  <c r="J325" i="17" s="1"/>
  <c r="I324" i="17"/>
  <c r="F324" i="17"/>
  <c r="J324" i="17" s="1"/>
  <c r="I323" i="17"/>
  <c r="F323" i="17"/>
  <c r="J323" i="17" s="1"/>
  <c r="I322" i="17"/>
  <c r="F322" i="17"/>
  <c r="J322" i="17" s="1"/>
  <c r="I321" i="17"/>
  <c r="F321" i="17"/>
  <c r="J321" i="17" s="1"/>
  <c r="I320" i="17"/>
  <c r="F320" i="17"/>
  <c r="J320" i="17" s="1"/>
  <c r="I319" i="17"/>
  <c r="F319" i="17"/>
  <c r="J319" i="17" s="1"/>
  <c r="I318" i="17"/>
  <c r="F318" i="17"/>
  <c r="J318" i="17" s="1"/>
  <c r="I317" i="17"/>
  <c r="F317" i="17"/>
  <c r="J317" i="17" s="1"/>
  <c r="I316" i="17"/>
  <c r="F316" i="17"/>
  <c r="I315" i="17"/>
  <c r="F315" i="17"/>
  <c r="I314" i="17"/>
  <c r="F314" i="17"/>
  <c r="J314" i="17" s="1"/>
  <c r="I313" i="17"/>
  <c r="F313" i="17"/>
  <c r="J313" i="17" s="1"/>
  <c r="I312" i="17"/>
  <c r="F312" i="17"/>
  <c r="J312" i="17" s="1"/>
  <c r="I311" i="17"/>
  <c r="F311" i="17"/>
  <c r="J311" i="17" s="1"/>
  <c r="I310" i="17"/>
  <c r="F310" i="17"/>
  <c r="J310" i="17" s="1"/>
  <c r="I309" i="17"/>
  <c r="F309" i="17"/>
  <c r="J309" i="17" s="1"/>
  <c r="I308" i="17"/>
  <c r="F308" i="17"/>
  <c r="J308" i="17" s="1"/>
  <c r="I307" i="17"/>
  <c r="F307" i="17"/>
  <c r="J307" i="17" s="1"/>
  <c r="I306" i="17"/>
  <c r="F306" i="17"/>
  <c r="J306" i="17" s="1"/>
  <c r="I305" i="17"/>
  <c r="F305" i="17"/>
  <c r="J305" i="17" s="1"/>
  <c r="I304" i="17"/>
  <c r="F304" i="17"/>
  <c r="I303" i="17"/>
  <c r="F303" i="17"/>
  <c r="J303" i="17" s="1"/>
  <c r="I302" i="17"/>
  <c r="F302" i="17"/>
  <c r="J302" i="17" s="1"/>
  <c r="I301" i="17"/>
  <c r="J301" i="17"/>
  <c r="I300" i="17"/>
  <c r="F300" i="17"/>
  <c r="J300" i="17" s="1"/>
  <c r="I299" i="17"/>
  <c r="J299" i="17"/>
  <c r="I298" i="17"/>
  <c r="J298" i="17"/>
  <c r="I297" i="17"/>
  <c r="I296" i="17"/>
  <c r="F296" i="17"/>
  <c r="J296" i="17" s="1"/>
  <c r="I295" i="17"/>
  <c r="F295" i="17"/>
  <c r="J295" i="17" s="1"/>
  <c r="I294" i="17"/>
  <c r="F294" i="17"/>
  <c r="J294" i="17" s="1"/>
  <c r="I293" i="17"/>
  <c r="F293" i="17"/>
  <c r="J293" i="17" s="1"/>
  <c r="I292" i="17"/>
  <c r="F292" i="17"/>
  <c r="J292" i="17" s="1"/>
  <c r="I291" i="17"/>
  <c r="F291" i="17"/>
  <c r="J291" i="17" s="1"/>
  <c r="I290" i="17"/>
  <c r="F290" i="17"/>
  <c r="I289" i="17"/>
  <c r="F289" i="17"/>
  <c r="J289" i="17" s="1"/>
  <c r="I288" i="17"/>
  <c r="F288" i="17"/>
  <c r="J288" i="17" s="1"/>
  <c r="I287" i="17"/>
  <c r="F287" i="17"/>
  <c r="J287" i="17" s="1"/>
  <c r="I286" i="17"/>
  <c r="F286" i="17"/>
  <c r="I285" i="17"/>
  <c r="F285" i="17"/>
  <c r="J285" i="17" s="1"/>
  <c r="I284" i="17"/>
  <c r="F284" i="17"/>
  <c r="J284" i="17" s="1"/>
  <c r="I283" i="17"/>
  <c r="F283" i="17"/>
  <c r="J283" i="17" s="1"/>
  <c r="I282" i="17"/>
  <c r="F282" i="17"/>
  <c r="J282" i="17" s="1"/>
  <c r="I281" i="17"/>
  <c r="F281" i="17"/>
  <c r="J281" i="17" s="1"/>
  <c r="I280" i="17"/>
  <c r="F280" i="17"/>
  <c r="J280" i="17" s="1"/>
  <c r="I279" i="17"/>
  <c r="F279" i="17"/>
  <c r="J279" i="17" s="1"/>
  <c r="I278" i="17"/>
  <c r="F278" i="17"/>
  <c r="J278" i="17" s="1"/>
  <c r="I277" i="17"/>
  <c r="F277" i="17"/>
  <c r="I276" i="17"/>
  <c r="F276" i="17"/>
  <c r="J276" i="17" s="1"/>
  <c r="I275" i="17"/>
  <c r="F275" i="17"/>
  <c r="J275" i="17" s="1"/>
  <c r="I274" i="17"/>
  <c r="F274" i="17"/>
  <c r="J274" i="17" s="1"/>
  <c r="I273" i="17"/>
  <c r="F273" i="17"/>
  <c r="I272" i="17"/>
  <c r="F272" i="17"/>
  <c r="J272" i="17" s="1"/>
  <c r="I271" i="17"/>
  <c r="F271" i="17"/>
  <c r="J271" i="17" s="1"/>
  <c r="I270" i="17"/>
  <c r="F270" i="17"/>
  <c r="J270" i="17" s="1"/>
  <c r="I269" i="17"/>
  <c r="F269" i="17"/>
  <c r="J269" i="17" s="1"/>
  <c r="I268" i="17"/>
  <c r="F268" i="17"/>
  <c r="J268" i="17" s="1"/>
  <c r="I267" i="17"/>
  <c r="F267" i="17"/>
  <c r="J267" i="17" s="1"/>
  <c r="I266" i="17"/>
  <c r="F266" i="17"/>
  <c r="J266" i="17" s="1"/>
  <c r="I265" i="17"/>
  <c r="F265" i="17"/>
  <c r="J265" i="17" s="1"/>
  <c r="I264" i="17"/>
  <c r="F264" i="17"/>
  <c r="J264" i="17" s="1"/>
  <c r="I263" i="17"/>
  <c r="F263" i="17"/>
  <c r="J263" i="17" s="1"/>
  <c r="I262" i="17"/>
  <c r="F262" i="17"/>
  <c r="J262" i="17" s="1"/>
  <c r="I261" i="17"/>
  <c r="F261" i="17"/>
  <c r="J261" i="17" s="1"/>
  <c r="I260" i="17"/>
  <c r="F260" i="17"/>
  <c r="I259" i="17"/>
  <c r="F259" i="17"/>
  <c r="J259" i="17" s="1"/>
  <c r="I258" i="17"/>
  <c r="F258" i="17"/>
  <c r="J258" i="17" s="1"/>
  <c r="I257" i="17"/>
  <c r="F257" i="17"/>
  <c r="J257" i="17" s="1"/>
  <c r="I256" i="17"/>
  <c r="F256" i="17"/>
  <c r="J256" i="17" s="1"/>
  <c r="I255" i="17"/>
  <c r="F255" i="17"/>
  <c r="J255" i="17" s="1"/>
  <c r="I254" i="17"/>
  <c r="F254" i="17"/>
  <c r="J254" i="17" s="1"/>
  <c r="I253" i="17"/>
  <c r="F253" i="17"/>
  <c r="J253" i="17" s="1"/>
  <c r="I252" i="17"/>
  <c r="F252" i="17"/>
  <c r="J252" i="17" s="1"/>
  <c r="I251" i="17"/>
  <c r="F251" i="17"/>
  <c r="J251" i="17" s="1"/>
  <c r="I250" i="17"/>
  <c r="F250" i="17"/>
  <c r="J250" i="17" s="1"/>
  <c r="I249" i="17"/>
  <c r="F249" i="17"/>
  <c r="J249" i="17" s="1"/>
  <c r="I248" i="17"/>
  <c r="F248" i="17"/>
  <c r="J248" i="17" s="1"/>
  <c r="I247" i="17"/>
  <c r="F247" i="17"/>
  <c r="J247" i="17" s="1"/>
  <c r="I246" i="17"/>
  <c r="F246" i="17"/>
  <c r="J246" i="17" s="1"/>
  <c r="I245" i="17"/>
  <c r="F245" i="17"/>
  <c r="J245" i="17" s="1"/>
  <c r="I244" i="17"/>
  <c r="F244" i="17"/>
  <c r="I243" i="17"/>
  <c r="F243" i="17"/>
  <c r="I242" i="17"/>
  <c r="F242" i="17"/>
  <c r="J242" i="17" s="1"/>
  <c r="I241" i="17"/>
  <c r="F241" i="17"/>
  <c r="J241" i="17" s="1"/>
  <c r="I240" i="17"/>
  <c r="F240" i="17"/>
  <c r="J240" i="17" s="1"/>
  <c r="I239" i="17"/>
  <c r="F239" i="17"/>
  <c r="J239" i="17" s="1"/>
  <c r="I238" i="17"/>
  <c r="F238" i="17"/>
  <c r="I237" i="17"/>
  <c r="F237" i="17"/>
  <c r="J237" i="17" s="1"/>
  <c r="I236" i="17"/>
  <c r="F236" i="17"/>
  <c r="J236" i="17" s="1"/>
  <c r="I235" i="17"/>
  <c r="F235" i="17"/>
  <c r="J235" i="17" s="1"/>
  <c r="I234" i="17"/>
  <c r="F234" i="17"/>
  <c r="J234" i="17" s="1"/>
  <c r="I233" i="17"/>
  <c r="F233" i="17"/>
  <c r="J233" i="17" s="1"/>
  <c r="I232" i="17"/>
  <c r="F232" i="17"/>
  <c r="I231" i="17"/>
  <c r="F231" i="17"/>
  <c r="J231" i="17" s="1"/>
  <c r="I230" i="17"/>
  <c r="F230" i="17"/>
  <c r="J230" i="17" s="1"/>
  <c r="I229" i="17"/>
  <c r="F229" i="17"/>
  <c r="J229" i="17" s="1"/>
  <c r="I228" i="17"/>
  <c r="F228" i="17"/>
  <c r="J228" i="17" s="1"/>
  <c r="J226" i="17"/>
  <c r="I226" i="17"/>
  <c r="K226" i="17" s="1"/>
  <c r="J225" i="17"/>
  <c r="I225" i="17"/>
  <c r="K225" i="17" s="1"/>
  <c r="J224" i="17"/>
  <c r="I224" i="17"/>
  <c r="K224" i="17" s="1"/>
  <c r="I223" i="17"/>
  <c r="F223" i="17"/>
  <c r="I222" i="17"/>
  <c r="F222" i="17"/>
  <c r="J222" i="17" s="1"/>
  <c r="I221" i="17"/>
  <c r="F221" i="17"/>
  <c r="I220" i="17"/>
  <c r="F220" i="17"/>
  <c r="J220" i="17" s="1"/>
  <c r="I219" i="17"/>
  <c r="F219" i="17"/>
  <c r="J219" i="17" s="1"/>
  <c r="I218" i="17"/>
  <c r="F218" i="17"/>
  <c r="J218" i="17" s="1"/>
  <c r="I217" i="17"/>
  <c r="F217" i="17"/>
  <c r="I216" i="17"/>
  <c r="F216" i="17"/>
  <c r="J216" i="17" s="1"/>
  <c r="I215" i="17"/>
  <c r="F215" i="17"/>
  <c r="J215" i="17" s="1"/>
  <c r="J213" i="17"/>
  <c r="I213" i="17"/>
  <c r="K213" i="17" s="1"/>
  <c r="J212" i="17"/>
  <c r="I212" i="17"/>
  <c r="K212" i="17" s="1"/>
  <c r="J211" i="17"/>
  <c r="I211" i="17"/>
  <c r="K211" i="17" s="1"/>
  <c r="J210" i="17"/>
  <c r="I210" i="17"/>
  <c r="K210" i="17" s="1"/>
  <c r="J209" i="17"/>
  <c r="I209" i="17"/>
  <c r="K209" i="17" s="1"/>
  <c r="J208" i="17"/>
  <c r="I208" i="17"/>
  <c r="K208" i="17" s="1"/>
  <c r="J207" i="17"/>
  <c r="I207" i="17"/>
  <c r="K207" i="17" s="1"/>
  <c r="J206" i="17"/>
  <c r="I206" i="17"/>
  <c r="K206" i="17" s="1"/>
  <c r="O205" i="17"/>
  <c r="J205" i="17"/>
  <c r="I205" i="17"/>
  <c r="K205" i="17" s="1"/>
  <c r="O204" i="17"/>
  <c r="J204" i="17"/>
  <c r="I204" i="17"/>
  <c r="K204" i="17" s="1"/>
  <c r="J203" i="17"/>
  <c r="I203" i="17"/>
  <c r="K203" i="17" s="1"/>
  <c r="I202" i="17"/>
  <c r="F202" i="17"/>
  <c r="J202" i="17" s="1"/>
  <c r="I201" i="17"/>
  <c r="F201" i="17"/>
  <c r="J201" i="17" s="1"/>
  <c r="I200" i="17"/>
  <c r="F200" i="17"/>
  <c r="J200" i="17" s="1"/>
  <c r="O199" i="17"/>
  <c r="I199" i="17"/>
  <c r="F199" i="17"/>
  <c r="J199" i="17" s="1"/>
  <c r="I198" i="17"/>
  <c r="F198" i="17"/>
  <c r="J198" i="17" s="1"/>
  <c r="I197" i="17"/>
  <c r="F197" i="17"/>
  <c r="J197" i="17" s="1"/>
  <c r="I196" i="17"/>
  <c r="F196" i="17"/>
  <c r="O196" i="17" s="1"/>
  <c r="I195" i="17"/>
  <c r="F195" i="17"/>
  <c r="O195" i="17" s="1"/>
  <c r="I194" i="17"/>
  <c r="K194" i="17" s="1"/>
  <c r="J194" i="17"/>
  <c r="I193" i="17"/>
  <c r="F193" i="17"/>
  <c r="J193" i="17" s="1"/>
  <c r="I192" i="17"/>
  <c r="F192" i="17"/>
  <c r="J192" i="17" s="1"/>
  <c r="I191" i="17"/>
  <c r="F191" i="17"/>
  <c r="J191" i="17" s="1"/>
  <c r="J190" i="17"/>
  <c r="I190" i="17"/>
  <c r="K190" i="17" s="1"/>
  <c r="J189" i="17"/>
  <c r="I189" i="17"/>
  <c r="K189" i="17" s="1"/>
  <c r="I188" i="17"/>
  <c r="F188" i="17"/>
  <c r="I187" i="17"/>
  <c r="F187" i="17"/>
  <c r="J187" i="17" s="1"/>
  <c r="I186" i="17"/>
  <c r="F186" i="17"/>
  <c r="J186" i="17" s="1"/>
  <c r="I185" i="17"/>
  <c r="F185" i="17"/>
  <c r="J185" i="17" s="1"/>
  <c r="I184" i="17"/>
  <c r="F184" i="17"/>
  <c r="J184" i="17" s="1"/>
  <c r="I183" i="17"/>
  <c r="F183" i="17"/>
  <c r="J183" i="17" s="1"/>
  <c r="I182" i="17"/>
  <c r="F182" i="17"/>
  <c r="I181" i="17"/>
  <c r="F181" i="17"/>
  <c r="J181" i="17" s="1"/>
  <c r="I180" i="17"/>
  <c r="F180" i="17"/>
  <c r="J180" i="17" s="1"/>
  <c r="I179" i="17"/>
  <c r="F179" i="17"/>
  <c r="J179" i="17" s="1"/>
  <c r="I178" i="17"/>
  <c r="F178" i="17"/>
  <c r="J178" i="17" s="1"/>
  <c r="I177" i="17"/>
  <c r="F177" i="17"/>
  <c r="J177" i="17" s="1"/>
  <c r="I176" i="17"/>
  <c r="F176" i="17"/>
  <c r="J176" i="17" s="1"/>
  <c r="I175" i="17"/>
  <c r="F175" i="17"/>
  <c r="J175" i="17" s="1"/>
  <c r="I174" i="17"/>
  <c r="F174" i="17"/>
  <c r="J174" i="17" s="1"/>
  <c r="I173" i="17"/>
  <c r="F173" i="17"/>
  <c r="J173" i="17" s="1"/>
  <c r="I172" i="17"/>
  <c r="F172" i="17"/>
  <c r="J172" i="17" s="1"/>
  <c r="I171" i="17"/>
  <c r="F171" i="17"/>
  <c r="J171" i="17" s="1"/>
  <c r="I170" i="17"/>
  <c r="F170" i="17"/>
  <c r="J170" i="17" s="1"/>
  <c r="O169" i="17"/>
  <c r="J169" i="17"/>
  <c r="I169" i="17"/>
  <c r="K169" i="17" s="1"/>
  <c r="O168" i="17"/>
  <c r="J168" i="17"/>
  <c r="I168" i="17"/>
  <c r="K168" i="17" s="1"/>
  <c r="I167" i="17"/>
  <c r="F167" i="17"/>
  <c r="J167" i="17" s="1"/>
  <c r="I166" i="17"/>
  <c r="F166" i="17"/>
  <c r="J166" i="17" s="1"/>
  <c r="I165" i="17"/>
  <c r="F165" i="17"/>
  <c r="J165" i="17" s="1"/>
  <c r="I164" i="17"/>
  <c r="F164" i="17"/>
  <c r="I163" i="17"/>
  <c r="K163" i="17" s="1"/>
  <c r="J163" i="17"/>
  <c r="I162" i="17"/>
  <c r="F162" i="17"/>
  <c r="O162" i="17" s="1"/>
  <c r="J160" i="17"/>
  <c r="I160" i="17"/>
  <c r="K160" i="17" s="1"/>
  <c r="J159" i="17"/>
  <c r="I159" i="17"/>
  <c r="K159" i="17" s="1"/>
  <c r="I158" i="17"/>
  <c r="F158" i="17"/>
  <c r="J158" i="17" s="1"/>
  <c r="I157" i="17"/>
  <c r="F157" i="17"/>
  <c r="I156" i="17"/>
  <c r="F156" i="17"/>
  <c r="J156" i="17" s="1"/>
  <c r="J153" i="17"/>
  <c r="I153" i="17"/>
  <c r="K153" i="17" s="1"/>
  <c r="J152" i="17"/>
  <c r="I152" i="17"/>
  <c r="K152" i="17" s="1"/>
  <c r="J151" i="17"/>
  <c r="I151" i="17"/>
  <c r="K151" i="17" s="1"/>
  <c r="J150" i="17"/>
  <c r="I150" i="17"/>
  <c r="K150" i="17" s="1"/>
  <c r="I147" i="17"/>
  <c r="F147" i="17"/>
  <c r="J147" i="17" s="1"/>
  <c r="I146" i="17"/>
  <c r="F146" i="17"/>
  <c r="I145" i="17"/>
  <c r="F145" i="17"/>
  <c r="J145" i="17" s="1"/>
  <c r="I144" i="17"/>
  <c r="F144" i="17"/>
  <c r="I143" i="17"/>
  <c r="F143" i="17"/>
  <c r="J143" i="17" s="1"/>
  <c r="I142" i="17"/>
  <c r="F142" i="17"/>
  <c r="J142" i="17" s="1"/>
  <c r="I141" i="17"/>
  <c r="F141" i="17"/>
  <c r="J141" i="17" s="1"/>
  <c r="I140" i="17"/>
  <c r="J140" i="17"/>
  <c r="I139" i="17"/>
  <c r="J139" i="17"/>
  <c r="I138" i="17"/>
  <c r="F138" i="17"/>
  <c r="I137" i="17"/>
  <c r="F137" i="17"/>
  <c r="I136" i="17"/>
  <c r="F136" i="17"/>
  <c r="J136" i="17" s="1"/>
  <c r="I135" i="17"/>
  <c r="F135" i="17"/>
  <c r="J135" i="17" s="1"/>
  <c r="I134" i="17"/>
  <c r="F134" i="17"/>
  <c r="J134" i="17" s="1"/>
  <c r="I133" i="17"/>
  <c r="F133" i="17"/>
  <c r="J133" i="17" s="1"/>
  <c r="I132" i="17"/>
  <c r="F132" i="17"/>
  <c r="I131" i="17"/>
  <c r="K131" i="17" s="1"/>
  <c r="J131" i="17"/>
  <c r="I130" i="17"/>
  <c r="J130" i="17"/>
  <c r="I129" i="17"/>
  <c r="J129" i="17"/>
  <c r="I128" i="17"/>
  <c r="F128" i="17"/>
  <c r="J128" i="17" s="1"/>
  <c r="I127" i="17"/>
  <c r="F127" i="17"/>
  <c r="J127" i="17" s="1"/>
  <c r="J125" i="17"/>
  <c r="I125" i="17"/>
  <c r="K125" i="17" s="1"/>
  <c r="J124" i="17"/>
  <c r="I124" i="17"/>
  <c r="K124" i="17" s="1"/>
  <c r="I123" i="17"/>
  <c r="F123" i="17"/>
  <c r="J123" i="17" s="1"/>
  <c r="I122" i="17"/>
  <c r="F122" i="17"/>
  <c r="J122" i="17" s="1"/>
  <c r="J120" i="17"/>
  <c r="I120" i="17"/>
  <c r="K120" i="17" s="1"/>
  <c r="J119" i="17"/>
  <c r="I119" i="17"/>
  <c r="K119" i="17" s="1"/>
  <c r="J118" i="17"/>
  <c r="I118" i="17"/>
  <c r="K118" i="17" s="1"/>
  <c r="I117" i="17"/>
  <c r="F117" i="17"/>
  <c r="J117" i="17" s="1"/>
  <c r="I116" i="17"/>
  <c r="F116" i="17"/>
  <c r="J116" i="17" s="1"/>
  <c r="I115" i="17"/>
  <c r="F115" i="17"/>
  <c r="J115" i="17" s="1"/>
  <c r="I114" i="17"/>
  <c r="K114" i="17" s="1"/>
  <c r="J114" i="17"/>
  <c r="J113" i="17"/>
  <c r="I113" i="17"/>
  <c r="K113" i="17" s="1"/>
  <c r="I112" i="17"/>
  <c r="F112" i="17"/>
  <c r="J112" i="17" s="1"/>
  <c r="I111" i="17"/>
  <c r="F111" i="17"/>
  <c r="J111" i="17" s="1"/>
  <c r="I110" i="17"/>
  <c r="F110" i="17"/>
  <c r="J110" i="17" s="1"/>
  <c r="I109" i="17"/>
  <c r="F109" i="17"/>
  <c r="I108" i="17"/>
  <c r="F108" i="17"/>
  <c r="I105" i="17"/>
  <c r="F105" i="17"/>
  <c r="J105" i="17" s="1"/>
  <c r="I104" i="17"/>
  <c r="F104" i="17"/>
  <c r="J104" i="17" s="1"/>
  <c r="I103" i="17"/>
  <c r="F103" i="17"/>
  <c r="I102" i="17"/>
  <c r="F102" i="17"/>
  <c r="J102" i="17" s="1"/>
  <c r="I101" i="17"/>
  <c r="J101" i="17"/>
  <c r="I100" i="17"/>
  <c r="F100" i="17"/>
  <c r="J100" i="17" s="1"/>
  <c r="I99" i="17"/>
  <c r="J99" i="17"/>
  <c r="J96" i="17"/>
  <c r="I96" i="17"/>
  <c r="K96" i="17" s="1"/>
  <c r="I95" i="17"/>
  <c r="J95" i="17"/>
  <c r="I94" i="17"/>
  <c r="F94" i="17"/>
  <c r="J94" i="17" s="1"/>
  <c r="I93" i="17"/>
  <c r="F93" i="17"/>
  <c r="J93" i="17" s="1"/>
  <c r="I92" i="17"/>
  <c r="F92" i="17"/>
  <c r="J92" i="17" s="1"/>
  <c r="I91" i="17"/>
  <c r="F91" i="17"/>
  <c r="J91" i="17" s="1"/>
  <c r="J88" i="17"/>
  <c r="I88" i="17"/>
  <c r="K88" i="17" s="1"/>
  <c r="I87" i="17"/>
  <c r="F87" i="17"/>
  <c r="I86" i="17"/>
  <c r="J86" i="17"/>
  <c r="I85" i="17"/>
  <c r="F85" i="17"/>
  <c r="J85" i="17" s="1"/>
  <c r="I84" i="17"/>
  <c r="F84" i="17"/>
  <c r="J84" i="17" s="1"/>
  <c r="I83" i="17"/>
  <c r="F83" i="17"/>
  <c r="J83" i="17" s="1"/>
  <c r="I82" i="17"/>
  <c r="F82" i="17"/>
  <c r="J82" i="17" s="1"/>
  <c r="I81" i="17"/>
  <c r="F81" i="17"/>
  <c r="J81" i="17" s="1"/>
  <c r="I80" i="17"/>
  <c r="F80" i="17"/>
  <c r="J80" i="17" s="1"/>
  <c r="I79" i="17"/>
  <c r="F79" i="17"/>
  <c r="J79" i="17" s="1"/>
  <c r="I78" i="17"/>
  <c r="F78" i="17"/>
  <c r="J78" i="17" s="1"/>
  <c r="I77" i="17"/>
  <c r="F77" i="17"/>
  <c r="J77" i="17" s="1"/>
  <c r="I76" i="17"/>
  <c r="F76" i="17"/>
  <c r="J76" i="17" s="1"/>
  <c r="I75" i="17"/>
  <c r="F75" i="17"/>
  <c r="J75" i="17" s="1"/>
  <c r="I74" i="17"/>
  <c r="F74" i="17"/>
  <c r="J74" i="17" s="1"/>
  <c r="I73" i="17"/>
  <c r="F73" i="17"/>
  <c r="J73" i="17" s="1"/>
  <c r="I72" i="17"/>
  <c r="F72" i="17"/>
  <c r="J72" i="17" s="1"/>
  <c r="I71" i="17"/>
  <c r="F71" i="17"/>
  <c r="J71" i="17" s="1"/>
  <c r="I70" i="17"/>
  <c r="F70" i="17"/>
  <c r="J70" i="17" s="1"/>
  <c r="I69" i="17"/>
  <c r="F69" i="17"/>
  <c r="J69" i="17" s="1"/>
  <c r="I65" i="17"/>
  <c r="J65" i="17"/>
  <c r="I64" i="17"/>
  <c r="J64" i="17"/>
  <c r="I63" i="17"/>
  <c r="J63" i="17"/>
  <c r="I62" i="17"/>
  <c r="I61" i="17"/>
  <c r="F61" i="17"/>
  <c r="F62" i="17" s="1"/>
  <c r="J62" i="17" s="1"/>
  <c r="J60" i="17"/>
  <c r="I60" i="17"/>
  <c r="K60" i="17" s="1"/>
  <c r="I57" i="17"/>
  <c r="J57" i="17"/>
  <c r="I56" i="17"/>
  <c r="J56" i="17"/>
  <c r="I55" i="17"/>
  <c r="F55" i="17"/>
  <c r="J55" i="17" s="1"/>
  <c r="I54" i="17"/>
  <c r="F54" i="17"/>
  <c r="J54" i="17" s="1"/>
  <c r="I53" i="17"/>
  <c r="F53" i="17"/>
  <c r="J53" i="17" s="1"/>
  <c r="I52" i="17"/>
  <c r="F52" i="17"/>
  <c r="J52" i="17" s="1"/>
  <c r="I51" i="17"/>
  <c r="F51" i="17"/>
  <c r="J51" i="17" s="1"/>
  <c r="I50" i="17"/>
  <c r="F50" i="17"/>
  <c r="I49" i="17"/>
  <c r="F49" i="17"/>
  <c r="J49" i="17" s="1"/>
  <c r="I48" i="17"/>
  <c r="F48" i="17"/>
  <c r="J48" i="17" s="1"/>
  <c r="I47" i="17"/>
  <c r="F47" i="17"/>
  <c r="J47" i="17" s="1"/>
  <c r="I46" i="17"/>
  <c r="F46" i="17"/>
  <c r="J46" i="17" s="1"/>
  <c r="I45" i="17"/>
  <c r="I44" i="17"/>
  <c r="J44" i="17"/>
  <c r="I43" i="17"/>
  <c r="J43" i="17"/>
  <c r="I42" i="17"/>
  <c r="F42" i="17"/>
  <c r="J42" i="17" s="1"/>
  <c r="I41" i="17"/>
  <c r="F41" i="17"/>
  <c r="J41" i="17" s="1"/>
  <c r="I40" i="17"/>
  <c r="F40" i="17"/>
  <c r="J40" i="17" s="1"/>
  <c r="I39" i="17"/>
  <c r="F39" i="17"/>
  <c r="J39" i="17" s="1"/>
  <c r="J37" i="17"/>
  <c r="I37" i="17"/>
  <c r="K37" i="17" s="1"/>
  <c r="J36" i="17"/>
  <c r="I36" i="17"/>
  <c r="K36" i="17" s="1"/>
  <c r="I35" i="17"/>
  <c r="F35" i="17"/>
  <c r="J35" i="17" s="1"/>
  <c r="I34" i="17"/>
  <c r="F34" i="17"/>
  <c r="J34" i="17" s="1"/>
  <c r="I33" i="17"/>
  <c r="F33" i="17"/>
  <c r="J33" i="17" s="1"/>
  <c r="I32" i="17"/>
  <c r="F32" i="17"/>
  <c r="J32" i="17" s="1"/>
  <c r="I31" i="17"/>
  <c r="F31" i="17"/>
  <c r="I30" i="17"/>
  <c r="F30" i="17"/>
  <c r="J30" i="17" s="1"/>
  <c r="I29" i="17"/>
  <c r="F29" i="17"/>
  <c r="J29" i="17" s="1"/>
  <c r="I28" i="17"/>
  <c r="F28" i="17"/>
  <c r="J28" i="17" s="1"/>
  <c r="I27" i="17"/>
  <c r="F27" i="17"/>
  <c r="J27" i="17" s="1"/>
  <c r="I26" i="17"/>
  <c r="F26" i="17"/>
  <c r="J26" i="17" s="1"/>
  <c r="I25" i="17"/>
  <c r="F25" i="17"/>
  <c r="J25" i="17" s="1"/>
  <c r="I24" i="17"/>
  <c r="F24" i="17"/>
  <c r="J24" i="17" s="1"/>
  <c r="I23" i="17"/>
  <c r="F23" i="17"/>
  <c r="J23" i="17" s="1"/>
  <c r="I22" i="17"/>
  <c r="K22" i="17" s="1"/>
  <c r="J22" i="17"/>
  <c r="I21" i="17"/>
  <c r="F21" i="17"/>
  <c r="J21" i="17" s="1"/>
  <c r="J20" i="17"/>
  <c r="I20" i="17"/>
  <c r="K20" i="17" s="1"/>
  <c r="I19" i="17"/>
  <c r="K19" i="17" s="1"/>
  <c r="J19" i="17"/>
  <c r="J18" i="17"/>
  <c r="I18" i="17"/>
  <c r="K18" i="17" s="1"/>
  <c r="I17" i="17"/>
  <c r="J17" i="17"/>
  <c r="I16" i="17"/>
  <c r="K16" i="17" s="1"/>
  <c r="J15" i="17"/>
  <c r="I15" i="17"/>
  <c r="K15" i="17" s="1"/>
  <c r="I14" i="17"/>
  <c r="K14" i="17" s="1"/>
  <c r="J14" i="17"/>
  <c r="I13" i="17"/>
  <c r="K13" i="17" s="1"/>
  <c r="J12" i="17"/>
  <c r="I12" i="17"/>
  <c r="K12" i="17" s="1"/>
  <c r="I11" i="17"/>
  <c r="F11" i="17"/>
  <c r="J11" i="17" s="1"/>
  <c r="I10" i="17"/>
  <c r="F10" i="17"/>
  <c r="J10" i="17" s="1"/>
  <c r="K610" i="17" l="1"/>
  <c r="K616" i="17"/>
  <c r="J90" i="17"/>
  <c r="J108" i="17"/>
  <c r="O108" i="17"/>
  <c r="P108" i="17" s="1"/>
  <c r="J109" i="17"/>
  <c r="O109" i="17"/>
  <c r="P109" i="17" s="1"/>
  <c r="K628" i="17"/>
  <c r="J61" i="17"/>
  <c r="O61" i="17"/>
  <c r="K640" i="17"/>
  <c r="K346" i="17"/>
  <c r="K358" i="17"/>
  <c r="K405" i="17"/>
  <c r="K391" i="17"/>
  <c r="K238" i="17"/>
  <c r="K349" i="17"/>
  <c r="K539" i="17"/>
  <c r="K138" i="17"/>
  <c r="K497" i="17"/>
  <c r="J59" i="17"/>
  <c r="K188" i="17"/>
  <c r="K425" i="17"/>
  <c r="K45" i="17"/>
  <c r="K137" i="17"/>
  <c r="K223" i="17"/>
  <c r="K260" i="17"/>
  <c r="K31" i="17"/>
  <c r="K277" i="17"/>
  <c r="K132" i="17"/>
  <c r="K304" i="17"/>
  <c r="K316" i="17"/>
  <c r="K50" i="17"/>
  <c r="K468" i="17"/>
  <c r="K102" i="17"/>
  <c r="K354" i="17"/>
  <c r="K157" i="17"/>
  <c r="K512" i="17"/>
  <c r="K243" i="17"/>
  <c r="K73" i="17"/>
  <c r="K55" i="17"/>
  <c r="K333" i="17"/>
  <c r="K438" i="17"/>
  <c r="K450" i="17"/>
  <c r="K510" i="17"/>
  <c r="K367" i="17"/>
  <c r="K262" i="17"/>
  <c r="K577" i="17"/>
  <c r="K87" i="17"/>
  <c r="K217" i="17"/>
  <c r="K578" i="17"/>
  <c r="K234" i="17"/>
  <c r="K95" i="17"/>
  <c r="K320" i="17"/>
  <c r="K689" i="17"/>
  <c r="K246" i="17"/>
  <c r="K244" i="17"/>
  <c r="K442" i="17"/>
  <c r="K502" i="17"/>
  <c r="K668" i="17"/>
  <c r="K288" i="17"/>
  <c r="K109" i="17"/>
  <c r="K550" i="17"/>
  <c r="K80" i="17"/>
  <c r="K173" i="17"/>
  <c r="J304" i="17"/>
  <c r="K141" i="17"/>
  <c r="K633" i="17"/>
  <c r="J195" i="17"/>
  <c r="K498" i="17"/>
  <c r="K384" i="17"/>
  <c r="K396" i="17"/>
  <c r="K684" i="17"/>
  <c r="K221" i="17"/>
  <c r="K590" i="17"/>
  <c r="K470" i="17"/>
  <c r="K496" i="17"/>
  <c r="K455" i="17"/>
  <c r="K542" i="17"/>
  <c r="K446" i="17"/>
  <c r="K356" i="17"/>
  <c r="J346" i="17"/>
  <c r="K506" i="17"/>
  <c r="K324" i="17"/>
  <c r="K27" i="17"/>
  <c r="K406" i="17"/>
  <c r="K133" i="17"/>
  <c r="K675" i="17"/>
  <c r="K553" i="17"/>
  <c r="K32" i="17"/>
  <c r="K99" i="17"/>
  <c r="K84" i="17"/>
  <c r="K284" i="17"/>
  <c r="K515" i="17"/>
  <c r="K392" i="17"/>
  <c r="K264" i="17"/>
  <c r="K303" i="17"/>
  <c r="K270" i="17"/>
  <c r="K247" i="17"/>
  <c r="K297" i="17"/>
  <c r="K332" i="17"/>
  <c r="K531" i="17"/>
  <c r="K606" i="17"/>
  <c r="K426" i="17"/>
  <c r="K271" i="17"/>
  <c r="K678" i="17"/>
  <c r="K24" i="17"/>
  <c r="K116" i="17"/>
  <c r="K458" i="17"/>
  <c r="K380" i="17"/>
  <c r="K436" i="17"/>
  <c r="K28" i="17"/>
  <c r="K171" i="17"/>
  <c r="K501" i="17"/>
  <c r="K318" i="17"/>
  <c r="K295" i="17"/>
  <c r="K128" i="17"/>
  <c r="K178" i="17"/>
  <c r="K286" i="17"/>
  <c r="K345" i="17"/>
  <c r="K556" i="17"/>
  <c r="K631" i="17"/>
  <c r="K263" i="17"/>
  <c r="K261" i="17"/>
  <c r="K294" i="17"/>
  <c r="K472" i="17"/>
  <c r="K330" i="17"/>
  <c r="K92" i="17"/>
  <c r="J510" i="17"/>
  <c r="K112" i="17"/>
  <c r="K250" i="17"/>
  <c r="K49" i="17"/>
  <c r="K348" i="17"/>
  <c r="K402" i="17"/>
  <c r="K452" i="17"/>
  <c r="K532" i="17"/>
  <c r="K543" i="17"/>
  <c r="K565" i="17"/>
  <c r="K614" i="17"/>
  <c r="K625" i="17"/>
  <c r="K635" i="17"/>
  <c r="K670" i="17"/>
  <c r="K328" i="17"/>
  <c r="K433" i="17"/>
  <c r="K672" i="17"/>
  <c r="J405" i="17"/>
  <c r="K488" i="17"/>
  <c r="K310" i="17"/>
  <c r="K447" i="17"/>
  <c r="K559" i="17"/>
  <c r="K608" i="17"/>
  <c r="K69" i="17"/>
  <c r="K177" i="17"/>
  <c r="K200" i="17"/>
  <c r="K500" i="17"/>
  <c r="K619" i="17"/>
  <c r="K630" i="17"/>
  <c r="K236" i="17"/>
  <c r="K256" i="17"/>
  <c r="K289" i="17"/>
  <c r="K300" i="17"/>
  <c r="K321" i="17"/>
  <c r="K376" i="17"/>
  <c r="K387" i="17"/>
  <c r="K522" i="17"/>
  <c r="K538" i="17"/>
  <c r="K549" i="17"/>
  <c r="K560" i="17"/>
  <c r="K686" i="17"/>
  <c r="K306" i="17"/>
  <c r="K338" i="17"/>
  <c r="K453" i="17"/>
  <c r="K580" i="17"/>
  <c r="K626" i="17"/>
  <c r="K681" i="17"/>
  <c r="K592" i="17"/>
  <c r="K605" i="17"/>
  <c r="K518" i="17"/>
  <c r="K535" i="17"/>
  <c r="K64" i="17"/>
  <c r="K91" i="17"/>
  <c r="K319" i="17"/>
  <c r="K362" i="17"/>
  <c r="K547" i="17"/>
  <c r="K65" i="17"/>
  <c r="K140" i="17"/>
  <c r="K607" i="17"/>
  <c r="K629" i="17"/>
  <c r="K363" i="17"/>
  <c r="K548" i="17"/>
  <c r="K235" i="17"/>
  <c r="K70" i="17"/>
  <c r="K408" i="17"/>
  <c r="K561" i="17"/>
  <c r="K586" i="17"/>
  <c r="K398" i="17"/>
  <c r="K598" i="17"/>
  <c r="K409" i="17"/>
  <c r="K587" i="17"/>
  <c r="K632" i="17"/>
  <c r="K688" i="17"/>
  <c r="K231" i="17"/>
  <c r="K647" i="17"/>
  <c r="K39" i="17"/>
  <c r="J297" i="17"/>
  <c r="O165" i="17"/>
  <c r="K663" i="17"/>
  <c r="K666" i="17"/>
  <c r="K334" i="17"/>
  <c r="J539" i="17"/>
  <c r="J530" i="17" s="1"/>
  <c r="K258" i="17"/>
  <c r="K46" i="17"/>
  <c r="K110" i="17"/>
  <c r="K144" i="17"/>
  <c r="K180" i="17"/>
  <c r="K215" i="17"/>
  <c r="J238" i="17"/>
  <c r="K428" i="17"/>
  <c r="K460" i="17"/>
  <c r="K514" i="17"/>
  <c r="K524" i="17"/>
  <c r="K655" i="17"/>
  <c r="K156" i="17"/>
  <c r="K202" i="17"/>
  <c r="J450" i="17"/>
  <c r="K443" i="17"/>
  <c r="J137" i="17"/>
  <c r="K252" i="17"/>
  <c r="K298" i="17"/>
  <c r="K674" i="17"/>
  <c r="K47" i="17"/>
  <c r="K83" i="17"/>
  <c r="K193" i="17"/>
  <c r="K228" i="17"/>
  <c r="K379" i="17"/>
  <c r="K390" i="17"/>
  <c r="K400" i="17"/>
  <c r="K429" i="17"/>
  <c r="K541" i="17"/>
  <c r="K563" i="17"/>
  <c r="K623" i="17"/>
  <c r="K101" i="17"/>
  <c r="K473" i="17"/>
  <c r="K219" i="17"/>
  <c r="K360" i="17"/>
  <c r="K393" i="17"/>
  <c r="K63" i="17"/>
  <c r="K274" i="17"/>
  <c r="K486" i="17"/>
  <c r="K581" i="17"/>
  <c r="K372" i="17"/>
  <c r="K508" i="17"/>
  <c r="K253" i="17"/>
  <c r="K475" i="17"/>
  <c r="K165" i="17"/>
  <c r="K308" i="17"/>
  <c r="K77" i="17"/>
  <c r="K187" i="17"/>
  <c r="K466" i="17"/>
  <c r="K265" i="17"/>
  <c r="K536" i="17"/>
  <c r="K342" i="17"/>
  <c r="K456" i="17"/>
  <c r="K105" i="17"/>
  <c r="K312" i="17"/>
  <c r="J438" i="17"/>
  <c r="K513" i="17"/>
  <c r="K123" i="17"/>
  <c r="K145" i="17"/>
  <c r="K182" i="17"/>
  <c r="K249" i="17"/>
  <c r="K315" i="17"/>
  <c r="K325" i="17"/>
  <c r="K336" i="17"/>
  <c r="K430" i="17"/>
  <c r="K494" i="17"/>
  <c r="K624" i="17"/>
  <c r="K634" i="17"/>
  <c r="J662" i="17"/>
  <c r="K142" i="17"/>
  <c r="K369" i="17"/>
  <c r="K476" i="17"/>
  <c r="K552" i="17"/>
  <c r="K229" i="17"/>
  <c r="K40" i="17"/>
  <c r="K479" i="17"/>
  <c r="K10" i="17"/>
  <c r="K134" i="17"/>
  <c r="K282" i="17"/>
  <c r="K343" i="17"/>
  <c r="K612" i="17"/>
  <c r="K653" i="17"/>
  <c r="K665" i="17"/>
  <c r="K685" i="17"/>
  <c r="K201" i="17"/>
  <c r="K313" i="17"/>
  <c r="K364" i="17"/>
  <c r="K642" i="17"/>
  <c r="K103" i="17"/>
  <c r="K146" i="17"/>
  <c r="K179" i="17"/>
  <c r="J221" i="17"/>
  <c r="K272" i="17"/>
  <c r="K374" i="17"/>
  <c r="K462" i="17"/>
  <c r="K482" i="17"/>
  <c r="K537" i="17"/>
  <c r="K239" i="17"/>
  <c r="K693" i="17"/>
  <c r="O166" i="17"/>
  <c r="K290" i="17"/>
  <c r="J290" i="17"/>
  <c r="K489" i="17"/>
  <c r="K240" i="17"/>
  <c r="K673" i="17"/>
  <c r="K100" i="17"/>
  <c r="K301" i="17"/>
  <c r="K459" i="17"/>
  <c r="K545" i="17"/>
  <c r="K652" i="17"/>
  <c r="K331" i="17"/>
  <c r="K440" i="17"/>
  <c r="K220" i="17"/>
  <c r="K373" i="17"/>
  <c r="K322" i="17"/>
  <c r="K273" i="17"/>
  <c r="J273" i="17"/>
  <c r="K375" i="17"/>
  <c r="K677" i="17"/>
  <c r="K687" i="17"/>
  <c r="K259" i="17"/>
  <c r="K175" i="17"/>
  <c r="K544" i="17"/>
  <c r="K78" i="17"/>
  <c r="K25" i="17"/>
  <c r="K147" i="17"/>
  <c r="K79" i="17"/>
  <c r="K254" i="17"/>
  <c r="K285" i="17"/>
  <c r="K366" i="17"/>
  <c r="K505" i="17"/>
  <c r="K248" i="17"/>
  <c r="K86" i="17"/>
  <c r="K609" i="17"/>
  <c r="K641" i="17"/>
  <c r="K434" i="17"/>
  <c r="K464" i="17"/>
  <c r="K485" i="17"/>
  <c r="K519" i="17"/>
  <c r="K167" i="17"/>
  <c r="J157" i="17"/>
  <c r="J155" i="17" s="1"/>
  <c r="K57" i="17"/>
  <c r="K397" i="17"/>
  <c r="K454" i="17"/>
  <c r="K669" i="17"/>
  <c r="K357" i="17"/>
  <c r="K378" i="17"/>
  <c r="K174" i="17"/>
  <c r="K437" i="17"/>
  <c r="K562" i="17"/>
  <c r="K166" i="17"/>
  <c r="K30" i="17"/>
  <c r="K230" i="17"/>
  <c r="K588" i="17"/>
  <c r="K21" i="17"/>
  <c r="K280" i="17"/>
  <c r="K382" i="17"/>
  <c r="K621" i="17"/>
  <c r="K281" i="17"/>
  <c r="K480" i="17"/>
  <c r="K43" i="17"/>
  <c r="K232" i="17"/>
  <c r="J232" i="17"/>
  <c r="K601" i="17"/>
  <c r="K117" i="17"/>
  <c r="K139" i="17"/>
  <c r="K108" i="17"/>
  <c r="K129" i="17"/>
  <c r="K71" i="17"/>
  <c r="K183" i="17"/>
  <c r="K276" i="17"/>
  <c r="O164" i="17"/>
  <c r="J164" i="17"/>
  <c r="K195" i="17"/>
  <c r="K307" i="17"/>
  <c r="K617" i="17"/>
  <c r="K690" i="17"/>
  <c r="K679" i="17"/>
  <c r="K41" i="17"/>
  <c r="K196" i="17"/>
  <c r="K449" i="17"/>
  <c r="K509" i="17"/>
  <c r="K583" i="17"/>
  <c r="K644" i="17"/>
  <c r="K654" i="17"/>
  <c r="K176" i="17"/>
  <c r="K618" i="17"/>
  <c r="K61" i="17"/>
  <c r="K222" i="17"/>
  <c r="K554" i="17"/>
  <c r="J121" i="17"/>
  <c r="K291" i="17"/>
  <c r="K186" i="17"/>
  <c r="K555" i="17"/>
  <c r="J223" i="17"/>
  <c r="K241" i="17"/>
  <c r="K292" i="17"/>
  <c r="K350" i="17"/>
  <c r="J376" i="17"/>
  <c r="K441" i="17"/>
  <c r="K483" i="17"/>
  <c r="K492" i="17"/>
  <c r="K611" i="17"/>
  <c r="K664" i="17"/>
  <c r="K680" i="17"/>
  <c r="K399" i="17"/>
  <c r="K407" i="17"/>
  <c r="K457" i="17"/>
  <c r="K627" i="17"/>
  <c r="K643" i="17"/>
  <c r="K671" i="17"/>
  <c r="K23" i="17"/>
  <c r="K383" i="17"/>
  <c r="K431" i="17"/>
  <c r="K72" i="17"/>
  <c r="K122" i="17"/>
  <c r="K317" i="17"/>
  <c r="K197" i="17"/>
  <c r="K266" i="17"/>
  <c r="K424" i="17"/>
  <c r="K484" i="17"/>
  <c r="K593" i="17"/>
  <c r="K620" i="17"/>
  <c r="K361" i="17"/>
  <c r="K44" i="17"/>
  <c r="J217" i="17"/>
  <c r="K344" i="17"/>
  <c r="K370" i="17"/>
  <c r="K595" i="17"/>
  <c r="K115" i="17"/>
  <c r="K172" i="17"/>
  <c r="K245" i="17"/>
  <c r="K353" i="17"/>
  <c r="K477" i="17"/>
  <c r="K503" i="17"/>
  <c r="K691" i="17"/>
  <c r="K385" i="17"/>
  <c r="K467" i="17"/>
  <c r="K594" i="17"/>
  <c r="K33" i="17"/>
  <c r="K74" i="17"/>
  <c r="K93" i="17"/>
  <c r="K302" i="17"/>
  <c r="K326" i="17"/>
  <c r="K637" i="17"/>
  <c r="K682" i="17"/>
  <c r="K26" i="17"/>
  <c r="K53" i="17"/>
  <c r="K104" i="17"/>
  <c r="K352" i="17"/>
  <c r="K394" i="17"/>
  <c r="K135" i="17"/>
  <c r="K127" i="17"/>
  <c r="K136" i="17"/>
  <c r="K218" i="17"/>
  <c r="K311" i="17"/>
  <c r="K403" i="17"/>
  <c r="K495" i="17"/>
  <c r="K521" i="17"/>
  <c r="K534" i="17"/>
  <c r="K667" i="17"/>
  <c r="K540" i="17"/>
  <c r="K557" i="17"/>
  <c r="K585" i="17"/>
  <c r="K656" i="17"/>
  <c r="K82" i="17"/>
  <c r="K164" i="17"/>
  <c r="K268" i="17"/>
  <c r="K699" i="17"/>
  <c r="K335" i="17"/>
  <c r="K386" i="17"/>
  <c r="K558" i="17"/>
  <c r="J577" i="17"/>
  <c r="K613" i="17"/>
  <c r="K327" i="17"/>
  <c r="K533" i="17"/>
  <c r="K657" i="17"/>
  <c r="K683" i="17"/>
  <c r="K54" i="17"/>
  <c r="K191" i="17"/>
  <c r="K278" i="17"/>
  <c r="J345" i="17"/>
  <c r="J387" i="17"/>
  <c r="K404" i="17"/>
  <c r="K639" i="17"/>
  <c r="K649" i="17"/>
  <c r="J107" i="17"/>
  <c r="K242" i="17"/>
  <c r="K444" i="17"/>
  <c r="K564" i="17"/>
  <c r="K181" i="17"/>
  <c r="J286" i="17"/>
  <c r="K293" i="17"/>
  <c r="K576" i="17"/>
  <c r="K584" i="17"/>
  <c r="K600" i="17"/>
  <c r="J196" i="17"/>
  <c r="K465" i="17"/>
  <c r="K487" i="17"/>
  <c r="K516" i="17"/>
  <c r="K676" i="17"/>
  <c r="K692" i="17"/>
  <c r="K48" i="17"/>
  <c r="J358" i="17"/>
  <c r="J13" i="17"/>
  <c r="J87" i="17"/>
  <c r="J68" i="17" s="1"/>
  <c r="J243" i="17"/>
  <c r="K279" i="17"/>
  <c r="J315" i="17"/>
  <c r="K351" i="17"/>
  <c r="J430" i="17"/>
  <c r="J502" i="17"/>
  <c r="K615" i="17"/>
  <c r="K638" i="17"/>
  <c r="K35" i="17"/>
  <c r="K81" i="17"/>
  <c r="K162" i="17"/>
  <c r="J244" i="17"/>
  <c r="K251" i="17"/>
  <c r="J316" i="17"/>
  <c r="K323" i="17"/>
  <c r="K395" i="17"/>
  <c r="K474" i="17"/>
  <c r="K566" i="17"/>
  <c r="J624" i="17"/>
  <c r="K648" i="17"/>
  <c r="K130" i="17"/>
  <c r="J162" i="17"/>
  <c r="K551" i="17"/>
  <c r="J50" i="17"/>
  <c r="K198" i="17"/>
  <c r="K237" i="17"/>
  <c r="K309" i="17"/>
  <c r="K381" i="17"/>
  <c r="K388" i="17"/>
  <c r="K432" i="17"/>
  <c r="K504" i="17"/>
  <c r="J425" i="17"/>
  <c r="J497" i="17"/>
  <c r="K602" i="17"/>
  <c r="K34" i="17"/>
  <c r="J146" i="17"/>
  <c r="K184" i="17"/>
  <c r="K199" i="17"/>
  <c r="J260" i="17"/>
  <c r="K267" i="17"/>
  <c r="J332" i="17"/>
  <c r="K339" i="17"/>
  <c r="K368" i="17"/>
  <c r="K389" i="17"/>
  <c r="J468" i="17"/>
  <c r="K490" i="17"/>
  <c r="J649" i="17"/>
  <c r="K75" i="17"/>
  <c r="K51" i="17"/>
  <c r="K76" i="17"/>
  <c r="K170" i="17"/>
  <c r="K192" i="17"/>
  <c r="K216" i="17"/>
  <c r="K296" i="17"/>
  <c r="J404" i="17"/>
  <c r="K461" i="17"/>
  <c r="K314" i="17"/>
  <c r="K56" i="17"/>
  <c r="K185" i="17"/>
  <c r="K283" i="17"/>
  <c r="K355" i="17"/>
  <c r="K448" i="17"/>
  <c r="K469" i="17"/>
  <c r="K491" i="17"/>
  <c r="K520" i="17"/>
  <c r="K546" i="17"/>
  <c r="J16" i="17"/>
  <c r="J45" i="17"/>
  <c r="K269" i="17"/>
  <c r="K341" i="17"/>
  <c r="J484" i="17"/>
  <c r="K650" i="17"/>
  <c r="K596" i="17"/>
  <c r="K507" i="17"/>
  <c r="K52" i="17"/>
  <c r="J514" i="17"/>
  <c r="K589" i="17"/>
  <c r="K435" i="17"/>
  <c r="K463" i="17"/>
  <c r="K478" i="17"/>
  <c r="K493" i="17"/>
  <c r="K143" i="17"/>
  <c r="O178" i="17"/>
  <c r="K17" i="17"/>
  <c r="J31" i="17"/>
  <c r="K94" i="17"/>
  <c r="J391" i="17"/>
  <c r="K158" i="17"/>
  <c r="K233" i="17"/>
  <c r="K305" i="17"/>
  <c r="K377" i="17"/>
  <c r="K62" i="17"/>
  <c r="J103" i="17"/>
  <c r="J98" i="17" s="1"/>
  <c r="J277" i="17"/>
  <c r="J349" i="17"/>
  <c r="K582" i="17"/>
  <c r="K255" i="17"/>
  <c r="J442" i="17"/>
  <c r="K85" i="17"/>
  <c r="J471" i="17"/>
  <c r="J590" i="17"/>
  <c r="K636" i="17"/>
  <c r="K694" i="17"/>
  <c r="K11" i="17"/>
  <c r="K257" i="17"/>
  <c r="K329" i="17"/>
  <c r="K401" i="17"/>
  <c r="K481" i="17"/>
  <c r="K299" i="17"/>
  <c r="K371" i="17"/>
  <c r="K451" i="17"/>
  <c r="K523" i="17"/>
  <c r="K603" i="17"/>
  <c r="K651" i="17"/>
  <c r="K445" i="17"/>
  <c r="K517" i="17"/>
  <c r="K365" i="17"/>
  <c r="K597" i="17"/>
  <c r="K645" i="17"/>
  <c r="K42" i="17"/>
  <c r="K287" i="17"/>
  <c r="K359" i="17"/>
  <c r="K439" i="17"/>
  <c r="K511" i="17"/>
  <c r="K591" i="17"/>
  <c r="K29" i="17"/>
  <c r="K111" i="17"/>
  <c r="K275" i="17"/>
  <c r="K347" i="17"/>
  <c r="K427" i="17"/>
  <c r="K499" i="17"/>
  <c r="K579" i="17"/>
  <c r="J132" i="17"/>
  <c r="J138" i="17"/>
  <c r="J144" i="17"/>
  <c r="J182" i="17"/>
  <c r="J188" i="17"/>
  <c r="J604" i="17"/>
  <c r="J610" i="17"/>
  <c r="J616" i="17"/>
  <c r="J622" i="17"/>
  <c r="J628" i="17"/>
  <c r="J634" i="17"/>
  <c r="J640" i="17"/>
  <c r="J646" i="17"/>
  <c r="J652" i="17"/>
  <c r="J658" i="17"/>
  <c r="J126" i="17" l="1"/>
  <c r="K126" i="17"/>
  <c r="K90" i="17"/>
  <c r="K107" i="17"/>
  <c r="K98" i="17"/>
  <c r="J38" i="17"/>
  <c r="K38" i="17"/>
  <c r="J227" i="17"/>
  <c r="K227" i="17"/>
  <c r="K59" i="17"/>
  <c r="K423" i="17"/>
  <c r="J423" i="17"/>
  <c r="K155" i="17"/>
  <c r="K703" i="17"/>
  <c r="K530" i="17"/>
  <c r="K121" i="17"/>
  <c r="J703" i="17"/>
  <c r="K9" i="17"/>
  <c r="J599" i="17"/>
  <c r="O599" i="17" s="1"/>
  <c r="J214" i="17"/>
  <c r="K662" i="17"/>
  <c r="J570" i="17"/>
  <c r="K570" i="17"/>
  <c r="K214" i="17"/>
  <c r="K161" i="17"/>
  <c r="K68" i="17"/>
  <c r="J9" i="17"/>
  <c r="J161" i="17"/>
  <c r="K599" i="17"/>
  <c r="H706" i="17" l="1"/>
  <c r="H707" i="17" s="1"/>
  <c r="K707" i="17" s="1"/>
  <c r="K705" i="17" s="1"/>
  <c r="K702" i="17"/>
  <c r="K709" i="17" l="1"/>
  <c r="K712" i="17" l="1"/>
  <c r="K4" i="17"/>
  <c r="O582" i="1" l="1"/>
  <c r="J144" i="1"/>
  <c r="I144" i="1"/>
  <c r="K144" i="1" s="1"/>
  <c r="J552" i="1" l="1"/>
  <c r="I552" i="1"/>
  <c r="K552" i="1" s="1"/>
  <c r="J206" i="1" l="1"/>
  <c r="I206" i="1"/>
  <c r="K206" i="1" s="1"/>
  <c r="J205" i="1"/>
  <c r="I205" i="1"/>
  <c r="K205" i="1" s="1"/>
  <c r="J204" i="1"/>
  <c r="I204" i="1"/>
  <c r="K204" i="1" s="1"/>
  <c r="J203" i="1"/>
  <c r="I203" i="1"/>
  <c r="K203" i="1" s="1"/>
  <c r="J202" i="1"/>
  <c r="I202" i="1"/>
  <c r="K202" i="1" s="1"/>
  <c r="J114" i="1"/>
  <c r="I114" i="1"/>
  <c r="K114" i="1" s="1"/>
  <c r="J113" i="1"/>
  <c r="I113" i="1"/>
  <c r="K113" i="1" s="1"/>
  <c r="J201" i="1"/>
  <c r="I201" i="1"/>
  <c r="K201" i="1" s="1"/>
  <c r="J200" i="1" l="1"/>
  <c r="I200" i="1"/>
  <c r="K200" i="1" s="1"/>
  <c r="J409" i="1"/>
  <c r="I409" i="1"/>
  <c r="K409" i="1" s="1"/>
  <c r="J406" i="1"/>
  <c r="I406" i="1"/>
  <c r="K406" i="1" s="1"/>
  <c r="J407" i="1"/>
  <c r="I407" i="1"/>
  <c r="K407" i="1" s="1"/>
  <c r="J408" i="1"/>
  <c r="I408" i="1"/>
  <c r="K408" i="1" s="1"/>
  <c r="J404" i="1"/>
  <c r="I404" i="1"/>
  <c r="K404" i="1" s="1"/>
  <c r="J403" i="1"/>
  <c r="I403" i="1"/>
  <c r="K403" i="1" s="1"/>
  <c r="I405" i="1"/>
  <c r="K405" i="1" s="1"/>
  <c r="J405" i="1"/>
  <c r="O192" i="1"/>
  <c r="O197" i="1"/>
  <c r="O198" i="1"/>
  <c r="O162" i="1"/>
  <c r="O161" i="1"/>
  <c r="J219" i="1"/>
  <c r="I219" i="1"/>
  <c r="K219" i="1" s="1"/>
  <c r="I218" i="1"/>
  <c r="K218" i="1" s="1"/>
  <c r="J218" i="1"/>
  <c r="I643" i="1"/>
  <c r="K643" i="1" s="1"/>
  <c r="J643" i="1"/>
  <c r="J644" i="1"/>
  <c r="I644" i="1"/>
  <c r="K644" i="1" s="1"/>
  <c r="I642" i="1"/>
  <c r="K642" i="1" s="1"/>
  <c r="J642" i="1"/>
  <c r="F147" i="1"/>
  <c r="J147" i="1" s="1"/>
  <c r="I147" i="1"/>
  <c r="F146" i="1"/>
  <c r="J146" i="1" s="1"/>
  <c r="I146" i="1"/>
  <c r="J199" i="1"/>
  <c r="I199" i="1"/>
  <c r="K199" i="1" s="1"/>
  <c r="I551" i="1"/>
  <c r="K551" i="1" s="1"/>
  <c r="J551" i="1"/>
  <c r="J153" i="1"/>
  <c r="I153" i="1"/>
  <c r="K153" i="1" s="1"/>
  <c r="J145" i="1"/>
  <c r="I145" i="1"/>
  <c r="K145" i="1" s="1"/>
  <c r="J143" i="1"/>
  <c r="I143" i="1"/>
  <c r="K143" i="1" s="1"/>
  <c r="I37" i="1"/>
  <c r="K37" i="1" s="1"/>
  <c r="J37" i="1"/>
  <c r="I36" i="1"/>
  <c r="K36" i="1" s="1"/>
  <c r="J36" i="1"/>
  <c r="K146" i="1" l="1"/>
  <c r="K147" i="1"/>
  <c r="J198" i="1"/>
  <c r="I198" i="1"/>
  <c r="K198" i="1" s="1"/>
  <c r="I112" i="1"/>
  <c r="K112" i="1" s="1"/>
  <c r="J112" i="1"/>
  <c r="I119" i="1"/>
  <c r="K119" i="1" s="1"/>
  <c r="J119" i="1"/>
  <c r="I118" i="1"/>
  <c r="K118" i="1" s="1"/>
  <c r="J118" i="1"/>
  <c r="I142" i="1"/>
  <c r="J142" i="1"/>
  <c r="J197" i="1"/>
  <c r="I197" i="1"/>
  <c r="K197" i="1" s="1"/>
  <c r="I196" i="1"/>
  <c r="K196" i="1" s="1"/>
  <c r="J196" i="1"/>
  <c r="J92" i="1"/>
  <c r="I92" i="1"/>
  <c r="K92" i="1" s="1"/>
  <c r="I85" i="1"/>
  <c r="K85" i="1" s="1"/>
  <c r="J85" i="1"/>
  <c r="I513" i="1"/>
  <c r="K513" i="1" s="1"/>
  <c r="J513" i="1"/>
  <c r="I681" i="1"/>
  <c r="K681" i="1" s="1"/>
  <c r="J681" i="1"/>
  <c r="I680" i="1"/>
  <c r="K680" i="1" s="1"/>
  <c r="J680" i="1"/>
  <c r="I679" i="1"/>
  <c r="K679" i="1" s="1"/>
  <c r="J679" i="1"/>
  <c r="I678" i="1"/>
  <c r="K678" i="1" s="1"/>
  <c r="J678" i="1"/>
  <c r="B2" i="3"/>
  <c r="B1" i="3"/>
  <c r="K142" i="1" l="1"/>
  <c r="I340" i="1"/>
  <c r="F340" i="1"/>
  <c r="J340" i="1" s="1"/>
  <c r="F480" i="1"/>
  <c r="J480" i="1" s="1"/>
  <c r="F479" i="1"/>
  <c r="I480" i="1"/>
  <c r="K340" i="1" l="1"/>
  <c r="K480" i="1"/>
  <c r="J479" i="1"/>
  <c r="I479" i="1"/>
  <c r="K479" i="1" s="1"/>
  <c r="F292" i="1" l="1"/>
  <c r="F386" i="1"/>
  <c r="F387" i="1"/>
  <c r="F388" i="1"/>
  <c r="I389" i="1"/>
  <c r="F389" i="1"/>
  <c r="I390" i="1"/>
  <c r="F390" i="1"/>
  <c r="I391" i="1"/>
  <c r="F391" i="1"/>
  <c r="F392" i="1"/>
  <c r="F393" i="1"/>
  <c r="F394" i="1"/>
  <c r="F395" i="1"/>
  <c r="F396" i="1"/>
  <c r="F397" i="1"/>
  <c r="F352" i="1"/>
  <c r="I296" i="1"/>
  <c r="F296" i="1"/>
  <c r="F306" i="1"/>
  <c r="F655" i="1"/>
  <c r="J292" i="1" l="1"/>
  <c r="I292" i="1"/>
  <c r="K292" i="1" s="1"/>
  <c r="K296" i="1"/>
  <c r="K389" i="1"/>
  <c r="J396" i="1"/>
  <c r="J387" i="1"/>
  <c r="J386" i="1"/>
  <c r="I386" i="1"/>
  <c r="K386" i="1" s="1"/>
  <c r="J388" i="1"/>
  <c r="I387" i="1"/>
  <c r="K387" i="1" s="1"/>
  <c r="I388" i="1"/>
  <c r="K388" i="1" s="1"/>
  <c r="J394" i="1"/>
  <c r="K390" i="1"/>
  <c r="J389" i="1"/>
  <c r="K391" i="1"/>
  <c r="J390" i="1"/>
  <c r="J393" i="1"/>
  <c r="J395" i="1"/>
  <c r="J391" i="1"/>
  <c r="J392" i="1"/>
  <c r="I392" i="1"/>
  <c r="K392" i="1" s="1"/>
  <c r="I393" i="1"/>
  <c r="K393" i="1" s="1"/>
  <c r="I394" i="1"/>
  <c r="K394" i="1" s="1"/>
  <c r="I395" i="1"/>
  <c r="K395" i="1" s="1"/>
  <c r="J397" i="1"/>
  <c r="J306" i="1"/>
  <c r="I396" i="1"/>
  <c r="K396" i="1" s="1"/>
  <c r="I397" i="1"/>
  <c r="K397" i="1" s="1"/>
  <c r="J352" i="1"/>
  <c r="I352" i="1"/>
  <c r="K352" i="1" s="1"/>
  <c r="J296" i="1"/>
  <c r="I306" i="1"/>
  <c r="K306" i="1" s="1"/>
  <c r="J655" i="1"/>
  <c r="I655" i="1"/>
  <c r="K655" i="1" s="1"/>
  <c r="F295" i="1"/>
  <c r="F293" i="1"/>
  <c r="F324" i="1"/>
  <c r="F339" i="1"/>
  <c r="I377" i="1"/>
  <c r="F377" i="1"/>
  <c r="F357" i="1"/>
  <c r="F358" i="1"/>
  <c r="F378" i="1"/>
  <c r="F287" i="1"/>
  <c r="F288" i="1"/>
  <c r="F331" i="1"/>
  <c r="F332" i="1"/>
  <c r="F312" i="1"/>
  <c r="F313" i="1"/>
  <c r="F314" i="1"/>
  <c r="F400" i="1"/>
  <c r="F401" i="1"/>
  <c r="I339" i="1" l="1"/>
  <c r="K339" i="1" s="1"/>
  <c r="J293" i="1"/>
  <c r="J324" i="1"/>
  <c r="I293" i="1"/>
  <c r="K293" i="1" s="1"/>
  <c r="I324" i="1"/>
  <c r="K324" i="1" s="1"/>
  <c r="J377" i="1"/>
  <c r="K377" i="1"/>
  <c r="J357" i="1"/>
  <c r="J358" i="1"/>
  <c r="I357" i="1"/>
  <c r="K357" i="1" s="1"/>
  <c r="J378" i="1"/>
  <c r="I358" i="1"/>
  <c r="K358" i="1" s="1"/>
  <c r="J287" i="1"/>
  <c r="I378" i="1"/>
  <c r="K378" i="1" s="1"/>
  <c r="I287" i="1"/>
  <c r="K287" i="1" s="1"/>
  <c r="J288" i="1"/>
  <c r="J401" i="1"/>
  <c r="J312" i="1"/>
  <c r="I288" i="1"/>
  <c r="K288" i="1" s="1"/>
  <c r="J331" i="1"/>
  <c r="J332" i="1"/>
  <c r="J314" i="1"/>
  <c r="I331" i="1"/>
  <c r="K331" i="1" s="1"/>
  <c r="J400" i="1"/>
  <c r="I332" i="1"/>
  <c r="K332" i="1" s="1"/>
  <c r="J313" i="1"/>
  <c r="I312" i="1"/>
  <c r="K312" i="1" s="1"/>
  <c r="I313" i="1"/>
  <c r="K313" i="1" s="1"/>
  <c r="I314" i="1"/>
  <c r="K314" i="1" s="1"/>
  <c r="I400" i="1"/>
  <c r="K400" i="1" s="1"/>
  <c r="I401" i="1"/>
  <c r="K401" i="1" s="1"/>
  <c r="J339" i="1" l="1"/>
  <c r="F350" i="1"/>
  <c r="J350" i="1" l="1"/>
  <c r="I350" i="1"/>
  <c r="K350" i="1" s="1"/>
  <c r="I333" i="1" l="1"/>
  <c r="F333" i="1"/>
  <c r="F334" i="1"/>
  <c r="K333" i="1" l="1"/>
  <c r="J333" i="1"/>
  <c r="J334" i="1"/>
  <c r="I334" i="1"/>
  <c r="K334" i="1" s="1"/>
  <c r="I35" i="1" l="1"/>
  <c r="F35" i="1"/>
  <c r="J35" i="1" s="1"/>
  <c r="I34" i="1"/>
  <c r="F34" i="1"/>
  <c r="J34" i="1" s="1"/>
  <c r="I33" i="1"/>
  <c r="F33" i="1"/>
  <c r="J33" i="1" s="1"/>
  <c r="I32" i="1"/>
  <c r="F32" i="1"/>
  <c r="J32" i="1" s="1"/>
  <c r="I31" i="1"/>
  <c r="F31" i="1"/>
  <c r="J31" i="1" s="1"/>
  <c r="I30" i="1"/>
  <c r="F30" i="1"/>
  <c r="J30" i="1" s="1"/>
  <c r="K30" i="1" l="1"/>
  <c r="K31" i="1"/>
  <c r="K32" i="1"/>
  <c r="K33" i="1"/>
  <c r="K34" i="1"/>
  <c r="K35" i="1"/>
  <c r="F328" i="1" l="1"/>
  <c r="F268" i="1"/>
  <c r="F271" i="1"/>
  <c r="F270" i="1"/>
  <c r="F269" i="1"/>
  <c r="F272" i="1"/>
  <c r="F273" i="1"/>
  <c r="F267" i="1"/>
  <c r="F511" i="1"/>
  <c r="F130" i="1"/>
  <c r="F126" i="1"/>
  <c r="F189" i="1"/>
  <c r="O189" i="1" s="1"/>
  <c r="F188" i="1"/>
  <c r="O188" i="1" s="1"/>
  <c r="I187" i="1"/>
  <c r="F187" i="1"/>
  <c r="I78" i="1"/>
  <c r="F78" i="1"/>
  <c r="F79" i="1"/>
  <c r="AB66" i="4"/>
  <c r="AD66" i="4" s="1"/>
  <c r="AB63" i="4"/>
  <c r="AD63" i="4" s="1"/>
  <c r="AB60" i="4"/>
  <c r="AD60" i="4" s="1"/>
  <c r="AB57" i="4"/>
  <c r="AD57" i="4" s="1"/>
  <c r="AB54" i="4"/>
  <c r="AD54" i="4" s="1"/>
  <c r="AB51" i="4"/>
  <c r="AD51" i="4" s="1"/>
  <c r="AB48" i="4"/>
  <c r="AD48" i="4" s="1"/>
  <c r="AB45" i="4"/>
  <c r="AD45" i="4" s="1"/>
  <c r="AB42" i="4"/>
  <c r="AD42" i="4" s="1"/>
  <c r="AB39" i="4"/>
  <c r="AD39" i="4" s="1"/>
  <c r="AB36" i="4"/>
  <c r="AD36" i="4" s="1"/>
  <c r="AB33" i="4"/>
  <c r="AD33" i="4" s="1"/>
  <c r="AB30" i="4"/>
  <c r="AD30" i="4" s="1"/>
  <c r="AB27" i="4"/>
  <c r="AD27" i="4" s="1"/>
  <c r="AB24" i="4"/>
  <c r="AD24" i="4" s="1"/>
  <c r="AB21" i="4"/>
  <c r="AD21" i="4" s="1"/>
  <c r="AB18" i="4"/>
  <c r="AD18" i="4" s="1"/>
  <c r="AB15" i="4"/>
  <c r="AD15" i="4" s="1"/>
  <c r="AB12" i="4"/>
  <c r="AD12" i="4" s="1"/>
  <c r="AB9" i="4"/>
  <c r="AD9" i="4" s="1"/>
  <c r="J328" i="1" l="1"/>
  <c r="I328" i="1"/>
  <c r="K328" i="1" s="1"/>
  <c r="J272" i="1"/>
  <c r="J268" i="1"/>
  <c r="J269" i="1"/>
  <c r="J270" i="1"/>
  <c r="I268" i="1"/>
  <c r="K268" i="1" s="1"/>
  <c r="J271" i="1"/>
  <c r="J273" i="1"/>
  <c r="I269" i="1"/>
  <c r="K269" i="1" s="1"/>
  <c r="I270" i="1"/>
  <c r="K270" i="1" s="1"/>
  <c r="I271" i="1"/>
  <c r="K271" i="1" s="1"/>
  <c r="I272" i="1"/>
  <c r="K272" i="1" s="1"/>
  <c r="I273" i="1"/>
  <c r="K273" i="1" s="1"/>
  <c r="J267" i="1"/>
  <c r="J511" i="1"/>
  <c r="I267" i="1"/>
  <c r="K267" i="1" s="1"/>
  <c r="I511" i="1"/>
  <c r="K511" i="1" s="1"/>
  <c r="J188" i="1"/>
  <c r="K187" i="1"/>
  <c r="J130" i="1"/>
  <c r="I130" i="1"/>
  <c r="K130" i="1" s="1"/>
  <c r="J126" i="1"/>
  <c r="J189" i="1"/>
  <c r="I126" i="1"/>
  <c r="K126" i="1" s="1"/>
  <c r="J187" i="1"/>
  <c r="I188" i="1"/>
  <c r="K188" i="1" s="1"/>
  <c r="J79" i="1"/>
  <c r="K78" i="1"/>
  <c r="I189" i="1"/>
  <c r="K189" i="1" s="1"/>
  <c r="J78" i="1"/>
  <c r="I79" i="1"/>
  <c r="K79" i="1" s="1"/>
  <c r="F66" i="1"/>
  <c r="J66" i="1" s="1"/>
  <c r="I66" i="1"/>
  <c r="I72" i="1"/>
  <c r="I70" i="1"/>
  <c r="F69" i="1"/>
  <c r="F68" i="1"/>
  <c r="B9" i="3"/>
  <c r="B7" i="4" s="1"/>
  <c r="B31" i="3"/>
  <c r="B64" i="4" s="1"/>
  <c r="B27" i="3"/>
  <c r="B61" i="4" s="1"/>
  <c r="B26" i="3"/>
  <c r="B58" i="4" s="1"/>
  <c r="B25" i="3"/>
  <c r="B55" i="4" s="1"/>
  <c r="B24" i="3"/>
  <c r="B52" i="4" s="1"/>
  <c r="B23" i="3"/>
  <c r="B49" i="4" s="1"/>
  <c r="B22" i="3"/>
  <c r="B46" i="4" s="1"/>
  <c r="B21" i="3"/>
  <c r="B43" i="4" s="1"/>
  <c r="B20" i="3"/>
  <c r="B40" i="4" s="1"/>
  <c r="B19" i="3"/>
  <c r="B37" i="4" s="1"/>
  <c r="B18" i="3"/>
  <c r="B34" i="4" s="1"/>
  <c r="B17" i="3"/>
  <c r="B31" i="4" s="1"/>
  <c r="B16" i="3"/>
  <c r="B28" i="4" s="1"/>
  <c r="B15" i="3"/>
  <c r="B25" i="4" s="1"/>
  <c r="B14" i="3"/>
  <c r="B22" i="4" s="1"/>
  <c r="B13" i="3"/>
  <c r="B19" i="4" s="1"/>
  <c r="B12" i="3"/>
  <c r="B16" i="4" s="1"/>
  <c r="B11" i="3"/>
  <c r="B13" i="4" s="1"/>
  <c r="B10" i="3"/>
  <c r="B10" i="4" s="1"/>
  <c r="K66" i="1" l="1"/>
  <c r="F73" i="1"/>
  <c r="J73" i="1" s="1"/>
  <c r="F72" i="1"/>
  <c r="K72" i="1" s="1"/>
  <c r="I73" i="1"/>
  <c r="J68" i="1"/>
  <c r="J69" i="1"/>
  <c r="I68" i="1"/>
  <c r="K68" i="1" s="1"/>
  <c r="I69" i="1"/>
  <c r="K69" i="1" s="1"/>
  <c r="I71" i="1"/>
  <c r="I533" i="1"/>
  <c r="J72" i="1" l="1"/>
  <c r="K73" i="1"/>
  <c r="F290" i="1"/>
  <c r="J290" i="1" l="1"/>
  <c r="I290" i="1"/>
  <c r="K290" i="1" s="1"/>
  <c r="F368" i="1"/>
  <c r="F369" i="1"/>
  <c r="F370" i="1"/>
  <c r="F371" i="1"/>
  <c r="I265" i="1"/>
  <c r="F265" i="1"/>
  <c r="J369" i="1" l="1"/>
  <c r="J368" i="1"/>
  <c r="J370" i="1"/>
  <c r="I368" i="1"/>
  <c r="K368" i="1" s="1"/>
  <c r="I369" i="1"/>
  <c r="K369" i="1" s="1"/>
  <c r="I370" i="1"/>
  <c r="K370" i="1" s="1"/>
  <c r="J371" i="1"/>
  <c r="I371" i="1"/>
  <c r="K371" i="1" s="1"/>
  <c r="K265" i="1"/>
  <c r="J265" i="1"/>
  <c r="I284" i="1"/>
  <c r="F653" i="1" l="1"/>
  <c r="J653" i="1" l="1"/>
  <c r="I653" i="1"/>
  <c r="K653" i="1" s="1"/>
  <c r="I651" i="1"/>
  <c r="F651" i="1"/>
  <c r="I650" i="1"/>
  <c r="F647" i="1"/>
  <c r="I647" i="1"/>
  <c r="K647" i="1" l="1"/>
  <c r="K651" i="1"/>
  <c r="F648" i="1"/>
  <c r="J648" i="1" s="1"/>
  <c r="J651" i="1"/>
  <c r="I649" i="1"/>
  <c r="I648" i="1"/>
  <c r="J647" i="1"/>
  <c r="F191" i="1"/>
  <c r="K648" i="1" l="1"/>
  <c r="F650" i="1"/>
  <c r="J191" i="1"/>
  <c r="I191" i="1"/>
  <c r="K191" i="1" s="1"/>
  <c r="F649" i="1" l="1"/>
  <c r="J649" i="1" s="1"/>
  <c r="K650" i="1"/>
  <c r="J650" i="1"/>
  <c r="F134" i="1"/>
  <c r="K649" i="1" l="1"/>
  <c r="J134" i="1"/>
  <c r="I134" i="1"/>
  <c r="K134" i="1" s="1"/>
  <c r="F136" i="1" l="1"/>
  <c r="I136" i="1"/>
  <c r="F264" i="1"/>
  <c r="F263" i="1"/>
  <c r="F262" i="1"/>
  <c r="F261" i="1"/>
  <c r="F260" i="1"/>
  <c r="I260" i="1"/>
  <c r="F259" i="1"/>
  <c r="F222" i="1"/>
  <c r="F284" i="1" l="1"/>
  <c r="K136" i="1"/>
  <c r="J136" i="1"/>
  <c r="J263" i="1"/>
  <c r="J262" i="1"/>
  <c r="K260" i="1"/>
  <c r="I263" i="1"/>
  <c r="K263" i="1" s="1"/>
  <c r="J261" i="1"/>
  <c r="I262" i="1"/>
  <c r="K262" i="1" s="1"/>
  <c r="I261" i="1"/>
  <c r="K261" i="1" s="1"/>
  <c r="J260" i="1"/>
  <c r="J264" i="1"/>
  <c r="I264" i="1"/>
  <c r="K264" i="1" s="1"/>
  <c r="J259" i="1"/>
  <c r="I259" i="1"/>
  <c r="K259" i="1" s="1"/>
  <c r="J222" i="1"/>
  <c r="I222" i="1"/>
  <c r="K222" i="1" s="1"/>
  <c r="J284" i="1" l="1"/>
  <c r="K284" i="1"/>
  <c r="F463" i="1"/>
  <c r="F462" i="1"/>
  <c r="F461" i="1"/>
  <c r="F460" i="1"/>
  <c r="J463" i="1" l="1"/>
  <c r="J462" i="1"/>
  <c r="I463" i="1"/>
  <c r="K463" i="1" s="1"/>
  <c r="J461" i="1"/>
  <c r="I462" i="1"/>
  <c r="K462" i="1" s="1"/>
  <c r="I461" i="1"/>
  <c r="K461" i="1" s="1"/>
  <c r="J460" i="1"/>
  <c r="I460" i="1"/>
  <c r="K460" i="1" s="1"/>
  <c r="F282" i="1"/>
  <c r="F281" i="1"/>
  <c r="I281" i="1"/>
  <c r="F277" i="1"/>
  <c r="F276" i="1"/>
  <c r="F275" i="1"/>
  <c r="F239" i="1"/>
  <c r="F280" i="1" l="1"/>
  <c r="K281" i="1"/>
  <c r="J282" i="1"/>
  <c r="I282" i="1"/>
  <c r="K282" i="1" s="1"/>
  <c r="I280" i="1"/>
  <c r="J281" i="1"/>
  <c r="J277" i="1"/>
  <c r="I277" i="1"/>
  <c r="K277" i="1" s="1"/>
  <c r="J276" i="1"/>
  <c r="I276" i="1"/>
  <c r="K276" i="1" s="1"/>
  <c r="J275" i="1"/>
  <c r="J239" i="1"/>
  <c r="I275" i="1"/>
  <c r="K275" i="1" s="1"/>
  <c r="I239" i="1"/>
  <c r="K239" i="1" s="1"/>
  <c r="J280" i="1" l="1"/>
  <c r="K280" i="1"/>
  <c r="F285" i="1" l="1"/>
  <c r="F274" i="1"/>
  <c r="J285" i="1" l="1"/>
  <c r="I285" i="1"/>
  <c r="K285" i="1" s="1"/>
  <c r="J274" i="1"/>
  <c r="I274" i="1"/>
  <c r="K274" i="1" s="1"/>
  <c r="F117" i="1" l="1"/>
  <c r="J117" i="1" l="1"/>
  <c r="I117" i="1"/>
  <c r="K117" i="1" s="1"/>
  <c r="I245" i="1" l="1"/>
  <c r="F245" i="1"/>
  <c r="F70" i="1" l="1"/>
  <c r="F71" i="1"/>
  <c r="K245" i="1"/>
  <c r="J245" i="1"/>
  <c r="J71" i="1" l="1"/>
  <c r="K71" i="1"/>
  <c r="J70" i="1"/>
  <c r="K70" i="1"/>
  <c r="F107" i="1"/>
  <c r="J107" i="1" s="1"/>
  <c r="I107" i="1" l="1"/>
  <c r="K107" i="1" s="1"/>
  <c r="F160" i="1" l="1"/>
  <c r="F155" i="1"/>
  <c r="O155" i="1" s="1"/>
  <c r="J160" i="1" l="1"/>
  <c r="I160" i="1"/>
  <c r="K160" i="1" s="1"/>
  <c r="J155" i="1"/>
  <c r="I155" i="1"/>
  <c r="K155" i="1" s="1"/>
  <c r="F519" i="1" l="1"/>
  <c r="I519" i="1"/>
  <c r="F533" i="1" l="1"/>
  <c r="K519" i="1"/>
  <c r="J519" i="1"/>
  <c r="K533" i="1" l="1"/>
  <c r="J533" i="1"/>
  <c r="F67" i="1" l="1"/>
  <c r="F60" i="1"/>
  <c r="F75" i="1"/>
  <c r="I561" i="1"/>
  <c r="F561" i="1"/>
  <c r="F560" i="1"/>
  <c r="F559" i="1"/>
  <c r="F567" i="1"/>
  <c r="F566" i="1"/>
  <c r="F565" i="1"/>
  <c r="F564" i="1"/>
  <c r="F563" i="1"/>
  <c r="F562" i="1"/>
  <c r="F626" i="1"/>
  <c r="I626" i="1"/>
  <c r="F627" i="1"/>
  <c r="I627" i="1"/>
  <c r="J67" i="1" l="1"/>
  <c r="I67" i="1"/>
  <c r="K67" i="1" s="1"/>
  <c r="J60" i="1"/>
  <c r="I60" i="1"/>
  <c r="K60" i="1" s="1"/>
  <c r="K627" i="1"/>
  <c r="J75" i="1"/>
  <c r="I75" i="1"/>
  <c r="K75" i="1" s="1"/>
  <c r="J564" i="1"/>
  <c r="K561" i="1"/>
  <c r="J560" i="1"/>
  <c r="J559" i="1"/>
  <c r="J558" i="1"/>
  <c r="J557" i="1"/>
  <c r="J556" i="1"/>
  <c r="J555" i="1"/>
  <c r="I559" i="1"/>
  <c r="K559" i="1" s="1"/>
  <c r="I557" i="1"/>
  <c r="K557" i="1" s="1"/>
  <c r="I560" i="1"/>
  <c r="K560" i="1" s="1"/>
  <c r="J562" i="1"/>
  <c r="J565" i="1"/>
  <c r="I558" i="1"/>
  <c r="K558" i="1" s="1"/>
  <c r="J567" i="1"/>
  <c r="I555" i="1"/>
  <c r="K555" i="1" s="1"/>
  <c r="I556" i="1"/>
  <c r="K556" i="1" s="1"/>
  <c r="J563" i="1"/>
  <c r="J561" i="1"/>
  <c r="J566" i="1"/>
  <c r="I564" i="1"/>
  <c r="K564" i="1" s="1"/>
  <c r="I562" i="1"/>
  <c r="K562" i="1" s="1"/>
  <c r="I565" i="1"/>
  <c r="K565" i="1" s="1"/>
  <c r="I567" i="1"/>
  <c r="K567" i="1" s="1"/>
  <c r="I566" i="1"/>
  <c r="K566" i="1" s="1"/>
  <c r="I563" i="1"/>
  <c r="K563" i="1" s="1"/>
  <c r="J626" i="1"/>
  <c r="K626" i="1"/>
  <c r="J627" i="1"/>
  <c r="F588" i="1" l="1"/>
  <c r="F587" i="1"/>
  <c r="F586" i="1"/>
  <c r="F585" i="1"/>
  <c r="I584" i="1"/>
  <c r="F584" i="1"/>
  <c r="F593" i="1"/>
  <c r="F592" i="1"/>
  <c r="I591" i="1"/>
  <c r="F591" i="1"/>
  <c r="F590" i="1"/>
  <c r="F589" i="1"/>
  <c r="J589" i="1" s="1"/>
  <c r="F598" i="1"/>
  <c r="F597" i="1"/>
  <c r="F596" i="1"/>
  <c r="I595" i="1"/>
  <c r="F595" i="1"/>
  <c r="F594" i="1"/>
  <c r="I603" i="1"/>
  <c r="F603" i="1"/>
  <c r="F602" i="1"/>
  <c r="F601" i="1"/>
  <c r="I600" i="1"/>
  <c r="F600" i="1"/>
  <c r="I599" i="1"/>
  <c r="F599" i="1"/>
  <c r="F608" i="1"/>
  <c r="F607" i="1"/>
  <c r="I606" i="1"/>
  <c r="F606" i="1"/>
  <c r="F605" i="1"/>
  <c r="F604" i="1"/>
  <c r="J604" i="1" s="1"/>
  <c r="F613" i="1"/>
  <c r="F612" i="1"/>
  <c r="F611" i="1"/>
  <c r="F610" i="1"/>
  <c r="F609" i="1"/>
  <c r="I618" i="1"/>
  <c r="F618" i="1"/>
  <c r="I617" i="1"/>
  <c r="F617" i="1"/>
  <c r="F616" i="1"/>
  <c r="F615" i="1"/>
  <c r="F614" i="1"/>
  <c r="F623" i="1"/>
  <c r="F622" i="1"/>
  <c r="F621" i="1"/>
  <c r="F620" i="1"/>
  <c r="F619" i="1"/>
  <c r="F628" i="1"/>
  <c r="F625" i="1"/>
  <c r="F624" i="1"/>
  <c r="F631" i="1"/>
  <c r="I630" i="1"/>
  <c r="F630" i="1"/>
  <c r="F629" i="1"/>
  <c r="F636" i="1"/>
  <c r="F635" i="1"/>
  <c r="F634" i="1"/>
  <c r="F633" i="1"/>
  <c r="F632" i="1"/>
  <c r="F641" i="1"/>
  <c r="I640" i="1"/>
  <c r="F640" i="1"/>
  <c r="F639" i="1"/>
  <c r="I638" i="1"/>
  <c r="F638" i="1"/>
  <c r="F637" i="1"/>
  <c r="F583" i="1"/>
  <c r="J588" i="1" l="1"/>
  <c r="J587" i="1"/>
  <c r="J586" i="1"/>
  <c r="J585" i="1"/>
  <c r="K584" i="1"/>
  <c r="J584" i="1"/>
  <c r="I586" i="1"/>
  <c r="K586" i="1" s="1"/>
  <c r="J590" i="1"/>
  <c r="K591" i="1"/>
  <c r="I587" i="1"/>
  <c r="K587" i="1" s="1"/>
  <c r="K599" i="1"/>
  <c r="J594" i="1"/>
  <c r="J598" i="1"/>
  <c r="I585" i="1"/>
  <c r="K585" i="1" s="1"/>
  <c r="J592" i="1"/>
  <c r="I588" i="1"/>
  <c r="K588" i="1" s="1"/>
  <c r="I589" i="1"/>
  <c r="K589" i="1" s="1"/>
  <c r="J593" i="1"/>
  <c r="K595" i="1"/>
  <c r="J595" i="1"/>
  <c r="J591" i="1"/>
  <c r="I592" i="1"/>
  <c r="K592" i="1" s="1"/>
  <c r="J599" i="1"/>
  <c r="I594" i="1"/>
  <c r="K594" i="1" s="1"/>
  <c r="I593" i="1"/>
  <c r="K593" i="1" s="1"/>
  <c r="I604" i="1"/>
  <c r="K604" i="1" s="1"/>
  <c r="J596" i="1"/>
  <c r="I590" i="1"/>
  <c r="K590" i="1" s="1"/>
  <c r="J597" i="1"/>
  <c r="K600" i="1"/>
  <c r="J600" i="1"/>
  <c r="I596" i="1"/>
  <c r="K596" i="1" s="1"/>
  <c r="J601" i="1"/>
  <c r="I597" i="1"/>
  <c r="K597" i="1" s="1"/>
  <c r="I598" i="1"/>
  <c r="K598" i="1" s="1"/>
  <c r="J602" i="1"/>
  <c r="K603" i="1"/>
  <c r="J603" i="1"/>
  <c r="J605" i="1"/>
  <c r="K606" i="1"/>
  <c r="I602" i="1"/>
  <c r="K602" i="1" s="1"/>
  <c r="J609" i="1"/>
  <c r="I601" i="1"/>
  <c r="K601" i="1" s="1"/>
  <c r="J607" i="1"/>
  <c r="J610" i="1"/>
  <c r="J608" i="1"/>
  <c r="J606" i="1"/>
  <c r="J611" i="1"/>
  <c r="I607" i="1"/>
  <c r="K607" i="1" s="1"/>
  <c r="I605" i="1"/>
  <c r="K605" i="1" s="1"/>
  <c r="I608" i="1"/>
  <c r="K608" i="1" s="1"/>
  <c r="J612" i="1"/>
  <c r="I612" i="1"/>
  <c r="K612" i="1" s="1"/>
  <c r="J613" i="1"/>
  <c r="J616" i="1"/>
  <c r="I611" i="1"/>
  <c r="K611" i="1" s="1"/>
  <c r="J615" i="1"/>
  <c r="I609" i="1"/>
  <c r="K609" i="1" s="1"/>
  <c r="K617" i="1"/>
  <c r="I610" i="1"/>
  <c r="K610" i="1" s="1"/>
  <c r="I613" i="1"/>
  <c r="K613" i="1" s="1"/>
  <c r="J614" i="1"/>
  <c r="K618" i="1"/>
  <c r="J618" i="1"/>
  <c r="J617" i="1"/>
  <c r="I616" i="1"/>
  <c r="K616" i="1" s="1"/>
  <c r="J620" i="1"/>
  <c r="J621" i="1"/>
  <c r="J634" i="1"/>
  <c r="K630" i="1"/>
  <c r="J624" i="1"/>
  <c r="I615" i="1"/>
  <c r="K615" i="1" s="1"/>
  <c r="J622" i="1"/>
  <c r="I614" i="1"/>
  <c r="K614" i="1" s="1"/>
  <c r="J619" i="1"/>
  <c r="J623" i="1"/>
  <c r="J629" i="1"/>
  <c r="I620" i="1"/>
  <c r="K620" i="1" s="1"/>
  <c r="I621" i="1"/>
  <c r="K621" i="1" s="1"/>
  <c r="J625" i="1"/>
  <c r="I619" i="1"/>
  <c r="K619" i="1" s="1"/>
  <c r="I622" i="1"/>
  <c r="K622" i="1" s="1"/>
  <c r="I623" i="1"/>
  <c r="K623" i="1" s="1"/>
  <c r="J628" i="1"/>
  <c r="J630" i="1"/>
  <c r="J637" i="1"/>
  <c r="J641" i="1"/>
  <c r="J635" i="1"/>
  <c r="J632" i="1"/>
  <c r="J636" i="1"/>
  <c r="J631" i="1"/>
  <c r="I625" i="1"/>
  <c r="K625" i="1" s="1"/>
  <c r="I628" i="1"/>
  <c r="K628" i="1" s="1"/>
  <c r="I624" i="1"/>
  <c r="K624" i="1" s="1"/>
  <c r="I631" i="1"/>
  <c r="K631" i="1" s="1"/>
  <c r="J633" i="1"/>
  <c r="I629" i="1"/>
  <c r="K629" i="1" s="1"/>
  <c r="I633" i="1"/>
  <c r="K633" i="1" s="1"/>
  <c r="I634" i="1"/>
  <c r="K634" i="1" s="1"/>
  <c r="K638" i="1"/>
  <c r="J638" i="1"/>
  <c r="I632" i="1"/>
  <c r="K632" i="1" s="1"/>
  <c r="J639" i="1"/>
  <c r="I635" i="1"/>
  <c r="K635" i="1" s="1"/>
  <c r="K640" i="1"/>
  <c r="I637" i="1"/>
  <c r="K637" i="1" s="1"/>
  <c r="I636" i="1"/>
  <c r="K636" i="1" s="1"/>
  <c r="J640" i="1"/>
  <c r="I641" i="1"/>
  <c r="K641" i="1" s="1"/>
  <c r="I639" i="1"/>
  <c r="K639" i="1" s="1"/>
  <c r="J583" i="1"/>
  <c r="I583" i="1"/>
  <c r="K583" i="1" s="1"/>
  <c r="F10" i="1"/>
  <c r="F657" i="1"/>
  <c r="F656" i="1"/>
  <c r="F654" i="1"/>
  <c r="I652" i="1"/>
  <c r="F652" i="1"/>
  <c r="F661" i="1"/>
  <c r="F660" i="1"/>
  <c r="F659" i="1"/>
  <c r="F658" i="1"/>
  <c r="F665" i="1"/>
  <c r="F664" i="1"/>
  <c r="F663" i="1"/>
  <c r="I662" i="1"/>
  <c r="F662" i="1"/>
  <c r="F669" i="1"/>
  <c r="F668" i="1"/>
  <c r="I667" i="1"/>
  <c r="F667" i="1"/>
  <c r="I666" i="1"/>
  <c r="F666" i="1"/>
  <c r="F673" i="1"/>
  <c r="F672" i="1"/>
  <c r="F671" i="1"/>
  <c r="I670" i="1"/>
  <c r="F670" i="1"/>
  <c r="F677" i="1"/>
  <c r="F676" i="1"/>
  <c r="F675" i="1"/>
  <c r="I674" i="1"/>
  <c r="F674" i="1"/>
  <c r="F571" i="1"/>
  <c r="F570" i="1"/>
  <c r="F569" i="1"/>
  <c r="I568" i="1"/>
  <c r="F568" i="1"/>
  <c r="F577" i="1"/>
  <c r="F576" i="1"/>
  <c r="I575" i="1"/>
  <c r="F575" i="1"/>
  <c r="F574" i="1"/>
  <c r="F573" i="1"/>
  <c r="I572" i="1"/>
  <c r="F572" i="1"/>
  <c r="F581" i="1"/>
  <c r="F580" i="1"/>
  <c r="F579" i="1"/>
  <c r="F578" i="1"/>
  <c r="F438" i="1"/>
  <c r="I437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I413" i="1"/>
  <c r="F413" i="1"/>
  <c r="F470" i="1"/>
  <c r="I469" i="1"/>
  <c r="F469" i="1"/>
  <c r="F468" i="1"/>
  <c r="I467" i="1"/>
  <c r="F467" i="1"/>
  <c r="F466" i="1"/>
  <c r="F465" i="1"/>
  <c r="I464" i="1"/>
  <c r="F464" i="1"/>
  <c r="F459" i="1"/>
  <c r="F457" i="1"/>
  <c r="F456" i="1"/>
  <c r="I455" i="1"/>
  <c r="F455" i="1"/>
  <c r="F454" i="1"/>
  <c r="F453" i="1"/>
  <c r="F452" i="1"/>
  <c r="F451" i="1"/>
  <c r="I450" i="1"/>
  <c r="F450" i="1"/>
  <c r="F449" i="1"/>
  <c r="F448" i="1"/>
  <c r="F447" i="1"/>
  <c r="F446" i="1"/>
  <c r="I445" i="1"/>
  <c r="F445" i="1"/>
  <c r="F444" i="1"/>
  <c r="I443" i="1"/>
  <c r="F443" i="1"/>
  <c r="F442" i="1"/>
  <c r="F441" i="1"/>
  <c r="I440" i="1"/>
  <c r="F440" i="1"/>
  <c r="F439" i="1"/>
  <c r="F498" i="1"/>
  <c r="I497" i="1"/>
  <c r="F497" i="1"/>
  <c r="F496" i="1"/>
  <c r="F495" i="1"/>
  <c r="I494" i="1"/>
  <c r="F494" i="1"/>
  <c r="F493" i="1"/>
  <c r="I492" i="1"/>
  <c r="F492" i="1"/>
  <c r="F491" i="1"/>
  <c r="F490" i="1"/>
  <c r="I489" i="1"/>
  <c r="F489" i="1"/>
  <c r="F488" i="1"/>
  <c r="I487" i="1"/>
  <c r="F487" i="1"/>
  <c r="F486" i="1"/>
  <c r="F485" i="1"/>
  <c r="I484" i="1"/>
  <c r="F484" i="1"/>
  <c r="F483" i="1"/>
  <c r="I482" i="1"/>
  <c r="F482" i="1"/>
  <c r="F481" i="1"/>
  <c r="F478" i="1"/>
  <c r="F477" i="1"/>
  <c r="F476" i="1"/>
  <c r="F475" i="1"/>
  <c r="I474" i="1"/>
  <c r="F474" i="1"/>
  <c r="F473" i="1"/>
  <c r="F472" i="1"/>
  <c r="F471" i="1"/>
  <c r="F512" i="1"/>
  <c r="F510" i="1"/>
  <c r="F509" i="1"/>
  <c r="F508" i="1"/>
  <c r="F507" i="1"/>
  <c r="I506" i="1"/>
  <c r="F506" i="1"/>
  <c r="F505" i="1"/>
  <c r="F504" i="1"/>
  <c r="F503" i="1"/>
  <c r="F502" i="1"/>
  <c r="I501" i="1"/>
  <c r="F501" i="1"/>
  <c r="F500" i="1"/>
  <c r="F499" i="1"/>
  <c r="F550" i="1"/>
  <c r="F549" i="1"/>
  <c r="F548" i="1"/>
  <c r="I547" i="1"/>
  <c r="F547" i="1"/>
  <c r="F546" i="1"/>
  <c r="F545" i="1"/>
  <c r="F544" i="1"/>
  <c r="I543" i="1"/>
  <c r="F543" i="1"/>
  <c r="F542" i="1"/>
  <c r="F541" i="1"/>
  <c r="F540" i="1"/>
  <c r="F539" i="1"/>
  <c r="I538" i="1"/>
  <c r="F538" i="1"/>
  <c r="F537" i="1"/>
  <c r="F536" i="1"/>
  <c r="F535" i="1"/>
  <c r="F534" i="1"/>
  <c r="I532" i="1"/>
  <c r="F532" i="1"/>
  <c r="F531" i="1"/>
  <c r="I530" i="1"/>
  <c r="F530" i="1"/>
  <c r="F529" i="1"/>
  <c r="F528" i="1"/>
  <c r="I527" i="1"/>
  <c r="F527" i="1"/>
  <c r="F526" i="1"/>
  <c r="F525" i="1"/>
  <c r="F524" i="1"/>
  <c r="F523" i="1"/>
  <c r="I522" i="1"/>
  <c r="F522" i="1"/>
  <c r="F521" i="1"/>
  <c r="F520" i="1"/>
  <c r="F518" i="1"/>
  <c r="I517" i="1"/>
  <c r="F517" i="1"/>
  <c r="F516" i="1"/>
  <c r="F515" i="1"/>
  <c r="I251" i="1"/>
  <c r="F251" i="1"/>
  <c r="F250" i="1"/>
  <c r="I249" i="1"/>
  <c r="F249" i="1"/>
  <c r="F248" i="1"/>
  <c r="F247" i="1"/>
  <c r="F246" i="1"/>
  <c r="F244" i="1"/>
  <c r="F243" i="1"/>
  <c r="F242" i="1"/>
  <c r="F241" i="1"/>
  <c r="F240" i="1"/>
  <c r="F238" i="1"/>
  <c r="F237" i="1"/>
  <c r="F236" i="1"/>
  <c r="F235" i="1"/>
  <c r="F234" i="1"/>
  <c r="I233" i="1"/>
  <c r="F233" i="1"/>
  <c r="F232" i="1"/>
  <c r="F231" i="1"/>
  <c r="F230" i="1"/>
  <c r="F229" i="1"/>
  <c r="I228" i="1"/>
  <c r="F228" i="1"/>
  <c r="F227" i="1"/>
  <c r="F226" i="1"/>
  <c r="F225" i="1"/>
  <c r="F224" i="1"/>
  <c r="I223" i="1"/>
  <c r="F223" i="1"/>
  <c r="F301" i="1"/>
  <c r="F300" i="1"/>
  <c r="F299" i="1"/>
  <c r="F298" i="1"/>
  <c r="F297" i="1"/>
  <c r="F294" i="1"/>
  <c r="F291" i="1"/>
  <c r="F289" i="1"/>
  <c r="F286" i="1"/>
  <c r="F283" i="1"/>
  <c r="F279" i="1"/>
  <c r="I278" i="1"/>
  <c r="F278" i="1"/>
  <c r="F266" i="1"/>
  <c r="F258" i="1"/>
  <c r="F257" i="1"/>
  <c r="F256" i="1"/>
  <c r="F255" i="1"/>
  <c r="F254" i="1"/>
  <c r="F253" i="1"/>
  <c r="F252" i="1"/>
  <c r="F341" i="1"/>
  <c r="I338" i="1"/>
  <c r="F338" i="1"/>
  <c r="F337" i="1"/>
  <c r="F336" i="1"/>
  <c r="F335" i="1"/>
  <c r="I330" i="1"/>
  <c r="F330" i="1"/>
  <c r="F329" i="1"/>
  <c r="F327" i="1"/>
  <c r="F326" i="1"/>
  <c r="F325" i="1"/>
  <c r="I323" i="1"/>
  <c r="F323" i="1"/>
  <c r="F322" i="1"/>
  <c r="F321" i="1"/>
  <c r="F320" i="1"/>
  <c r="F319" i="1"/>
  <c r="I318" i="1"/>
  <c r="F318" i="1"/>
  <c r="F317" i="1"/>
  <c r="F316" i="1"/>
  <c r="F315" i="1"/>
  <c r="F311" i="1"/>
  <c r="I310" i="1"/>
  <c r="F310" i="1"/>
  <c r="F309" i="1"/>
  <c r="F308" i="1"/>
  <c r="F307" i="1"/>
  <c r="F305" i="1"/>
  <c r="I304" i="1"/>
  <c r="F304" i="1"/>
  <c r="F303" i="1"/>
  <c r="F302" i="1"/>
  <c r="F379" i="1"/>
  <c r="F376" i="1"/>
  <c r="I375" i="1"/>
  <c r="F375" i="1"/>
  <c r="F374" i="1"/>
  <c r="I373" i="1"/>
  <c r="F373" i="1"/>
  <c r="F372" i="1"/>
  <c r="I364" i="1"/>
  <c r="F364" i="1"/>
  <c r="F363" i="1"/>
  <c r="F367" i="1"/>
  <c r="F366" i="1"/>
  <c r="F365" i="1"/>
  <c r="I362" i="1"/>
  <c r="F362" i="1"/>
  <c r="F361" i="1"/>
  <c r="F360" i="1"/>
  <c r="F359" i="1"/>
  <c r="F356" i="1"/>
  <c r="I355" i="1"/>
  <c r="F355" i="1"/>
  <c r="F354" i="1"/>
  <c r="F353" i="1"/>
  <c r="F351" i="1"/>
  <c r="I349" i="1"/>
  <c r="F349" i="1"/>
  <c r="F348" i="1"/>
  <c r="F347" i="1"/>
  <c r="F346" i="1"/>
  <c r="F345" i="1"/>
  <c r="I344" i="1"/>
  <c r="F344" i="1"/>
  <c r="I343" i="1"/>
  <c r="F343" i="1"/>
  <c r="F342" i="1"/>
  <c r="F402" i="1"/>
  <c r="F399" i="1"/>
  <c r="F398" i="1"/>
  <c r="F385" i="1"/>
  <c r="F384" i="1"/>
  <c r="I383" i="1"/>
  <c r="F383" i="1"/>
  <c r="I382" i="1"/>
  <c r="F382" i="1"/>
  <c r="F381" i="1"/>
  <c r="F380" i="1"/>
  <c r="F211" i="1"/>
  <c r="F210" i="1"/>
  <c r="F209" i="1"/>
  <c r="F214" i="1"/>
  <c r="F213" i="1"/>
  <c r="I212" i="1"/>
  <c r="F212" i="1"/>
  <c r="F216" i="1"/>
  <c r="I215" i="1"/>
  <c r="F215" i="1"/>
  <c r="F159" i="1"/>
  <c r="O159" i="1" s="1"/>
  <c r="F158" i="1"/>
  <c r="O158" i="1" s="1"/>
  <c r="F157" i="1"/>
  <c r="O157" i="1" s="1"/>
  <c r="F164" i="1"/>
  <c r="F163" i="1"/>
  <c r="I162" i="1"/>
  <c r="F168" i="1"/>
  <c r="F167" i="1"/>
  <c r="F166" i="1"/>
  <c r="I165" i="1"/>
  <c r="F165" i="1"/>
  <c r="I172" i="1"/>
  <c r="F172" i="1"/>
  <c r="F171" i="1"/>
  <c r="O171" i="1" s="1"/>
  <c r="F170" i="1"/>
  <c r="F169" i="1"/>
  <c r="F176" i="1"/>
  <c r="I175" i="1"/>
  <c r="F175" i="1"/>
  <c r="F174" i="1"/>
  <c r="F173" i="1"/>
  <c r="F180" i="1"/>
  <c r="F179" i="1"/>
  <c r="I178" i="1"/>
  <c r="F178" i="1"/>
  <c r="I177" i="1"/>
  <c r="F177" i="1"/>
  <c r="F184" i="1"/>
  <c r="I183" i="1"/>
  <c r="F182" i="1"/>
  <c r="F181" i="1"/>
  <c r="F192" i="1"/>
  <c r="I190" i="1"/>
  <c r="F190" i="1"/>
  <c r="I186" i="1"/>
  <c r="F186" i="1"/>
  <c r="I185" i="1"/>
  <c r="F185" i="1"/>
  <c r="F195" i="1"/>
  <c r="F194" i="1"/>
  <c r="F193" i="1"/>
  <c r="F131" i="1"/>
  <c r="F129" i="1"/>
  <c r="F128" i="1"/>
  <c r="F127" i="1"/>
  <c r="I125" i="1"/>
  <c r="F125" i="1"/>
  <c r="F124" i="1"/>
  <c r="F123" i="1"/>
  <c r="F122" i="1"/>
  <c r="F141" i="1"/>
  <c r="F140" i="1"/>
  <c r="F139" i="1"/>
  <c r="F138" i="1"/>
  <c r="F137" i="1"/>
  <c r="F135" i="1"/>
  <c r="F133" i="1"/>
  <c r="F132" i="1"/>
  <c r="F106" i="1"/>
  <c r="F105" i="1"/>
  <c r="F104" i="1"/>
  <c r="F103" i="1"/>
  <c r="F111" i="1"/>
  <c r="F110" i="1"/>
  <c r="F109" i="1"/>
  <c r="F108" i="1"/>
  <c r="F98" i="1"/>
  <c r="F97" i="1"/>
  <c r="F96" i="1"/>
  <c r="I95" i="1"/>
  <c r="F95" i="1"/>
  <c r="F100" i="1"/>
  <c r="I99" i="1"/>
  <c r="F99" i="1"/>
  <c r="F91" i="1"/>
  <c r="F90" i="1"/>
  <c r="F89" i="1"/>
  <c r="I88" i="1"/>
  <c r="F88" i="1"/>
  <c r="F81" i="1"/>
  <c r="F80" i="1"/>
  <c r="F77" i="1"/>
  <c r="I76" i="1"/>
  <c r="F76" i="1"/>
  <c r="F84" i="1"/>
  <c r="F83" i="1"/>
  <c r="F82" i="1"/>
  <c r="I61" i="1"/>
  <c r="F61" i="1"/>
  <c r="F64" i="1"/>
  <c r="I63" i="1"/>
  <c r="F63" i="1"/>
  <c r="F62" i="1"/>
  <c r="F42" i="1"/>
  <c r="F41" i="1"/>
  <c r="I40" i="1"/>
  <c r="F40" i="1"/>
  <c r="F45" i="1"/>
  <c r="F44" i="1"/>
  <c r="F43" i="1"/>
  <c r="F48" i="1"/>
  <c r="I47" i="1"/>
  <c r="F47" i="1"/>
  <c r="F46" i="1"/>
  <c r="F51" i="1"/>
  <c r="I50" i="1"/>
  <c r="F50" i="1"/>
  <c r="F49" i="1"/>
  <c r="F54" i="1"/>
  <c r="F53" i="1"/>
  <c r="F52" i="1"/>
  <c r="F57" i="1"/>
  <c r="I56" i="1"/>
  <c r="F56" i="1"/>
  <c r="I55" i="1"/>
  <c r="F55" i="1"/>
  <c r="F13" i="1"/>
  <c r="I12" i="1"/>
  <c r="F12" i="1"/>
  <c r="F11" i="1"/>
  <c r="F16" i="1"/>
  <c r="I15" i="1"/>
  <c r="F15" i="1"/>
  <c r="F14" i="1"/>
  <c r="F19" i="1"/>
  <c r="F18" i="1"/>
  <c r="F17" i="1"/>
  <c r="F22" i="1"/>
  <c r="F21" i="1"/>
  <c r="F20" i="1"/>
  <c r="F25" i="1"/>
  <c r="I24" i="1"/>
  <c r="F24" i="1"/>
  <c r="F23" i="1"/>
  <c r="F28" i="1"/>
  <c r="F27" i="1"/>
  <c r="F26" i="1"/>
  <c r="F29" i="1"/>
  <c r="F646" i="1"/>
  <c r="F412" i="1"/>
  <c r="F221" i="1"/>
  <c r="F208" i="1"/>
  <c r="I156" i="1"/>
  <c r="F156" i="1"/>
  <c r="F152" i="1"/>
  <c r="F151" i="1"/>
  <c r="I150" i="1"/>
  <c r="F150" i="1"/>
  <c r="F149" i="1"/>
  <c r="F121" i="1"/>
  <c r="F116" i="1"/>
  <c r="F102" i="1"/>
  <c r="F94" i="1"/>
  <c r="F87" i="1"/>
  <c r="F74" i="1"/>
  <c r="F39" i="1"/>
  <c r="I10" i="1"/>
  <c r="K582" i="1" l="1"/>
  <c r="J582" i="1"/>
  <c r="J658" i="1"/>
  <c r="K652" i="1"/>
  <c r="J657" i="1"/>
  <c r="J654" i="1"/>
  <c r="J664" i="1"/>
  <c r="J660" i="1"/>
  <c r="J656" i="1"/>
  <c r="J652" i="1"/>
  <c r="I654" i="1"/>
  <c r="K654" i="1" s="1"/>
  <c r="J661" i="1"/>
  <c r="I656" i="1"/>
  <c r="K656" i="1" s="1"/>
  <c r="J662" i="1"/>
  <c r="J659" i="1"/>
  <c r="I657" i="1"/>
  <c r="K657" i="1" s="1"/>
  <c r="I659" i="1"/>
  <c r="K659" i="1" s="1"/>
  <c r="I660" i="1"/>
  <c r="K660" i="1" s="1"/>
  <c r="J665" i="1"/>
  <c r="K662" i="1"/>
  <c r="I658" i="1"/>
  <c r="K658" i="1" s="1"/>
  <c r="J663" i="1"/>
  <c r="I661" i="1"/>
  <c r="K661" i="1" s="1"/>
  <c r="I663" i="1"/>
  <c r="K663" i="1" s="1"/>
  <c r="J668" i="1"/>
  <c r="J669" i="1"/>
  <c r="I664" i="1"/>
  <c r="K664" i="1" s="1"/>
  <c r="K666" i="1"/>
  <c r="J666" i="1"/>
  <c r="J671" i="1"/>
  <c r="K667" i="1"/>
  <c r="I665" i="1"/>
  <c r="K665" i="1" s="1"/>
  <c r="J672" i="1"/>
  <c r="J667" i="1"/>
  <c r="J673" i="1"/>
  <c r="I668" i="1"/>
  <c r="K668" i="1" s="1"/>
  <c r="K674" i="1"/>
  <c r="K670" i="1"/>
  <c r="I671" i="1"/>
  <c r="K671" i="1" s="1"/>
  <c r="I669" i="1"/>
  <c r="K669" i="1" s="1"/>
  <c r="J676" i="1"/>
  <c r="I672" i="1"/>
  <c r="K672" i="1" s="1"/>
  <c r="J677" i="1"/>
  <c r="J670" i="1"/>
  <c r="J675" i="1"/>
  <c r="I673" i="1"/>
  <c r="K673" i="1" s="1"/>
  <c r="I675" i="1"/>
  <c r="K675" i="1" s="1"/>
  <c r="I676" i="1"/>
  <c r="K676" i="1" s="1"/>
  <c r="J674" i="1"/>
  <c r="I677" i="1"/>
  <c r="K677" i="1" s="1"/>
  <c r="J569" i="1"/>
  <c r="I569" i="1"/>
  <c r="K569" i="1" s="1"/>
  <c r="K568" i="1"/>
  <c r="J554" i="1"/>
  <c r="J573" i="1"/>
  <c r="J571" i="1"/>
  <c r="J570" i="1"/>
  <c r="J578" i="1"/>
  <c r="J580" i="1"/>
  <c r="K572" i="1"/>
  <c r="J568" i="1"/>
  <c r="J572" i="1"/>
  <c r="J574" i="1"/>
  <c r="J576" i="1"/>
  <c r="J579" i="1"/>
  <c r="J581" i="1"/>
  <c r="K575" i="1"/>
  <c r="J575" i="1"/>
  <c r="J577" i="1"/>
  <c r="I554" i="1"/>
  <c r="K554" i="1" s="1"/>
  <c r="I570" i="1"/>
  <c r="K570" i="1" s="1"/>
  <c r="I571" i="1"/>
  <c r="K571" i="1" s="1"/>
  <c r="I576" i="1"/>
  <c r="K576" i="1" s="1"/>
  <c r="I573" i="1"/>
  <c r="K573" i="1" s="1"/>
  <c r="I574" i="1"/>
  <c r="K574" i="1" s="1"/>
  <c r="I577" i="1"/>
  <c r="K577" i="1" s="1"/>
  <c r="I579" i="1"/>
  <c r="K579" i="1" s="1"/>
  <c r="I580" i="1"/>
  <c r="K580" i="1" s="1"/>
  <c r="I578" i="1"/>
  <c r="K578" i="1" s="1"/>
  <c r="I581" i="1"/>
  <c r="K581" i="1" s="1"/>
  <c r="J491" i="1"/>
  <c r="J439" i="1"/>
  <c r="K443" i="1"/>
  <c r="J447" i="1"/>
  <c r="J427" i="1"/>
  <c r="J449" i="1"/>
  <c r="J453" i="1"/>
  <c r="J414" i="1"/>
  <c r="J417" i="1"/>
  <c r="J421" i="1"/>
  <c r="J425" i="1"/>
  <c r="J437" i="1"/>
  <c r="J430" i="1"/>
  <c r="J434" i="1"/>
  <c r="J438" i="1"/>
  <c r="J492" i="1"/>
  <c r="K506" i="1"/>
  <c r="J448" i="1"/>
  <c r="I448" i="1"/>
  <c r="K448" i="1" s="1"/>
  <c r="K464" i="1"/>
  <c r="K413" i="1"/>
  <c r="J413" i="1"/>
  <c r="J420" i="1"/>
  <c r="J424" i="1"/>
  <c r="J428" i="1"/>
  <c r="J432" i="1"/>
  <c r="J436" i="1"/>
  <c r="K497" i="1"/>
  <c r="J441" i="1"/>
  <c r="J429" i="1"/>
  <c r="J433" i="1"/>
  <c r="K437" i="1"/>
  <c r="J451" i="1"/>
  <c r="K455" i="1"/>
  <c r="J459" i="1"/>
  <c r="K467" i="1"/>
  <c r="J416" i="1"/>
  <c r="J419" i="1"/>
  <c r="J423" i="1"/>
  <c r="I427" i="1"/>
  <c r="K427" i="1" s="1"/>
  <c r="J431" i="1"/>
  <c r="J435" i="1"/>
  <c r="K469" i="1"/>
  <c r="J486" i="1"/>
  <c r="J446" i="1"/>
  <c r="K450" i="1"/>
  <c r="J458" i="1"/>
  <c r="J415" i="1"/>
  <c r="J418" i="1"/>
  <c r="J422" i="1"/>
  <c r="J426" i="1"/>
  <c r="I417" i="1"/>
  <c r="K417" i="1" s="1"/>
  <c r="I458" i="1"/>
  <c r="K458" i="1" s="1"/>
  <c r="I432" i="1"/>
  <c r="K432" i="1" s="1"/>
  <c r="J443" i="1"/>
  <c r="J467" i="1"/>
  <c r="I422" i="1"/>
  <c r="K422" i="1" s="1"/>
  <c r="J456" i="1"/>
  <c r="I421" i="1"/>
  <c r="K421" i="1" s="1"/>
  <c r="I426" i="1"/>
  <c r="K426" i="1" s="1"/>
  <c r="I431" i="1"/>
  <c r="K431" i="1" s="1"/>
  <c r="I436" i="1"/>
  <c r="K436" i="1" s="1"/>
  <c r="K445" i="1"/>
  <c r="J490" i="1"/>
  <c r="J442" i="1"/>
  <c r="I453" i="1"/>
  <c r="K453" i="1" s="1"/>
  <c r="J468" i="1"/>
  <c r="I415" i="1"/>
  <c r="K415" i="1" s="1"/>
  <c r="I419" i="1"/>
  <c r="K419" i="1" s="1"/>
  <c r="I424" i="1"/>
  <c r="K424" i="1" s="1"/>
  <c r="I429" i="1"/>
  <c r="K429" i="1" s="1"/>
  <c r="I434" i="1"/>
  <c r="K434" i="1" s="1"/>
  <c r="J457" i="1"/>
  <c r="J465" i="1"/>
  <c r="J454" i="1"/>
  <c r="J472" i="1"/>
  <c r="J476" i="1"/>
  <c r="J466" i="1"/>
  <c r="I416" i="1"/>
  <c r="K416" i="1" s="1"/>
  <c r="I420" i="1"/>
  <c r="K420" i="1" s="1"/>
  <c r="I425" i="1"/>
  <c r="K425" i="1" s="1"/>
  <c r="I430" i="1"/>
  <c r="K430" i="1" s="1"/>
  <c r="I435" i="1"/>
  <c r="K435" i="1" s="1"/>
  <c r="K492" i="1"/>
  <c r="K440" i="1"/>
  <c r="J470" i="1"/>
  <c r="J444" i="1"/>
  <c r="I414" i="1"/>
  <c r="K414" i="1" s="1"/>
  <c r="I418" i="1"/>
  <c r="K418" i="1" s="1"/>
  <c r="I423" i="1"/>
  <c r="K423" i="1" s="1"/>
  <c r="I428" i="1"/>
  <c r="K428" i="1" s="1"/>
  <c r="I433" i="1"/>
  <c r="K433" i="1" s="1"/>
  <c r="I438" i="1"/>
  <c r="K438" i="1" s="1"/>
  <c r="J497" i="1"/>
  <c r="J452" i="1"/>
  <c r="K489" i="1"/>
  <c r="J510" i="1"/>
  <c r="K474" i="1"/>
  <c r="J440" i="1"/>
  <c r="J445" i="1"/>
  <c r="J450" i="1"/>
  <c r="J455" i="1"/>
  <c r="J464" i="1"/>
  <c r="J469" i="1"/>
  <c r="J478" i="1"/>
  <c r="J482" i="1"/>
  <c r="J481" i="1"/>
  <c r="I439" i="1"/>
  <c r="K439" i="1" s="1"/>
  <c r="I444" i="1"/>
  <c r="K444" i="1" s="1"/>
  <c r="I449" i="1"/>
  <c r="K449" i="1" s="1"/>
  <c r="I454" i="1"/>
  <c r="K454" i="1" s="1"/>
  <c r="I459" i="1"/>
  <c r="K459" i="1" s="1"/>
  <c r="I468" i="1"/>
  <c r="K468" i="1" s="1"/>
  <c r="K484" i="1"/>
  <c r="J488" i="1"/>
  <c r="K501" i="1"/>
  <c r="J496" i="1"/>
  <c r="J473" i="1"/>
  <c r="J477" i="1"/>
  <c r="I442" i="1"/>
  <c r="K442" i="1" s="1"/>
  <c r="I447" i="1"/>
  <c r="K447" i="1" s="1"/>
  <c r="I452" i="1"/>
  <c r="K452" i="1" s="1"/>
  <c r="I457" i="1"/>
  <c r="K457" i="1" s="1"/>
  <c r="I466" i="1"/>
  <c r="K466" i="1" s="1"/>
  <c r="I477" i="1"/>
  <c r="K477" i="1" s="1"/>
  <c r="K482" i="1"/>
  <c r="J485" i="1"/>
  <c r="J493" i="1"/>
  <c r="J503" i="1"/>
  <c r="K494" i="1"/>
  <c r="J471" i="1"/>
  <c r="J475" i="1"/>
  <c r="J498" i="1"/>
  <c r="J483" i="1"/>
  <c r="J487" i="1"/>
  <c r="I441" i="1"/>
  <c r="K441" i="1" s="1"/>
  <c r="I446" i="1"/>
  <c r="K446" i="1" s="1"/>
  <c r="I451" i="1"/>
  <c r="K451" i="1" s="1"/>
  <c r="I456" i="1"/>
  <c r="K456" i="1" s="1"/>
  <c r="I465" i="1"/>
  <c r="K465" i="1" s="1"/>
  <c r="I470" i="1"/>
  <c r="K470" i="1" s="1"/>
  <c r="K487" i="1"/>
  <c r="J500" i="1"/>
  <c r="J495" i="1"/>
  <c r="I471" i="1"/>
  <c r="K471" i="1" s="1"/>
  <c r="I476" i="1"/>
  <c r="K476" i="1" s="1"/>
  <c r="I486" i="1"/>
  <c r="K486" i="1" s="1"/>
  <c r="J504" i="1"/>
  <c r="I491" i="1"/>
  <c r="K491" i="1" s="1"/>
  <c r="I496" i="1"/>
  <c r="K496" i="1" s="1"/>
  <c r="J508" i="1"/>
  <c r="J505" i="1"/>
  <c r="J474" i="1"/>
  <c r="J484" i="1"/>
  <c r="J489" i="1"/>
  <c r="J494" i="1"/>
  <c r="J509" i="1"/>
  <c r="I472" i="1"/>
  <c r="K472" i="1" s="1"/>
  <c r="J501" i="1"/>
  <c r="J502" i="1"/>
  <c r="J506" i="1"/>
  <c r="I475" i="1"/>
  <c r="K475" i="1" s="1"/>
  <c r="I481" i="1"/>
  <c r="K481" i="1" s="1"/>
  <c r="I485" i="1"/>
  <c r="K485" i="1" s="1"/>
  <c r="I490" i="1"/>
  <c r="K490" i="1" s="1"/>
  <c r="I495" i="1"/>
  <c r="K495" i="1" s="1"/>
  <c r="J507" i="1"/>
  <c r="J512" i="1"/>
  <c r="I473" i="1"/>
  <c r="K473" i="1" s="1"/>
  <c r="I478" i="1"/>
  <c r="K478" i="1" s="1"/>
  <c r="I483" i="1"/>
  <c r="K483" i="1" s="1"/>
  <c r="I488" i="1"/>
  <c r="K488" i="1" s="1"/>
  <c r="I493" i="1"/>
  <c r="K493" i="1" s="1"/>
  <c r="I498" i="1"/>
  <c r="K498" i="1" s="1"/>
  <c r="J499" i="1"/>
  <c r="I512" i="1"/>
  <c r="K512" i="1" s="1"/>
  <c r="I500" i="1"/>
  <c r="K500" i="1" s="1"/>
  <c r="I505" i="1"/>
  <c r="K505" i="1" s="1"/>
  <c r="I510" i="1"/>
  <c r="K510" i="1" s="1"/>
  <c r="J536" i="1"/>
  <c r="K547" i="1"/>
  <c r="I499" i="1"/>
  <c r="K499" i="1" s="1"/>
  <c r="I504" i="1"/>
  <c r="K504" i="1" s="1"/>
  <c r="I509" i="1"/>
  <c r="K509" i="1" s="1"/>
  <c r="K530" i="1"/>
  <c r="I502" i="1"/>
  <c r="K502" i="1" s="1"/>
  <c r="I507" i="1"/>
  <c r="K507" i="1" s="1"/>
  <c r="J531" i="1"/>
  <c r="I503" i="1"/>
  <c r="K503" i="1" s="1"/>
  <c r="I508" i="1"/>
  <c r="K508" i="1" s="1"/>
  <c r="K532" i="1"/>
  <c r="J535" i="1"/>
  <c r="J539" i="1"/>
  <c r="K543" i="1"/>
  <c r="J550" i="1"/>
  <c r="J526" i="1"/>
  <c r="J530" i="1"/>
  <c r="J516" i="1"/>
  <c r="J520" i="1"/>
  <c r="J524" i="1"/>
  <c r="K527" i="1"/>
  <c r="J534" i="1"/>
  <c r="I536" i="1"/>
  <c r="K536" i="1" s="1"/>
  <c r="J540" i="1"/>
  <c r="J544" i="1"/>
  <c r="J528" i="1"/>
  <c r="J537" i="1"/>
  <c r="J541" i="1"/>
  <c r="I541" i="1"/>
  <c r="K541" i="1" s="1"/>
  <c r="J545" i="1"/>
  <c r="K517" i="1"/>
  <c r="J521" i="1"/>
  <c r="J525" i="1"/>
  <c r="J548" i="1"/>
  <c r="I525" i="1"/>
  <c r="K525" i="1" s="1"/>
  <c r="J529" i="1"/>
  <c r="J518" i="1"/>
  <c r="K522" i="1"/>
  <c r="J549" i="1"/>
  <c r="K538" i="1"/>
  <c r="J542" i="1"/>
  <c r="J515" i="1"/>
  <c r="J523" i="1"/>
  <c r="J546" i="1"/>
  <c r="I524" i="1"/>
  <c r="K524" i="1" s="1"/>
  <c r="I529" i="1"/>
  <c r="K529" i="1" s="1"/>
  <c r="I518" i="1"/>
  <c r="K518" i="1" s="1"/>
  <c r="I523" i="1"/>
  <c r="K523" i="1" s="1"/>
  <c r="I528" i="1"/>
  <c r="K528" i="1" s="1"/>
  <c r="I534" i="1"/>
  <c r="K534" i="1" s="1"/>
  <c r="I539" i="1"/>
  <c r="K539" i="1" s="1"/>
  <c r="I544" i="1"/>
  <c r="K544" i="1" s="1"/>
  <c r="I548" i="1"/>
  <c r="K548" i="1" s="1"/>
  <c r="I516" i="1"/>
  <c r="K516" i="1" s="1"/>
  <c r="I521" i="1"/>
  <c r="K521" i="1" s="1"/>
  <c r="I526" i="1"/>
  <c r="K526" i="1" s="1"/>
  <c r="I531" i="1"/>
  <c r="K531" i="1" s="1"/>
  <c r="I537" i="1"/>
  <c r="K537" i="1" s="1"/>
  <c r="I542" i="1"/>
  <c r="K542" i="1" s="1"/>
  <c r="I546" i="1"/>
  <c r="K546" i="1" s="1"/>
  <c r="I535" i="1"/>
  <c r="K535" i="1" s="1"/>
  <c r="I540" i="1"/>
  <c r="K540" i="1" s="1"/>
  <c r="I545" i="1"/>
  <c r="K545" i="1" s="1"/>
  <c r="I549" i="1"/>
  <c r="K549" i="1" s="1"/>
  <c r="J517" i="1"/>
  <c r="J522" i="1"/>
  <c r="J527" i="1"/>
  <c r="J532" i="1"/>
  <c r="J538" i="1"/>
  <c r="J543" i="1"/>
  <c r="J547" i="1"/>
  <c r="I515" i="1"/>
  <c r="K515" i="1" s="1"/>
  <c r="I520" i="1"/>
  <c r="K520" i="1" s="1"/>
  <c r="I550" i="1"/>
  <c r="K550" i="1" s="1"/>
  <c r="J228" i="1"/>
  <c r="J244" i="1"/>
  <c r="K249" i="1"/>
  <c r="J253" i="1"/>
  <c r="J266" i="1"/>
  <c r="K228" i="1"/>
  <c r="J234" i="1"/>
  <c r="J238" i="1"/>
  <c r="J242" i="1"/>
  <c r="J243" i="1"/>
  <c r="J248" i="1"/>
  <c r="J232" i="1"/>
  <c r="J255" i="1"/>
  <c r="K278" i="1"/>
  <c r="J236" i="1"/>
  <c r="J241" i="1"/>
  <c r="J278" i="1"/>
  <c r="J283" i="1"/>
  <c r="J295" i="1"/>
  <c r="J300" i="1"/>
  <c r="J225" i="1"/>
  <c r="J229" i="1"/>
  <c r="K233" i="1"/>
  <c r="K162" i="1"/>
  <c r="J315" i="1"/>
  <c r="J319" i="1"/>
  <c r="J233" i="1"/>
  <c r="J237" i="1"/>
  <c r="J226" i="1"/>
  <c r="I226" i="1"/>
  <c r="K226" i="1" s="1"/>
  <c r="J246" i="1"/>
  <c r="J250" i="1"/>
  <c r="J230" i="1"/>
  <c r="J291" i="1"/>
  <c r="K223" i="1"/>
  <c r="J227" i="1"/>
  <c r="J247" i="1"/>
  <c r="K251" i="1"/>
  <c r="J231" i="1"/>
  <c r="J305" i="1"/>
  <c r="J258" i="1"/>
  <c r="J235" i="1"/>
  <c r="J240" i="1"/>
  <c r="J294" i="1"/>
  <c r="J299" i="1"/>
  <c r="J224" i="1"/>
  <c r="I243" i="1"/>
  <c r="K243" i="1" s="1"/>
  <c r="I238" i="1"/>
  <c r="K238" i="1" s="1"/>
  <c r="I231" i="1"/>
  <c r="K231" i="1" s="1"/>
  <c r="J249" i="1"/>
  <c r="J223" i="1"/>
  <c r="I253" i="1"/>
  <c r="K253" i="1" s="1"/>
  <c r="I224" i="1"/>
  <c r="K224" i="1" s="1"/>
  <c r="I229" i="1"/>
  <c r="K229" i="1" s="1"/>
  <c r="I234" i="1"/>
  <c r="K234" i="1" s="1"/>
  <c r="I240" i="1"/>
  <c r="K240" i="1" s="1"/>
  <c r="I244" i="1"/>
  <c r="K244" i="1" s="1"/>
  <c r="I250" i="1"/>
  <c r="K250" i="1" s="1"/>
  <c r="J257" i="1"/>
  <c r="J289" i="1"/>
  <c r="I232" i="1"/>
  <c r="K232" i="1" s="1"/>
  <c r="I237" i="1"/>
  <c r="K237" i="1" s="1"/>
  <c r="I242" i="1"/>
  <c r="K242" i="1" s="1"/>
  <c r="I248" i="1"/>
  <c r="K248" i="1" s="1"/>
  <c r="J251" i="1"/>
  <c r="I305" i="1"/>
  <c r="K305" i="1" s="1"/>
  <c r="K310" i="1"/>
  <c r="J297" i="1"/>
  <c r="I227" i="1"/>
  <c r="K227" i="1" s="1"/>
  <c r="J254" i="1"/>
  <c r="J301" i="1"/>
  <c r="I258" i="1"/>
  <c r="K258" i="1" s="1"/>
  <c r="J286" i="1"/>
  <c r="I291" i="1"/>
  <c r="K291" i="1" s="1"/>
  <c r="I225" i="1"/>
  <c r="K225" i="1" s="1"/>
  <c r="I230" i="1"/>
  <c r="K230" i="1" s="1"/>
  <c r="I235" i="1"/>
  <c r="K235" i="1" s="1"/>
  <c r="I241" i="1"/>
  <c r="K241" i="1" s="1"/>
  <c r="I246" i="1"/>
  <c r="K246" i="1" s="1"/>
  <c r="J307" i="1"/>
  <c r="J311" i="1"/>
  <c r="J298" i="1"/>
  <c r="J279" i="1"/>
  <c r="K323" i="1"/>
  <c r="J329" i="1"/>
  <c r="J336" i="1"/>
  <c r="J252" i="1"/>
  <c r="I299" i="1"/>
  <c r="K299" i="1" s="1"/>
  <c r="I236" i="1"/>
  <c r="K236" i="1" s="1"/>
  <c r="I247" i="1"/>
  <c r="K247" i="1" s="1"/>
  <c r="J256" i="1"/>
  <c r="J374" i="1"/>
  <c r="J302" i="1"/>
  <c r="I256" i="1"/>
  <c r="K256" i="1" s="1"/>
  <c r="I266" i="1"/>
  <c r="K266" i="1" s="1"/>
  <c r="I279" i="1"/>
  <c r="K279" i="1" s="1"/>
  <c r="I297" i="1"/>
  <c r="K297" i="1" s="1"/>
  <c r="J308" i="1"/>
  <c r="J317" i="1"/>
  <c r="J321" i="1"/>
  <c r="J326" i="1"/>
  <c r="J335" i="1"/>
  <c r="K338" i="1"/>
  <c r="I311" i="1"/>
  <c r="K311" i="1" s="1"/>
  <c r="K318" i="1"/>
  <c r="J322" i="1"/>
  <c r="J327" i="1"/>
  <c r="J341" i="1"/>
  <c r="I254" i="1"/>
  <c r="K254" i="1" s="1"/>
  <c r="I286" i="1"/>
  <c r="K286" i="1" s="1"/>
  <c r="I294" i="1"/>
  <c r="K294" i="1" s="1"/>
  <c r="I300" i="1"/>
  <c r="K300" i="1" s="1"/>
  <c r="K383" i="1"/>
  <c r="K375" i="1"/>
  <c r="J303" i="1"/>
  <c r="I252" i="1"/>
  <c r="K252" i="1" s="1"/>
  <c r="I257" i="1"/>
  <c r="K257" i="1" s="1"/>
  <c r="I283" i="1"/>
  <c r="K283" i="1" s="1"/>
  <c r="I289" i="1"/>
  <c r="K289" i="1" s="1"/>
  <c r="I298" i="1"/>
  <c r="K298" i="1" s="1"/>
  <c r="J211" i="1"/>
  <c r="K304" i="1"/>
  <c r="J316" i="1"/>
  <c r="J320" i="1"/>
  <c r="J325" i="1"/>
  <c r="K330" i="1"/>
  <c r="J337" i="1"/>
  <c r="I255" i="1"/>
  <c r="K255" i="1" s="1"/>
  <c r="I295" i="1"/>
  <c r="K295" i="1" s="1"/>
  <c r="I301" i="1"/>
  <c r="K301" i="1" s="1"/>
  <c r="J309" i="1"/>
  <c r="J345" i="1"/>
  <c r="K349" i="1"/>
  <c r="K355" i="1"/>
  <c r="J361" i="1"/>
  <c r="J367" i="1"/>
  <c r="K373" i="1"/>
  <c r="I303" i="1"/>
  <c r="K303" i="1" s="1"/>
  <c r="I309" i="1"/>
  <c r="K309" i="1" s="1"/>
  <c r="I317" i="1"/>
  <c r="K317" i="1" s="1"/>
  <c r="I322" i="1"/>
  <c r="K322" i="1" s="1"/>
  <c r="I329" i="1"/>
  <c r="K329" i="1" s="1"/>
  <c r="I337" i="1"/>
  <c r="K337" i="1" s="1"/>
  <c r="J373" i="1"/>
  <c r="J376" i="1"/>
  <c r="J304" i="1"/>
  <c r="J310" i="1"/>
  <c r="J318" i="1"/>
  <c r="J323" i="1"/>
  <c r="J330" i="1"/>
  <c r="J338" i="1"/>
  <c r="I302" i="1"/>
  <c r="K302" i="1" s="1"/>
  <c r="I308" i="1"/>
  <c r="K308" i="1" s="1"/>
  <c r="I316" i="1"/>
  <c r="K316" i="1" s="1"/>
  <c r="I321" i="1"/>
  <c r="K321" i="1" s="1"/>
  <c r="I327" i="1"/>
  <c r="K327" i="1" s="1"/>
  <c r="I336" i="1"/>
  <c r="K336" i="1" s="1"/>
  <c r="J398" i="1"/>
  <c r="I307" i="1"/>
  <c r="K307" i="1" s="1"/>
  <c r="I315" i="1"/>
  <c r="K315" i="1" s="1"/>
  <c r="I320" i="1"/>
  <c r="K320" i="1" s="1"/>
  <c r="I326" i="1"/>
  <c r="K326" i="1" s="1"/>
  <c r="J342" i="1"/>
  <c r="J346" i="1"/>
  <c r="J351" i="1"/>
  <c r="J356" i="1"/>
  <c r="K362" i="1"/>
  <c r="J363" i="1"/>
  <c r="J379" i="1"/>
  <c r="K382" i="1"/>
  <c r="K343" i="1"/>
  <c r="J347" i="1"/>
  <c r="J353" i="1"/>
  <c r="J359" i="1"/>
  <c r="J365" i="1"/>
  <c r="K364" i="1"/>
  <c r="K344" i="1"/>
  <c r="J348" i="1"/>
  <c r="J354" i="1"/>
  <c r="J360" i="1"/>
  <c r="J366" i="1"/>
  <c r="J372" i="1"/>
  <c r="I319" i="1"/>
  <c r="K319" i="1" s="1"/>
  <c r="I325" i="1"/>
  <c r="K325" i="1" s="1"/>
  <c r="I335" i="1"/>
  <c r="K335" i="1" s="1"/>
  <c r="I341" i="1"/>
  <c r="K341" i="1" s="1"/>
  <c r="J355" i="1"/>
  <c r="J362" i="1"/>
  <c r="J364" i="1"/>
  <c r="J375" i="1"/>
  <c r="J399" i="1"/>
  <c r="J343" i="1"/>
  <c r="I399" i="1"/>
  <c r="K399" i="1" s="1"/>
  <c r="J381" i="1"/>
  <c r="I346" i="1"/>
  <c r="K346" i="1" s="1"/>
  <c r="I353" i="1"/>
  <c r="K353" i="1" s="1"/>
  <c r="I360" i="1"/>
  <c r="K360" i="1" s="1"/>
  <c r="I367" i="1"/>
  <c r="K367" i="1" s="1"/>
  <c r="J385" i="1"/>
  <c r="I356" i="1"/>
  <c r="K356" i="1" s="1"/>
  <c r="I365" i="1"/>
  <c r="K365" i="1" s="1"/>
  <c r="I372" i="1"/>
  <c r="K372" i="1" s="1"/>
  <c r="I376" i="1"/>
  <c r="K376" i="1" s="1"/>
  <c r="J344" i="1"/>
  <c r="J349" i="1"/>
  <c r="J384" i="1"/>
  <c r="I348" i="1"/>
  <c r="K348" i="1" s="1"/>
  <c r="J402" i="1"/>
  <c r="J382" i="1"/>
  <c r="I342" i="1"/>
  <c r="K342" i="1" s="1"/>
  <c r="I347" i="1"/>
  <c r="K347" i="1" s="1"/>
  <c r="I354" i="1"/>
  <c r="K354" i="1" s="1"/>
  <c r="I361" i="1"/>
  <c r="K361" i="1" s="1"/>
  <c r="I363" i="1"/>
  <c r="K363" i="1" s="1"/>
  <c r="I374" i="1"/>
  <c r="K374" i="1" s="1"/>
  <c r="J383" i="1"/>
  <c r="I398" i="1"/>
  <c r="K398" i="1" s="1"/>
  <c r="I345" i="1"/>
  <c r="K345" i="1" s="1"/>
  <c r="I351" i="1"/>
  <c r="K351" i="1" s="1"/>
  <c r="I359" i="1"/>
  <c r="K359" i="1" s="1"/>
  <c r="I366" i="1"/>
  <c r="K366" i="1" s="1"/>
  <c r="I379" i="1"/>
  <c r="K379" i="1" s="1"/>
  <c r="J380" i="1"/>
  <c r="I380" i="1"/>
  <c r="K380" i="1" s="1"/>
  <c r="I385" i="1"/>
  <c r="K385" i="1" s="1"/>
  <c r="I381" i="1"/>
  <c r="K381" i="1" s="1"/>
  <c r="I384" i="1"/>
  <c r="K384" i="1" s="1"/>
  <c r="I402" i="1"/>
  <c r="K402" i="1" s="1"/>
  <c r="J209" i="1"/>
  <c r="J210" i="1"/>
  <c r="J212" i="1"/>
  <c r="I209" i="1"/>
  <c r="K209" i="1" s="1"/>
  <c r="K212" i="1"/>
  <c r="K215" i="1"/>
  <c r="I210" i="1"/>
  <c r="K210" i="1" s="1"/>
  <c r="J213" i="1"/>
  <c r="J216" i="1"/>
  <c r="J214" i="1"/>
  <c r="I211" i="1"/>
  <c r="K211" i="1" s="1"/>
  <c r="J217" i="1"/>
  <c r="I214" i="1"/>
  <c r="K214" i="1" s="1"/>
  <c r="I213" i="1"/>
  <c r="K213" i="1" s="1"/>
  <c r="I216" i="1"/>
  <c r="K216" i="1" s="1"/>
  <c r="J215" i="1"/>
  <c r="I217" i="1"/>
  <c r="K217" i="1" s="1"/>
  <c r="J157" i="1"/>
  <c r="J158" i="1"/>
  <c r="J159" i="1"/>
  <c r="I157" i="1"/>
  <c r="K157" i="1" s="1"/>
  <c r="I158" i="1"/>
  <c r="K158" i="1" s="1"/>
  <c r="J163" i="1"/>
  <c r="J164" i="1"/>
  <c r="I159" i="1"/>
  <c r="K159" i="1" s="1"/>
  <c r="K177" i="1"/>
  <c r="J173" i="1"/>
  <c r="J165" i="1"/>
  <c r="J161" i="1"/>
  <c r="J162" i="1"/>
  <c r="I163" i="1"/>
  <c r="K163" i="1" s="1"/>
  <c r="J167" i="1"/>
  <c r="J168" i="1"/>
  <c r="J169" i="1"/>
  <c r="K165" i="1"/>
  <c r="I161" i="1"/>
  <c r="K161" i="1" s="1"/>
  <c r="J166" i="1"/>
  <c r="I164" i="1"/>
  <c r="K164" i="1" s="1"/>
  <c r="I166" i="1"/>
  <c r="K166" i="1" s="1"/>
  <c r="K172" i="1"/>
  <c r="I167" i="1"/>
  <c r="K167" i="1" s="1"/>
  <c r="J171" i="1"/>
  <c r="J170" i="1"/>
  <c r="I168" i="1"/>
  <c r="K168" i="1" s="1"/>
  <c r="I170" i="1"/>
  <c r="K170" i="1" s="1"/>
  <c r="K175" i="1"/>
  <c r="J176" i="1"/>
  <c r="I171" i="1"/>
  <c r="K171" i="1" s="1"/>
  <c r="J172" i="1"/>
  <c r="I169" i="1"/>
  <c r="K169" i="1" s="1"/>
  <c r="J174" i="1"/>
  <c r="I174" i="1"/>
  <c r="K174" i="1" s="1"/>
  <c r="J175" i="1"/>
  <c r="K183" i="1"/>
  <c r="J179" i="1"/>
  <c r="J180" i="1"/>
  <c r="I173" i="1"/>
  <c r="K173" i="1" s="1"/>
  <c r="K178" i="1"/>
  <c r="I176" i="1"/>
  <c r="K176" i="1" s="1"/>
  <c r="J178" i="1"/>
  <c r="I179" i="1"/>
  <c r="K179" i="1" s="1"/>
  <c r="J183" i="1"/>
  <c r="J184" i="1"/>
  <c r="J193" i="1"/>
  <c r="K185" i="1"/>
  <c r="J181" i="1"/>
  <c r="J177" i="1"/>
  <c r="J182" i="1"/>
  <c r="I180" i="1"/>
  <c r="K180" i="1" s="1"/>
  <c r="I182" i="1"/>
  <c r="K182" i="1" s="1"/>
  <c r="K190" i="1"/>
  <c r="J192" i="1"/>
  <c r="J194" i="1"/>
  <c r="K186" i="1"/>
  <c r="I184" i="1"/>
  <c r="K184" i="1" s="1"/>
  <c r="I181" i="1"/>
  <c r="K181" i="1" s="1"/>
  <c r="J195" i="1"/>
  <c r="J186" i="1"/>
  <c r="J190" i="1"/>
  <c r="J185" i="1"/>
  <c r="I192" i="1"/>
  <c r="K192" i="1" s="1"/>
  <c r="I193" i="1"/>
  <c r="K193" i="1" s="1"/>
  <c r="I195" i="1"/>
  <c r="K195" i="1" s="1"/>
  <c r="I194" i="1"/>
  <c r="K194" i="1" s="1"/>
  <c r="J129" i="1"/>
  <c r="J127" i="1"/>
  <c r="J132" i="1"/>
  <c r="J137" i="1"/>
  <c r="J124" i="1"/>
  <c r="J125" i="1"/>
  <c r="J131" i="1"/>
  <c r="J133" i="1"/>
  <c r="J123" i="1"/>
  <c r="J122" i="1"/>
  <c r="K125" i="1"/>
  <c r="J128" i="1"/>
  <c r="I129" i="1"/>
  <c r="K129" i="1" s="1"/>
  <c r="J138" i="1"/>
  <c r="I127" i="1"/>
  <c r="K127" i="1" s="1"/>
  <c r="I123" i="1"/>
  <c r="K123" i="1" s="1"/>
  <c r="I128" i="1"/>
  <c r="K128" i="1" s="1"/>
  <c r="J140" i="1"/>
  <c r="I137" i="1"/>
  <c r="K137" i="1" s="1"/>
  <c r="J141" i="1"/>
  <c r="I124" i="1"/>
  <c r="K124" i="1" s="1"/>
  <c r="I131" i="1"/>
  <c r="K131" i="1" s="1"/>
  <c r="I122" i="1"/>
  <c r="K122" i="1" s="1"/>
  <c r="J135" i="1"/>
  <c r="J139" i="1"/>
  <c r="I133" i="1"/>
  <c r="K133" i="1" s="1"/>
  <c r="I139" i="1"/>
  <c r="K139" i="1" s="1"/>
  <c r="I135" i="1"/>
  <c r="K135" i="1" s="1"/>
  <c r="I140" i="1"/>
  <c r="K140" i="1" s="1"/>
  <c r="I132" i="1"/>
  <c r="K132" i="1" s="1"/>
  <c r="I138" i="1"/>
  <c r="K138" i="1" s="1"/>
  <c r="I141" i="1"/>
  <c r="K141" i="1" s="1"/>
  <c r="J108" i="1"/>
  <c r="J103" i="1"/>
  <c r="J104" i="1"/>
  <c r="J105" i="1"/>
  <c r="J106" i="1"/>
  <c r="I105" i="1"/>
  <c r="K105" i="1" s="1"/>
  <c r="I104" i="1"/>
  <c r="K104" i="1" s="1"/>
  <c r="J110" i="1"/>
  <c r="J111" i="1"/>
  <c r="J109" i="1"/>
  <c r="I106" i="1"/>
  <c r="K106" i="1" s="1"/>
  <c r="I103" i="1"/>
  <c r="K103" i="1" s="1"/>
  <c r="I109" i="1"/>
  <c r="K109" i="1" s="1"/>
  <c r="J98" i="1"/>
  <c r="I110" i="1"/>
  <c r="K110" i="1" s="1"/>
  <c r="I108" i="1"/>
  <c r="K108" i="1" s="1"/>
  <c r="I111" i="1"/>
  <c r="K111" i="1" s="1"/>
  <c r="J96" i="1"/>
  <c r="J97" i="1"/>
  <c r="K95" i="1"/>
  <c r="J95" i="1"/>
  <c r="I97" i="1"/>
  <c r="K97" i="1" s="1"/>
  <c r="I96" i="1"/>
  <c r="K96" i="1" s="1"/>
  <c r="K99" i="1"/>
  <c r="J100" i="1"/>
  <c r="I100" i="1"/>
  <c r="K100" i="1" s="1"/>
  <c r="I98" i="1"/>
  <c r="K98" i="1" s="1"/>
  <c r="J99" i="1"/>
  <c r="K88" i="1"/>
  <c r="J89" i="1"/>
  <c r="J90" i="1"/>
  <c r="J91" i="1"/>
  <c r="I90" i="1"/>
  <c r="K90" i="1" s="1"/>
  <c r="J88" i="1"/>
  <c r="I91" i="1"/>
  <c r="K91" i="1" s="1"/>
  <c r="I89" i="1"/>
  <c r="K89" i="1" s="1"/>
  <c r="J77" i="1"/>
  <c r="J80" i="1"/>
  <c r="J81" i="1"/>
  <c r="K76" i="1"/>
  <c r="J76" i="1"/>
  <c r="J83" i="1"/>
  <c r="I77" i="1"/>
  <c r="K77" i="1" s="1"/>
  <c r="I80" i="1"/>
  <c r="K80" i="1" s="1"/>
  <c r="J84" i="1"/>
  <c r="J82" i="1"/>
  <c r="I81" i="1"/>
  <c r="K81" i="1" s="1"/>
  <c r="I83" i="1"/>
  <c r="K83" i="1" s="1"/>
  <c r="I84" i="1"/>
  <c r="K84" i="1" s="1"/>
  <c r="I82" i="1"/>
  <c r="K82" i="1" s="1"/>
  <c r="K61" i="1"/>
  <c r="J61" i="1"/>
  <c r="J62" i="1"/>
  <c r="K63" i="1"/>
  <c r="J64" i="1"/>
  <c r="I62" i="1"/>
  <c r="K62" i="1" s="1"/>
  <c r="J63" i="1"/>
  <c r="I64" i="1"/>
  <c r="K64" i="1" s="1"/>
  <c r="J42" i="1"/>
  <c r="K40" i="1"/>
  <c r="J41" i="1"/>
  <c r="I41" i="1"/>
  <c r="K41" i="1" s="1"/>
  <c r="J44" i="1"/>
  <c r="J40" i="1"/>
  <c r="J45" i="1"/>
  <c r="I42" i="1"/>
  <c r="K42" i="1" s="1"/>
  <c r="J43" i="1"/>
  <c r="I43" i="1"/>
  <c r="K43" i="1" s="1"/>
  <c r="I44" i="1"/>
  <c r="K44" i="1" s="1"/>
  <c r="K47" i="1"/>
  <c r="I45" i="1"/>
  <c r="K45" i="1" s="1"/>
  <c r="J46" i="1"/>
  <c r="J48" i="1"/>
  <c r="I48" i="1"/>
  <c r="K48" i="1" s="1"/>
  <c r="K50" i="1"/>
  <c r="J47" i="1"/>
  <c r="J51" i="1"/>
  <c r="I46" i="1"/>
  <c r="K46" i="1" s="1"/>
  <c r="J49" i="1"/>
  <c r="J56" i="1"/>
  <c r="J53" i="1"/>
  <c r="J50" i="1"/>
  <c r="K56" i="1"/>
  <c r="J54" i="1"/>
  <c r="I51" i="1"/>
  <c r="K51" i="1" s="1"/>
  <c r="I49" i="1"/>
  <c r="K49" i="1" s="1"/>
  <c r="J52" i="1"/>
  <c r="I52" i="1"/>
  <c r="K52" i="1" s="1"/>
  <c r="K55" i="1"/>
  <c r="I53" i="1"/>
  <c r="K53" i="1" s="1"/>
  <c r="I54" i="1"/>
  <c r="K54" i="1" s="1"/>
  <c r="J57" i="1"/>
  <c r="J55" i="1"/>
  <c r="I57" i="1"/>
  <c r="K57" i="1" s="1"/>
  <c r="J11" i="1"/>
  <c r="K12" i="1"/>
  <c r="J13" i="1"/>
  <c r="K15" i="1"/>
  <c r="J12" i="1"/>
  <c r="I11" i="1"/>
  <c r="K11" i="1" s="1"/>
  <c r="J14" i="1"/>
  <c r="I13" i="1"/>
  <c r="K13" i="1" s="1"/>
  <c r="J16" i="1"/>
  <c r="J18" i="1"/>
  <c r="J15" i="1"/>
  <c r="I14" i="1"/>
  <c r="K14" i="1" s="1"/>
  <c r="J17" i="1"/>
  <c r="J19" i="1"/>
  <c r="I16" i="1"/>
  <c r="K16" i="1" s="1"/>
  <c r="I18" i="1"/>
  <c r="K18" i="1" s="1"/>
  <c r="I17" i="1"/>
  <c r="K17" i="1" s="1"/>
  <c r="J20" i="1"/>
  <c r="J21" i="1"/>
  <c r="I19" i="1"/>
  <c r="K19" i="1" s="1"/>
  <c r="J22" i="1"/>
  <c r="I21" i="1"/>
  <c r="K21" i="1" s="1"/>
  <c r="I20" i="1"/>
  <c r="K20" i="1" s="1"/>
  <c r="K24" i="1"/>
  <c r="J25" i="1"/>
  <c r="J23" i="1"/>
  <c r="I22" i="1"/>
  <c r="K22" i="1" s="1"/>
  <c r="J29" i="1"/>
  <c r="J27" i="1"/>
  <c r="J24" i="1"/>
  <c r="J28" i="1"/>
  <c r="I23" i="1"/>
  <c r="K23" i="1" s="1"/>
  <c r="J26" i="1"/>
  <c r="I25" i="1"/>
  <c r="K25" i="1" s="1"/>
  <c r="I26" i="1"/>
  <c r="K26" i="1" s="1"/>
  <c r="I27" i="1"/>
  <c r="K27" i="1" s="1"/>
  <c r="K10" i="1"/>
  <c r="I28" i="1"/>
  <c r="K28" i="1" s="1"/>
  <c r="I29" i="1"/>
  <c r="K29" i="1" s="1"/>
  <c r="J39" i="1"/>
  <c r="J646" i="1"/>
  <c r="K150" i="1"/>
  <c r="J151" i="1"/>
  <c r="J94" i="1"/>
  <c r="J221" i="1"/>
  <c r="J683" i="1"/>
  <c r="J156" i="1"/>
  <c r="J684" i="1"/>
  <c r="I684" i="1"/>
  <c r="K684" i="1" s="1"/>
  <c r="I221" i="1"/>
  <c r="K221" i="1" s="1"/>
  <c r="J208" i="1"/>
  <c r="K156" i="1"/>
  <c r="J116" i="1"/>
  <c r="J87" i="1"/>
  <c r="J74" i="1"/>
  <c r="J150" i="1"/>
  <c r="J412" i="1"/>
  <c r="I94" i="1"/>
  <c r="K94" i="1" s="1"/>
  <c r="J102" i="1"/>
  <c r="J121" i="1"/>
  <c r="J59" i="1"/>
  <c r="I151" i="1"/>
  <c r="K151" i="1" s="1"/>
  <c r="I102" i="1"/>
  <c r="K102" i="1" s="1"/>
  <c r="J152" i="1"/>
  <c r="I116" i="1"/>
  <c r="K116" i="1" s="1"/>
  <c r="I121" i="1"/>
  <c r="K121" i="1" s="1"/>
  <c r="J149" i="1"/>
  <c r="I208" i="1"/>
  <c r="K208" i="1" s="1"/>
  <c r="I39" i="1"/>
  <c r="K39" i="1" s="1"/>
  <c r="I412" i="1"/>
  <c r="K412" i="1" s="1"/>
  <c r="I646" i="1"/>
  <c r="K646" i="1" s="1"/>
  <c r="I59" i="1"/>
  <c r="K59" i="1" s="1"/>
  <c r="I74" i="1"/>
  <c r="K74" i="1" s="1"/>
  <c r="I87" i="1"/>
  <c r="K87" i="1" s="1"/>
  <c r="I149" i="1"/>
  <c r="K149" i="1" s="1"/>
  <c r="I152" i="1"/>
  <c r="K152" i="1" s="1"/>
  <c r="I683" i="1"/>
  <c r="K683" i="1" s="1"/>
  <c r="J10" i="1"/>
  <c r="J514" i="1" l="1"/>
  <c r="K514" i="1"/>
  <c r="K154" i="1"/>
  <c r="J154" i="1"/>
  <c r="J101" i="1"/>
  <c r="K101" i="1"/>
  <c r="J207" i="1"/>
  <c r="K207" i="1"/>
  <c r="K120" i="1"/>
  <c r="J120" i="1"/>
  <c r="J148" i="1"/>
  <c r="K148" i="1"/>
  <c r="K38" i="1"/>
  <c r="J9" i="1"/>
  <c r="K9" i="1"/>
  <c r="J38" i="1"/>
  <c r="K115" i="1"/>
  <c r="J115" i="1"/>
  <c r="J86" i="1"/>
  <c r="K86" i="1"/>
  <c r="J645" i="1"/>
  <c r="J65" i="1"/>
  <c r="K65" i="1"/>
  <c r="J411" i="1"/>
  <c r="K411" i="1"/>
  <c r="K645" i="1"/>
  <c r="K553" i="1"/>
  <c r="J553" i="1"/>
  <c r="J58" i="1"/>
  <c r="J682" i="1"/>
  <c r="K682" i="1"/>
  <c r="K686" i="1"/>
  <c r="J686" i="1"/>
  <c r="J93" i="1"/>
  <c r="J220" i="1"/>
  <c r="K93" i="1"/>
  <c r="C28" i="4"/>
  <c r="K220" i="1"/>
  <c r="K58" i="1"/>
  <c r="C34" i="4" l="1"/>
  <c r="V36" i="4" s="1"/>
  <c r="V35" i="4" s="1"/>
  <c r="C43" i="4"/>
  <c r="H45" i="4" s="1"/>
  <c r="H44" i="4" s="1"/>
  <c r="C31" i="4"/>
  <c r="J33" i="4" s="1"/>
  <c r="J32" i="4" s="1"/>
  <c r="C16" i="4"/>
  <c r="R18" i="4" s="1"/>
  <c r="R17" i="4" s="1"/>
  <c r="C22" i="4"/>
  <c r="V24" i="4" s="1"/>
  <c r="V23" i="4" s="1"/>
  <c r="C7" i="4"/>
  <c r="G9" i="4" s="1"/>
  <c r="C10" i="4"/>
  <c r="Q12" i="4" s="1"/>
  <c r="Q11" i="4" s="1"/>
  <c r="C61" i="4"/>
  <c r="U63" i="4" s="1"/>
  <c r="U62" i="4" s="1"/>
  <c r="C55" i="4"/>
  <c r="M57" i="4" s="1"/>
  <c r="M56" i="4" s="1"/>
  <c r="C40" i="4"/>
  <c r="Z42" i="4" s="1"/>
  <c r="Z41" i="4" s="1"/>
  <c r="C49" i="4"/>
  <c r="O51" i="4" s="1"/>
  <c r="O50" i="4" s="1"/>
  <c r="C58" i="4"/>
  <c r="P60" i="4" s="1"/>
  <c r="P59" i="4" s="1"/>
  <c r="C25" i="4"/>
  <c r="O27" i="4" s="1"/>
  <c r="O26" i="4" s="1"/>
  <c r="C52" i="4"/>
  <c r="S54" i="4" s="1"/>
  <c r="S53" i="4" s="1"/>
  <c r="C46" i="4"/>
  <c r="M48" i="4" s="1"/>
  <c r="M47" i="4" s="1"/>
  <c r="C37" i="4"/>
  <c r="T39" i="4" s="1"/>
  <c r="T38" i="4" s="1"/>
  <c r="C13" i="4"/>
  <c r="AA15" i="4" s="1"/>
  <c r="AA14" i="4" s="1"/>
  <c r="C19" i="4"/>
  <c r="I21" i="4" s="1"/>
  <c r="I20" i="4" s="1"/>
  <c r="K685" i="1"/>
  <c r="O30" i="4"/>
  <c r="O29" i="4" s="1"/>
  <c r="N30" i="4"/>
  <c r="N29" i="4" s="1"/>
  <c r="W30" i="4"/>
  <c r="W29" i="4" s="1"/>
  <c r="P30" i="4"/>
  <c r="P29" i="4" s="1"/>
  <c r="L30" i="4"/>
  <c r="L29" i="4" s="1"/>
  <c r="R30" i="4"/>
  <c r="R29" i="4" s="1"/>
  <c r="T30" i="4"/>
  <c r="T29" i="4" s="1"/>
  <c r="Y30" i="4"/>
  <c r="Y29" i="4" s="1"/>
  <c r="X30" i="4"/>
  <c r="X29" i="4" s="1"/>
  <c r="D30" i="4"/>
  <c r="I30" i="4"/>
  <c r="I29" i="4" s="1"/>
  <c r="S30" i="4"/>
  <c r="S29" i="4" s="1"/>
  <c r="H30" i="4"/>
  <c r="H29" i="4" s="1"/>
  <c r="G30" i="4"/>
  <c r="G29" i="4" s="1"/>
  <c r="V30" i="4"/>
  <c r="V29" i="4" s="1"/>
  <c r="E30" i="4"/>
  <c r="E29" i="4" s="1"/>
  <c r="J30" i="4"/>
  <c r="J29" i="4" s="1"/>
  <c r="Q30" i="4"/>
  <c r="Q29" i="4" s="1"/>
  <c r="AA30" i="4"/>
  <c r="AA29" i="4" s="1"/>
  <c r="M30" i="4"/>
  <c r="M29" i="4" s="1"/>
  <c r="F30" i="4"/>
  <c r="F29" i="4" s="1"/>
  <c r="U30" i="4"/>
  <c r="U29" i="4" s="1"/>
  <c r="K30" i="4"/>
  <c r="K29" i="4" s="1"/>
  <c r="Z30" i="4"/>
  <c r="Z29" i="4" s="1"/>
  <c r="H689" i="1"/>
  <c r="H690" i="1" s="1"/>
  <c r="K690" i="1" s="1"/>
  <c r="P63" i="4" l="1"/>
  <c r="P62" i="4" s="1"/>
  <c r="J51" i="4"/>
  <c r="J50" i="4" s="1"/>
  <c r="E51" i="4"/>
  <c r="E50" i="4" s="1"/>
  <c r="X51" i="4"/>
  <c r="X50" i="4" s="1"/>
  <c r="V51" i="4"/>
  <c r="V50" i="4" s="1"/>
  <c r="D51" i="4"/>
  <c r="D50" i="4" s="1"/>
  <c r="N51" i="4"/>
  <c r="N50" i="4" s="1"/>
  <c r="P57" i="4"/>
  <c r="P56" i="4" s="1"/>
  <c r="Y27" i="4"/>
  <c r="Y26" i="4" s="1"/>
  <c r="S63" i="4"/>
  <c r="S62" i="4" s="1"/>
  <c r="E57" i="4"/>
  <c r="E56" i="4" s="1"/>
  <c r="W63" i="4"/>
  <c r="W62" i="4" s="1"/>
  <c r="D36" i="4"/>
  <c r="D35" i="4" s="1"/>
  <c r="O63" i="4"/>
  <c r="O62" i="4" s="1"/>
  <c r="F27" i="4"/>
  <c r="F26" i="4" s="1"/>
  <c r="W36" i="4"/>
  <c r="W35" i="4" s="1"/>
  <c r="U36" i="4"/>
  <c r="U35" i="4" s="1"/>
  <c r="M36" i="4"/>
  <c r="M35" i="4" s="1"/>
  <c r="L54" i="4"/>
  <c r="L53" i="4" s="1"/>
  <c r="E54" i="4"/>
  <c r="E53" i="4" s="1"/>
  <c r="L36" i="4"/>
  <c r="L35" i="4" s="1"/>
  <c r="Z36" i="4"/>
  <c r="Z35" i="4" s="1"/>
  <c r="F36" i="4"/>
  <c r="F35" i="4" s="1"/>
  <c r="O54" i="4"/>
  <c r="O53" i="4" s="1"/>
  <c r="AA36" i="4"/>
  <c r="AA35" i="4" s="1"/>
  <c r="Q51" i="4"/>
  <c r="Q50" i="4" s="1"/>
  <c r="R51" i="4"/>
  <c r="R50" i="4" s="1"/>
  <c r="G36" i="4"/>
  <c r="G35" i="4" s="1"/>
  <c r="G51" i="4"/>
  <c r="G50" i="4" s="1"/>
  <c r="K51" i="4"/>
  <c r="K50" i="4" s="1"/>
  <c r="S51" i="4"/>
  <c r="S50" i="4" s="1"/>
  <c r="L51" i="4"/>
  <c r="L50" i="4" s="1"/>
  <c r="P51" i="4"/>
  <c r="P50" i="4" s="1"/>
  <c r="AA60" i="4"/>
  <c r="AA59" i="4" s="1"/>
  <c r="T51" i="4"/>
  <c r="T50" i="4" s="1"/>
  <c r="X36" i="4"/>
  <c r="X35" i="4" s="1"/>
  <c r="D27" i="4"/>
  <c r="D26" i="4" s="1"/>
  <c r="N63" i="4"/>
  <c r="N62" i="4" s="1"/>
  <c r="J36" i="4"/>
  <c r="J35" i="4" s="1"/>
  <c r="M27" i="4"/>
  <c r="M26" i="4" s="1"/>
  <c r="G12" i="4"/>
  <c r="G11" i="4" s="1"/>
  <c r="T54" i="4"/>
  <c r="T53" i="4" s="1"/>
  <c r="M12" i="4"/>
  <c r="M11" i="4" s="1"/>
  <c r="K54" i="4"/>
  <c r="K53" i="4" s="1"/>
  <c r="R33" i="4"/>
  <c r="R32" i="4" s="1"/>
  <c r="E45" i="4"/>
  <c r="E44" i="4" s="1"/>
  <c r="Y33" i="4"/>
  <c r="Y32" i="4" s="1"/>
  <c r="N18" i="4"/>
  <c r="N17" i="4" s="1"/>
  <c r="Z33" i="4"/>
  <c r="Z32" i="4" s="1"/>
  <c r="Z51" i="4"/>
  <c r="Z50" i="4" s="1"/>
  <c r="I36" i="4"/>
  <c r="I35" i="4" s="1"/>
  <c r="M39" i="4"/>
  <c r="M38" i="4" s="1"/>
  <c r="F51" i="4"/>
  <c r="F50" i="4" s="1"/>
  <c r="T36" i="4"/>
  <c r="T35" i="4" s="1"/>
  <c r="D45" i="4"/>
  <c r="D44" i="4" s="1"/>
  <c r="W51" i="4"/>
  <c r="W50" i="4" s="1"/>
  <c r="H36" i="4"/>
  <c r="H35" i="4" s="1"/>
  <c r="I45" i="4"/>
  <c r="I44" i="4" s="1"/>
  <c r="T33" i="4"/>
  <c r="T32" i="4" s="1"/>
  <c r="Q33" i="4"/>
  <c r="Q32" i="4" s="1"/>
  <c r="M51" i="4"/>
  <c r="M50" i="4" s="1"/>
  <c r="R36" i="4"/>
  <c r="R35" i="4" s="1"/>
  <c r="V45" i="4"/>
  <c r="V44" i="4" s="1"/>
  <c r="S60" i="4"/>
  <c r="S59" i="4" s="1"/>
  <c r="I51" i="4"/>
  <c r="I50" i="4" s="1"/>
  <c r="N36" i="4"/>
  <c r="N35" i="4" s="1"/>
  <c r="U45" i="4"/>
  <c r="U44" i="4" s="1"/>
  <c r="D29" i="3"/>
  <c r="E9" i="3" s="1"/>
  <c r="X18" i="4"/>
  <c r="X17" i="4" s="1"/>
  <c r="U33" i="4"/>
  <c r="U32" i="4" s="1"/>
  <c r="Z18" i="4"/>
  <c r="Z17" i="4" s="1"/>
  <c r="L33" i="4"/>
  <c r="L32" i="4" s="1"/>
  <c r="N39" i="4"/>
  <c r="N38" i="4" s="1"/>
  <c r="S36" i="4"/>
  <c r="S35" i="4" s="1"/>
  <c r="N60" i="4"/>
  <c r="N59" i="4" s="1"/>
  <c r="AA27" i="4"/>
  <c r="AA26" i="4" s="1"/>
  <c r="P36" i="4"/>
  <c r="P35" i="4" s="1"/>
  <c r="J24" i="4"/>
  <c r="J23" i="4" s="1"/>
  <c r="F33" i="4"/>
  <c r="F32" i="4" s="1"/>
  <c r="R60" i="4"/>
  <c r="R59" i="4" s="1"/>
  <c r="U27" i="4"/>
  <c r="U26" i="4" s="1"/>
  <c r="O36" i="4"/>
  <c r="O35" i="4" s="1"/>
  <c r="L24" i="4"/>
  <c r="L23" i="4" s="1"/>
  <c r="D60" i="4"/>
  <c r="D59" i="4" s="1"/>
  <c r="AA51" i="4"/>
  <c r="AA50" i="4" s="1"/>
  <c r="Q45" i="4"/>
  <c r="Q44" i="4" s="1"/>
  <c r="K60" i="4"/>
  <c r="K59" i="4" s="1"/>
  <c r="X27" i="4"/>
  <c r="X26" i="4" s="1"/>
  <c r="K36" i="4"/>
  <c r="K35" i="4" s="1"/>
  <c r="P24" i="4"/>
  <c r="P23" i="4" s="1"/>
  <c r="P33" i="4"/>
  <c r="P32" i="4" s="1"/>
  <c r="S39" i="4"/>
  <c r="S38" i="4" s="1"/>
  <c r="Z27" i="4"/>
  <c r="Z26" i="4" s="1"/>
  <c r="W54" i="4"/>
  <c r="W53" i="4" s="1"/>
  <c r="P18" i="4"/>
  <c r="P17" i="4" s="1"/>
  <c r="Z9" i="4"/>
  <c r="Z8" i="4" s="1"/>
  <c r="N45" i="4"/>
  <c r="N44" i="4" s="1"/>
  <c r="Q24" i="4"/>
  <c r="Q23" i="4" s="1"/>
  <c r="S24" i="4"/>
  <c r="S23" i="4" s="1"/>
  <c r="R39" i="4"/>
  <c r="R38" i="4" s="1"/>
  <c r="O18" i="4"/>
  <c r="O17" i="4" s="1"/>
  <c r="O9" i="4"/>
  <c r="O8" i="4" s="1"/>
  <c r="D33" i="4"/>
  <c r="D32" i="4" s="1"/>
  <c r="K39" i="4"/>
  <c r="K38" i="4" s="1"/>
  <c r="L27" i="4"/>
  <c r="L26" i="4" s="1"/>
  <c r="D54" i="4"/>
  <c r="D53" i="4" s="1"/>
  <c r="U18" i="4"/>
  <c r="U17" i="4" s="1"/>
  <c r="R9" i="4"/>
  <c r="R8" i="4" s="1"/>
  <c r="F45" i="4"/>
  <c r="F44" i="4" s="1"/>
  <c r="R24" i="4"/>
  <c r="R23" i="4" s="1"/>
  <c r="I33" i="4"/>
  <c r="I32" i="4" s="1"/>
  <c r="M60" i="4"/>
  <c r="M59" i="4" s="1"/>
  <c r="N27" i="4"/>
  <c r="N26" i="4" s="1"/>
  <c r="J54" i="4"/>
  <c r="J53" i="4" s="1"/>
  <c r="W48" i="4"/>
  <c r="W47" i="4" s="1"/>
  <c r="J45" i="4"/>
  <c r="J44" i="4" s="1"/>
  <c r="W24" i="4"/>
  <c r="W23" i="4" s="1"/>
  <c r="Z54" i="4"/>
  <c r="Z53" i="4" s="1"/>
  <c r="O33" i="4"/>
  <c r="O32" i="4" s="1"/>
  <c r="W60" i="4"/>
  <c r="W59" i="4" s="1"/>
  <c r="W27" i="4"/>
  <c r="W26" i="4" s="1"/>
  <c r="Y54" i="4"/>
  <c r="Y53" i="4" s="1"/>
  <c r="T48" i="4"/>
  <c r="T47" i="4" s="1"/>
  <c r="T45" i="4"/>
  <c r="T44" i="4" s="1"/>
  <c r="U24" i="4"/>
  <c r="U23" i="4" s="1"/>
  <c r="H33" i="4"/>
  <c r="H32" i="4" s="1"/>
  <c r="D48" i="4"/>
  <c r="D47" i="4" s="1"/>
  <c r="M24" i="4"/>
  <c r="M23" i="4" s="1"/>
  <c r="S9" i="4"/>
  <c r="S8" i="4" s="1"/>
  <c r="N24" i="4"/>
  <c r="N23" i="4" s="1"/>
  <c r="Y9" i="4"/>
  <c r="Y8" i="4" s="1"/>
  <c r="E48" i="4"/>
  <c r="E47" i="4" s="1"/>
  <c r="X45" i="4"/>
  <c r="X44" i="4" s="1"/>
  <c r="I24" i="4"/>
  <c r="I23" i="4" s="1"/>
  <c r="W45" i="4"/>
  <c r="W44" i="4" s="1"/>
  <c r="P45" i="4"/>
  <c r="P44" i="4" s="1"/>
  <c r="AA33" i="4"/>
  <c r="AA32" i="4" s="1"/>
  <c r="AA18" i="4"/>
  <c r="AA17" i="4" s="1"/>
  <c r="U54" i="4"/>
  <c r="U53" i="4" s="1"/>
  <c r="Q18" i="4"/>
  <c r="Q17" i="4" s="1"/>
  <c r="AA48" i="4"/>
  <c r="AA47" i="4" s="1"/>
  <c r="R45" i="4"/>
  <c r="R44" i="4" s="1"/>
  <c r="K15" i="4"/>
  <c r="K14" i="4" s="1"/>
  <c r="E24" i="4"/>
  <c r="E23" i="4" s="1"/>
  <c r="W9" i="4"/>
  <c r="W8" i="4" s="1"/>
  <c r="V54" i="4"/>
  <c r="V53" i="4" s="1"/>
  <c r="Z24" i="4"/>
  <c r="Z23" i="4" s="1"/>
  <c r="L48" i="4"/>
  <c r="L47" i="4" s="1"/>
  <c r="H24" i="4"/>
  <c r="H23" i="4" s="1"/>
  <c r="M33" i="4"/>
  <c r="M32" i="4" s="1"/>
  <c r="S27" i="4"/>
  <c r="S26" i="4" s="1"/>
  <c r="R48" i="4"/>
  <c r="R47" i="4" s="1"/>
  <c r="G45" i="4"/>
  <c r="G44" i="4" s="1"/>
  <c r="O24" i="4"/>
  <c r="O23" i="4" s="1"/>
  <c r="M18" i="4"/>
  <c r="M17" i="4" s="1"/>
  <c r="Q48" i="4"/>
  <c r="Q47" i="4" s="1"/>
  <c r="N33" i="4"/>
  <c r="N32" i="4" s="1"/>
  <c r="J27" i="4"/>
  <c r="J26" i="4" s="1"/>
  <c r="J60" i="4"/>
  <c r="J59" i="4" s="1"/>
  <c r="V33" i="4"/>
  <c r="V32" i="4" s="1"/>
  <c r="H51" i="4"/>
  <c r="H50" i="4" s="1"/>
  <c r="H54" i="4"/>
  <c r="H53" i="4" s="1"/>
  <c r="AA9" i="4"/>
  <c r="AA8" i="4" s="1"/>
  <c r="Q36" i="4"/>
  <c r="Q35" i="4" s="1"/>
  <c r="Z45" i="4"/>
  <c r="Z44" i="4" s="1"/>
  <c r="AA24" i="4"/>
  <c r="AA23" i="4" s="1"/>
  <c r="I12" i="4"/>
  <c r="I11" i="4" s="1"/>
  <c r="S33" i="4"/>
  <c r="S32" i="4" s="1"/>
  <c r="V60" i="4"/>
  <c r="V59" i="4" s="1"/>
  <c r="Y51" i="4"/>
  <c r="Y50" i="4" s="1"/>
  <c r="I54" i="4"/>
  <c r="I53" i="4" s="1"/>
  <c r="Y18" i="4"/>
  <c r="Y17" i="4" s="1"/>
  <c r="L9" i="4"/>
  <c r="L8" i="4" s="1"/>
  <c r="Y36" i="4"/>
  <c r="Y35" i="4" s="1"/>
  <c r="M45" i="4"/>
  <c r="M44" i="4" s="1"/>
  <c r="Y24" i="4"/>
  <c r="Y23" i="4" s="1"/>
  <c r="J42" i="4"/>
  <c r="J41" i="4" s="1"/>
  <c r="W39" i="4"/>
  <c r="W38" i="4" s="1"/>
  <c r="K9" i="4"/>
  <c r="K8" i="4" s="1"/>
  <c r="Y48" i="4"/>
  <c r="Y47" i="4" s="1"/>
  <c r="M54" i="4"/>
  <c r="M53" i="4" s="1"/>
  <c r="T60" i="4"/>
  <c r="T59" i="4" s="1"/>
  <c r="R54" i="4"/>
  <c r="R53" i="4" s="1"/>
  <c r="L45" i="4"/>
  <c r="L44" i="4" s="1"/>
  <c r="AA54" i="4"/>
  <c r="AA53" i="4" s="1"/>
  <c r="S21" i="4"/>
  <c r="S20" i="4" s="1"/>
  <c r="Y12" i="4"/>
  <c r="Y11" i="4" s="1"/>
  <c r="H60" i="4"/>
  <c r="H59" i="4" s="1"/>
  <c r="X54" i="4"/>
  <c r="X53" i="4" s="1"/>
  <c r="V48" i="4"/>
  <c r="V47" i="4" s="1"/>
  <c r="Z21" i="4"/>
  <c r="Z20" i="4" s="1"/>
  <c r="Y45" i="4"/>
  <c r="Y44" i="4" s="1"/>
  <c r="X24" i="4"/>
  <c r="X23" i="4" s="1"/>
  <c r="F12" i="4"/>
  <c r="F11" i="4" s="1"/>
  <c r="E33" i="4"/>
  <c r="E32" i="4" s="1"/>
  <c r="Q60" i="4"/>
  <c r="Q59" i="4" s="1"/>
  <c r="P54" i="4"/>
  <c r="P53" i="4" s="1"/>
  <c r="J18" i="4"/>
  <c r="J17" i="4" s="1"/>
  <c r="T9" i="4"/>
  <c r="T8" i="4" s="1"/>
  <c r="S45" i="4"/>
  <c r="S44" i="4" s="1"/>
  <c r="Z15" i="4"/>
  <c r="Z14" i="4" s="1"/>
  <c r="G24" i="4"/>
  <c r="G23" i="4" s="1"/>
  <c r="E12" i="4"/>
  <c r="E11" i="4" s="1"/>
  <c r="G60" i="4"/>
  <c r="G59" i="4" s="1"/>
  <c r="T18" i="4"/>
  <c r="T17" i="4" s="1"/>
  <c r="W15" i="4"/>
  <c r="W14" i="4" s="1"/>
  <c r="X33" i="4"/>
  <c r="X32" i="4" s="1"/>
  <c r="F39" i="4"/>
  <c r="F38" i="4" s="1"/>
  <c r="F60" i="4"/>
  <c r="F59" i="4" s="1"/>
  <c r="U51" i="4"/>
  <c r="U50" i="4" s="1"/>
  <c r="G54" i="4"/>
  <c r="G53" i="4" s="1"/>
  <c r="K18" i="4"/>
  <c r="K17" i="4" s="1"/>
  <c r="D9" i="4"/>
  <c r="D8" i="4" s="1"/>
  <c r="E36" i="4"/>
  <c r="E35" i="4" s="1"/>
  <c r="K45" i="4"/>
  <c r="K44" i="4" s="1"/>
  <c r="D24" i="4"/>
  <c r="D23" i="4" s="1"/>
  <c r="N42" i="4"/>
  <c r="N41" i="4" s="1"/>
  <c r="E27" i="4"/>
  <c r="E26" i="4" s="1"/>
  <c r="F54" i="4"/>
  <c r="F53" i="4" s="1"/>
  <c r="H48" i="4"/>
  <c r="H47" i="4" s="1"/>
  <c r="K24" i="4"/>
  <c r="K23" i="4" s="1"/>
  <c r="W33" i="4"/>
  <c r="W32" i="4" s="1"/>
  <c r="Y60" i="4"/>
  <c r="Y59" i="4" s="1"/>
  <c r="R27" i="4"/>
  <c r="R26" i="4" s="1"/>
  <c r="N54" i="4"/>
  <c r="N53" i="4" s="1"/>
  <c r="K48" i="4"/>
  <c r="K47" i="4" s="1"/>
  <c r="R21" i="4"/>
  <c r="R20" i="4" s="1"/>
  <c r="AA45" i="4"/>
  <c r="AA44" i="4" s="1"/>
  <c r="T24" i="4"/>
  <c r="T23" i="4" s="1"/>
  <c r="T12" i="4"/>
  <c r="T11" i="4" s="1"/>
  <c r="K33" i="4"/>
  <c r="K32" i="4" s="1"/>
  <c r="E60" i="4"/>
  <c r="E59" i="4" s="1"/>
  <c r="J12" i="4"/>
  <c r="J11" i="4" s="1"/>
  <c r="G33" i="4"/>
  <c r="G32" i="4" s="1"/>
  <c r="L60" i="4"/>
  <c r="L59" i="4" s="1"/>
  <c r="Q54" i="4"/>
  <c r="Q53" i="4" s="1"/>
  <c r="M9" i="4"/>
  <c r="M8" i="4" s="1"/>
  <c r="O45" i="4"/>
  <c r="O44" i="4" s="1"/>
  <c r="I15" i="4"/>
  <c r="I14" i="4" s="1"/>
  <c r="F24" i="4"/>
  <c r="F23" i="4" s="1"/>
  <c r="E39" i="4"/>
  <c r="E38" i="4" s="1"/>
  <c r="X60" i="4"/>
  <c r="X59" i="4" s="1"/>
  <c r="G18" i="4"/>
  <c r="G17" i="4" s="1"/>
  <c r="E9" i="4"/>
  <c r="E8" i="4" s="1"/>
  <c r="L57" i="4"/>
  <c r="L56" i="4" s="1"/>
  <c r="Q21" i="4"/>
  <c r="Q20" i="4" s="1"/>
  <c r="Q15" i="4"/>
  <c r="Q14" i="4" s="1"/>
  <c r="D39" i="4"/>
  <c r="D38" i="4" s="1"/>
  <c r="X39" i="4"/>
  <c r="X38" i="4" s="1"/>
  <c r="S48" i="4"/>
  <c r="S47" i="4" s="1"/>
  <c r="N9" i="4"/>
  <c r="N8" i="4" s="1"/>
  <c r="Q57" i="4"/>
  <c r="Q56" i="4" s="1"/>
  <c r="X21" i="4"/>
  <c r="X20" i="4" s="1"/>
  <c r="J15" i="4"/>
  <c r="J14" i="4" s="1"/>
  <c r="E15" i="4"/>
  <c r="E14" i="4" s="1"/>
  <c r="S42" i="4"/>
  <c r="S41" i="4" s="1"/>
  <c r="D12" i="4"/>
  <c r="D11" i="4" s="1"/>
  <c r="X12" i="4"/>
  <c r="X11" i="4" s="1"/>
  <c r="Q39" i="4"/>
  <c r="Q38" i="4" s="1"/>
  <c r="O60" i="4"/>
  <c r="O59" i="4" s="1"/>
  <c r="I27" i="4"/>
  <c r="I26" i="4" s="1"/>
  <c r="T27" i="4"/>
  <c r="T26" i="4" s="1"/>
  <c r="I18" i="4"/>
  <c r="I17" i="4" s="1"/>
  <c r="N48" i="4"/>
  <c r="N47" i="4" s="1"/>
  <c r="I9" i="4"/>
  <c r="I8" i="4" s="1"/>
  <c r="AA57" i="4"/>
  <c r="AA56" i="4" s="1"/>
  <c r="E63" i="4"/>
  <c r="E62" i="4" s="1"/>
  <c r="N21" i="4"/>
  <c r="N20" i="4" s="1"/>
  <c r="M15" i="4"/>
  <c r="M14" i="4" s="1"/>
  <c r="D15" i="4"/>
  <c r="D14" i="4" s="1"/>
  <c r="I42" i="4"/>
  <c r="I41" i="4" s="1"/>
  <c r="J63" i="4"/>
  <c r="J62" i="4" s="1"/>
  <c r="Z63" i="4"/>
  <c r="Z62" i="4" s="1"/>
  <c r="F48" i="4"/>
  <c r="F47" i="4" s="1"/>
  <c r="O21" i="4"/>
  <c r="O20" i="4" s="1"/>
  <c r="N12" i="4"/>
  <c r="N11" i="4" s="1"/>
  <c r="R12" i="4"/>
  <c r="R11" i="4" s="1"/>
  <c r="V39" i="4"/>
  <c r="V38" i="4" s="1"/>
  <c r="X48" i="4"/>
  <c r="X47" i="4" s="1"/>
  <c r="U9" i="4"/>
  <c r="U8" i="4" s="1"/>
  <c r="L63" i="4"/>
  <c r="L62" i="4" s="1"/>
  <c r="Y21" i="4"/>
  <c r="Y20" i="4" s="1"/>
  <c r="S15" i="4"/>
  <c r="S14" i="4" s="1"/>
  <c r="R42" i="4"/>
  <c r="R41" i="4" s="1"/>
  <c r="H12" i="4"/>
  <c r="H11" i="4" s="1"/>
  <c r="O48" i="4"/>
  <c r="O47" i="4" s="1"/>
  <c r="R63" i="4"/>
  <c r="R62" i="4" s="1"/>
  <c r="U15" i="4"/>
  <c r="U14" i="4" s="1"/>
  <c r="R15" i="4"/>
  <c r="R14" i="4" s="1"/>
  <c r="G27" i="4"/>
  <c r="G26" i="4" s="1"/>
  <c r="F9" i="4"/>
  <c r="F8" i="4" s="1"/>
  <c r="P12" i="4"/>
  <c r="P11" i="4" s="1"/>
  <c r="Z39" i="4"/>
  <c r="Z38" i="4" s="1"/>
  <c r="Z60" i="4"/>
  <c r="Z59" i="4" s="1"/>
  <c r="H27" i="4"/>
  <c r="H26" i="4" s="1"/>
  <c r="H18" i="4"/>
  <c r="H17" i="4" s="1"/>
  <c r="U48" i="4"/>
  <c r="U47" i="4" s="1"/>
  <c r="J9" i="4"/>
  <c r="J8" i="4" s="1"/>
  <c r="I57" i="4"/>
  <c r="I56" i="4" s="1"/>
  <c r="R57" i="4"/>
  <c r="R56" i="4" s="1"/>
  <c r="V63" i="4"/>
  <c r="V62" i="4" s="1"/>
  <c r="G21" i="4"/>
  <c r="G20" i="4" s="1"/>
  <c r="H15" i="4"/>
  <c r="H14" i="4" s="1"/>
  <c r="K42" i="4"/>
  <c r="K41" i="4" s="1"/>
  <c r="W57" i="4"/>
  <c r="W56" i="4" s="1"/>
  <c r="U21" i="4"/>
  <c r="U20" i="4" s="1"/>
  <c r="AA42" i="4"/>
  <c r="AA41" i="4" s="1"/>
  <c r="X42" i="4"/>
  <c r="X41" i="4" s="1"/>
  <c r="Z12" i="4"/>
  <c r="Z11" i="4" s="1"/>
  <c r="K12" i="4"/>
  <c r="K11" i="4" s="1"/>
  <c r="V27" i="4"/>
  <c r="V26" i="4" s="1"/>
  <c r="M63" i="4"/>
  <c r="M62" i="4" s="1"/>
  <c r="O15" i="4"/>
  <c r="O14" i="4" s="1"/>
  <c r="T42" i="4"/>
  <c r="T41" i="4" s="1"/>
  <c r="H21" i="4"/>
  <c r="H20" i="4" s="1"/>
  <c r="K57" i="4"/>
  <c r="K56" i="4" s="1"/>
  <c r="F63" i="4"/>
  <c r="F62" i="4" s="1"/>
  <c r="N15" i="4"/>
  <c r="N14" i="4" s="1"/>
  <c r="T63" i="4"/>
  <c r="T62" i="4" s="1"/>
  <c r="V15" i="4"/>
  <c r="V14" i="4" s="1"/>
  <c r="J57" i="4"/>
  <c r="J56" i="4" s="1"/>
  <c r="AA12" i="4"/>
  <c r="AA11" i="4" s="1"/>
  <c r="V57" i="4"/>
  <c r="V56" i="4" s="1"/>
  <c r="D42" i="4"/>
  <c r="D41" i="4" s="1"/>
  <c r="D57" i="4"/>
  <c r="D56" i="4" s="1"/>
  <c r="W18" i="4"/>
  <c r="W17" i="4" s="1"/>
  <c r="H9" i="4"/>
  <c r="H8" i="4" s="1"/>
  <c r="S57" i="4"/>
  <c r="S56" i="4" s="1"/>
  <c r="V12" i="4"/>
  <c r="V11" i="4" s="1"/>
  <c r="I39" i="4"/>
  <c r="I38" i="4" s="1"/>
  <c r="U60" i="4"/>
  <c r="U59" i="4" s="1"/>
  <c r="K27" i="4"/>
  <c r="K26" i="4" s="1"/>
  <c r="E18" i="4"/>
  <c r="E17" i="4" s="1"/>
  <c r="P48" i="4"/>
  <c r="P47" i="4" s="1"/>
  <c r="V9" i="4"/>
  <c r="V8" i="4" s="1"/>
  <c r="N57" i="4"/>
  <c r="N56" i="4" s="1"/>
  <c r="G57" i="4"/>
  <c r="G56" i="4" s="1"/>
  <c r="G63" i="4"/>
  <c r="G62" i="4" s="1"/>
  <c r="T21" i="4"/>
  <c r="T20" i="4" s="1"/>
  <c r="G15" i="4"/>
  <c r="G14" i="4" s="1"/>
  <c r="H42" i="4"/>
  <c r="H41" i="4" s="1"/>
  <c r="M42" i="4"/>
  <c r="M41" i="4" s="1"/>
  <c r="Y15" i="4"/>
  <c r="Y14" i="4" s="1"/>
  <c r="G48" i="4"/>
  <c r="G47" i="4" s="1"/>
  <c r="X57" i="4"/>
  <c r="X56" i="4" s="1"/>
  <c r="AA21" i="4"/>
  <c r="AA20" i="4" s="1"/>
  <c r="P15" i="4"/>
  <c r="P14" i="4" s="1"/>
  <c r="P39" i="4"/>
  <c r="P38" i="4" s="1"/>
  <c r="Z48" i="4"/>
  <c r="Z47" i="4" s="1"/>
  <c r="F57" i="4"/>
  <c r="F56" i="4" s="1"/>
  <c r="J21" i="4"/>
  <c r="J20" i="4" s="1"/>
  <c r="U12" i="4"/>
  <c r="U11" i="4" s="1"/>
  <c r="Y39" i="4"/>
  <c r="Y38" i="4" s="1"/>
  <c r="L39" i="4"/>
  <c r="L38" i="4" s="1"/>
  <c r="I60" i="4"/>
  <c r="I59" i="4" s="1"/>
  <c r="P27" i="4"/>
  <c r="P26" i="4" s="1"/>
  <c r="L18" i="4"/>
  <c r="L17" i="4" s="1"/>
  <c r="V18" i="4"/>
  <c r="V17" i="4" s="1"/>
  <c r="I48" i="4"/>
  <c r="I47" i="4" s="1"/>
  <c r="P9" i="4"/>
  <c r="P8" i="4" s="1"/>
  <c r="H57" i="4"/>
  <c r="H56" i="4" s="1"/>
  <c r="Q63" i="4"/>
  <c r="Q62" i="4" s="1"/>
  <c r="I63" i="4"/>
  <c r="I62" i="4" s="1"/>
  <c r="K21" i="4"/>
  <c r="K20" i="4" s="1"/>
  <c r="F15" i="4"/>
  <c r="F14" i="4" s="1"/>
  <c r="P42" i="4"/>
  <c r="P41" i="4" s="1"/>
  <c r="L42" i="4"/>
  <c r="L41" i="4" s="1"/>
  <c r="W21" i="4"/>
  <c r="W20" i="4" s="1"/>
  <c r="L21" i="4"/>
  <c r="L20" i="4" s="1"/>
  <c r="U42" i="4"/>
  <c r="U41" i="4" s="1"/>
  <c r="U57" i="4"/>
  <c r="U56" i="4" s="1"/>
  <c r="F21" i="4"/>
  <c r="F20" i="4" s="1"/>
  <c r="M21" i="4"/>
  <c r="M20" i="4" s="1"/>
  <c r="X15" i="4"/>
  <c r="X14" i="4" s="1"/>
  <c r="G42" i="4"/>
  <c r="G41" i="4" s="1"/>
  <c r="O42" i="4"/>
  <c r="O41" i="4" s="1"/>
  <c r="V21" i="4"/>
  <c r="V20" i="4" s="1"/>
  <c r="W42" i="4"/>
  <c r="W41" i="4" s="1"/>
  <c r="Y57" i="4"/>
  <c r="Y56" i="4" s="1"/>
  <c r="P21" i="4"/>
  <c r="P20" i="4" s="1"/>
  <c r="E42" i="4"/>
  <c r="E41" i="4" s="1"/>
  <c r="AA39" i="4"/>
  <c r="AA38" i="4" s="1"/>
  <c r="Y63" i="4"/>
  <c r="Y62" i="4" s="1"/>
  <c r="V42" i="4"/>
  <c r="V41" i="4" s="1"/>
  <c r="F18" i="4"/>
  <c r="F17" i="4" s="1"/>
  <c r="Q9" i="4"/>
  <c r="Q8" i="4" s="1"/>
  <c r="Z57" i="4"/>
  <c r="Z56" i="4" s="1"/>
  <c r="D63" i="4"/>
  <c r="X63" i="4"/>
  <c r="X62" i="4" s="1"/>
  <c r="L15" i="4"/>
  <c r="L14" i="4" s="1"/>
  <c r="Q42" i="4"/>
  <c r="Q41" i="4" s="1"/>
  <c r="Y42" i="4"/>
  <c r="Y41" i="4" s="1"/>
  <c r="O57" i="4"/>
  <c r="O56" i="4" s="1"/>
  <c r="AA63" i="4"/>
  <c r="AA62" i="4" s="1"/>
  <c r="T15" i="4"/>
  <c r="T14" i="4" s="1"/>
  <c r="O12" i="4"/>
  <c r="O11" i="4" s="1"/>
  <c r="J39" i="4"/>
  <c r="J38" i="4" s="1"/>
  <c r="T57" i="4"/>
  <c r="T56" i="4" s="1"/>
  <c r="S12" i="4"/>
  <c r="S11" i="4" s="1"/>
  <c r="L12" i="4"/>
  <c r="L11" i="4" s="1"/>
  <c r="K63" i="4"/>
  <c r="K62" i="4" s="1"/>
  <c r="G39" i="4"/>
  <c r="G38" i="4" s="1"/>
  <c r="X9" i="4"/>
  <c r="X8" i="4" s="1"/>
  <c r="E21" i="4"/>
  <c r="E20" i="4" s="1"/>
  <c r="W12" i="4"/>
  <c r="W11" i="4" s="1"/>
  <c r="U39" i="4"/>
  <c r="U38" i="4" s="1"/>
  <c r="O39" i="4"/>
  <c r="O38" i="4" s="1"/>
  <c r="Q27" i="4"/>
  <c r="Q26" i="4" s="1"/>
  <c r="D18" i="4"/>
  <c r="D17" i="4" s="1"/>
  <c r="J48" i="4"/>
  <c r="J47" i="4" s="1"/>
  <c r="D21" i="4"/>
  <c r="D20" i="4" s="1"/>
  <c r="H39" i="4"/>
  <c r="H38" i="4" s="1"/>
  <c r="S18" i="4"/>
  <c r="S17" i="4" s="1"/>
  <c r="H63" i="4"/>
  <c r="H62" i="4" s="1"/>
  <c r="F42" i="4"/>
  <c r="F41" i="4" s="1"/>
  <c r="D29" i="4"/>
  <c r="AB28" i="4"/>
  <c r="AD29" i="4" s="1"/>
  <c r="G8" i="4"/>
  <c r="K688" i="1"/>
  <c r="E10" i="3" l="1"/>
  <c r="E18" i="3"/>
  <c r="E13" i="3"/>
  <c r="E24" i="3"/>
  <c r="E15" i="3"/>
  <c r="E16" i="3"/>
  <c r="E21" i="3"/>
  <c r="AB34" i="4"/>
  <c r="AD35" i="4" s="1"/>
  <c r="E25" i="3"/>
  <c r="E17" i="3"/>
  <c r="E20" i="3"/>
  <c r="E11" i="3"/>
  <c r="E26" i="3"/>
  <c r="E19" i="3"/>
  <c r="E14" i="3"/>
  <c r="E22" i="3"/>
  <c r="E27" i="3"/>
  <c r="E23" i="3"/>
  <c r="E12" i="3"/>
  <c r="AB49" i="4"/>
  <c r="AD50" i="4" s="1"/>
  <c r="AB25" i="4"/>
  <c r="AD26" i="4" s="1"/>
  <c r="AB52" i="4"/>
  <c r="AD53" i="4" s="1"/>
  <c r="AB31" i="4"/>
  <c r="AD32" i="4" s="1"/>
  <c r="AB61" i="4"/>
  <c r="AD62" i="4" s="1"/>
  <c r="D32" i="3"/>
  <c r="AB43" i="4"/>
  <c r="AD44" i="4" s="1"/>
  <c r="AB10" i="4"/>
  <c r="AD11" i="4" s="1"/>
  <c r="AB22" i="4"/>
  <c r="AD23" i="4" s="1"/>
  <c r="AB7" i="4"/>
  <c r="AD8" i="4" s="1"/>
  <c r="AB58" i="4"/>
  <c r="AD59" i="4" s="1"/>
  <c r="AB16" i="4"/>
  <c r="AD17" i="4" s="1"/>
  <c r="AB19" i="4"/>
  <c r="AD20" i="4" s="1"/>
  <c r="AB55" i="4"/>
  <c r="AD56" i="4" s="1"/>
  <c r="AB46" i="4"/>
  <c r="AD47" i="4" s="1"/>
  <c r="D62" i="4"/>
  <c r="AB13" i="4"/>
  <c r="AD14" i="4" s="1"/>
  <c r="AB37" i="4"/>
  <c r="AD38" i="4" s="1"/>
  <c r="AB40" i="4"/>
  <c r="AD41" i="4" s="1"/>
  <c r="K692" i="1"/>
  <c r="K4" i="1" l="1"/>
  <c r="K695" i="1"/>
  <c r="E29" i="3"/>
  <c r="C64" i="4"/>
  <c r="L66" i="4" s="1"/>
  <c r="E31" i="3"/>
  <c r="C68" i="4" l="1"/>
  <c r="N66" i="4"/>
  <c r="N65" i="4" s="1"/>
  <c r="K66" i="4"/>
  <c r="K65" i="4" s="1"/>
  <c r="P66" i="4"/>
  <c r="P65" i="4" s="1"/>
  <c r="Y66" i="4"/>
  <c r="Y65" i="4" s="1"/>
  <c r="AA66" i="4"/>
  <c r="AA68" i="4" s="1"/>
  <c r="E66" i="4"/>
  <c r="E65" i="4" s="1"/>
  <c r="W66" i="4"/>
  <c r="W65" i="4" s="1"/>
  <c r="X66" i="4"/>
  <c r="X68" i="4" s="1"/>
  <c r="U66" i="4"/>
  <c r="U68" i="4" s="1"/>
  <c r="T66" i="4"/>
  <c r="T65" i="4" s="1"/>
  <c r="Q66" i="4"/>
  <c r="Q65" i="4" s="1"/>
  <c r="O66" i="4"/>
  <c r="O68" i="4" s="1"/>
  <c r="I66" i="4"/>
  <c r="I65" i="4" s="1"/>
  <c r="R66" i="4"/>
  <c r="R68" i="4" s="1"/>
  <c r="V66" i="4"/>
  <c r="V68" i="4" s="1"/>
  <c r="S66" i="4"/>
  <c r="S65" i="4" s="1"/>
  <c r="H66" i="4"/>
  <c r="H65" i="4" s="1"/>
  <c r="F66" i="4"/>
  <c r="F65" i="4" s="1"/>
  <c r="D66" i="4"/>
  <c r="D65" i="4" s="1"/>
  <c r="Z66" i="4"/>
  <c r="Z68" i="4" s="1"/>
  <c r="G66" i="4"/>
  <c r="G65" i="4" s="1"/>
  <c r="J66" i="4"/>
  <c r="J65" i="4" s="1"/>
  <c r="M66" i="4"/>
  <c r="M68" i="4" s="1"/>
  <c r="L65" i="4"/>
  <c r="L68" i="4"/>
  <c r="N68" i="4" l="1"/>
  <c r="AA65" i="4"/>
  <c r="E68" i="4"/>
  <c r="K68" i="4"/>
  <c r="T68" i="4"/>
  <c r="R65" i="4"/>
  <c r="Q68" i="4"/>
  <c r="F68" i="4"/>
  <c r="Y68" i="4"/>
  <c r="M65" i="4"/>
  <c r="U65" i="4"/>
  <c r="D68" i="4"/>
  <c r="D69" i="4" s="1"/>
  <c r="P68" i="4"/>
  <c r="W68" i="4"/>
  <c r="S68" i="4"/>
  <c r="O65" i="4"/>
  <c r="V65" i="4"/>
  <c r="I68" i="4"/>
  <c r="X65" i="4"/>
  <c r="Z65" i="4"/>
  <c r="J68" i="4"/>
  <c r="AB64" i="4"/>
  <c r="AD65" i="4" s="1"/>
  <c r="H68" i="4"/>
  <c r="G68" i="4"/>
  <c r="E69" i="4" l="1"/>
  <c r="F69" i="4" s="1"/>
  <c r="G69" i="4" s="1"/>
  <c r="H69" i="4" s="1"/>
  <c r="I69" i="4" s="1"/>
  <c r="J69" i="4" s="1"/>
  <c r="K69" i="4" s="1"/>
  <c r="L69" i="4" s="1"/>
  <c r="M69" i="4" s="1"/>
  <c r="N69" i="4" s="1"/>
  <c r="O69" i="4" s="1"/>
  <c r="P69" i="4" s="1"/>
  <c r="Q69" i="4" s="1"/>
  <c r="R69" i="4" s="1"/>
  <c r="S69" i="4" s="1"/>
  <c r="T69" i="4" s="1"/>
  <c r="U69" i="4" s="1"/>
  <c r="V69" i="4" s="1"/>
  <c r="W69" i="4" s="1"/>
  <c r="X69" i="4" s="1"/>
  <c r="Y69" i="4" s="1"/>
  <c r="Z69" i="4" s="1"/>
  <c r="AA69" i="4" s="1"/>
  <c r="AB68" i="4"/>
</calcChain>
</file>

<file path=xl/sharedStrings.xml><?xml version="1.0" encoding="utf-8"?>
<sst xmlns="http://schemas.openxmlformats.org/spreadsheetml/2006/main" count="29533" uniqueCount="12331">
  <si>
    <t>ITEM</t>
  </si>
  <si>
    <t>CÓDIGO</t>
  </si>
  <si>
    <t>REFERÊNCIA</t>
  </si>
  <si>
    <t>DESCRIÇÃO</t>
  </si>
  <si>
    <t>UNIDADE</t>
  </si>
  <si>
    <t>QUANTIDADE</t>
  </si>
  <si>
    <t>BDI</t>
  </si>
  <si>
    <t>VALOR UNIT. (R$)</t>
  </si>
  <si>
    <t>VALOR UNIT. C/ BDI (R$)</t>
  </si>
  <si>
    <t>VALOR TOTAL SEM BDI (R$)</t>
  </si>
  <si>
    <t>VALOR TOTAL C/ BDI (R$)</t>
  </si>
  <si>
    <t>OBRA:</t>
  </si>
  <si>
    <t>OBJETO:</t>
  </si>
  <si>
    <t>ENDEREÇO:</t>
  </si>
  <si>
    <t>REFERÊNCIA:</t>
  </si>
  <si>
    <t>UN</t>
  </si>
  <si>
    <t>01.02.091</t>
  </si>
  <si>
    <t>01.06.021</t>
  </si>
  <si>
    <t>01.17.031</t>
  </si>
  <si>
    <t>01.17.041</t>
  </si>
  <si>
    <t>01.17.051</t>
  </si>
  <si>
    <t>01.17.061</t>
  </si>
  <si>
    <t>01.17.071</t>
  </si>
  <si>
    <t>01.17.081</t>
  </si>
  <si>
    <t>01.17.111</t>
  </si>
  <si>
    <t>01.17.121</t>
  </si>
  <si>
    <t>01.17.161</t>
  </si>
  <si>
    <t>01.20.010</t>
  </si>
  <si>
    <t>TX</t>
  </si>
  <si>
    <t>M2</t>
  </si>
  <si>
    <t>01.20.721</t>
  </si>
  <si>
    <t>01.21.010</t>
  </si>
  <si>
    <t>M</t>
  </si>
  <si>
    <t>01.21.120</t>
  </si>
  <si>
    <t>M3</t>
  </si>
  <si>
    <t>CJ</t>
  </si>
  <si>
    <t>02.01.021</t>
  </si>
  <si>
    <t>02.01.171</t>
  </si>
  <si>
    <t>02.01.180</t>
  </si>
  <si>
    <t>UNMES</t>
  </si>
  <si>
    <t>02.01.200</t>
  </si>
  <si>
    <t>02.02.130</t>
  </si>
  <si>
    <t>02.02.140</t>
  </si>
  <si>
    <t>02.02.160</t>
  </si>
  <si>
    <t>02.03.060</t>
  </si>
  <si>
    <t>02.03.120</t>
  </si>
  <si>
    <t>02.03.200</t>
  </si>
  <si>
    <t>M2MES</t>
  </si>
  <si>
    <t>02.05.060</t>
  </si>
  <si>
    <t>02.05.090</t>
  </si>
  <si>
    <t>02.05.100</t>
  </si>
  <si>
    <t>02.05.202</t>
  </si>
  <si>
    <t>MXMES</t>
  </si>
  <si>
    <t>02.05.212</t>
  </si>
  <si>
    <t>02.08.020</t>
  </si>
  <si>
    <t>02.09.130</t>
  </si>
  <si>
    <t>02.10.020</t>
  </si>
  <si>
    <t>KG</t>
  </si>
  <si>
    <t>05.09.007</t>
  </si>
  <si>
    <t>05.10.010</t>
  </si>
  <si>
    <t>05.10.025</t>
  </si>
  <si>
    <t>06.02.020</t>
  </si>
  <si>
    <t>06.11.020</t>
  </si>
  <si>
    <t>06.14.020</t>
  </si>
  <si>
    <t>07.01.020</t>
  </si>
  <si>
    <t>07.10.020</t>
  </si>
  <si>
    <t>08.02.050</t>
  </si>
  <si>
    <t>M3MES</t>
  </si>
  <si>
    <t>08.02.060</t>
  </si>
  <si>
    <t>09.01.020</t>
  </si>
  <si>
    <t>09.01.030</t>
  </si>
  <si>
    <t>09.02.100</t>
  </si>
  <si>
    <t>10.01.040</t>
  </si>
  <si>
    <t>10.01.060</t>
  </si>
  <si>
    <t>10.02.020</t>
  </si>
  <si>
    <t>11.01.320</t>
  </si>
  <si>
    <t>11.01.321</t>
  </si>
  <si>
    <t>11.01.520</t>
  </si>
  <si>
    <t>11.02.020</t>
  </si>
  <si>
    <t>11.11</t>
  </si>
  <si>
    <t>11.16</t>
  </si>
  <si>
    <t>11.16.040</t>
  </si>
  <si>
    <t>11.16.060</t>
  </si>
  <si>
    <t>11.16.080</t>
  </si>
  <si>
    <t>11.18</t>
  </si>
  <si>
    <t>11.18.040</t>
  </si>
  <si>
    <t>11.18.060</t>
  </si>
  <si>
    <t>11.18.180</t>
  </si>
  <si>
    <t>11.20</t>
  </si>
  <si>
    <t>12.09.010</t>
  </si>
  <si>
    <t>12.09.140</t>
  </si>
  <si>
    <t>12.12.016</t>
  </si>
  <si>
    <t>12.12.070</t>
  </si>
  <si>
    <t>12.12.074</t>
  </si>
  <si>
    <t>14.01.050</t>
  </si>
  <si>
    <t>14.01.060</t>
  </si>
  <si>
    <t>14.10</t>
  </si>
  <si>
    <t>14.10.111</t>
  </si>
  <si>
    <t>14.10.121</t>
  </si>
  <si>
    <t>14.11</t>
  </si>
  <si>
    <t>14.15</t>
  </si>
  <si>
    <t>14.20</t>
  </si>
  <si>
    <t>14.20.010</t>
  </si>
  <si>
    <t>14.28</t>
  </si>
  <si>
    <t>14.30</t>
  </si>
  <si>
    <t>14.30.010</t>
  </si>
  <si>
    <t>14.30.070</t>
  </si>
  <si>
    <t>14.30.310</t>
  </si>
  <si>
    <t>14.31</t>
  </si>
  <si>
    <t>14.40</t>
  </si>
  <si>
    <t>15.03.030</t>
  </si>
  <si>
    <t>15.20</t>
  </si>
  <si>
    <t>16.10</t>
  </si>
  <si>
    <t>16.12</t>
  </si>
  <si>
    <t>16.13</t>
  </si>
  <si>
    <t>16.13.060</t>
  </si>
  <si>
    <t>16.16</t>
  </si>
  <si>
    <t>16.20</t>
  </si>
  <si>
    <t>16.33.052</t>
  </si>
  <si>
    <t>16.33.062</t>
  </si>
  <si>
    <t>17.01.020</t>
  </si>
  <si>
    <t>17.01.040</t>
  </si>
  <si>
    <t>17.01.060</t>
  </si>
  <si>
    <t>17.02.020</t>
  </si>
  <si>
    <t>17.02.140</t>
  </si>
  <si>
    <t>17.02.220</t>
  </si>
  <si>
    <t>17.03.060</t>
  </si>
  <si>
    <t>17.10</t>
  </si>
  <si>
    <t>17.10.430</t>
  </si>
  <si>
    <t>17.12</t>
  </si>
  <si>
    <t>17.20</t>
  </si>
  <si>
    <t>17.20.040</t>
  </si>
  <si>
    <t>17.20.050</t>
  </si>
  <si>
    <t>17.20.060</t>
  </si>
  <si>
    <t>17.40</t>
  </si>
  <si>
    <t>18.06.103</t>
  </si>
  <si>
    <t>18.08.062</t>
  </si>
  <si>
    <t>18.08.072</t>
  </si>
  <si>
    <t>18.11</t>
  </si>
  <si>
    <t>18.11.052</t>
  </si>
  <si>
    <t>18.12</t>
  </si>
  <si>
    <t>18.12.120</t>
  </si>
  <si>
    <t>18.13</t>
  </si>
  <si>
    <t>18.13.020</t>
  </si>
  <si>
    <t>19.01.062</t>
  </si>
  <si>
    <t>19.01.064</t>
  </si>
  <si>
    <t>19.01.324</t>
  </si>
  <si>
    <t>21.02.060</t>
  </si>
  <si>
    <t>21.02.320</t>
  </si>
  <si>
    <t>21.03.151</t>
  </si>
  <si>
    <t>21.10.081</t>
  </si>
  <si>
    <t>22.02.030</t>
  </si>
  <si>
    <t>22.02.100</t>
  </si>
  <si>
    <t>22.03.040</t>
  </si>
  <si>
    <t>22.03.050</t>
  </si>
  <si>
    <t>22.06.240</t>
  </si>
  <si>
    <t>23.04.590</t>
  </si>
  <si>
    <t>23.04.600</t>
  </si>
  <si>
    <t>23.04.610</t>
  </si>
  <si>
    <t>23.04.620</t>
  </si>
  <si>
    <t>23.08.242</t>
  </si>
  <si>
    <t>23.20.110</t>
  </si>
  <si>
    <t>23.20.140</t>
  </si>
  <si>
    <t>24.01.280</t>
  </si>
  <si>
    <t>24.02.054</t>
  </si>
  <si>
    <t>24.03.080</t>
  </si>
  <si>
    <t>24.08.020</t>
  </si>
  <si>
    <t>25.01.240</t>
  </si>
  <si>
    <t>25.01.361</t>
  </si>
  <si>
    <t>25.01.371</t>
  </si>
  <si>
    <t>25.01.450</t>
  </si>
  <si>
    <t>25.02.020</t>
  </si>
  <si>
    <t>25.02.040</t>
  </si>
  <si>
    <t>26.01.169</t>
  </si>
  <si>
    <t>26.01.348</t>
  </si>
  <si>
    <t>26.03.074</t>
  </si>
  <si>
    <t>26.04.030</t>
  </si>
  <si>
    <t>27.04.040</t>
  </si>
  <si>
    <t>27.04.050</t>
  </si>
  <si>
    <t>27.04.052</t>
  </si>
  <si>
    <t>27.04.060</t>
  </si>
  <si>
    <t>28.01.040</t>
  </si>
  <si>
    <t>28.01.050</t>
  </si>
  <si>
    <t>28.01.160</t>
  </si>
  <si>
    <t>28.01.210</t>
  </si>
  <si>
    <t>28.20.050</t>
  </si>
  <si>
    <t>28.20.413</t>
  </si>
  <si>
    <t>28.20.800</t>
  </si>
  <si>
    <t>30.01.030</t>
  </si>
  <si>
    <t>30.01.061</t>
  </si>
  <si>
    <t>30.04.020</t>
  </si>
  <si>
    <t>30.04.034</t>
  </si>
  <si>
    <t>30.04.060</t>
  </si>
  <si>
    <t>30.06.064</t>
  </si>
  <si>
    <t>30.06.090</t>
  </si>
  <si>
    <t>30.06.110</t>
  </si>
  <si>
    <t>30.08.030</t>
  </si>
  <si>
    <t>30.08.040</t>
  </si>
  <si>
    <t>30.08.060</t>
  </si>
  <si>
    <t>32.06.030</t>
  </si>
  <si>
    <t>32.06.231</t>
  </si>
  <si>
    <t>32.06.400</t>
  </si>
  <si>
    <t>32.11.200</t>
  </si>
  <si>
    <t>32.11.210</t>
  </si>
  <si>
    <t>32.11.220</t>
  </si>
  <si>
    <t>32.11.230</t>
  </si>
  <si>
    <t>32.11.380</t>
  </si>
  <si>
    <t>32.11.390</t>
  </si>
  <si>
    <t>32.15.030</t>
  </si>
  <si>
    <t>32.16.010</t>
  </si>
  <si>
    <t>32.17.030</t>
  </si>
  <si>
    <t>32.20.020</t>
  </si>
  <si>
    <t>32.20.050</t>
  </si>
  <si>
    <t>32.20.066</t>
  </si>
  <si>
    <t>33.02.060</t>
  </si>
  <si>
    <t>33.02.080</t>
  </si>
  <si>
    <t>33.03.750</t>
  </si>
  <si>
    <t>33.03.760</t>
  </si>
  <si>
    <t>33.09.020</t>
  </si>
  <si>
    <t>33.10.030</t>
  </si>
  <si>
    <t>33.10.050</t>
  </si>
  <si>
    <t>33.10.060</t>
  </si>
  <si>
    <t>34.01.010</t>
  </si>
  <si>
    <t>34.01.020</t>
  </si>
  <si>
    <t>34.02.080</t>
  </si>
  <si>
    <t>34.03.020</t>
  </si>
  <si>
    <t>34.03.120</t>
  </si>
  <si>
    <t>34.03.130</t>
  </si>
  <si>
    <t>34.03.150</t>
  </si>
  <si>
    <t>34.04.280</t>
  </si>
  <si>
    <t>34.05.320</t>
  </si>
  <si>
    <t>36.01.242</t>
  </si>
  <si>
    <t>36.03.050</t>
  </si>
  <si>
    <t>36.03.120</t>
  </si>
  <si>
    <t>36.03.130</t>
  </si>
  <si>
    <t>36.05.010</t>
  </si>
  <si>
    <t>36.05.040</t>
  </si>
  <si>
    <t>36.05.110</t>
  </si>
  <si>
    <t>36.06.060</t>
  </si>
  <si>
    <t>36.07.050</t>
  </si>
  <si>
    <t>36.08.290</t>
  </si>
  <si>
    <t>36.09.100</t>
  </si>
  <si>
    <t>36.09.110</t>
  </si>
  <si>
    <t>36.09.220</t>
  </si>
  <si>
    <t>36.20.090</t>
  </si>
  <si>
    <t>36.20.140</t>
  </si>
  <si>
    <t>36.20.180</t>
  </si>
  <si>
    <t>PAR</t>
  </si>
  <si>
    <t>36.20.330</t>
  </si>
  <si>
    <t>36.20.340</t>
  </si>
  <si>
    <t>36.20.350</t>
  </si>
  <si>
    <t>36.20.380</t>
  </si>
  <si>
    <t>37.02.140</t>
  </si>
  <si>
    <t>37.03.220</t>
  </si>
  <si>
    <t>37.03.240</t>
  </si>
  <si>
    <t>37.03.250</t>
  </si>
  <si>
    <t>37.06.014</t>
  </si>
  <si>
    <t>37.10.010</t>
  </si>
  <si>
    <t>37.11.120</t>
  </si>
  <si>
    <t>37.12.120</t>
  </si>
  <si>
    <t>37.13.510</t>
  </si>
  <si>
    <t>37.13.550</t>
  </si>
  <si>
    <t>37.13.600</t>
  </si>
  <si>
    <t>37.13.610</t>
  </si>
  <si>
    <t>37.13.630</t>
  </si>
  <si>
    <t>37.13.640</t>
  </si>
  <si>
    <t>37.13.650</t>
  </si>
  <si>
    <t>37.13.720</t>
  </si>
  <si>
    <t>37.13.740</t>
  </si>
  <si>
    <t>37.13.780</t>
  </si>
  <si>
    <t>37.13.840</t>
  </si>
  <si>
    <t>37.13.920</t>
  </si>
  <si>
    <t>37.13.930</t>
  </si>
  <si>
    <t>37.14.300</t>
  </si>
  <si>
    <t>37.17.060</t>
  </si>
  <si>
    <t>37.17.070</t>
  </si>
  <si>
    <t>37.20.140</t>
  </si>
  <si>
    <t>37.20.190</t>
  </si>
  <si>
    <t>37.24.032</t>
  </si>
  <si>
    <t>37.24.044</t>
  </si>
  <si>
    <t>38.04.080</t>
  </si>
  <si>
    <t>38.04.100</t>
  </si>
  <si>
    <t>38.04.120</t>
  </si>
  <si>
    <t>38.04.140</t>
  </si>
  <si>
    <t>38.04.160</t>
  </si>
  <si>
    <t>38.04.180</t>
  </si>
  <si>
    <t>38.05.040</t>
  </si>
  <si>
    <t>38.05.100</t>
  </si>
  <si>
    <t>38.07.300</t>
  </si>
  <si>
    <t>38.13.040</t>
  </si>
  <si>
    <t>38.19.030</t>
  </si>
  <si>
    <t>38.21.110</t>
  </si>
  <si>
    <t>38.21.120</t>
  </si>
  <si>
    <t>38.21.130</t>
  </si>
  <si>
    <t>38.21.140</t>
  </si>
  <si>
    <t>38.21.350</t>
  </si>
  <si>
    <t>38.22.610</t>
  </si>
  <si>
    <t>38.22.620</t>
  </si>
  <si>
    <t>38.22.630</t>
  </si>
  <si>
    <t>38.22.640</t>
  </si>
  <si>
    <t>38.22.660</t>
  </si>
  <si>
    <t>38.23.010</t>
  </si>
  <si>
    <t>38.23.020</t>
  </si>
  <si>
    <t>39.04.070</t>
  </si>
  <si>
    <t>39.04.080</t>
  </si>
  <si>
    <t>39.09.040</t>
  </si>
  <si>
    <t>39.10.050</t>
  </si>
  <si>
    <t>39.10.060</t>
  </si>
  <si>
    <t>39.10.080</t>
  </si>
  <si>
    <t>39.10.120</t>
  </si>
  <si>
    <t>39.10.130</t>
  </si>
  <si>
    <t>39.10.160</t>
  </si>
  <si>
    <t>39.10.200</t>
  </si>
  <si>
    <t>39.10.240</t>
  </si>
  <si>
    <t>39.10.246</t>
  </si>
  <si>
    <t>39.10.250</t>
  </si>
  <si>
    <t>39.10.280</t>
  </si>
  <si>
    <t>39.10.300</t>
  </si>
  <si>
    <t>39.18.106</t>
  </si>
  <si>
    <t>39.18.120</t>
  </si>
  <si>
    <t>39.21.020</t>
  </si>
  <si>
    <t>39.21.030</t>
  </si>
  <si>
    <t>39.21.040</t>
  </si>
  <si>
    <t>39.21.050</t>
  </si>
  <si>
    <t>39.21.060</t>
  </si>
  <si>
    <t>39.21.070</t>
  </si>
  <si>
    <t>39.21.080</t>
  </si>
  <si>
    <t>39.21.090</t>
  </si>
  <si>
    <t>39.21.100</t>
  </si>
  <si>
    <t>39.21.110</t>
  </si>
  <si>
    <t>39.21.120</t>
  </si>
  <si>
    <t>39.21.125</t>
  </si>
  <si>
    <t>39.21.130</t>
  </si>
  <si>
    <t>39.21.140</t>
  </si>
  <si>
    <t>39.27.030</t>
  </si>
  <si>
    <t>39.30.010</t>
  </si>
  <si>
    <t>40.02.010</t>
  </si>
  <si>
    <t>40.02.020</t>
  </si>
  <si>
    <t>40.04.096</t>
  </si>
  <si>
    <t>40.04.450</t>
  </si>
  <si>
    <t>40.04.460</t>
  </si>
  <si>
    <t>40.04.470</t>
  </si>
  <si>
    <t>40.04.480</t>
  </si>
  <si>
    <t>40.05.020</t>
  </si>
  <si>
    <t>40.05.040</t>
  </si>
  <si>
    <t>40.05.060</t>
  </si>
  <si>
    <t>40.05.080</t>
  </si>
  <si>
    <t>40.05.350</t>
  </si>
  <si>
    <t>40.06.040</t>
  </si>
  <si>
    <t>40.06.060</t>
  </si>
  <si>
    <t>40.06.080</t>
  </si>
  <si>
    <t>40.06.100</t>
  </si>
  <si>
    <t>40.06.120</t>
  </si>
  <si>
    <t>40.06.140</t>
  </si>
  <si>
    <t>40.06.160</t>
  </si>
  <si>
    <t>40.06.170</t>
  </si>
  <si>
    <t>40.07.010</t>
  </si>
  <si>
    <t>40.07.020</t>
  </si>
  <si>
    <t>40.10.150</t>
  </si>
  <si>
    <t>40.10.510</t>
  </si>
  <si>
    <t>40.11.070</t>
  </si>
  <si>
    <t>40.12.020</t>
  </si>
  <si>
    <t>40.12.200</t>
  </si>
  <si>
    <t>40.20.060</t>
  </si>
  <si>
    <t>40.20.110</t>
  </si>
  <si>
    <t>40.20.120</t>
  </si>
  <si>
    <t>41.02.551</t>
  </si>
  <si>
    <t>41.02.562</t>
  </si>
  <si>
    <t>41.10.400</t>
  </si>
  <si>
    <t>41.11.090</t>
  </si>
  <si>
    <t>41.11.100</t>
  </si>
  <si>
    <t>41.11.440</t>
  </si>
  <si>
    <t>41.13.050</t>
  </si>
  <si>
    <t>41.13.102</t>
  </si>
  <si>
    <t>41.31.040</t>
  </si>
  <si>
    <t>41.31.070</t>
  </si>
  <si>
    <t>41.31.080</t>
  </si>
  <si>
    <t>42.01.020</t>
  </si>
  <si>
    <t>42.01.090</t>
  </si>
  <si>
    <t>42.04.120</t>
  </si>
  <si>
    <t>42.05.210</t>
  </si>
  <si>
    <t>42.05.300</t>
  </si>
  <si>
    <t>42.05.320</t>
  </si>
  <si>
    <t>42.05.410</t>
  </si>
  <si>
    <t>42.20.150</t>
  </si>
  <si>
    <t>42.20.220</t>
  </si>
  <si>
    <t>43.03.510</t>
  </si>
  <si>
    <t>43.03.550</t>
  </si>
  <si>
    <t>43.10.090</t>
  </si>
  <si>
    <t>43.10.230</t>
  </si>
  <si>
    <t>43.10.250</t>
  </si>
  <si>
    <t>43.10.290</t>
  </si>
  <si>
    <t>43.10.450</t>
  </si>
  <si>
    <t>43.10.480</t>
  </si>
  <si>
    <t>43.10.740</t>
  </si>
  <si>
    <t>44.01.070</t>
  </si>
  <si>
    <t>44.01.100</t>
  </si>
  <si>
    <t>44.01.110</t>
  </si>
  <si>
    <t>44.01.200</t>
  </si>
  <si>
    <t>44.01.270</t>
  </si>
  <si>
    <t>44.01.310</t>
  </si>
  <si>
    <t>44.02.062</t>
  </si>
  <si>
    <t>44.02.200</t>
  </si>
  <si>
    <t>44.03.050</t>
  </si>
  <si>
    <t>44.03.130</t>
  </si>
  <si>
    <t>44.03.180</t>
  </si>
  <si>
    <t>44.03.210</t>
  </si>
  <si>
    <t>44.03.360</t>
  </si>
  <si>
    <t>44.03.400</t>
  </si>
  <si>
    <t>44.03.590</t>
  </si>
  <si>
    <t>44.03.645</t>
  </si>
  <si>
    <t>44.03.720</t>
  </si>
  <si>
    <t>44.03.825</t>
  </si>
  <si>
    <t>44.06.010</t>
  </si>
  <si>
    <t>44.06.310</t>
  </si>
  <si>
    <t>44.20.100</t>
  </si>
  <si>
    <t>44.20.130</t>
  </si>
  <si>
    <t>44.20.150</t>
  </si>
  <si>
    <t>44.20.200</t>
  </si>
  <si>
    <t>44.20.220</t>
  </si>
  <si>
    <t>44.20.260</t>
  </si>
  <si>
    <t>44.20.280</t>
  </si>
  <si>
    <t>44.20.640</t>
  </si>
  <si>
    <t>44.20.650</t>
  </si>
  <si>
    <t>45.01.066</t>
  </si>
  <si>
    <t>46.01.020</t>
  </si>
  <si>
    <t>46.01.030</t>
  </si>
  <si>
    <t>46.01.040</t>
  </si>
  <si>
    <t>46.01.050</t>
  </si>
  <si>
    <t>46.01.060</t>
  </si>
  <si>
    <t>46.01.070</t>
  </si>
  <si>
    <t>46.01.080</t>
  </si>
  <si>
    <t>46.01.090</t>
  </si>
  <si>
    <t>46.02.010</t>
  </si>
  <si>
    <t>46.02.050</t>
  </si>
  <si>
    <t>46.02.060</t>
  </si>
  <si>
    <t>46.02.070</t>
  </si>
  <si>
    <t>46.03.038</t>
  </si>
  <si>
    <t>46.03.040</t>
  </si>
  <si>
    <t>46.03.050</t>
  </si>
  <si>
    <t>46.03.060</t>
  </si>
  <si>
    <t>46.05.050</t>
  </si>
  <si>
    <t>46.05.060</t>
  </si>
  <si>
    <t>46.05.070</t>
  </si>
  <si>
    <t>46.05.090</t>
  </si>
  <si>
    <t>46.07.070</t>
  </si>
  <si>
    <t>46.07.080</t>
  </si>
  <si>
    <t>46.07.090</t>
  </si>
  <si>
    <t>46.08.030</t>
  </si>
  <si>
    <t>46.08.080</t>
  </si>
  <si>
    <t>46.08.100</t>
  </si>
  <si>
    <t>46.10.010</t>
  </si>
  <si>
    <t>46.10.020</t>
  </si>
  <si>
    <t>46.10.030</t>
  </si>
  <si>
    <t>46.10.040</t>
  </si>
  <si>
    <t>46.10.050</t>
  </si>
  <si>
    <t>46.10.060</t>
  </si>
  <si>
    <t>46.10.070</t>
  </si>
  <si>
    <t>46.10.080</t>
  </si>
  <si>
    <t>46.10.090</t>
  </si>
  <si>
    <t>46.12.010</t>
  </si>
  <si>
    <t>46.12.070</t>
  </si>
  <si>
    <t>46.13.020</t>
  </si>
  <si>
    <t>46.21.012</t>
  </si>
  <si>
    <t>46.21.036</t>
  </si>
  <si>
    <t>46.21.040</t>
  </si>
  <si>
    <t>46.21.046</t>
  </si>
  <si>
    <t>46.21.056</t>
  </si>
  <si>
    <t>46.21.060</t>
  </si>
  <si>
    <t>46.21.080</t>
  </si>
  <si>
    <t>46.21.100</t>
  </si>
  <si>
    <t>46.26.030</t>
  </si>
  <si>
    <t>46.26.040</t>
  </si>
  <si>
    <t>47.01.020</t>
  </si>
  <si>
    <t>47.01.030</t>
  </si>
  <si>
    <t>47.01.040</t>
  </si>
  <si>
    <t>47.01.050</t>
  </si>
  <si>
    <t>47.01.060</t>
  </si>
  <si>
    <t>47.01.070</t>
  </si>
  <si>
    <t>47.01.080</t>
  </si>
  <si>
    <t>47.01.090</t>
  </si>
  <si>
    <t>47.01.170</t>
  </si>
  <si>
    <t>47.01.180</t>
  </si>
  <si>
    <t>47.01.190</t>
  </si>
  <si>
    <t>47.01.191</t>
  </si>
  <si>
    <t>47.02.020</t>
  </si>
  <si>
    <t>47.02.030</t>
  </si>
  <si>
    <t>47.02.050</t>
  </si>
  <si>
    <t>47.02.110</t>
  </si>
  <si>
    <t>47.04.050</t>
  </si>
  <si>
    <t>47.04.090</t>
  </si>
  <si>
    <t>47.05.020</t>
  </si>
  <si>
    <t>47.05.060</t>
  </si>
  <si>
    <t>47.05.110</t>
  </si>
  <si>
    <t>47.05.280</t>
  </si>
  <si>
    <t>47.11.021</t>
  </si>
  <si>
    <t>48.03.138</t>
  </si>
  <si>
    <t>48.05.070</t>
  </si>
  <si>
    <t>49.01.020</t>
  </si>
  <si>
    <t>49.01.030</t>
  </si>
  <si>
    <t>49.01.040</t>
  </si>
  <si>
    <t>49.03.020</t>
  </si>
  <si>
    <t>49.03.022</t>
  </si>
  <si>
    <t>49.04.010</t>
  </si>
  <si>
    <t>49.05.020</t>
  </si>
  <si>
    <t>49.05.040</t>
  </si>
  <si>
    <t>49.12.058</t>
  </si>
  <si>
    <t>49.12.110</t>
  </si>
  <si>
    <t>50.01.190</t>
  </si>
  <si>
    <t>50.01.210</t>
  </si>
  <si>
    <t>50.01.330</t>
  </si>
  <si>
    <t>50.01.340</t>
  </si>
  <si>
    <t>50.05.230</t>
  </si>
  <si>
    <t>50.05.312</t>
  </si>
  <si>
    <t>50.05.430</t>
  </si>
  <si>
    <t>50.05.450</t>
  </si>
  <si>
    <t>50.05.470</t>
  </si>
  <si>
    <t>50.10.050</t>
  </si>
  <si>
    <t>50.10.058</t>
  </si>
  <si>
    <t>50.10.084</t>
  </si>
  <si>
    <t>50.10.096</t>
  </si>
  <si>
    <t>50.10.100</t>
  </si>
  <si>
    <t>50.10.140</t>
  </si>
  <si>
    <t>54.01.030</t>
  </si>
  <si>
    <t>54.04.350</t>
  </si>
  <si>
    <t>54.06.020</t>
  </si>
  <si>
    <t>54.06.040</t>
  </si>
  <si>
    <t>54.06.110</t>
  </si>
  <si>
    <t>54.06.160</t>
  </si>
  <si>
    <t>55.01.020</t>
  </si>
  <si>
    <t>55.01.100</t>
  </si>
  <si>
    <t>61.10.001</t>
  </si>
  <si>
    <t>61.20.450</t>
  </si>
  <si>
    <t>66.02.500</t>
  </si>
  <si>
    <t>66.08.061</t>
  </si>
  <si>
    <t>66.08.115</t>
  </si>
  <si>
    <t>66.08.260</t>
  </si>
  <si>
    <t>66.08.270</t>
  </si>
  <si>
    <t>66.08.326</t>
  </si>
  <si>
    <t>66.20.170</t>
  </si>
  <si>
    <t>66.20.202</t>
  </si>
  <si>
    <t>66.20.221</t>
  </si>
  <si>
    <t>66.20.225</t>
  </si>
  <si>
    <t>67.02.410</t>
  </si>
  <si>
    <t>67.02.502</t>
  </si>
  <si>
    <t>69.03.130</t>
  </si>
  <si>
    <t>69.03.340</t>
  </si>
  <si>
    <t>69.03.420</t>
  </si>
  <si>
    <t>69.09.260</t>
  </si>
  <si>
    <t>69.09.360</t>
  </si>
  <si>
    <t>69.20.180</t>
  </si>
  <si>
    <t>69.20.210</t>
  </si>
  <si>
    <t>69.20.230</t>
  </si>
  <si>
    <t>69.20.250</t>
  </si>
  <si>
    <t>70.01.003</t>
  </si>
  <si>
    <t>97.02.030</t>
  </si>
  <si>
    <t>97.02.190</t>
  </si>
  <si>
    <t>97.02.210</t>
  </si>
  <si>
    <t>SERVIÇOS PRELIMINARES</t>
  </si>
  <si>
    <t>INÍCIO E APOIO A OBRA</t>
  </si>
  <si>
    <t>MOVIMENTAÇÃO DE TERRA</t>
  </si>
  <si>
    <t>FUNDAÇÃO</t>
  </si>
  <si>
    <t>ESTRUTURA</t>
  </si>
  <si>
    <t>IMPERMEABILIZAÇÃO</t>
  </si>
  <si>
    <t>ELEMENTOS DIVISÓRIOS</t>
  </si>
  <si>
    <t>COBERTURA METÁLICA</t>
  </si>
  <si>
    <t>REVESTIMENTOS</t>
  </si>
  <si>
    <t>FORRO</t>
  </si>
  <si>
    <t>ESQUADRIAS, BRISES, PORTAS, MARCENARIAS, VIDROS, CORRIMÃO</t>
  </si>
  <si>
    <t>PREPARO DE SUPERFÍCIE E PINTURA</t>
  </si>
  <si>
    <t>INSTALAÇÕES ELÉTRICAS</t>
  </si>
  <si>
    <t>INSTALAÇÕES HIDROSSÁNITARIAS</t>
  </si>
  <si>
    <t>LOUÇAS E METAIS HIDRAULICOS</t>
  </si>
  <si>
    <t>GASES MEDICINAIS</t>
  </si>
  <si>
    <t>CLIMATIZAÇÃO</t>
  </si>
  <si>
    <t>PAVIMENTAÇÃO E COMUNICAÇÃO VISUAL</t>
  </si>
  <si>
    <t>LIMPEZA DE OBRA</t>
  </si>
  <si>
    <t>MÃO DE OBRA ESPECIALIZADA</t>
  </si>
  <si>
    <t>1.1</t>
  </si>
  <si>
    <t>1.2</t>
  </si>
  <si>
    <t>1.3</t>
  </si>
  <si>
    <t>1.4</t>
  </si>
  <si>
    <t>2.1</t>
  </si>
  <si>
    <t>2.2</t>
  </si>
  <si>
    <t>2.3</t>
  </si>
  <si>
    <t>2.4</t>
  </si>
  <si>
    <t>1.5</t>
  </si>
  <si>
    <t>2.5</t>
  </si>
  <si>
    <t>1.6</t>
  </si>
  <si>
    <t>2.6</t>
  </si>
  <si>
    <t>1.7</t>
  </si>
  <si>
    <t>2.7</t>
  </si>
  <si>
    <t>1.8</t>
  </si>
  <si>
    <t>2.8</t>
  </si>
  <si>
    <t>1.9</t>
  </si>
  <si>
    <t>2.9</t>
  </si>
  <si>
    <t>1.10</t>
  </si>
  <si>
    <t>TOTAL GERAL</t>
  </si>
  <si>
    <t>VALOR TOTAL C/ BDI E ADM</t>
  </si>
  <si>
    <t>BDI por tipo de obra (Fonte Acórdão 2.622/2013 – Plenário)</t>
  </si>
  <si>
    <t>BDI 01</t>
  </si>
  <si>
    <t>BDI SERVIÇO</t>
  </si>
  <si>
    <t>CDHU</t>
  </si>
  <si>
    <t>COMP. 01</t>
  </si>
  <si>
    <t>COMP. 02</t>
  </si>
  <si>
    <t>COMP. 03</t>
  </si>
  <si>
    <t>COTAÇÃO</t>
  </si>
  <si>
    <t>SIURB</t>
  </si>
  <si>
    <t>VIAGEM</t>
  </si>
  <si>
    <t>PERÍODO</t>
  </si>
  <si>
    <t>TANQUE DE REPOSIÇÃO</t>
  </si>
  <si>
    <t>TANQUE DE EXPANSÃO</t>
  </si>
  <si>
    <t>FANCOIL PARA SALA CIRURGICA, G4+F9, AQ+UM, MODELO REF: T25, VAZÃO DE AR 1998 M³/H</t>
  </si>
  <si>
    <t>FANCOIL PARA SALA CIRURGICA, G4+F9, AQ+UM, MODELO REF: T25, VAZÃO DE AR 2138 M³/H</t>
  </si>
  <si>
    <t>FANCOIL PARA SALA CIRURGICA, G4+F9, AQ+UM, MODELO REF: T31, VAZÃO DE AR 2715 M³/H</t>
  </si>
  <si>
    <t>FANCOIL, G4+F5, MODELO REF: WLTA31, VAZÃO DE AR 27085 M³/H</t>
  </si>
  <si>
    <t>FANCOIL, G4+F5, MODELO REF: WLTA04, VAZÃO DE AR 2800 M³/H</t>
  </si>
  <si>
    <t>FANCOIL PARA TOMOGRAFIA, G4, AQ+UM, MODELO REF: WDTA04, VAZÃO DE AR 3500 M³/H</t>
  </si>
  <si>
    <t>FANCOIL PARA RESSONÂNCIA, AQ+UM, MODELO REF: WDTA10, VAZÃO DE AR 7805 M³/H</t>
  </si>
  <si>
    <t>FANCOIL, G4+F5, MODELO REF: WLTA10, VAZÃO DE AR 6191 M³/H</t>
  </si>
  <si>
    <t>FANCOIL, G4+F5, MODELO REF: WLTA31, VAZÃO DE AR 25222 M³/H</t>
  </si>
  <si>
    <t>FANCOIL, G4+F5, MODELO REF: WLTA14, VAZÃO DE AR 11783 M³/H</t>
  </si>
  <si>
    <t>FANCOIL, G4+F5, MODELO REF: WLTA06, VAZÃO DE AR 4241 M³/H</t>
  </si>
  <si>
    <t>FANCOIL, G4+F5, MODELO REF: WLTA06, VAZÃO DE AR 4700 M³/H</t>
  </si>
  <si>
    <t>FANCOLETE BUILTIN, 3,0 TRS</t>
  </si>
  <si>
    <t>FANCOLETE BUILTIN, 3,5 TRS</t>
  </si>
  <si>
    <t>FANCOLETE CASSETE, 3,75 TRS</t>
  </si>
  <si>
    <t>FANCOLETE HIGHWALL, 0,75 TRS</t>
  </si>
  <si>
    <t>FANCOLETE HIGHWALL, 1,0 TRS</t>
  </si>
  <si>
    <t>FANCOLETE HIGHWALL, 1,25 TRS</t>
  </si>
  <si>
    <t>GABINETE DE VENTILAÇÃO, G1, 2906 M³/H, 30MMCA</t>
  </si>
  <si>
    <t>GABINETE DE VENTILAÇÃO, G4, 3186 M³/H, 30MMCA</t>
  </si>
  <si>
    <t>GABINETE DE VENTILAÇÃO, G4, 3404 M³/H, 30MMCA</t>
  </si>
  <si>
    <t>EXAUSTOR, 5616 M³/H, 20MMCA</t>
  </si>
  <si>
    <t>EXAUSTOR, 1815 M³/H, 20MMCA</t>
  </si>
  <si>
    <t>EXAUSTOR, 600 M³/H, 20MMCA</t>
  </si>
  <si>
    <t>EXAUSTOR, 815 M³/H, 20MMCA</t>
  </si>
  <si>
    <t>EXAUSTOR, 641M³/H, 20MMCA</t>
  </si>
  <si>
    <t>EXAUSTOR, 5560 M³/H, 25MMCA</t>
  </si>
  <si>
    <t>EXAUSTOR, 8030 M³/H, 25MMCA</t>
  </si>
  <si>
    <t>EXAUSTOR, 3111 M³/H, 25MMCA</t>
  </si>
  <si>
    <t>EXAUSTOR, 3716 M³/H, 25MMCA</t>
  </si>
  <si>
    <t>EXAUSTOR, 3943 M³/H, 25MMCA</t>
  </si>
  <si>
    <t>EXAUSTOR, 7716 M³/H, 25MMCA</t>
  </si>
  <si>
    <t>EXAUSTOR, 3125 M³/H, 25MMCA</t>
  </si>
  <si>
    <t>CAVALETES (VÁLVULAS DE BALANCEAMENTO IP, FILTROS Y, CONEXÕES ETC)</t>
  </si>
  <si>
    <t>BOCAS DE AR (DIFUSORES HOSPITALARES, GRELHAS, VENEZIANAS, DIFUSORES E DAMPERS)</t>
  </si>
  <si>
    <t>LÂMPADAS UV-C</t>
  </si>
  <si>
    <t>REDE ELÉTRICA (CABOS, ELETRODUTOS E CONDULETES)</t>
  </si>
  <si>
    <t>INTERLIGAÇÕES ELÉTRICAS</t>
  </si>
  <si>
    <t>QUADROS ELÉTRICOS</t>
  </si>
  <si>
    <t>TRANSPORTE HORIZONTAL / VERTICAL</t>
  </si>
  <si>
    <t>PROJETOS / AS BUILT</t>
  </si>
  <si>
    <t>VB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</si>
  <si>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</si>
  <si>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</si>
  <si>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</si>
  <si>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</si>
  <si>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</si>
  <si>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</si>
  <si>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</si>
  <si>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</si>
  <si>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</si>
  <si>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16.11</t>
  </si>
  <si>
    <t>16.14</t>
  </si>
  <si>
    <t>16.15</t>
  </si>
  <si>
    <t>16.17</t>
  </si>
  <si>
    <t>16.18</t>
  </si>
  <si>
    <t>16.19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</si>
  <si>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</si>
  <si>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</si>
  <si>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</si>
  <si>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</si>
  <si>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</si>
  <si>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</si>
  <si>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</si>
  <si>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</si>
  <si>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17.1</t>
  </si>
  <si>
    <t>17.2</t>
  </si>
  <si>
    <t>17.3</t>
  </si>
  <si>
    <t>17.5</t>
  </si>
  <si>
    <t>17.7</t>
  </si>
  <si>
    <t>17.4</t>
  </si>
  <si>
    <t>17.6</t>
  </si>
  <si>
    <t>17.8</t>
  </si>
  <si>
    <t>17.9</t>
  </si>
  <si>
    <t>17.11</t>
  </si>
  <si>
    <t>17.13</t>
  </si>
  <si>
    <t>17.14</t>
  </si>
  <si>
    <t>17.15</t>
  </si>
  <si>
    <t>17.16</t>
  </si>
  <si>
    <t>17.17</t>
  </si>
  <si>
    <t>17.18</t>
  </si>
  <si>
    <t>17.19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</si>
  <si>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</si>
  <si>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</si>
  <si>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</si>
  <si>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</si>
  <si>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</si>
  <si>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</si>
  <si>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</si>
  <si>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</si>
  <si>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</si>
  <si>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</si>
  <si>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</si>
  <si>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17.32</t>
  </si>
  <si>
    <t>17.33</t>
  </si>
  <si>
    <t>17.34</t>
  </si>
  <si>
    <t>17.35</t>
  </si>
  <si>
    <t>17.36</t>
  </si>
  <si>
    <t>17.37</t>
  </si>
  <si>
    <t>17.38</t>
  </si>
  <si>
    <t>17.39</t>
  </si>
  <si>
    <t>17.41</t>
  </si>
  <si>
    <t>17.42</t>
  </si>
  <si>
    <t>17.43</t>
  </si>
  <si>
    <t>17.44</t>
  </si>
  <si>
    <t>17.45</t>
  </si>
  <si>
    <t>17.46</t>
  </si>
  <si>
    <t>17.47</t>
  </si>
  <si>
    <t>17.48</t>
  </si>
  <si>
    <t>17.49</t>
  </si>
  <si>
    <t>17.50</t>
  </si>
  <si>
    <t>17.51</t>
  </si>
  <si>
    <t>17.52</t>
  </si>
  <si>
    <t>17.53</t>
  </si>
  <si>
    <t>17.54</t>
  </si>
  <si>
    <t>17.55</t>
  </si>
  <si>
    <t>17.56</t>
  </si>
  <si>
    <t>17.57</t>
  </si>
  <si>
    <t>17.58</t>
  </si>
  <si>
    <t>17.59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</si>
  <si>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</si>
  <si>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</si>
  <si>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</si>
  <si>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</si>
  <si>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</si>
  <si>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</si>
  <si>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</si>
  <si>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</si>
  <si>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</si>
  <si>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</si>
  <si>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</si>
  <si>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</si>
  <si>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</si>
  <si>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</si>
  <si>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</si>
  <si>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</si>
  <si>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</si>
  <si>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</si>
  <si>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</si>
  <si>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</si>
  <si>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</si>
  <si>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</si>
  <si>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19.1</t>
  </si>
  <si>
    <t>19.2</t>
  </si>
  <si>
    <t>4.1</t>
  </si>
  <si>
    <t>5.2</t>
  </si>
  <si>
    <t>6.1</t>
  </si>
  <si>
    <t>6.6</t>
  </si>
  <si>
    <t>4.6</t>
  </si>
  <si>
    <t>4.2</t>
  </si>
  <si>
    <t>4.7</t>
  </si>
  <si>
    <t>4.5</t>
  </si>
  <si>
    <t>4.3</t>
  </si>
  <si>
    <t>4.4</t>
  </si>
  <si>
    <t>4.8</t>
  </si>
  <si>
    <t>4.9</t>
  </si>
  <si>
    <t>5.1</t>
  </si>
  <si>
    <t>5.3</t>
  </si>
  <si>
    <t>5.4</t>
  </si>
  <si>
    <t>5.5</t>
  </si>
  <si>
    <t>6.2</t>
  </si>
  <si>
    <t>6.3</t>
  </si>
  <si>
    <t>6.4</t>
  </si>
  <si>
    <t>6.5</t>
  </si>
  <si>
    <t>6.7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</si>
  <si>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</si>
  <si>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</si>
  <si>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</si>
  <si>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</si>
  <si>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</si>
  <si>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</si>
  <si>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</si>
  <si>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</si>
  <si>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</si>
  <si>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</si>
  <si>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20.1</t>
  </si>
  <si>
    <t>TOTAL S/ BDI</t>
  </si>
  <si>
    <t>BDI SERVIÇO  -  25,00%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</si>
  <si>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</si>
  <si>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</si>
  <si>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</si>
  <si>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</si>
  <si>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</si>
  <si>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</si>
  <si>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</si>
  <si>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</si>
  <si>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</si>
  <si>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</si>
  <si>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18.26</t>
  </si>
  <si>
    <t>18.27</t>
  </si>
  <si>
    <t>18.28</t>
  </si>
  <si>
    <t>18.29</t>
  </si>
  <si>
    <t>18.30</t>
  </si>
  <si>
    <t>18.31</t>
  </si>
  <si>
    <t>CONTROLE TECNOLÓGICO DE CONCRETO  -  MOBILIZAÇÃO PARA MOLDAGEM E/OU COLETA DOS CORPOS DE PROVA DE CONCRETO</t>
  </si>
  <si>
    <t>CONTROLE TECNOLÓGICO DE CONCRETO MOLDAGEM DE CORPO DE PROVA</t>
  </si>
  <si>
    <t>AÇO  -  ENSAIOS DE TRAÇÃO EM BARRAS</t>
  </si>
  <si>
    <t>AÇO  -  ENSAIOS DE DOBRAMENTO EM BARRAS</t>
  </si>
  <si>
    <t>AÇO  -  ENSAIOS DE VERIFICAÇÃO DE BITOLA</t>
  </si>
  <si>
    <t>PORTA COM PROTEÇÃO RADIOLÓGICA - 0,90X2,10</t>
  </si>
  <si>
    <t>PORTA COM PROTEÇÃO RADIOLÓGICA - 1,60X2,10</t>
  </si>
  <si>
    <t>REVESTIMENTO PARA PROTEÇÃO RADIOLÓGICA</t>
  </si>
  <si>
    <t>SISTEMA  SOLAR FOTOVOLTAICA  -  MÓDULO DAH DHM 72X10 - 555W, INCLUINDO PROJETOS, ESTRURA, CABOS, MONTAGEM COM MÃO DE OBRA ESPECIALIZADA E COMISSIONAMENTO.</t>
  </si>
  <si>
    <t>TARUGO PARA POSTO EMBUTIDO</t>
  </si>
  <si>
    <t>CAIXAS DE SECCIONAMENTO 30X30</t>
  </si>
  <si>
    <t>POSTO DE OXIGÊNIO</t>
  </si>
  <si>
    <t>POSTO AR MEDICINAL</t>
  </si>
  <si>
    <t>PAINEL DE ALARME DE OXIGÊNIO</t>
  </si>
  <si>
    <t>PAINEL DE ALARME DE AR MEDICINAL</t>
  </si>
  <si>
    <t>PAINEL DE ALARME DE VACUO</t>
  </si>
  <si>
    <t>PAINEL DE ALARME DE OXIDO NITROSO</t>
  </si>
  <si>
    <t>RSI-4 - RÉGUA SIMPLES COM 750MM (R5)</t>
  </si>
  <si>
    <t>RSI-5 - RÉGUA SIMPLES COM 1000MM (R7)</t>
  </si>
  <si>
    <t>RDI-2 - RÉGUA DUPLA COM 500MM (R6)</t>
  </si>
  <si>
    <t>RDI-3 - RÉGUA DUPLA COM 600MM (R4)</t>
  </si>
  <si>
    <t>RDI-4 - RÉGUA DUPLA COM 750MM (R3)</t>
  </si>
  <si>
    <t>RDI-5 - RÉGUA DUPLA COM 1000MM (R2)</t>
  </si>
  <si>
    <t>RDI-6 - RÉGUA DUPLA COM 1500MM (R1)</t>
  </si>
  <si>
    <t>CONSTRUÇÕES DE EDÍFICIOS  -  PERCENTUAL DE ADMINISTRAÇÃO LOCAL INSERIDO NO CUSTO DIRETO (TC036.076/2011 - 2)  -  VALORES REFERENTES A CONSTRUÇÕES DE MÉDIO PORTE</t>
  </si>
  <si>
    <t>ADMINISTRAÇÃO LOCAL</t>
  </si>
  <si>
    <t xml:space="preserve">ENDEREÇO DA OBRA: </t>
  </si>
  <si>
    <t xml:space="preserve">PRAZO DE EXECUÇÃO: </t>
  </si>
  <si>
    <t>24 meses</t>
  </si>
  <si>
    <t>FONTES:</t>
  </si>
  <si>
    <t>BDI:</t>
  </si>
  <si>
    <t>DESCRIÇÃO DOS SERVIÇOS</t>
  </si>
  <si>
    <t>VALOR TOTAL S/ BDI</t>
  </si>
  <si>
    <t>VALOR TOTAL C/ BDI</t>
  </si>
  <si>
    <t>%</t>
  </si>
  <si>
    <t>TOTAL  BDI SERVIÇOS</t>
  </si>
  <si>
    <t>3.1</t>
  </si>
  <si>
    <t>3.2</t>
  </si>
  <si>
    <t>9.4</t>
  </si>
  <si>
    <t>3.3</t>
  </si>
  <si>
    <t>3.4</t>
  </si>
  <si>
    <t>3.5</t>
  </si>
  <si>
    <t>3.6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</si>
  <si>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</si>
  <si>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</si>
  <si>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</si>
  <si>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</si>
  <si>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</si>
  <si>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</si>
  <si>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</si>
  <si>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</si>
  <si>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</si>
  <si>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</si>
  <si>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8.1</t>
  </si>
  <si>
    <t>8.2</t>
  </si>
  <si>
    <t>9.1</t>
  </si>
  <si>
    <t>9.2</t>
  </si>
  <si>
    <t>13.2</t>
  </si>
  <si>
    <t>9.3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</si>
  <si>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</si>
  <si>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</si>
  <si>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</si>
  <si>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</si>
  <si>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</si>
  <si>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</si>
  <si>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</si>
  <si>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</si>
  <si>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</si>
  <si>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</si>
  <si>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</si>
  <si>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</si>
  <si>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</si>
  <si>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</si>
  <si>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</si>
  <si>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10.1</t>
  </si>
  <si>
    <t>10.2</t>
  </si>
  <si>
    <t>11.2</t>
  </si>
  <si>
    <t>10.3</t>
  </si>
  <si>
    <t>10.4</t>
  </si>
  <si>
    <t>11.1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</si>
  <si>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</si>
  <si>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</si>
  <si>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</si>
  <si>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</si>
  <si>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</si>
  <si>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</si>
  <si>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</si>
  <si>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</si>
  <si>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11.12</t>
  </si>
  <si>
    <t>11.13</t>
  </si>
  <si>
    <t>11.14</t>
  </si>
  <si>
    <t>11.15</t>
  </si>
  <si>
    <t>11.17</t>
  </si>
  <si>
    <t>11.19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</si>
  <si>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</si>
  <si>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</si>
  <si>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</si>
  <si>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</si>
  <si>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</si>
  <si>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</si>
  <si>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</si>
  <si>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</si>
  <si>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</si>
  <si>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</si>
  <si>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</si>
  <si>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</si>
  <si>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</si>
  <si>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</si>
  <si>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</si>
  <si>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</si>
  <si>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</si>
  <si>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</si>
  <si>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</si>
  <si>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</si>
  <si>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</si>
  <si>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</si>
  <si>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</si>
  <si>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</si>
  <si>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</si>
  <si>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</si>
  <si>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</si>
  <si>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</si>
  <si>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13.1</t>
  </si>
  <si>
    <t>14.1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</si>
  <si>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</si>
  <si>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</si>
  <si>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</si>
  <si>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</si>
  <si>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</si>
  <si>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</si>
  <si>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</si>
  <si>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</si>
  <si>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</si>
  <si>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</si>
  <si>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</si>
  <si>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</si>
  <si>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</si>
  <si>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</si>
  <si>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</si>
  <si>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</si>
  <si>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</si>
  <si>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</si>
  <si>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</si>
  <si>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</si>
  <si>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</si>
  <si>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</si>
  <si>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</si>
  <si>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</si>
  <si>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</si>
  <si>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</si>
  <si>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</si>
  <si>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</si>
  <si>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</si>
  <si>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</si>
  <si>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</si>
  <si>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</si>
  <si>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</si>
  <si>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</si>
  <si>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</si>
  <si>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</si>
  <si>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</si>
  <si>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</si>
  <si>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</si>
  <si>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</si>
  <si>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</si>
  <si>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</si>
  <si>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</si>
  <si>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</si>
  <si>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</si>
  <si>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</si>
  <si>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</si>
  <si>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</si>
  <si>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</si>
  <si>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</si>
  <si>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</si>
  <si>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</si>
  <si>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</si>
  <si>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</si>
  <si>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</si>
  <si>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</si>
  <si>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</si>
  <si>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</si>
  <si>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</si>
  <si>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</si>
  <si>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</si>
  <si>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</si>
  <si>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</si>
  <si>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13.66</t>
  </si>
  <si>
    <t>13.67</t>
  </si>
  <si>
    <t>13.68</t>
  </si>
  <si>
    <t>13.69</t>
  </si>
  <si>
    <t>13.70</t>
  </si>
  <si>
    <t>13.71</t>
  </si>
  <si>
    <t>13.72</t>
  </si>
  <si>
    <t>13.73</t>
  </si>
  <si>
    <t>13.74</t>
  </si>
  <si>
    <t>13.75</t>
  </si>
  <si>
    <t>13.76</t>
  </si>
  <si>
    <t>13.77</t>
  </si>
  <si>
    <t>13.78</t>
  </si>
  <si>
    <t>13.79</t>
  </si>
  <si>
    <t>13.80</t>
  </si>
  <si>
    <t>13.81</t>
  </si>
  <si>
    <t>13.82</t>
  </si>
  <si>
    <t>13.83</t>
  </si>
  <si>
    <t>13.84</t>
  </si>
  <si>
    <t>13.85</t>
  </si>
  <si>
    <t>13.86</t>
  </si>
  <si>
    <t>13.87</t>
  </si>
  <si>
    <t>13.88</t>
  </si>
  <si>
    <t>13.89</t>
  </si>
  <si>
    <t>13.90</t>
  </si>
  <si>
    <t>13.91</t>
  </si>
  <si>
    <t>13.92</t>
  </si>
  <si>
    <t>13.93</t>
  </si>
  <si>
    <t>13.94</t>
  </si>
  <si>
    <t>13.95</t>
  </si>
  <si>
    <t>13.96</t>
  </si>
  <si>
    <t>13.97</t>
  </si>
  <si>
    <t>13.98</t>
  </si>
  <si>
    <t>13.99</t>
  </si>
  <si>
    <t>13.100</t>
  </si>
  <si>
    <t>13.101</t>
  </si>
  <si>
    <t>13.102</t>
  </si>
  <si>
    <t>13.103</t>
  </si>
  <si>
    <t>13.104</t>
  </si>
  <si>
    <t>13.105</t>
  </si>
  <si>
    <t>13.106</t>
  </si>
  <si>
    <t>13.107</t>
  </si>
  <si>
    <t>13.108</t>
  </si>
  <si>
    <t>13.109</t>
  </si>
  <si>
    <t>13.110</t>
  </si>
  <si>
    <t>13.111</t>
  </si>
  <si>
    <t>13.112</t>
  </si>
  <si>
    <t>13.113</t>
  </si>
  <si>
    <t>13.114</t>
  </si>
  <si>
    <t>13.115</t>
  </si>
  <si>
    <t>13.116</t>
  </si>
  <si>
    <t>13.117</t>
  </si>
  <si>
    <t>13.118</t>
  </si>
  <si>
    <t>13.119</t>
  </si>
  <si>
    <t>13.120</t>
  </si>
  <si>
    <t>13.121</t>
  </si>
  <si>
    <t>13.122</t>
  </si>
  <si>
    <t>13.123</t>
  </si>
  <si>
    <t>13.124</t>
  </si>
  <si>
    <t>13.125</t>
  </si>
  <si>
    <t>13.126</t>
  </si>
  <si>
    <t>13.127</t>
  </si>
  <si>
    <t>13.128</t>
  </si>
  <si>
    <t>13.129</t>
  </si>
  <si>
    <t>13.130</t>
  </si>
  <si>
    <t>13.131</t>
  </si>
  <si>
    <t>13.132</t>
  </si>
  <si>
    <t>13.133</t>
  </si>
  <si>
    <t>13.134</t>
  </si>
  <si>
    <t>13.135</t>
  </si>
  <si>
    <t>13.136</t>
  </si>
  <si>
    <t>13.137</t>
  </si>
  <si>
    <t>13.138</t>
  </si>
  <si>
    <t>13.139</t>
  </si>
  <si>
    <t>13.140</t>
  </si>
  <si>
    <t>13.141</t>
  </si>
  <si>
    <t>14.2</t>
  </si>
  <si>
    <t>14.7</t>
  </si>
  <si>
    <t>14.4</t>
  </si>
  <si>
    <t>14.3</t>
  </si>
  <si>
    <t>14.5</t>
  </si>
  <si>
    <t>14.6</t>
  </si>
  <si>
    <t>14.8</t>
  </si>
  <si>
    <t>14.9</t>
  </si>
  <si>
    <t>14.12</t>
  </si>
  <si>
    <t>14.13</t>
  </si>
  <si>
    <t>14.14</t>
  </si>
  <si>
    <t>14.16</t>
  </si>
  <si>
    <t>14.17</t>
  </si>
  <si>
    <t>14.18</t>
  </si>
  <si>
    <t>14.19</t>
  </si>
  <si>
    <t>14.21</t>
  </si>
  <si>
    <t>14.22</t>
  </si>
  <si>
    <t>14.23</t>
  </si>
  <si>
    <t>14.24</t>
  </si>
  <si>
    <t>14.25</t>
  </si>
  <si>
    <t>14.26</t>
  </si>
  <si>
    <t>14.27</t>
  </si>
  <si>
    <t>14.29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</si>
  <si>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</si>
  <si>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</si>
  <si>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</si>
  <si>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</si>
  <si>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</si>
  <si>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</si>
  <si>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</si>
  <si>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</si>
  <si>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</si>
  <si>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</si>
  <si>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</si>
  <si>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</si>
  <si>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</si>
  <si>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</si>
  <si>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</si>
  <si>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</si>
  <si>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</si>
  <si>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</si>
  <si>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</si>
  <si>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</si>
  <si>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</si>
  <si>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</si>
  <si>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</si>
  <si>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</si>
  <si>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</si>
  <si>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</si>
  <si>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</si>
  <si>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</si>
  <si>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</si>
  <si>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</si>
  <si>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</si>
  <si>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</si>
  <si>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</si>
  <si>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</si>
  <si>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</si>
  <si>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</si>
  <si>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</si>
  <si>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</si>
  <si>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</si>
  <si>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</si>
  <si>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</si>
  <si>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</si>
  <si>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</si>
  <si>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</si>
  <si>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</si>
  <si>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</si>
  <si>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</si>
  <si>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14.80</t>
  </si>
  <si>
    <t>14.81</t>
  </si>
  <si>
    <t>14.82</t>
  </si>
  <si>
    <t>14.83</t>
  </si>
  <si>
    <t>14.84</t>
  </si>
  <si>
    <t>14.85</t>
  </si>
  <si>
    <t>14.86</t>
  </si>
  <si>
    <t>14.87</t>
  </si>
  <si>
    <t>14.88</t>
  </si>
  <si>
    <t>14.89</t>
  </si>
  <si>
    <t>14.90</t>
  </si>
  <si>
    <t>14.91</t>
  </si>
  <si>
    <t>14.92</t>
  </si>
  <si>
    <t>14.93</t>
  </si>
  <si>
    <t>14.94</t>
  </si>
  <si>
    <t>14.95</t>
  </si>
  <si>
    <t>14.96</t>
  </si>
  <si>
    <t>14.97</t>
  </si>
  <si>
    <t>14.98</t>
  </si>
  <si>
    <t>14.99</t>
  </si>
  <si>
    <t>14.100</t>
  </si>
  <si>
    <t>14.101</t>
  </si>
  <si>
    <t>15.1</t>
  </si>
  <si>
    <t>15.2</t>
  </si>
  <si>
    <t>15.5</t>
  </si>
  <si>
    <t>15.3</t>
  </si>
  <si>
    <t>15.7</t>
  </si>
  <si>
    <t>15.8</t>
  </si>
  <si>
    <t>15.6</t>
  </si>
  <si>
    <t>15.4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</si>
  <si>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</si>
  <si>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</si>
  <si>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</si>
  <si>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</si>
  <si>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</si>
  <si>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</si>
  <si>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</si>
  <si>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</si>
  <si>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</si>
  <si>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</si>
  <si>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</si>
  <si>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</si>
  <si>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</si>
  <si>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</si>
  <si>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</si>
  <si>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</si>
  <si>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</si>
  <si>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</si>
  <si>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</si>
  <si>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</si>
  <si>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</si>
  <si>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</si>
  <si>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</si>
  <si>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</si>
  <si>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</si>
  <si>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</si>
  <si>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</si>
  <si>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4.10</t>
  </si>
  <si>
    <t>4.11</t>
  </si>
  <si>
    <t>4.12</t>
  </si>
  <si>
    <t>4.13</t>
  </si>
  <si>
    <t>4.14</t>
  </si>
  <si>
    <t>4.15</t>
  </si>
  <si>
    <t>4.16</t>
  </si>
  <si>
    <t>4.17</t>
  </si>
  <si>
    <t>DIVISÓRIA EM VIDRO TEMPERADO 10 MM COM PORTA DE CORRER, INCLUSIVE FERRAGENS. AF_01/2021</t>
  </si>
  <si>
    <t>SINAPI</t>
  </si>
  <si>
    <t>ENDEREÇO DE OBRA:</t>
  </si>
  <si>
    <t>CONTRATO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</si>
  <si>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</si>
  <si>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</si>
  <si>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</si>
  <si>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</si>
  <si>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</si>
  <si>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</si>
  <si>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</si>
  <si>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</si>
  <si>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</si>
  <si>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</si>
  <si>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</si>
  <si>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</si>
  <si>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</si>
  <si>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</si>
  <si>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</si>
  <si>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</si>
  <si>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</si>
  <si>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</si>
  <si>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</si>
  <si>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20° Medição</t>
  </si>
  <si>
    <t>21° Medição</t>
  </si>
  <si>
    <t>22° Medição</t>
  </si>
  <si>
    <t>23° Medição</t>
  </si>
  <si>
    <t>24° Medição</t>
  </si>
  <si>
    <t>TOTAL</t>
  </si>
  <si>
    <t>VALOR TOTAL PREVISTO</t>
  </si>
  <si>
    <t>VALOR TOTAL ACUMULADO</t>
  </si>
  <si>
    <t>4.18</t>
  </si>
  <si>
    <t>1.21</t>
  </si>
  <si>
    <t>LICENCIAMENTO SANITÁRIO  -  VISA</t>
  </si>
  <si>
    <t>1.22</t>
  </si>
  <si>
    <t>LICENCIAMENTO AMBIENTAL  -  CETESB (LP - LI)</t>
  </si>
  <si>
    <t>1.23</t>
  </si>
  <si>
    <t>PLANO DE GERENCIAMENTO DE RESÍDUOS DA SAÚDE E SEGURANÇA</t>
  </si>
  <si>
    <t>1.24</t>
  </si>
  <si>
    <t>ACOMPANHAMENTO E LICENCIAMENTO NA PREFEITURA</t>
  </si>
  <si>
    <t>1.25</t>
  </si>
  <si>
    <t>EMISSÃO DE LICENCIAMENTO AMBIENTAL (ASV)</t>
  </si>
  <si>
    <t>1.26</t>
  </si>
  <si>
    <t>EMISSÃO  DE AUTO DE VISTORIA DO CORPO DE BOMBEIROS</t>
  </si>
  <si>
    <t>4.19</t>
  </si>
  <si>
    <t>13.142</t>
  </si>
  <si>
    <t>13.143</t>
  </si>
  <si>
    <t>13.144</t>
  </si>
  <si>
    <t>13.145</t>
  </si>
  <si>
    <t>13.146</t>
  </si>
  <si>
    <t>13.147</t>
  </si>
  <si>
    <t>COMP. 04</t>
  </si>
  <si>
    <t>13.148</t>
  </si>
  <si>
    <t>13.149</t>
  </si>
  <si>
    <t>CENTRAL DE AR COMPLETA - 30 HP</t>
  </si>
  <si>
    <t>CENTRAL DE VACUO COMPLETA - 4 HP</t>
  </si>
  <si>
    <t>MANIFOLD DE OXIGÊNIO - 5+5</t>
  </si>
  <si>
    <t>MANIFOLD DE OXIDO NITROSO - 2+2</t>
  </si>
  <si>
    <t>11.39</t>
  </si>
  <si>
    <t>11.40</t>
  </si>
  <si>
    <t>11.41</t>
  </si>
  <si>
    <t>11279</t>
  </si>
  <si>
    <t>ORSE</t>
  </si>
  <si>
    <t>Dispositivo Supervisor de Isolamento e Dispositivo Supervisor do Transformador,gerador de sinais,conf. IEC61557 - 9 p/sist.local.de falhas.Tensão aliment. erede CA 70..264V,42..460V.Resist. interna. 240kohm tensão med. 12V e corr. 50uA</t>
  </si>
  <si>
    <t>13.150</t>
  </si>
  <si>
    <t>13.151</t>
  </si>
  <si>
    <t>13.152</t>
  </si>
  <si>
    <t>13.153</t>
  </si>
  <si>
    <t>13.154</t>
  </si>
  <si>
    <t>13.155</t>
  </si>
  <si>
    <t>13.156</t>
  </si>
  <si>
    <t>13.157</t>
  </si>
  <si>
    <t>13.158</t>
  </si>
  <si>
    <t>13.159</t>
  </si>
  <si>
    <t>13.160</t>
  </si>
  <si>
    <t>13.161</t>
  </si>
  <si>
    <t>13.162</t>
  </si>
  <si>
    <t>13.163</t>
  </si>
  <si>
    <t>13.164</t>
  </si>
  <si>
    <t>13.165</t>
  </si>
  <si>
    <t>13.166</t>
  </si>
  <si>
    <t>13.167</t>
  </si>
  <si>
    <t>13.168</t>
  </si>
  <si>
    <t>13.169</t>
  </si>
  <si>
    <t>13.170</t>
  </si>
  <si>
    <t>13.171</t>
  </si>
  <si>
    <t>13.172</t>
  </si>
  <si>
    <t>13.173</t>
  </si>
  <si>
    <t>13.174</t>
  </si>
  <si>
    <t>13.175</t>
  </si>
  <si>
    <t>13.176</t>
  </si>
  <si>
    <t>13.177</t>
  </si>
  <si>
    <t>13.178</t>
  </si>
  <si>
    <t>13.179</t>
  </si>
  <si>
    <t>13.180</t>
  </si>
  <si>
    <t>13.181</t>
  </si>
  <si>
    <t xml:space="preserve">CAIXA DE PASSAGEM COM TAMPA DE CONCRETO: CPC-120 (B=1,20X1,20) </t>
  </si>
  <si>
    <t>13.182</t>
  </si>
  <si>
    <t>18.32</t>
  </si>
  <si>
    <t>9.20</t>
  </si>
  <si>
    <t>9.21</t>
  </si>
  <si>
    <t>COMPOSIÇÃO</t>
  </si>
  <si>
    <t>AV. BRASIL PROLONGAMENTO. S/N - MARÍLIA</t>
  </si>
  <si>
    <t>CDHU 198; SIURB 07/24; SBC 03/25; SINAPI 08/25</t>
  </si>
  <si>
    <t>PARECER TÉCNICO DE FUNDAÇÕES, CONTENÇÕES E RECOMENDAÇÕES GERAIS, PARA EMPREENDIMENTOS COM ÁREA CONSTRUÍDA DE 2.001 A 5.000 M²</t>
  </si>
  <si>
    <t>ELABORAÇÃO DE PROJETO DE ADEQUAÇÃO DE ENTRADA DE ENERGIA ELÉTRICA JUNTO A CONCESSIONÁRIA, COM MEDIÇÃO EM BAIXA TENSÃO E DEMANDA ATÉ 75 KVA</t>
  </si>
  <si>
    <t>PROJETO EXECUTIVO DE ARQUITETURA EM FORMATO A1</t>
  </si>
  <si>
    <t>PROJETO EXECUTIVO DE ARQUITETURA EM FORMATO A0</t>
  </si>
  <si>
    <t>PROJETO EXECUTIVO DE ESTRUTURA EM FORMATO A1</t>
  </si>
  <si>
    <t>PROJETO EXECUTIVO DE ESTRUTURA EM FORMATO A0</t>
  </si>
  <si>
    <t>PROJETO EXECUTIVO DE INSTALAÇÕES HIDRÁULICAS EM FORMATO A1</t>
  </si>
  <si>
    <t>PROJETO EXECUTIVO DE INSTALAÇÕES HIDRÁULICAS EM FORMATO A0</t>
  </si>
  <si>
    <t>PROJETO EXECUTIVO DE INSTALAÇÕES ELÉTRICAS EM FORMATO A1</t>
  </si>
  <si>
    <t>PROJETO EXECUTIVO DE INSTALAÇÕES ELÉTRICAS EM FORMATO A0</t>
  </si>
  <si>
    <t>PROJETO EXECUTIVO DE CLIMATIZAÇÃO EM FORMATO A0</t>
  </si>
  <si>
    <t>TAXA DE MOBILIZAÇÃO E DESMOBILIZAÇÃO DE EQUIPAMENTOS PARA EXECUÇÃO DE SONDAGEM</t>
  </si>
  <si>
    <t>SONDAGEM DO TERRENO ROTATIVA EM SOLO</t>
  </si>
  <si>
    <t>TAXA DE MOBILIZAÇÃO E DESMOBILIZAÇÃO DE EQUIPAMENTOS PARA EXECUÇÃO DE LEVANTAMENTO TOPOGRÁFICO</t>
  </si>
  <si>
    <t>LEVANTAMENTO PLANIMÉTRICO CADASTRAL COM ÁREAS ATÉ 50% DE OCUPAÇÃO - ÁREA ATÉ 20.000 M² (MÍNIMO DE 3.500 M²)</t>
  </si>
  <si>
    <t>CONSTRUÇÃO PROVISÓRIA EM MADEIRA - FORNECIMENTO E MONTAGEM</t>
  </si>
  <si>
    <t>SANITÁRIO/VESTIÁRIO PROVISÓRIO EM ALVENARIA</t>
  </si>
  <si>
    <t>BANHEIRO QUÍMICO MODELO STANDARD, COM MANUTENÇÃO CONFORME EXIGÊNCIAS DA CETESB</t>
  </si>
  <si>
    <t>DESMOBILIZAÇÃO DE CONSTRUÇÃO PROVISÓRIA</t>
  </si>
  <si>
    <t>LOCAÇÃO DE CONTAINER TIPO ESCRITÓRIO COM 1 VASO SANITÁRIO, 1 LAVATÓRIO E 1 PONTO PARA CHUVEIRO - ÁREA MÍNIMA DE 13,80 M²</t>
  </si>
  <si>
    <t>LOCAÇÃO DE CONTAINER TIPO SANITÁRIO COM 2 VASOS SANITÁRIOS, 2 LAVATÓRIOS, 2 MICTÓRIOS E 4 PONTOS PARA CHUVEIRO - ÁREA MÍNIMA DE 13,80 M²</t>
  </si>
  <si>
    <t>LOCAÇÃO DE CONTAINER TIPO GUARITA - ÁREA MÍNIMA DE 4,60 M²</t>
  </si>
  <si>
    <t>PROTEÇÃO DE FACHADA COM TELA DE NYLON</t>
  </si>
  <si>
    <t>TAPUME FIXO PARA FECHAMENTO DE ÁREAS, COM PORTÃO</t>
  </si>
  <si>
    <t>LOCAÇÃO DE QUADROS METÁLICOS PARA PLATAFORMA DE PROTEÇÃO, INCLUSIVE O MADEIRAMENTO</t>
  </si>
  <si>
    <t>MONTAGEM E DESMONTAGEM DE ANDAIME TORRE METÁLICA COM ALTURA ATÉ 10 M</t>
  </si>
  <si>
    <t>MONTAGEM E DESMONTAGEM DE ANDAIME TUBULAR FACHADEIRO COM ALTURA ATÉ 10 M</t>
  </si>
  <si>
    <t>MONTAGEM E DESMONTAGEM DE ANDAIME TUBULAR FACHADEIRO COM ALTURA SUPERIOR A 10 M</t>
  </si>
  <si>
    <t>ANDAIME TORRE METÁLICO (1,5 X 1,5 M) COM PISO METÁLICO</t>
  </si>
  <si>
    <t>ANDAIME TUBULAR FACHADEIRO COM PISO METÁLICO E SAPATAS AJUSTÁVEIS</t>
  </si>
  <si>
    <t>PLACA DE IDENTIFICAÇÃO PARA OBRA</t>
  </si>
  <si>
    <t>LOCAÇÃO DE OBRA DE EDIFICAÇÃO</t>
  </si>
  <si>
    <t>CIMBRAMENTO TUBULAR METÁLICO</t>
  </si>
  <si>
    <t>MONTAGEM E DESMONTAGEM DE CIMBRAMENTO TUBULAR METÁLICO</t>
  </si>
  <si>
    <t>LIMPEZA MECANIZADA DO TERRENO, INCLUSIVE TRONCOS COM DIÂMETRO ACIMA DE 15 CM ATÉ 50 CM, COM CAMINHÃO À DISPOSIÇÃO DENTRO DA OBRA, ATÉ O RAIO DE 1 KM</t>
  </si>
  <si>
    <t>ESCAVAÇÃO E CARGA MECANIZADA EM SOLO DE 1ª CATEGORIA, EM CAMPO ABERTO</t>
  </si>
  <si>
    <t>CARREGAMENTO MECANIZADO DE SOLO DE 1ª E 2ª CATEGORIA</t>
  </si>
  <si>
    <t>TRANSPORTE DE SOLO DE 1ª E 2ª CATEGORIA POR CAMINHÃO PARA DISTÂNCIAS SUPERIORES AO 15° KM ATÉ O 20° KM</t>
  </si>
  <si>
    <t>TAXA DE DESTINAÇÃO DE RESÍDUO SÓLIDO EM ATERRO, TIPO SOLO/TERRA</t>
  </si>
  <si>
    <t>ESPALHAMENTO DE SOLO EM BOTA-FORA COM COMPACTAÇÃO SEM CONTROLE</t>
  </si>
  <si>
    <t>ESCAVAÇÃO MANUAL EM CAMPO ABERTO PARA TUBULÃO, FUSTE E/OU BASE</t>
  </si>
  <si>
    <t>TAXA DE MOBILIZAÇÃO E DESMOBILIZAÇÃO DE EQUIPAMENTOS PARA EXECUÇÃO DE TUBULÃO ESCAVADO MECANICAMENTE</t>
  </si>
  <si>
    <t>ESCAVAÇÃO MANUAL EM SOLO DE 1ª E 2ª CATEGORIA EM VALA OU CAVA ATÉ 1,5 M</t>
  </si>
  <si>
    <t>REATERRO MANUAL PARA SIMPLES REGULARIZAÇÃO SEM COMPACTAÇÃO</t>
  </si>
  <si>
    <t>CARGA MANUAL DE SOLO</t>
  </si>
  <si>
    <t>FORMA EM MADEIRA COMUM PARA FUNDAÇÃO</t>
  </si>
  <si>
    <t>FORMA EM COMPENSADO PARA ENCAMISAMENTO DE TUBULÃO</t>
  </si>
  <si>
    <t>ARMADURA EM BARRA DE AÇO CA-50 (A OU B) FYK = 500 MPA</t>
  </si>
  <si>
    <t>ARMADURA EM BARRA DE AÇO CA-60 (A OU B) FYK = 600 MPA</t>
  </si>
  <si>
    <t>ESTACA TIPO HÉLICE CONTÍNUA, DIÂMETRO DE 30 CM EM SOLO</t>
  </si>
  <si>
    <t>ESTACA TIPO HÉLICE CONTÍNUA, DIÂMETRO DE 50 CM EM SOLO</t>
  </si>
  <si>
    <t>ESTACA TIPO HÉLICE CONTÍNUA, DIÂMETRO DE 60 CM EM SOLO</t>
  </si>
  <si>
    <t>CONCRETO USINADO, FCK = 30 MPA - PARA BOMBEAMENTO EM ESTACA HÉLICE CONTÍNUA</t>
  </si>
  <si>
    <t>CONCRETO USINADO, FCK = 30 MPA - PARA BOMBEAMENTO</t>
  </si>
  <si>
    <t>LANÇAMENTO E ADENSAMENTO DE CONCRETO OU MASSA EM FUNDAÇÃO</t>
  </si>
  <si>
    <t>LASTRO DE CONCRETO IMPERMEABILIZADO</t>
  </si>
  <si>
    <t>FORMA EM MADEIRA COMUM PARA ESTRUTURA</t>
  </si>
  <si>
    <t>CONCRETO USINADO, FCK = 35 MPA - PARA BOMBEAMENTO</t>
  </si>
  <si>
    <t>LANÇAMENTO E ADENSAMENTO DE CONCRETO OU MASSA EM ESTRUTURA</t>
  </si>
  <si>
    <t>IMPERMEABILIZAÇÃO EM PINTURA DE ASFALTO OXIDADO COM SOLVENTES ORGÂNICOS, SOBRE MASSA</t>
  </si>
  <si>
    <t>IMPERMEABILIZAÇÃO EM ARGAMASSA POLIMÉRICA PARA UMIDADE E ÁGUA DE PERCOLAÇÃO</t>
  </si>
  <si>
    <t>IMPERMEABILIZAÇÃO EM MANTA ASFÁLTICA COM ARMADURA, TIPO III-B, ESPESSURA DE 3 MM</t>
  </si>
  <si>
    <t>APLICAÇÃO DE PAPEL KRAFT</t>
  </si>
  <si>
    <t>TELA EM POLIETILENO, MALHA HEXAGONAL DE 1/2´, PARA ARMADURA DE ARGAMASSA</t>
  </si>
  <si>
    <t>HIDROREPELENTE INCOLOR À BASE DE SILANO-SILOXANO OLIGOMÉRICO DISPERSO EM ÁGUA</t>
  </si>
  <si>
    <t>LONA PLÁSTICA EM POLIETILENO, 150 MICRAS, PARA CAMADA SEPARADORA DE PISO/PAVIMENTO</t>
  </si>
  <si>
    <t>ALVENARIA DE EMBASAMENTO EM BLOCO DE CONCRETO DE 14 X 19 X 39 CM - CLASSE A</t>
  </si>
  <si>
    <t>ALVENARIA DE EMBASAMENTO EM BLOCO DE CONCRETO DE 19 X 19 X 39 CM - CLASSE A</t>
  </si>
  <si>
    <t>ALVENARIA DE BLOCO DE CONCRETO DE VEDAÇÃO DE 14 CM - CLASSE C</t>
  </si>
  <si>
    <t>ALVENARIA DE BLOCO DE CONCRETO DE VEDAÇÃO DE 19 CM - CLASSE C</t>
  </si>
  <si>
    <t>VERGAS, CONTRAVERGAS E PILARETES DE CONCRETO ARMADO</t>
  </si>
  <si>
    <t>DIVISÓRIA EM PLACAS DE GESSO ACARTONADO, RESISTÊNCIA AO FOGO 30 MINUTOS, ESPESSURA 100/70MM - 1ST / 1ST</t>
  </si>
  <si>
    <t>LÃ DE VIDRO E/OU LÃ DE ROCHA COM ESPESSURA DE 2´</t>
  </si>
  <si>
    <t>DIVISÓRIA EM PLACAS DE GRANITO COM ESPESSURA DE 3 CM</t>
  </si>
  <si>
    <t>DIVISÓRIA SANITÁRIA EM PAINEL LAMINADO MELAMÍNICO ESTRUTURAL COM PERFIS EM ALUMÍNIO, INCLUSIVE FERRAGEM COMPLETA PARA VÃO DE PORTA</t>
  </si>
  <si>
    <t>FORNECIMENTO E MONTAGEM DE ESTRUTURA EM AÇO ASTM-A36, SEM PINTURA</t>
  </si>
  <si>
    <t>TELHAMENTO EM CHAPA DE AÇO PRÉ-PINTADA, TIPO SANDUÍCHE, ESPESSURA DE 0,50MM, COM LÃ DE ROCHA</t>
  </si>
  <si>
    <t>ARGAMASSA DE REGULARIZAÇÃO E/OU PROTEÇÃO</t>
  </si>
  <si>
    <t>REGULARIZAÇÃO DE PISO COM NATA DE CIMENTO E ADESIVO DE ALTO DESEMPENHO</t>
  </si>
  <si>
    <t>REVESTIMENTO EM PORCELANATO ESMALTADO POLIDO PARA ÁREA INTERNA E AMBIENTE COM TRÁFEGO MÉDIO, GRUPO DE ABSORÇÃO BIA, ASSENTADO COM ARGAMASSA COLANTE INDUSTRIALIZADA, REJUNTADO</t>
  </si>
  <si>
    <t>REVESTIMENTO VINÍLICO, ESPESSURA DE 3,2 MM, PARA TRÁFEGO INTENSO, COM IMPERMEABILIZANTE ACRÍLICO</t>
  </si>
  <si>
    <t>REVESTIMENTO VINÍLICO ANTIESTÁTICO ACÚSTICO, ESPESSURA DE 5 MM, COM IMPERMEABILIZANTE ACRÍLICO</t>
  </si>
  <si>
    <t>PISO EM PLACAS DE GRANILITE, ACABAMENTO ENCERADO</t>
  </si>
  <si>
    <t>CIMENTADO DESEMPENADO E ALISADO COM CORANTE (QUEIMADO)</t>
  </si>
  <si>
    <t>REVESTIMENTO EM PLACA CERÂMICA EXTRUDADA DE ALTA RESISTÊNCIA QUÍMICA E MECÂNICA, ESPESSURA ENTRE 9 E 10 MM, ASSENTADO COM ARGAMASSA INDUSTRIALIZADA DE ALTA ADERÊNCIA</t>
  </si>
  <si>
    <t>REVESTIMENTO SINTÉTICO DE BORRACHA OU PVC COLORIDO, PARA SINALIZAÇÃO TÁTIL DE ALERTA / DIRECIONAL - COLADO</t>
  </si>
  <si>
    <t>RODAPÉ EM GRANITO, ESPESSURA DE 2 CM E ALTURA DE 7,1 CM ATÉ 10 CM, ACABAMENTO POLIDO</t>
  </si>
  <si>
    <t>RODAPÉ HOSPITALAR FLEXÍVEL EM PVC PARA PISO VINÍLICO, ESPESSURA DE 2 MM E ALTURA DE 7,5 CM, COM IMPERMEABILIZANTE ACRÍLICO</t>
  </si>
  <si>
    <t>RODAPÉ EM PLACA CERÂMICA ESMALTADA PEI-5 PARA ÁREA INTERNA, GRUPO DE ABSORÇÃO BIIB, RESISTÊNCIA QUÍMICA B, ASSENTADO COM ARGAMASSA COLANTE INDUSTRIALIZADA</t>
  </si>
  <si>
    <t>RODAPÉ EM PORCELANATO ESMALTADO POLIDO PARA ÁREA INTERNA E AMBIENTE COM TRÁFEGO MÉDIO, GRUPO DE ABSORÇÃO BIA, ASSENTADO COM ARGAMASSA COLANTE INDUSTRIALIZADA, REJUNTADO</t>
  </si>
  <si>
    <t>REVESTIMENTO EM PLACA CERÂMICA ESMALTADA, TIPO MONOPOROSA, ASSENTADO E REJUNTADO COM ARGAMASSA INDUSTRIALIZADA</t>
  </si>
  <si>
    <t>ISOLAMENTO ACÚSTICO EM PLACAS DE ESPUMA SEMIRRÍGIDA INCOMBUSTÍVEL, COM SUPERFÍCIE EM CUNHAS ANECÓICAS, ESPESSURA DE 50 MM</t>
  </si>
  <si>
    <t>REVESTIMENTO EM PASTILHA DE PORCELANA NATURAL OU ESMALTADA DE 2,5X2,5 CM, ASSENTADO E REJUNTADO COM ARGAMASSA COLANTE INDUSTRIALIZADA</t>
  </si>
  <si>
    <t>REVESTIMENTO EM GRANITO LAVADO TIPO FULGET USO EXTERNO, EM FAIXAS ATÉ 40 CM</t>
  </si>
  <si>
    <t>FRISO PARA JUNTA DE DILATAÇÃO EM REVESTIMENTO DE GRANITO LAVADO TIPO FULGET</t>
  </si>
  <si>
    <t>REVESTIMENTO EM GRANITO LAVADO TIPO FULGET USO EXTERNO</t>
  </si>
  <si>
    <t>PEITORIL E/OU SOLEIRA EM GRANITO, ESPESSURA DE 2 CM E LARGURA ATÉ 20 CM, ACABAMENTO POLIDO</t>
  </si>
  <si>
    <t>PEITORIL E/OU SOLEIRA EM GRANITO, ESPESSURA DE 2 CM E LARGURA DE 21 CM ATÉ 30 CM, ACABAMENTO POLIDO</t>
  </si>
  <si>
    <t>FORRO EM PAINÉIS DE GESSO ACARTONADO, ESPESSURA DE 12,5MM, FIXO</t>
  </si>
  <si>
    <t>FORRO EM PAINÉIS DE GESSO ACARTONADO, ACABAMENTO LISO COM PELÍCULA EM PVC - REMOVÍVEL</t>
  </si>
  <si>
    <t>FORRO EM FIBRA MINERAL NRC 0.50, REVESTIDO EM LÁTEX</t>
  </si>
  <si>
    <t>FORRO MODULAR REMOVÍVEL EM PVC DE 618MM X 1243MM</t>
  </si>
  <si>
    <t>PORTA EM LAMINADO FENÓLICO MELAMÍNICO COM ACABAMENTO LISO, BATENTE METÁLICO - 70 X 210 CM</t>
  </si>
  <si>
    <t>PORTA EM LAMINADO FENÓLICO MELAMÍNICO COM ACABAMENTO LISO, BATENTE METÁLICO - 80 X 210 CM</t>
  </si>
  <si>
    <t>PORTA EM LAMINADO FENÓLICO MELAMÍNICO COM ACABAMENTO LISO, BATENTE METÁLICO - 90 X 210 CM</t>
  </si>
  <si>
    <t>PORTA EM LAMINADO FENÓLICO MELAMÍNICO COM ACABAMENTO LISO, BATENTE METÁLICO - 120 X 210 CM</t>
  </si>
  <si>
    <t>PORTA LISA DE CORRER SUSPENSA EM MADEIRA COM BATENTE</t>
  </si>
  <si>
    <t>PORTA DE ENTRADA DE ABRIR EM ALUMÍNIO, SOB MEDIDA</t>
  </si>
  <si>
    <t>FERRAGEM COMPLETA COM MAÇANETA TIPO ALAVANCA, PARA PORTA INTERNA COM 1 FOLHA</t>
  </si>
  <si>
    <t>FERRAGEM COMPLETA COM MAÇANETA TIPO ALAVANCA, PARA PORTA INTERNA COM 2 FOLHAS</t>
  </si>
  <si>
    <t>MOLA AÉREA PARA PORTA, COM ESFORÇO ACIMA DE 50 KG ATÉ 60 KG</t>
  </si>
  <si>
    <t>DOBRADIÇA EM LATÃO CROMADO REFORÇADA DE 3 1/2" X 3", PARA PORTA DE ATÉ 35 KG</t>
  </si>
  <si>
    <t>REVESTIMENTO EM CHAPA DE AÇO INOXIDÁVEL PARA PROTEÇÃO DE PORTAS, ALTURA DE 40 CM</t>
  </si>
  <si>
    <t>BARRA ANTIPÂNICO DE SOBREPOR E MAÇANETA LIVRE PARA PORTA DE 1 FOLHA</t>
  </si>
  <si>
    <t>VISOR FIXO E REQUADRO DE MADEIRA PARA PORTA, PARA RECEBER VIDRO</t>
  </si>
  <si>
    <t>ACRÉSCIMO DE VISOR COMPLETO EM PORTA DE MADEIRA</t>
  </si>
  <si>
    <t>PORTA CORTA-FOGO CLASSE P.90, COM BARRA ANTIPÂNICO NUMA FACE E MAÇANETA NA OUTRA, COMPLETA</t>
  </si>
  <si>
    <t>FECHADURA TIPO ALAVANCA COM CHAVE PARA PORTA CORTA-FOGO</t>
  </si>
  <si>
    <t>PORTA DE ENTRADA DE CORRER EM ALUMÍNIO, SOB MEDIDA</t>
  </si>
  <si>
    <t>EQUIPAMENTO AUTOMATIZADOR DE PORTAS DESLIZANTES PARA FOLHA DUPLA</t>
  </si>
  <si>
    <t>CAIXILHO FIXO EM ALUMÍNIO, SOB MEDIDA - BRANCO</t>
  </si>
  <si>
    <t>CAIXILHO EM ALUMÍNIO MAXIM-AR COM VIDRO - BRANCO</t>
  </si>
  <si>
    <t>CAIXILHO EM ALUMÍNIO BASCULANTE COM VIDRO - BRANCO</t>
  </si>
  <si>
    <t>CAIXILHO EM ALUMÍNIO PARA PELE DE VIDRO, TIPO FACHADA</t>
  </si>
  <si>
    <t>BRISE METÁLICO FIXO EM CHAPA LISA ALUZINC PRÉ-PINTADA, FORMATO OGIVA, LÂMINA FRONTAL DE 200MM</t>
  </si>
  <si>
    <t>VIDRO MULTILAMINADO DE ALTA SEGURANÇA, PROTEÇÃO BALÍSTICA NÍVEL III</t>
  </si>
  <si>
    <t>CAIXILHO TIPO GUICHÊ EM CHAPA DE AÇO</t>
  </si>
  <si>
    <t>VIDRO LISO LAMINADO INCOLOR DE 8 MM</t>
  </si>
  <si>
    <t>PELÍCULA DE CONTROLE SOLAR REFLETIVA NA COR PRATA, APLICADO EM VIDROS</t>
  </si>
  <si>
    <t>ESPELHO COMUM DE 3 MM COM MOLDURA EM ALUMÍNIO</t>
  </si>
  <si>
    <t>CORRIMÃO DUPLO EM TUBO DE AÇO INOXIDÁVEL ESCOVADO, COM DIÂMETRO DE 1 1/2´ E MONTANTES COM DIÂMETRO DE 2´</t>
  </si>
  <si>
    <t>CORRIMÃO, BATE-MACA OU PROTETOR DE PAREDE EM PVC, COM AMORTECIMENTO À IMPACTO</t>
  </si>
  <si>
    <t>VIDRO LAMINADO TEMPERADO INCOLOR DE 16 MM</t>
  </si>
  <si>
    <t>CALHA, RUFO, AFINS EM CHAPA GALVANIZADA Nº 24 - CORTE 0,50 M</t>
  </si>
  <si>
    <t>CALHA, RUFO, AFINS EM CHAPA GALVANIZADA Nº 24 - CORTE 1,00 M</t>
  </si>
  <si>
    <t>BATE-MACA OU PROTETOR DE PAREDE CURVO EM PVC, COM AMORTECIMENTO À IMPACTO, ALTURA DE 200 MM</t>
  </si>
  <si>
    <t>ESCADA MARINHEIRO COM GUARDA CORPO (EM AÇO GALVANIZADO)</t>
  </si>
  <si>
    <t>PORTÃO DE FERRO PERFILADO, TIPO PARQUE</t>
  </si>
  <si>
    <t>PROTETOR DE PAREDE OU BATE-MACA EM PVC FLEXÍVEL, COM AMORTECIMENTO À IMPACTO, ALTURA DE 150 MM</t>
  </si>
  <si>
    <t>CANTONEIRA ADESIVA EM VINIL DE ALTO IMPACTO</t>
  </si>
  <si>
    <t>REVESTIMENTO EM PLACA DE ALUMÍNIO COMPOSTO "ACM", ESPESSURA DE 4 MM E ACABAMENTO EM PVDF</t>
  </si>
  <si>
    <t>CHAPISCO</t>
  </si>
  <si>
    <t>EMBOÇO DESEMPENADO COM ESPUMA DE POLIÉSTER</t>
  </si>
  <si>
    <t>REBOCO</t>
  </si>
  <si>
    <t>MASSA CORRIDA A BASE DE PVA</t>
  </si>
  <si>
    <t>MASSA CORRIDA À BASE DE RESINA ACRÍLICA</t>
  </si>
  <si>
    <t>TINTA ACRÍLICA ANTIMOFO EM MASSA, INCLUSIVE PREPARO</t>
  </si>
  <si>
    <t>TINTA ACRÍLICA EM MASSA, INCLUSIVE PREPARO</t>
  </si>
  <si>
    <t>EPÓXI EM MASSA, INCLUSIVE PREPARO</t>
  </si>
  <si>
    <t>VERNIZ ACRÍLICO</t>
  </si>
  <si>
    <t>CABO DE COBRE FLEXÍVEL DE 2,5 MM², ISOLAMENTO 0,6/1KV - ISOLAÇÃO HEPR 90°C</t>
  </si>
  <si>
    <t>CABO DE COBRE FLEXÍVEL DE 4 MM², ISOLAMENTO 0,6/1KV - ISOLAÇÃO HEPR 90°C</t>
  </si>
  <si>
    <t>CABO DE COBRE FLEXÍVEL DE 6 MM², ISOLAMENTO 0,6/1KV - ISOLAÇÃO HEPR 90°C</t>
  </si>
  <si>
    <t>CABO DE COBRE FLEXÍVEL DE 10 MM², ISOLAMENTO 0,6/1KV - ISOLAÇÃO HEPR 90°C</t>
  </si>
  <si>
    <t>CABO DE COBRE FLEXÍVEL DE 16 MM², ISOLAMENTO 0,6/1KV - ISOLAÇÃO HEPR 90°C</t>
  </si>
  <si>
    <t>CABO DE COBRE FLEXÍVEL DE 25 MM², ISOLAMENTO 0,6/1KV - ISOLAÇÃO HEPR 90°C</t>
  </si>
  <si>
    <t>CABO DE COBRE FLEXÍVEL DE 35 MM², ISOLAMENTO 0,6/1KV - ISOLAÇÃO HEPR 90°C</t>
  </si>
  <si>
    <t>CABO DE COBRE FLEXÍVEL DE 50 MM², ISOLAMENTO 0,6/1KV - ISOLAÇÃO HEPR 90°C</t>
  </si>
  <si>
    <t>CABO DE COBRE FLEXÍVEL DE 70 MM², ISOLAMENTO 0,6/1KV - ISOLAÇÃO HEPR 90°C</t>
  </si>
  <si>
    <t>CABO DE COBRE FLEXÍVEL DE 95 MM², ISOLAMENTO 0,6/1KV - ISOLAÇÃO HEPR 90°C</t>
  </si>
  <si>
    <t>CABO DE COBRE FLEXÍVEL DE 120 MM², ISOLAMENTO 0,6/1KV - ISOLAÇÃO HEPR 90°C</t>
  </si>
  <si>
    <t>CABO DE COBRE FLEXÍVEL DE 150 MM², ISOLAMENTO 0,6/1 KV - ISOLAÇÃO HEPR 90°C</t>
  </si>
  <si>
    <t>CABO DE COBRE FLEXÍVEL DE 185 MM², ISOLAMENTO 0,6/1KV - ISOLAÇÃO HEPR 90°C</t>
  </si>
  <si>
    <t>CABO DE COBRE FLEXÍVEL DE 240 MM², ISOLAMENTO 0,6/1KV - ISOLAÇÃO HEPR 90°C</t>
  </si>
  <si>
    <t>TOMADA RJ 45 PARA REDE DE DADOS, COM PLACA</t>
  </si>
  <si>
    <t>TOMADA 2P+T DE 10 A - 250 V, COMPLETA</t>
  </si>
  <si>
    <t>TOMADA 2P+T DE 20 A - 250 V, COMPLETA</t>
  </si>
  <si>
    <t>CONJUNTO 2 TOMADAS 2P+T DE 10 A, COMPLETO</t>
  </si>
  <si>
    <t>CONJUNTO 1 INTERRUPTOR SIMPLES E 1 TOMADA 2P+T DE 10 A, COMPLETO</t>
  </si>
  <si>
    <t>CAIXA DE TOMADA EM ALUMÍNIO PARA PISO 4´ X 4´</t>
  </si>
  <si>
    <t>LUMINÁRIA LED REDONDA DE EMBUTIR COM DIFUSOR TRANSLÚCIDO, 4000 K, FLUXO LUMINOSO DE 800 A 1060 LM, POTÊNCIA DE 9 W A 12 W</t>
  </si>
  <si>
    <t>LUMINÁRIA LED QUADRADA DE SOBREPOR COM DIFUSOR PRISMÁTICO TRANSLÚCIDO, 4000 K, FLUXO LUMINOSO DE 1363 A 1800 LM, POTÊNCIA DE 15 W A 24 W</t>
  </si>
  <si>
    <t>LUMINÁRIA BLINDADA DE SOBREPOR OU PENDENTE EM CALHA FECHADA, PARA 2 LÂMPADAS FLUORESCENTES DE 32 W/36 W/40 W</t>
  </si>
  <si>
    <t>LUMINÁRIA LED RETANGULAR DE SOBREPOR COM DIFUSOR TRANSLÚCIDO, 4000 K, FLUXO LUMINOSO DE 3690 A 4800 LM, POTÊNCIA DE 35 W A 41 W</t>
  </si>
  <si>
    <t>LUMINÁRIA COM CORPO EM TUBO DE ALUMÍNIO TIPO BALIZADOR PARA USO EXTERNO</t>
  </si>
  <si>
    <t>LUMINÁRIA BLINDADA TIPO ARANDELA DE 45º E 90º, PARA LÂMPADA LED</t>
  </si>
  <si>
    <t>LUMINÁRIA RETANGULAR FECHADA PARA ILUMINAÇÃO EXTERNA EM POSTE, TIPO PÉTALA GRANDE</t>
  </si>
  <si>
    <t>SUPORTE TUBULAR DE FIXAÇÃO EM POSTE PARA 1 LUMINÁRIA TIPO PÉTALA</t>
  </si>
  <si>
    <t>POSTE TELECÔNICO EM AÇO SAE 1010/1020 GALVANIZADO A FOGO, COM ESPERA PARA UMA LUMINÁRIA, ALTURA DE 3,00 M</t>
  </si>
  <si>
    <t>LÂMPADA LED TUBULAR T8 COM BASE G13, DE 1850 ATÉ 2000 IM - 18 A 20 W</t>
  </si>
  <si>
    <t>LÂMPADA LED TUBULAR T8 COM BASE G13, DE 3400 ATÉ 4000 IM - 36 A 40 W</t>
  </si>
  <si>
    <t>INTERRUPTOR COM 1 TECLA SIMPLES E PLACA</t>
  </si>
  <si>
    <t>INTERRUPTOR COM 2 TECLAS SIMPLES E PLACA</t>
  </si>
  <si>
    <t>INTERRUPTOR COM 3 TECLAS SIMPLES E PLACA</t>
  </si>
  <si>
    <t>INTERRUPTOR COM 1 TECLA PARALELO E PLACA</t>
  </si>
  <si>
    <t>SENSOR DE PRESENÇA INFRAVERMELHO PASSIVO E MICROONDAS, ALCANCE DE 12 M - SEM FIO</t>
  </si>
  <si>
    <t>BLOCO AUTÔNOMO DE ILUMINAÇÃO DE EMERGÊNCIA LED, COM AUTONOMIA MÍNIMA DE 3 HORAS, FLUXO LUMINOSO DE 2.000 ATÉ 3.000 LÚMENS, EQUIPADO COM 2 FARÓIS</t>
  </si>
  <si>
    <t>ELETRODUTO DE PVC CORRUGADO FLEXÍVEL LEVE, DIÂMETRO EXTERNO DE 25 MM</t>
  </si>
  <si>
    <t>ELETRODUTO GALVANIZADO CONFORME NBR13057 -  1 1/4´ COM ACESSÓRIOS</t>
  </si>
  <si>
    <t>ELETRODUTO GALVANIZADO CONFORME NBR13057 -  1 1/2´ COM ACESSÓRIOS</t>
  </si>
  <si>
    <t>ELETRODUTO GALVANIZADO CONFORME NBR13057 -  2´ COM ACESSÓRIOS</t>
  </si>
  <si>
    <t>ELETRODUTO GALVANIZADO CONFORME NBR13057 -  2 1/2´ COM ACESSÓRIOS</t>
  </si>
  <si>
    <t>ELETRODUTO GALVANIZADO CONFORME NBR13057 -  3´ COM ACESSÓRIOS</t>
  </si>
  <si>
    <t>ELETRODUTO GALVANIZADO CONFORME NBR13057 -  4´ COM ACESSÓRIOS</t>
  </si>
  <si>
    <t>ELETRODUTO CORRUGADO EM POLIETILENO DE ALTA DENSIDADE, DN= 100 MM, COM ACESSÓRIOS</t>
  </si>
  <si>
    <t>CONDULETE METÁLICO DE 3/4´</t>
  </si>
  <si>
    <t>CONDULETE METÁLICO DE 1´</t>
  </si>
  <si>
    <t>CONDULETE METÁLICO DE 1 1/4´</t>
  </si>
  <si>
    <t>CONDULETE METÁLICO DE 1 1/2´</t>
  </si>
  <si>
    <t>CONDULETE METÁLICO DE 2´</t>
  </si>
  <si>
    <t>CONDULETE METÁLICO DE 2 1/2´</t>
  </si>
  <si>
    <t>CONDULETE METÁLICO DE 3´</t>
  </si>
  <si>
    <t>CONDULETE METÁLICO DE 4´</t>
  </si>
  <si>
    <t>ELETROCALHA LISA GALVANIZADA A FOGO, 50 X 50 MM, COM ACESSÓRIOS</t>
  </si>
  <si>
    <t>ELETROCALHA LISA GALVANIZADA A FOGO, 100 X 50 MM, COM ACESSÓRIOS</t>
  </si>
  <si>
    <t>ELETROCALHA LISA GALVANIZADA A FOGO, 150 X 50 MM, COM ACESSÓRIOS</t>
  </si>
  <si>
    <t>ELETROCALHA LISA GALVANIZADA A FOGO, 200 X 50 MM, COM ACESSÓRIOS</t>
  </si>
  <si>
    <t>ELETROCALHA LISA GALVANIZADA A FOGO, 300 X 100 MM, COM ACESSÓRIOS</t>
  </si>
  <si>
    <t>TAMPA DE ENCAIXE PARA ELETROCALHA, GALVANIZADA A FOGO, L= 50 MM</t>
  </si>
  <si>
    <t>TAMPA DE ENCAIXE PARA ELETROCALHA, GALVANIZADA A FOGO, L= 100 MM</t>
  </si>
  <si>
    <t>TAMPA DE ENCAIXE PARA ELETROCALHA, GALVANIZADA A FOGO, L= 150 MM</t>
  </si>
  <si>
    <t>TAMPA DE ENCAIXE PARA ELETROCALHA, GALVANIZADA A FOGO, L= 200 MM</t>
  </si>
  <si>
    <t>TAMPA DE ENCAIXE PARA ELETROCALHA, GALVANIZADA A FOGO, L= 300 MM</t>
  </si>
  <si>
    <t>PERFILADO PERFURADO 38 X 38 MM EM CHAPA 14 PRÉ-ZINCADA, COM ACESSÓRIOS</t>
  </si>
  <si>
    <t>SUPORTE PARA ELETROCALHA, GALVANIZADO A FOGO, 50X50 MM</t>
  </si>
  <si>
    <t>SUPORTE PARA ELETROCALHA, GALVANIZADO A FOGO, 100X50 MM</t>
  </si>
  <si>
    <t>LUVA DE COURO PARA PROTEÇÃO DE LUVA ISOLANTE</t>
  </si>
  <si>
    <t>SELA PARA CRUZETA DE MADEIRA</t>
  </si>
  <si>
    <t>QUADRO DE DISTRIBUIÇÃO UNIVERSAL DE EMBUTIR, PARA DISJUNTORES 34 DIN / 24 BOLT-ON - 150 A - SEM COMPONENTES</t>
  </si>
  <si>
    <t>QUADRO DE DISTRIBUIÇÃO UNIVERSAL DE EMBUTIR, PARA DISJUNTORES 56 DIN / 40 BOLT-ON - 225 A - SEM COMPONENTES</t>
  </si>
  <si>
    <t>QUADRO DE DISTRIBUIÇÃO UNIVERSAL DE EMBUTIR, PARA DISJUNTORES 70 DIN / 50 BOLT-ON - 225 A - SEM COMPONENTES</t>
  </si>
  <si>
    <t>CUBÍCULO DE MÉDIA TENSÃO, PARA USO AO TEMPO, CLASSE 24 KV</t>
  </si>
  <si>
    <t>PAINEL AUTOPORTANTE EM CHAPA DE AÇO, COM PROTEÇÃO MÍNIMA IP 54 - SEM COMPONENTES</t>
  </si>
  <si>
    <t>BARRAMENTO DE COBRE NU</t>
  </si>
  <si>
    <t>BASE DE FUSÍVEL TRIPOLAR DE 15 KV</t>
  </si>
  <si>
    <t>FUSÍVEL TIPO HH PARA 15 KV DE 2,5 A ATÉ 50 A</t>
  </si>
  <si>
    <t>DISJUNTOR EM CAIXA ABERTA TRIPOLAR EXTRAÍVEL, 500 V DE 3200 A, COM ACESSÓRIOS</t>
  </si>
  <si>
    <t>DISJUNTOR TERMOMAGNÉTICO, UNIPOLAR 127/220 V, CORRENTE DE 10 A ATÉ 30 A</t>
  </si>
  <si>
    <t>DISJUNTOR TERMOMAGNÉTICO, UNIPOLAR 127/220 V, CORRENTE DE 35 A ATÉ 50 A</t>
  </si>
  <si>
    <t>DISJUNTOR TERMOMAGNÉTICO, BIPOLAR 220/380 V, CORRENTE DE 10 A ATÉ 50 A</t>
  </si>
  <si>
    <t>DISJUNTOR TERMOMAGNÉTICO, BIPOLAR 220/380 V, CORRENTE DE 60 A ATÉ 100 A</t>
  </si>
  <si>
    <t>DISJUNTOR TERMOMAGNÉTICO, TRIPOLAR 220/380 V, CORRENTE DE 10 A ATÉ 50 A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</si>
  <si>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</si>
  <si>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 VCA, CORRENTE DE 700 A ATÉ 800 A</t>
  </si>
  <si>
    <t>DISJUNTOR EM CAIXA MOLDADA, TÉRMICO E MAGNÉTICO AJUSTÁVEIS, TRIPOLAR 1600/690 V, FAIXA DE AJUSTE DE 1000 ATÉ 1600 A</t>
  </si>
  <si>
    <t>DISJUNTOR FIXO PVO TRIFÁSICO, 17,5 KV, 630 A X 350 MVA, 50/60 HZ, COM ACESSÓRIOS</t>
  </si>
  <si>
    <t>MINI-DISJUNTOR TERMOMAGNÉTICO, BIPOLAR 220/380 V, CORRENTE DE 10 A ATÉ 32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</si>
  <si>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</si>
  <si>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</si>
  <si>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CHAVE SECCIONADORA SOB CARGA, TRIPOLAR, ACIONAMENTO ROTATIVO, COM PROLONGADOR, SEM PORTA-FUSÍVEL, DE 160 A</t>
  </si>
  <si>
    <t>ISOLADOR TIPO ROLDANA PARA BAIXA TENSÃO DE 76 X 79 MM</t>
  </si>
  <si>
    <t>ISOLADOR TIPO DISCO PARA 15 KV DE 6´ - 150 MM</t>
  </si>
  <si>
    <t>ISOLADOR PEDESTAL PARA 25 KV</t>
  </si>
  <si>
    <t>DISPOSITIVO DIFERENCIAL RESIDUAL DE 25 A X 30 MA - 2 POLOS</t>
  </si>
  <si>
    <t>DISPOSITIVO DIFERENCIAL RESIDUAL DE 40 A X 30 MA - 2 POLOS</t>
  </si>
  <si>
    <t>INVERSOR DE FREQUÊNCIA PARA VARIAÇÃO DE VELOCIDADE EM MOTORES, POTÊNCIA DE 0,25 A 175 CV</t>
  </si>
  <si>
    <t>SUPRESSOR DE SURTO MONOFÁSICO, CORRENTE NOMINAL 20 KA, IMAX. DE SURTO 50 ATÉ 80 KA</t>
  </si>
  <si>
    <t>DISPOSITIVO DE PROTEÇÃO CONTRA SURTO, 4 POLOS, SUPORTABILIDADE &lt;= 2,5 KV, 3F+N, UN ATÉ 240/415V, CURVA DE ENSAIO 8/20µS, IN=20KA/40KA - CLASSE 2</t>
  </si>
  <si>
    <t>CONTATOR DE POTÊNCIA 220 A - 2NA+2NF</t>
  </si>
  <si>
    <t>CONTATOR AUXILIAR - 2NA+2NF</t>
  </si>
  <si>
    <t>RELÉ SUPERVISOR TRIFÁSICO CONTRA FALTA DE FASE, INVERSÃO DE FASE E MÍNIMA TENSÃO</t>
  </si>
  <si>
    <t>CHAVE COMUTADORA/SELETORA COM 1 POLO E 3 POSIÇÕES PARA 63 A</t>
  </si>
  <si>
    <t>CAIXA DE MEDIÇÃO EXTERNA TIPO ´N´ (1300 X 1200 X 270) MM, PADRÃO CONCESSIONÁRIAS</t>
  </si>
  <si>
    <t>CHAVE COMUTADORA/SELETORA COM 1 POLO E 2 POSIÇÕES PARA 25 A</t>
  </si>
  <si>
    <t>BOTÃO DE COMANDO DUPLO SEM SINALIZADOR</t>
  </si>
  <si>
    <t>ALARME SONORO BITONAL 220 V PARA PAINEL DE COMANDO</t>
  </si>
  <si>
    <t>PRESSOSTATO DIFERENCIAL AJUSTÁVEL MECÂNICO, MONTAGEM INFERIOR COM DIÂMETRO DE 1/2" E/OU 1/4", FAIXA DE OPERAÇÃO ATÉ 16 BAR</t>
  </si>
  <si>
    <t>MESA CONTROLADORA HÍBRIDA PARA ATÉ 32 CÂMERAS IPS, COM TECLADO E JOYSTICK, COMPATÍVEL COM SISTEMA DE CFTV, IP OU ANALÓGICO</t>
  </si>
  <si>
    <t>GRUPO GERADOR COM POTÊNCIA DE 563/513 KVA, VARIAÇÃO DE + OU - 10% - COMPLETO</t>
  </si>
  <si>
    <t>CAIXA PORTA LUVAS EM MADEIRA, COM TAMPA</t>
  </si>
  <si>
    <t>TAPETE DE BORRACHA ISOLANTE ELÉTRICO DE 1000 X 1000 MM</t>
  </si>
  <si>
    <t>TRANSFORMADOR DE POTÊNCIA TRIFÁSICO DE 500 KVA, CLASSE 15 KV, A SECO COM CABINE</t>
  </si>
  <si>
    <t>TRANSFORMADOR DE POTÊNCIA TRIFÁSICO DE 5 KVA, CLASSE 0,6 KV, A SECO COM CABINE</t>
  </si>
  <si>
    <t>TRANSFORMADOR DE POTÊNCIA TRIFÁSICO DE 7,5 KVA, CLASSE 0,6 KV, A SECO COM CABINE</t>
  </si>
  <si>
    <t>ELETRODUTO GALVANIZADO A QUENTE CONFORME NBR6323 - 1 1/2´ COM ACESSÓRIOS</t>
  </si>
  <si>
    <t>CABO PARA REDE U/UTP 23 AWG COM 4 PARES - CATEGORIA 6A</t>
  </si>
  <si>
    <t>CONECTOR RJ-45 FÊMEA - CATEGORIA 6</t>
  </si>
  <si>
    <t>CAIXA DE PROTEÇÃO PARA TRANSFORMADOR DE CORRENTE, (1000 X 750 X 300) MM, PADRÃO CONCESSIONÁRIAS</t>
  </si>
  <si>
    <t>ELETRODUTO GALVANIZADO A QUENTE CONFORME NBR6323 - 3/4´ - COM ACESSÓRIOS</t>
  </si>
  <si>
    <t>CAIXA DE PASSAGEM EM CHAPA, COM TAMPA PARAFUSADA, 100 X 100 X 80 MM</t>
  </si>
  <si>
    <t>CAIXA EM PVC DE 4´ X 4´</t>
  </si>
  <si>
    <t>SISTEMA DE ALARME PNE COM INDICADOR AUDIOVISUAL, SISTEMA SEM FIO (WIRELESS), PARA PESSOAS COM MOBILIDADE REDUZIDA OU CADEIRANTE</t>
  </si>
  <si>
    <t>CAIXA EM PVC DE 4´ X 2´</t>
  </si>
  <si>
    <t>PLACA DE 4´ X 2´</t>
  </si>
  <si>
    <t>QUADRO TELEBRÁS DE SOBREPOR DE 800 X 800 X 120 MM</t>
  </si>
  <si>
    <t>CABO ÓPTICO MULTIMODO, 6 FIBRAS, 50/125 µM - USO INTERNO/EXTERNO</t>
  </si>
  <si>
    <t>SUPORTE FIXO PARA TRANSFORMADORES DE POTENCIAL</t>
  </si>
  <si>
    <t>CAIXA SUBTERRÂNEA DE ENTRADA DE TELEFONIA, TIPO R1 (550 X 350 X 550) MM, PADRÃO TELEBRÁS, COM TAMPA</t>
  </si>
  <si>
    <t>PATCH PANEL DE 24 PORTAS - CATEGORIA 6</t>
  </si>
  <si>
    <t>PATCH CORDS DE 2,00 OU 3,00 M - RJ-45 / RJ-45 - CATEGORIA 6A</t>
  </si>
  <si>
    <t>RACK FECHADO DE PISO PADRÃO METÁLICO, 19 X 44 US X 770 MM</t>
  </si>
  <si>
    <t>VARA PARA MANOBRA EM CABINE EM FIBRA DE VIDRO, PARA TENSÃO ATÉ 36 KV</t>
  </si>
  <si>
    <t>CRUZETA DE MADEIRA DE 2400 MM</t>
  </si>
  <si>
    <t>BANDEJA FIXA PARA RACK, 19´ X 800 MM</t>
  </si>
  <si>
    <t>CALHA DE AÇO COM 8 TOMADAS 2P+T - 250 V, COM CABO</t>
  </si>
  <si>
    <t>GUIA ORGANIZADORA DE CABOS PARA RACK, 19´ 2 U</t>
  </si>
  <si>
    <t>PAINEL FRONTAL CEGO - 19´ X 2 U</t>
  </si>
  <si>
    <t>SWITCH GIGABIT PARA SERVIDOR CENTRAL COM 24 PORTAS FRONTAIS E 4 PORTAS SFP, CAPACIDADE 10 / 100 / 1000 MBPS</t>
  </si>
  <si>
    <t>SWITCH GIGABIT 24 PORTAS COM CAPACIDADE DE 10/100/1000/MBPS</t>
  </si>
  <si>
    <t>CABO TORCIDO FLEXÍVEL DE 2 X 2,5 MM², ISOLAÇÃO EM PVC ANTICHAMA</t>
  </si>
  <si>
    <t>CORDÃO ÓPTICO DUPLEX, MULTIMODO COM CONECTOR LC/LC - 2,5 M</t>
  </si>
  <si>
    <t>CABO COAXIAL TIPO RG 59</t>
  </si>
  <si>
    <t>MODULADOR DE CANAIS VHF / UHF / CATV / CFTV</t>
  </si>
  <si>
    <t>AMPLIFICADOR DE LINHA VHF / UHF COM CONECTOR DE F-50 DB</t>
  </si>
  <si>
    <t>INSTALAÇÃO DE CÂMERA FIXA PARA CFTV</t>
  </si>
  <si>
    <t>CÂMERA FIXA COLORIDA TIPO BULLET, PARA ÁREAS INTERNAS E EXTERNAS - 1,3 MP</t>
  </si>
  <si>
    <t>CENTRAL PABX HÍBRIDA DE TELEFONIA PARA 8 LINHAS TRONCO E 128 RAMAIS ANALÓGICO E DIGITAL, COM RECURSOS PBX NETWORKING</t>
  </si>
  <si>
    <t>CENTRAL DE ALARME MICROPROCESSADA, PARA ATÉ 125 ZONAS</t>
  </si>
  <si>
    <t>HASTE DE ATERRAMENTO DE 5/8´ X 3 M</t>
  </si>
  <si>
    <t>CABO DE COBRE NU, TÊMPERA MOLE, CLASSE 2, DE 35 MM²</t>
  </si>
  <si>
    <t>CABO DE COBRE NU, TÊMPERA MOLE, CLASSE 2, DE 50 MM²</t>
  </si>
  <si>
    <t>CAIXA DE PROTEÇÃO DOS BORNES DO MEDIDOR, (300 X 250 X 90) MM, PADRÃO CONCESSIONÁRIAS</t>
  </si>
  <si>
    <t>LUVA ISOLANTE DE BORRACHA, ACIMA DE 10 ATÉ 20 KV</t>
  </si>
  <si>
    <t>SOLDA EXOTÉRMICA CONEXÃO CABO-HASTE EM T, BITOLA DO CABO DE 50MM² A 95MM² PARA HASTE DE 5/8" E 3/4"</t>
  </si>
  <si>
    <t>SOLDA EXOTÉRMICA CONEXÃO CABO-CABO HORIZONTAL EM T, BITOLA DO CABO DE 16-16MM² A 50-35MM², 70-35MM² E 95-35MM²</t>
  </si>
  <si>
    <t>TAMPA PARA CAIXA DE INSPEÇÃO CILÍNDRICA, AÇO GALVANIZADO</t>
  </si>
  <si>
    <t>CAIXA DE INSPEÇÃO DO TERRA CILÍNDRICA EM PVC RÍGIDO, DIÂMETRO DE 300 MM - H= 400 MM</t>
  </si>
  <si>
    <t>CAPTOR TIPO TERMINAL AÉREO, H= 300 MM, DIÂMETRO DE 1/4´ EM COBRE</t>
  </si>
  <si>
    <t>CONECTOR SPLIT-BOLT PARA CABO DE 35 MM², LATÃO, SIMPLES</t>
  </si>
  <si>
    <t>SUPORTE PARA FIXAÇÃO DE TERMINAL AÉREO E/OU DE CABO DE COBRE NU, COM BASE ONDULADA</t>
  </si>
  <si>
    <t>TERMINAL DE COMPRESSÃO PARA CABO DE 2,5 MM²</t>
  </si>
  <si>
    <t>TERMINAL DE PRESSÃO/COMPRESSÃO PARA CABO DE 6 ATÉ 10 MM²</t>
  </si>
  <si>
    <t>TERMINAL DE PRESSÃO/COMPRESSÃO PARA CABO DE 16 MM²</t>
  </si>
  <si>
    <t>TERMINAL DE PRESSÃO/COMPRESSÃO PARA CABO DE 25 MM²</t>
  </si>
  <si>
    <t>TERMINAL DE PRESSÃO/COMPRESSÃO PARA CABO DE 35 MM²</t>
  </si>
  <si>
    <t>TERMINAL DE PRESSÃO/COMPRESSÃO PARA CABO DE 50 MM²</t>
  </si>
  <si>
    <t>TERMINAL DE PRESSÃO/COMPRESSÃO PARA CABO DE 70 MM²</t>
  </si>
  <si>
    <t>TERMINAL DE PRESSÃO/COMPRESSÃO PARA CABO DE 95 MM²</t>
  </si>
  <si>
    <t>TERMINAL DE PRESSÃO/COMPRESSÃO PARA CABO DE 120 MM²</t>
  </si>
  <si>
    <t>TERMINAL DE PRESSÃO/COMPRESSÃO PARA CABO DE 150 MM²</t>
  </si>
  <si>
    <t>TERMINAL DE PRESSÃO/COMPRESSÃO PARA CABO DE 185 MM²</t>
  </si>
  <si>
    <t>TERMINAL DE PRESSÃO/COMPRESSÃO PARA CABO DE 240 MM²</t>
  </si>
  <si>
    <t>CAPTOR TIPO FRANKLIN, H= 300 MM, 4 PONTOS, 1 DESCIDA, ACABAMENTO CROMADO</t>
  </si>
  <si>
    <t>MASTRO SIMPLES GALVANIZADO DE DIÂMETRO 2´</t>
  </si>
  <si>
    <t>TERMINAL MODULAR (MUFLA) UNIPOLAR EXTERNO PARA CABO ATÉ 70 MM²/15 KV</t>
  </si>
  <si>
    <t>PARA-RAIOS DE DISTRIBUIÇÃO, CLASSE 15 KV/5 KA, COMPLETO, ENCAPSULADO COM POLÍMERO</t>
  </si>
  <si>
    <t>ENTRADA COMPLETA DE ÁGUA COM ABRIGO E REGISTRO DE GAVETA, DN= 2´</t>
  </si>
  <si>
    <t>CONJUNTO MOTOR-BOMBA (CENTRÍFUGA) 20 CV, MONOESTÁGIO TRIFÁSICO, HMAN= 62 A 90 MCA, Q= 21,1 A 43,8 M³/H</t>
  </si>
  <si>
    <t>CONJUNTO MOTOR-BOMBA (CENTRÍFUGA) 5 CV, MONOESTÁGIO, HMAN= 24 A 33 MCA, Q= 41,6 A 35,2 M³/H</t>
  </si>
  <si>
    <t>CONJUNTO MOTOR-BOMBA (CENTRÍFUGA) 7,5 CV, MULTIESTÁGIO, HMAN= 30 A 80 MCA, Q= 21,6 A 12,0 M³/H</t>
  </si>
  <si>
    <t>ELABORAÇÃO DE PROJETO DE SISTEMA DE ESTAÇÃO COMPACTA DE TRATAMENTO DE ESGOTO PARA VAZÃO MÁXIMA HORÁRIA 12 L/S E ATENDIMENTO CLASSE II, ASSESSORIA, DOCUMENTAÇÃO E APROVAÇÃO NA CETESB</t>
  </si>
  <si>
    <t>TUBO DE PVC RÍGIDO SOLDÁVEL MARROM, DN= 25 MM, (3/4´), INCLUSIVE CONEXÕES</t>
  </si>
  <si>
    <t>TUBO DE PVC RÍGIDO SOLDÁVEL MARROM, DN= 32 MM, (1´), INCLUSIVE CONEXÕES</t>
  </si>
  <si>
    <t>TUBO DE PVC RÍGIDO SOLDÁVEL MARROM, DN= 40 MM, (1 1/4´), INCLUSIVE CONEXÕES</t>
  </si>
  <si>
    <t>TUBO DE PVC RÍGIDO SOLDÁVEL MARROM, DN= 50 MM, (1 1/2´), INCLUSIVE CONEXÕES</t>
  </si>
  <si>
    <t>TUBO DE PVC RÍGIDO SOLDÁVEL MARROM, DN= 60 MM, (2´), INCLUSIVE CONEXÕES</t>
  </si>
  <si>
    <t>TUBO DE PVC RÍGIDO SOLDÁVEL MARROM, DN= 75 MM, (2 1/2´), INCLUSIVE CONEXÕES</t>
  </si>
  <si>
    <t>TUBO DE PVC RÍGIDO SOLDÁVEL MARROM, DN= 85 MM, (3´), INCLUSIVE CONEXÕES</t>
  </si>
  <si>
    <t>TUBO DE PVC RÍGIDO SOLDÁVEL MARROM, DN= 110 MM, (4´),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</si>
  <si>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</si>
  <si>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</si>
  <si>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</si>
  <si>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TUBO DE PVC RÍGIDO PXB COM VIROLA E ANEL DE BORRACHA, LINHA ESGOTO SÉRIE REFORÇADA ´R´, DN= 100 MM, INCLUSIVE CONEXÕES</t>
  </si>
  <si>
    <t>TUBO DE PVC RÍGIDO BRANCO PXB COM VIROLA E ANEL DE BORRACHA, LINHA ESGOTO SÉRIE NORMAL, DN= 100 MM, INCLUSIVE CONEXÕES</t>
  </si>
  <si>
    <t>TUBO DE PVC RÍGIDO PXB COM VIROLA E ANEL DE BORRACHA, LINHA ESGOTO SÉRIE REFORÇADA ´R´, DN= 50 MM, INCLUSIVE CONEXÕES</t>
  </si>
  <si>
    <t>TUBO DE PVC RÍGIDO PXB COM VIROLA E ANEL DE BORRACHA, LINHA ESGOTO SÉRIE REFORÇADA ´R´, DN= 75 MM, INCLUSIVE CONEXÕES</t>
  </si>
  <si>
    <t>TUBO DE PVC RÍGIDO PXB COM VIROLA E ANEL DE BORRACHA, LINHA ESGOTO SÉRIE REFORÇADA ´R´. DN= 150 MM, INCLUSIVE CONEXÕES</t>
  </si>
  <si>
    <t>TUBO PVC RÍGIDO, TIPO COLETOR ESGOTO, JUNTA ELÁSTICA, DN= 200 MM, INCLUSIVE CONEXÕES</t>
  </si>
  <si>
    <t>TUBO PVC RÍGIDO, TIPO COLETOR ESGOTO, JUNTA ELÁSTICA, DN= 250 MM, INCLUSIVE CONEXÕES</t>
  </si>
  <si>
    <t>TUBO PVC RÍGIDO, TIPO COLETOR ESGOTO, JUNTA ELÁSTICA, DN= 300 MM, INCLUSIVE CONEXÕES</t>
  </si>
  <si>
    <t>TUBO PVC RÍGIDO, TIPO COLETOR ESGOTO, JUNTA ELÁSTICA, DN= 400 MM, INCLUSIVE CONEXÕES</t>
  </si>
  <si>
    <t>TUBO DE COBRE CLASSE A, DN= 15MM (1/2´), INCLUSIVE CONEXÕES</t>
  </si>
  <si>
    <t>TUBO DE COBRE CLASSE A, DN= 22MM (3/4´), INCLUSIVE CONEXÕES</t>
  </si>
  <si>
    <t>TUBO DE COBRE CLASSE A, DN= 28MM (1´), INCLUSIVE CONEXÕES</t>
  </si>
  <si>
    <t>TUBO DE COBRE CLASSE A, DN= 35MM (1 1/4´), INCLUSIVE CONEXÕES</t>
  </si>
  <si>
    <t>TUBO DE COBRE CLASSE A, DN= 42MM (1 1/2´), INCLUSIVE CONEXÕES</t>
  </si>
  <si>
    <t>TUBO DE COBRE CLASSE A, DN= 54MM (2´), INCLUSIVE CONEXÕES</t>
  </si>
  <si>
    <t>TUBO DE COBRE CLASSE A, DN= 66MM (2 1/2´), INCLUSIVE CONEXÕES</t>
  </si>
  <si>
    <t>TUBO DE COBRE CLASSE A, DN= 79MM (3´), INCLUSIVE CONEXÕES</t>
  </si>
  <si>
    <t>TUBO DE COBRE CLASSE A, DN= 104MM (4´), INCLUSIVE CONEXÕES</t>
  </si>
  <si>
    <t>TUBO EM POLIETILENO DE ALTA DENSIDADE CORRUGADO PERFURADO, DN= 4´, INCLUSIVE CONEXÕES</t>
  </si>
  <si>
    <t>TUBO EM FERRO FUNDIDO COM PONTA E PONTA, PREDIAL SMU, DN= 100 MM</t>
  </si>
  <si>
    <t>TUBO EM FERRO FUNDIDO COM PONTA E PONTA, PREDIAL SMU, DN= 150 MM</t>
  </si>
  <si>
    <t>ISOLAMENTO TÉRMICO EM POLIETILENO EXPANDIDO, ESPESSURA DE 5 MM, PARA TUBULAÇÃO DE 1/2´ (15 MM)</t>
  </si>
  <si>
    <t>ISOLAMENTO TÉRMICO EM POLIETILENO EXPANDIDO, ESPESSURA DE 5 MM, PARA TUBULAÇÃO DE 3/4´ (22 MM)</t>
  </si>
  <si>
    <t>ISOLAMENTO TÉRMICO EM POLIETILENO EXPANDIDO, ESPESSURA DE 5 MM, PARA TUBULAÇÃO DE 1´ (28 MM)</t>
  </si>
  <si>
    <t>ISOLAMENTO TÉRMICO EM POLIETILENO EXPANDIDO, ESPESSURA DE 10 MM, PARA TUBULAÇÃO DE 1 1/4´ (35 MM)</t>
  </si>
  <si>
    <t>ISOLAMENTO TÉRMICO EM ESPUMA ELASTOMÉRICA, ESPESSURA DE 19 A 26 MM, PARA TUBULAÇÃO DE 3 1/2´ (COBRE) OU 3´ (FERRO)</t>
  </si>
  <si>
    <t>ISOLAMENTO TÉRMICO EM ESPUMA ELASTOMÉRICA, ESPESSURA DE 19 A 26 MM, PARA TUBULAÇÃO DE 4´ (FERRO)</t>
  </si>
  <si>
    <t>VÁLVULA DE RETENÇÃO HORIZONTAL EM BRONZE, DN= 2 1/2´</t>
  </si>
  <si>
    <t>VÁLVULA DE RETENÇÃO HORIZONTAL EM BRONZE, DN= 1´</t>
  </si>
  <si>
    <t>VÁLVULA DE RETENÇÃO VERTICAL EM BRONZE, DN= 1 1/4´</t>
  </si>
  <si>
    <t>COLETOR EM ALUMÍNIO PARA SISTEMA DE AQUECIMENTO SOLAR COM ÁREA COLETORA ATÉ 2,00 M²</t>
  </si>
  <si>
    <t>RESERVATÓRIO TÉRMICO HORIZONTAL EM AÇO INOXIDÁVEL AISI 304, CAPACIDADE DE 500 LITROS</t>
  </si>
  <si>
    <t>CAIXA SIFONADA DE PVC RÍGIDO DE 100 X 150 X 50 MM, COM GRELHA</t>
  </si>
  <si>
    <t>CAIXA SIFONADA DE PVC RÍGIDO DE 150 X 150 X 50 MM, COM GRELHA</t>
  </si>
  <si>
    <t>RALO SECO EM FERRO FUNDIDO, 100 X 165 X 50 MM, COM GRELHA METÁLICA SAÍDA VERTICAL</t>
  </si>
  <si>
    <t>SIFÃO PLÁSTICO COM COPO, RÍGIDO, DE 1 1/4´ X 2´</t>
  </si>
  <si>
    <t>CAIXA DE GORDURA PREMOLDADA COM TAMPA - CAPACIDADE 18 LITROS</t>
  </si>
  <si>
    <t>RALO SECO EM PVC RÍGIDO DE 100 X 40 MM, COM GRELHA</t>
  </si>
  <si>
    <t>CAIXA SIFONADA DE PVC RÍGIDO DE 150 X 185 X 75 MM, COM GRELHA</t>
  </si>
  <si>
    <t>RALO SIFONADO EM FERRO FUNDIDO DE 150 X 240 X 75 MM, COM GRELHA</t>
  </si>
  <si>
    <t>CAIXA DE GORDURA EM ALVENARIA, 600 X 600 X 600 MM</t>
  </si>
  <si>
    <t>VÁLVULA DE ESFERA MONOBLOCO EM LATÃO, PASSAGEM PLENA, ACIONAMENTO COM ALAVANCA, DN= 3/4´</t>
  </si>
  <si>
    <t>VÁLVULA DE ESFERA MONOBLOCO EM LATÃO, PASSAGEM PLENA, ACIONAMENTO COM ALAVANCA, DN= 1´</t>
  </si>
  <si>
    <t>TORNEIRA DE BOIA, TIPO REGISTRO AUTOMÁTICO DE ENTRADA, DN= 3´</t>
  </si>
  <si>
    <t>TUBO GALVANIZADO SEM COSTURA SCHEDULE 40, DN= 1 1/4´, INCLUSIVE CONEXÕES</t>
  </si>
  <si>
    <t>REGISTRO DE PRESSÃO EM LATÃO FUNDIDO CROMADO COM CANOPLA, DN= 3/4´ - LINHA ESPECIAL</t>
  </si>
  <si>
    <t>REGISTRO DE GAVETA EM LATÃO FUNDIDO SEM ACABAMENTO, DN= 2 1/2´</t>
  </si>
  <si>
    <t>RESERVATÓRIO METÁLICO CILÍNDRICO HORIZONTAL - CAPACIDADE DE 10.000 LITROS</t>
  </si>
  <si>
    <t>SISTEMA DE TRATAMENTO DE EFLUENTE POR REATOR ANAERÓBIO (UASB) E FILTRO AERÓBIO (FAS), PARA OBRAS DE SEGURANÇA COM VAZÃO MÁXIMA HORÁRIA 12 L/S</t>
  </si>
  <si>
    <t>TUBO DE CONCRETO (PS-1), DN= 300MM</t>
  </si>
  <si>
    <t>TUBO DE CONCRETO (PS-2), DN= 500MM</t>
  </si>
  <si>
    <t>POÇO DE VISITA DE 1,60 X 1,60 X 1,60 M - TIPO PMSP</t>
  </si>
  <si>
    <t>BOCA DE LEÃO SIMPLES TIPO PMSP COM GRELHA</t>
  </si>
  <si>
    <t>TUBO GALVANIZADO DN= 2 1/2´, INCLUSIVE CONEXÕES</t>
  </si>
  <si>
    <t>TUBO GALVANIZADO DN= 3´, INCLUSIVE CONEXÕES</t>
  </si>
  <si>
    <t>TUBO GALVANIZADO DN= 4´, INCLUSIVE CONEXÕES</t>
  </si>
  <si>
    <t>TUBO GALVANIZADO SEM COSTURA SCHEDULE 40, DN= 3´, INCLUSIVE CONEXÕES</t>
  </si>
  <si>
    <t>TUBO GALVANIZADO SEM COSTURA SCHEDULE 40, DN= 4´, INCLUSIVE CONEXÕES</t>
  </si>
  <si>
    <t>REGISTRO DE GAVETA EM LATÃO FUNDIDO SEM ACABAMENTO, DN= 1´</t>
  </si>
  <si>
    <t>REGISTRO DE GAVETA EM LATÃO FUNDIDO SEM ACABAMENTO, DN= 1 1/4´</t>
  </si>
  <si>
    <t>REGISTRO DE GAVETA EM LATÃO FUNDIDO SEM ACABAMENTO, DN= 1 1/2´</t>
  </si>
  <si>
    <t>REGISTRO DE GAVETA EM LATÃO FUNDIDO SEM ACABAMENTO, DN= 2´</t>
  </si>
  <si>
    <t>REGISTRO DE GAVETA EM LATÃO FUNDIDO SEM ACABAMENTO, DN= 3´</t>
  </si>
  <si>
    <t>REGISTRO DE GAVETA EM LATÃO FUNDIDO SEM ACABAMENTO, DN= 4´</t>
  </si>
  <si>
    <t>REGISTRO DE GAVETA EM LATÃO FUNDIDO CROMADO COM CANOPLA, DN= 3/4´ - LINHA ESPECIAL</t>
  </si>
  <si>
    <t>REGISTRO DE GAVETA EM LATÃO FUNDIDO CROMADO COM CANOPLA, DN= 1´ - LINHA ESPECIAL</t>
  </si>
  <si>
    <t>REGISTRO DE GAVETA EM LATÃO FUNDIDO SEM ACABAMENTO, DN= 3/4´</t>
  </si>
  <si>
    <t>REGISTRO DE GAVETA EM LATÃO FUNDIDO CROMADO COM CANOPLA, DN= 1 1/2´ - LINHA ESPECIAL</t>
  </si>
  <si>
    <t>VÁLVULA GLOBO ANGULAR DE 45° EM BRONZE, DN= 2 1/2´</t>
  </si>
  <si>
    <t>EXTINTOR SOBRE RODAS DE GÁS CARBÔNICO - CAPACIDADE DE 25 KG</t>
  </si>
  <si>
    <t>EXTINTOR MANUAL DE PÓ QUÍMICO SECO BC - CAPACIDADE DE 4 KG</t>
  </si>
  <si>
    <t>EXTINTOR MANUAL DE PÓ QUÍMICO SECO 20 BC - CAPACIDADE DE 12 KG</t>
  </si>
  <si>
    <t>EXTINTOR SOBRE RODAS DE PÓ QUÍMICO SECO BC - CAPACIDADE DE 20 KG</t>
  </si>
  <si>
    <t>EXTINTOR MANUAL DE ÁGUA PRESSURIZADA - CAPACIDADE DE 10 LITROS</t>
  </si>
  <si>
    <t>EXTINTOR MANUAL DE GÁS CARBÔNICO 5 BC - CAPACIDADE DE 6 KG</t>
  </si>
  <si>
    <t>TAMPÃO DE ENGATE RÁPIDO EM LATÃO, DN= 2 1/2´, COM CORRENTE</t>
  </si>
  <si>
    <t>CHAVE PARA CONEXÃO DE ENGATE RÁPIDO</t>
  </si>
  <si>
    <t>ABRIGO DE HIDRANTE DE 2 1/2´ COMPLETO - INCLUSIVE MANGUEIRA DE 30 M (2 X 15 M)</t>
  </si>
  <si>
    <t>ABRIGO PARA REGISTRO DE RECALQUE TIPO COLUNA, COMPLETO - INCLUSIVE TUBULAÇÕES E VÁLVULAS</t>
  </si>
  <si>
    <t>SIRENE AUDIOVISUAL TIPO ENDEREÇÁVEL</t>
  </si>
  <si>
    <t>DETECTOR ÓPTICO DE FUMAÇA COM BASE ENDEREÇÁVEL</t>
  </si>
  <si>
    <t>ACIONADOR MANUAL QUEBRA-VIDRO ENDEREÇÁVEL</t>
  </si>
  <si>
    <t>MÓDULO ISOLADOR, MÓDULO ENDEREÇADOR PARA AUDIOVISUAL</t>
  </si>
  <si>
    <t>BACIA SIFONADA DE LOUÇA PARA PESSOAS COM MOBILIDADE REDUZIDA - CAPACIDADE DE 6 LITROS</t>
  </si>
  <si>
    <t>BACIA SIFONADA DE LOUÇA SEM TAMPA, COM SAÍDA HORIZONTAL - 6 LITROS</t>
  </si>
  <si>
    <t>MICTÓRIO DE LOUÇA SIFONADO AUTO ASPIRANTE</t>
  </si>
  <si>
    <t>TAMPA DE PLÁSTICO PARA BACIA SANITÁRIA</t>
  </si>
  <si>
    <t>LAVATÓRIO DE LOUÇA SEM COLUNA</t>
  </si>
  <si>
    <t>LAVATÓRIO DE LOUÇA COM COLUNA</t>
  </si>
  <si>
    <t>LAVATÓRIO DE LOUÇA PARA CANTO SEM COLUNA PARA PESSOAS COM MOBILIDADE REDUZIDA</t>
  </si>
  <si>
    <t>TANQUE DE LOUÇA COM COLUNA DE 30 LITROS</t>
  </si>
  <si>
    <t>CUBA DE LOUÇA DE EMBUTIR OVAL</t>
  </si>
  <si>
    <t>CUBA EM AÇO INOXIDÁVEL SIMPLES DE 465X300X140MM</t>
  </si>
  <si>
    <t>TORNEIRA DE MESA AUTOMÁTICA, ACIONAMENTO HIDROMECÂNICO, EM LATÃO CROMADO, DN= 1/2´OU 3/4´</t>
  </si>
  <si>
    <t>TORNEIRA CURTA COM ROSCA PARA USO GERAL, EM LATÃO FUNDIDO CROMADO, DN= 3/4´</t>
  </si>
  <si>
    <t>TORNEIRA DE MESA PARA PIA COM BICA MÓVEL E AREJADOR EM LATÃO FUNDIDO CROMADO</t>
  </si>
  <si>
    <t>TORNEIRA DE MESA PARA LAVATÓRIO, ACIONAMENTO HIDROMECÂNICO COM ALAVANCA, REGISTRO INTEGRADO REGULADOR DE VAZÃO, EM LATÃO CROMADO, DN= 1/2´</t>
  </si>
  <si>
    <t>DUCHA HIGIÊNICA CROMADA</t>
  </si>
  <si>
    <t>DUCHA CROMADA SIMPLES</t>
  </si>
  <si>
    <t>MISTURADOR TERMOSTATO PARA CHUVEIRO OU DUCHA, ACABAMENTO CROMADO</t>
  </si>
  <si>
    <t>ACABAMENTO CROMADO PARA REGISTRO</t>
  </si>
  <si>
    <t>SIFÃO DE METAL CROMADO DE 1 1/2´ X 2´</t>
  </si>
  <si>
    <t>SIFÃO DE METAL CROMADO DE 1´ X 1 1/2´</t>
  </si>
  <si>
    <t>VÁLVULA DE METAL CROMADO DE 1 1/2´</t>
  </si>
  <si>
    <t>VÁLVULA DE METAL CROMADO DE 1´</t>
  </si>
  <si>
    <t>VÁLVULA DE DESCARGA ANTIVANDALISMO, DN= 1 1/2´</t>
  </si>
  <si>
    <t>VÁLVULA DE MICTÓRIO ANTIVANDALISMO, DN= 3/4´</t>
  </si>
  <si>
    <t>TUBO DE LIGAÇÃO PARA MICTÓRIO, DN= 1/2´</t>
  </si>
  <si>
    <t>ENGATE FLEXÍVEL METÁLICO DN= 1/2´</t>
  </si>
  <si>
    <t>LAVATÓRIO COLETIVO EM AÇO INOXIDÁVEL</t>
  </si>
  <si>
    <t>BARRA DE APOIO RETA, PARA PESSOAS COM MOBILIDADE REDUZIDA, EM TUBO DE AÇO INOXIDÁVEL DE 1 1/2´ X 800 MM</t>
  </si>
  <si>
    <t>BARRA DE APOIO LATERAL PARA LAVATÓRIO, PARA PESSOAS COM MOBILIDADE REDUZIDA, EM TUBO DE AÇO INOXIDÁVEL DE 1.1/4", COMPRIMENTO 25 A 30 CM</t>
  </si>
  <si>
    <t>ASSENTO ARTICULADO PARA BANHO, EM ALUMÍNIO COM PINTURA EPÓXI DE 700 X 450 MM</t>
  </si>
  <si>
    <t>DISPENSER PAPEL HIGIÊNICO EM ABS PARA ROLÃO 300 / 600 M, COM VISOR</t>
  </si>
  <si>
    <t>SABONETEIRA TIPO DISPENSER, PARA REFIL DE 800 ML</t>
  </si>
  <si>
    <t>DISPENSER TOALHEIRO EM ABS, PARA FOLHAS</t>
  </si>
  <si>
    <t>TAMPO/BANCADA EM GRANITO, COM FRONTÃO, ESPESSURA DE 2 CM, ACABAMENTO POLIDO</t>
  </si>
  <si>
    <t>TAMPO/BANCADA EM CONCRETO ARMADO, REVESTIDO EM AÇO INOXIDÁVEL FOSCO POLIDO</t>
  </si>
  <si>
    <t>VÁLVULA DE ESFERA MONOBLOCO EM LATÃO, PASSAGEM PLENA, ACIONAMENTO COM ALAVANCA, DN= 1/2´</t>
  </si>
  <si>
    <t>VÁLVULA DE ESFERA MONOBLOCO EM LATÃO, PASSAGEM PLENA, ACIONAMENTO COM ALAVANCA, DN= 1.1/4´</t>
  </si>
  <si>
    <t>RESFRIADORA DE LÍQUIDOS (CHILLER), COM COMPRESSOR E CONDENSAÇÃO À AR, CAPACIDADE DE 120 TR</t>
  </si>
  <si>
    <t>CONJUNTO MOTOR-BOMBA (CENTRÍFUGA) 2 CV, MONOESTÁGIO, HMAN= 12 A 27 MCA, Q= 25 A 8 M³/H</t>
  </si>
  <si>
    <t>CONJUNTO MOTOR-BOMBA (CENTRÍFUGA) 15 CV, MONOESTÁGIO, HMAN= 30 A 60 MCA, Q= 82 A 20 M³/H</t>
  </si>
  <si>
    <t>CONJUNTO MOTOR-BOMBA (CENTRÍFUGA) 30 CV, MONOESTÁGIO, HMAN= 20 A 50 MCA, Q= 197 A 112 M³/H</t>
  </si>
  <si>
    <t>CONJUNTO MOTOR-BOMBA (CENTRÍFUGA) 20 CV, MONOESTÁGIO, HMAN= 40 A 70 MCA, Q= 76 A 28 M³/H</t>
  </si>
  <si>
    <t>TUBO DE AÇO CARBONO PRETO SEM COSTURA SCHEDULE 40, DN= 1´ - INCLUSIVE CONEXÕES</t>
  </si>
  <si>
    <t>TUBO DE AÇO CARBONO PRETO SEM COSTURA SCHEDULE 40, DN= 1 1/4´ - INCLUSIVE CONEXÕES</t>
  </si>
  <si>
    <t>TUBO DE AÇO CARBONO PRETO SEM COSTURA SCHEDULE 40, DN= 1 1/2´ - INCLUSIVE CONEXÕES</t>
  </si>
  <si>
    <t>TUBO DE AÇO CARBONO PRETO SEM COSTURA SCHEDULE 40, DN= 2´ - INCLUSIVE CONEXÕES</t>
  </si>
  <si>
    <t>TUBO DE AÇO CARBONO PRETO SEM COSTURA SCHEDULE 40, DN= 2 1/2´ - INCLUSIVE CONEXÕES</t>
  </si>
  <si>
    <t>TUBO DE AÇO CARBONO PRETO SEM COSTURA SCHEDULE 40, DN= 3´ - INCLUSIVE CONEXÕES</t>
  </si>
  <si>
    <t>TUBO DE AÇO CARBONO PRETO SEM COSTURA SCHEDULE 40, DN= 4´ - INCLUSIVE CONEXÕES</t>
  </si>
  <si>
    <t>TUBO DE AÇO CARBONO PRETO SEM COSTURA SCHEDULE 40, DN= 6´ - INCLUSIVE CONEXÕES</t>
  </si>
  <si>
    <t>DUTO EM CHAPA DE AÇO GALVANIZADO</t>
  </si>
  <si>
    <t>ABERTURA E PREPARO DE CAIXA ATÉ 40 CM, COMPACTAÇÃO DO SUBLEITO MÍNIMO DE 95% DO PN E TRANSPORTE ATÉ O RAIO DE 1 KM</t>
  </si>
  <si>
    <t>COLCHÃO DE AREIA</t>
  </si>
  <si>
    <t>PAVIMENTAÇÃO EM LAJOTA DE CONCRETO 35 MPA, ESPESSURA 8 CM, TIPOS: RAQUETE, RETANGULAR, SEXTAVADO E 16 FACES, COM REJUNTE EM AREIA</t>
  </si>
  <si>
    <t>LASTRO DE PEDRA BRITADA</t>
  </si>
  <si>
    <t>CONCRETO USINADO NÃO ESTRUTURAL MÍNIMO 150 KG CIMENTO / M³</t>
  </si>
  <si>
    <t>LANÇAMENTO E ADENSAMENTO DE CONCRETO OU MASSA POR BOMBEAMENTO</t>
  </si>
  <si>
    <t>LONA PLÁSTICA PRETA - USO GERAL</t>
  </si>
  <si>
    <t>BASE EM CONCRETO COM FCK DE 25 MPA, PARA GUIAS, SARJETAS OU SARJETÕES</t>
  </si>
  <si>
    <t>GUIA PRÉ-MOLDADA RETA TIPO PMSP 100 - FCK 25 MPA</t>
  </si>
  <si>
    <t>GUIA PRÉ-MOLDADA CURVA TIPO PMSP 100 - FCK 25 MPA</t>
  </si>
  <si>
    <t>SARJETA OU SARJETÃO MOLDADO NO LOCAL, TIPO PMSP EM CONCRETO COM FCK 20 MPA</t>
  </si>
  <si>
    <t>PLACA DE IDENTIFICAÇÃO PARA ESTACIONAMENTO, COM DESENHO UNIVERSAL DE ACESSIBILIDADE, TIPO PEDESTAL</t>
  </si>
  <si>
    <t>SINALIZAÇÃO COM PICTOGRAMA PARA VAGA DE ESTACIONAMENTO, COM FAIXAS DEMARCATÓRIAS</t>
  </si>
  <si>
    <t>FAIXA ELEVADA PARA TRAVESSIA DE PEDESTRES EM MASSA ASFÁLTICA - LOMBOFAIXA DE VIAS COM EXECUÇÃO DE RECAPEAMENTO</t>
  </si>
  <si>
    <t>BORRACHA CLORADA PARA FAIXAS DEMARCATÓRIAS</t>
  </si>
  <si>
    <t>PISO EM LADRILHO HIDRÁULICO PODOTÁTIL VÁRIAS CORES, ASSENTADO COM ARGAMASSA MISTA</t>
  </si>
  <si>
    <t>ARMADURA EM TELA SOLDADA DE AÇO</t>
  </si>
  <si>
    <t>LIMPEZA E REGULARIZAÇÃO DE ÁREAS PARA AJARDINAMENTO (JARDINS E CANTEIROS)</t>
  </si>
  <si>
    <t>TERRA VEGETAL ORGÂNICA COMUM</t>
  </si>
  <si>
    <t>PLANTIO DE GRAMA SÃO CARLOS EM PLACAS (JARDINS E CANTEIROS)</t>
  </si>
  <si>
    <t>ARBUSTO AZALÉA - H= 0,60 A 0,80 M</t>
  </si>
  <si>
    <t>ARBUSTO MORÉIA - H= 0,50 M</t>
  </si>
  <si>
    <t>ARBUSTO ALAMANDA - H= 0,60 A 0,80 M</t>
  </si>
  <si>
    <t>ARBUSTO CURCÚLIGO - H= 0,60 A 0,80 M</t>
  </si>
  <si>
    <t>ÁRVORE ORNAMENTAL TIPO MANACÁ-DA-SERRA - H= 2,00 M</t>
  </si>
  <si>
    <t>PLACA COMEMORATIVA EM AÇO INOXIDÁVEL ESCOVADO</t>
  </si>
  <si>
    <t>PLACA DE IDENTIFICAÇÃO EM ACRÍLICO COM TEXTO EM VINIL</t>
  </si>
  <si>
    <t>PLACA DE SINALIZAÇÃO EM PVC PARA AMBIENTES</t>
  </si>
  <si>
    <t>LIMPEZA FINAL DA OBRA</t>
  </si>
  <si>
    <t>LIMPEZA COMPLEMENTAR E ESPECIAL DE VIDROS</t>
  </si>
  <si>
    <t>QTA</t>
  </si>
  <si>
    <t>AMBULATÓRIO MÉDICO DE ESPECIALIDADES DE MARÍLIA</t>
  </si>
  <si>
    <t>CONSTRUÇÃO DO AMBULATÓRIO MÉDICO DE ESPECIALIDADES DE  MARÍLIA</t>
  </si>
  <si>
    <t>LASTRO DE BRITA</t>
  </si>
  <si>
    <t>COMPANHIA DE DESENVOLVIMENTO HABITACIONAL E URBANO</t>
  </si>
  <si>
    <t>DO ESTADO DE SÃO PAULO</t>
  </si>
  <si>
    <t>BOLETIM REFERENCIAL DE CUSTOS - TABELA DE SERVIÇOS</t>
  </si>
  <si>
    <t>SEM DESONERAÇÃO</t>
  </si>
  <si>
    <t>Versão 198</t>
  </si>
  <si>
    <t>Data Base:</t>
  </si>
  <si>
    <t>MAIO/25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</si>
  <si>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</si>
  <si>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</si>
  <si>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</si>
  <si>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</si>
  <si>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</si>
  <si>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</si>
  <si>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</si>
  <si>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</si>
  <si>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</si>
  <si>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</si>
  <si>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</si>
  <si>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</si>
  <si>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</si>
  <si>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</si>
  <si>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</si>
  <si>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</si>
  <si>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</si>
  <si>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</si>
  <si>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</si>
  <si>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</si>
  <si>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</si>
  <si>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</si>
  <si>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</si>
  <si>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</si>
  <si>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</si>
  <si>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</si>
  <si>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</si>
  <si>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</si>
  <si>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</si>
  <si>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</si>
  <si>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</si>
  <si>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</si>
  <si>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Projeto executivo de arquitetura em formato A1</t>
  </si>
  <si>
    <t>Projeto executivo de arquitetura em formato A0</t>
  </si>
  <si>
    <t>Projeto executivo de estrutura em formato A1</t>
  </si>
  <si>
    <t>Projeto executivo de estrutura em formato A0</t>
  </si>
  <si>
    <t>Projeto executivo de instalações hidráulicas em formato A1</t>
  </si>
  <si>
    <t>Projeto executivo de instalações hidráulicas em formato A0</t>
  </si>
  <si>
    <t>Projeto executivo de instalações elétricas em formato A1</t>
  </si>
  <si>
    <t>Projeto executivo de instalações elétricas em formato A0</t>
  </si>
  <si>
    <t>01.17.151</t>
  </si>
  <si>
    <t>Projeto executivo de climatização em formato A1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</si>
  <si>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</si>
  <si>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</si>
  <si>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</si>
  <si>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</si>
  <si>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</si>
  <si>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</si>
  <si>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</si>
  <si>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Taxa de mobilização e desmobilização de equipamentos para execução de levantamento topográfico</t>
  </si>
  <si>
    <t>01.20.280</t>
  </si>
  <si>
    <t>Levantamento planimétrico de área pavimentada para veículo e pedestre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</si>
  <si>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</si>
  <si>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</si>
  <si>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</si>
  <si>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</si>
  <si>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</si>
  <si>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</si>
  <si>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</si>
  <si>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</si>
  <si>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</si>
  <si>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</si>
  <si>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</si>
  <si>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</si>
  <si>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</si>
  <si>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</si>
  <si>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</si>
  <si>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</si>
  <si>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</si>
  <si>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</si>
  <si>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</si>
  <si>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</si>
  <si>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</si>
  <si>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</si>
  <si>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</si>
  <si>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</si>
  <si>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</si>
  <si>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</si>
  <si>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</si>
  <si>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</si>
  <si>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</si>
  <si>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</si>
  <si>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</si>
  <si>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</si>
  <si>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</si>
  <si>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</si>
  <si>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</si>
  <si>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</si>
  <si>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</si>
  <si>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</si>
  <si>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</si>
  <si>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</si>
  <si>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</si>
  <si>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</si>
  <si>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</si>
  <si>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</si>
  <si>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</si>
  <si>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</si>
  <si>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</si>
  <si>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</si>
  <si>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</si>
  <si>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</si>
  <si>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</si>
  <si>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</si>
  <si>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</si>
  <si>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</si>
  <si>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</si>
  <si>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</si>
  <si>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</si>
  <si>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</si>
  <si>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</si>
  <si>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</si>
  <si>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</si>
  <si>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</si>
  <si>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</si>
  <si>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</si>
  <si>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</si>
  <si>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</si>
  <si>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</si>
  <si>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</si>
  <si>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</si>
  <si>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</si>
  <si>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</si>
  <si>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</si>
  <si>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</si>
  <si>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</si>
  <si>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</si>
  <si>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</si>
  <si>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</si>
  <si>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</si>
  <si>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</si>
  <si>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</si>
  <si>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</si>
  <si>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</si>
  <si>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</si>
  <si>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</si>
  <si>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</si>
  <si>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</si>
  <si>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</si>
  <si>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</si>
  <si>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</si>
  <si>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</si>
  <si>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</si>
  <si>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</si>
  <si>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</si>
  <si>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</si>
  <si>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</si>
  <si>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</si>
  <si>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</si>
  <si>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</si>
  <si>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</si>
  <si>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</si>
  <si>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</si>
  <si>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</si>
  <si>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</si>
  <si>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</si>
  <si>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</si>
  <si>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</si>
  <si>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</si>
  <si>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</si>
  <si>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</si>
  <si>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</si>
  <si>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</si>
  <si>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</si>
  <si>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</si>
  <si>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</si>
  <si>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</si>
  <si>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</si>
  <si>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</si>
  <si>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</si>
  <si>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</si>
  <si>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</si>
  <si>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</si>
  <si>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</si>
  <si>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</si>
  <si>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</si>
  <si>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</si>
  <si>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</si>
  <si>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</si>
  <si>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</si>
  <si>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</si>
  <si>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</si>
  <si>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</si>
  <si>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</si>
  <si>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</si>
  <si>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</si>
  <si>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</si>
  <si>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</si>
  <si>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</si>
  <si>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</si>
  <si>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</si>
  <si>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</si>
  <si>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</si>
  <si>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</si>
  <si>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</si>
  <si>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</si>
  <si>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</si>
  <si>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</si>
  <si>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</si>
  <si>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</si>
  <si>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</si>
  <si>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</si>
  <si>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</si>
  <si>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</si>
  <si>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</si>
  <si>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</si>
  <si>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</si>
  <si>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</si>
  <si>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</si>
  <si>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</si>
  <si>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</si>
  <si>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</si>
  <si>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</si>
  <si>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</si>
  <si>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</si>
  <si>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</si>
  <si>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</si>
  <si>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</si>
  <si>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</si>
  <si>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</si>
  <si>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</si>
  <si>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</si>
  <si>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</si>
  <si>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</si>
  <si>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</si>
  <si>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</si>
  <si>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</si>
  <si>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</si>
  <si>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</si>
  <si>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</si>
  <si>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</si>
  <si>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</si>
  <si>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</si>
  <si>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</si>
  <si>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</si>
  <si>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</si>
  <si>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</si>
  <si>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</si>
  <si>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</si>
  <si>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</si>
  <si>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</si>
  <si>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</si>
  <si>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</si>
  <si>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</si>
  <si>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</si>
  <si>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</si>
  <si>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</si>
  <si>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</si>
  <si>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</si>
  <si>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</si>
  <si>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</si>
  <si>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</si>
  <si>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</si>
  <si>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</si>
  <si>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</si>
  <si>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</si>
  <si>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</si>
  <si>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</si>
  <si>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</si>
  <si>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</si>
  <si>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</si>
  <si>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</si>
  <si>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</si>
  <si>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</si>
  <si>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</si>
  <si>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</si>
  <si>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</si>
  <si>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</si>
  <si>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</si>
  <si>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</si>
  <si>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</si>
  <si>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</si>
  <si>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</si>
  <si>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</si>
  <si>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</si>
  <si>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</si>
  <si>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</si>
  <si>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</si>
  <si>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</si>
  <si>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</si>
  <si>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</si>
  <si>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</si>
  <si>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</si>
  <si>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</si>
  <si>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</si>
  <si>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</si>
  <si>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</si>
  <si>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</si>
  <si>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</si>
  <si>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</si>
  <si>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</si>
  <si>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</si>
  <si>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</si>
  <si>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</si>
  <si>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</si>
  <si>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</si>
  <si>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</si>
  <si>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</si>
  <si>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</si>
  <si>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</si>
  <si>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</si>
  <si>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</si>
  <si>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</si>
  <si>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</si>
  <si>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</si>
  <si>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</si>
  <si>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</si>
  <si>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</si>
  <si>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</si>
  <si>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</si>
  <si>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</si>
  <si>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</si>
  <si>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</si>
  <si>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</si>
  <si>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</si>
  <si>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</si>
  <si>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</si>
  <si>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</si>
  <si>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</si>
  <si>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</si>
  <si>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</si>
  <si>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</si>
  <si>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</si>
  <si>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</si>
  <si>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</si>
  <si>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Construção provisória em madeira - fornecimento e montagem</t>
  </si>
  <si>
    <t>Sanitário/vestiário provisório em alvenaria</t>
  </si>
  <si>
    <t>Banheiro químico modelo Standard, com manutenção conforme exigências da CETESB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</si>
  <si>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</si>
  <si>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</si>
  <si>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</si>
  <si>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</si>
  <si>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</si>
  <si>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Locação de container tipo escritório com 1 vaso sanitário, 1 lavatório e 1 ponto para chuveiro - área mínima de 13,80 m²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</si>
  <si>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</si>
  <si>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</si>
  <si>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</si>
  <si>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</si>
  <si>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</si>
  <si>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</si>
  <si>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</si>
  <si>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</si>
  <si>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</si>
  <si>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</si>
  <si>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</si>
  <si>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</si>
  <si>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</si>
  <si>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Tapume fixo para fechamento de áreas, com portão</t>
  </si>
  <si>
    <t>Locação de quadros metálicos para plataforma de proteção, inclusive o madeiramento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</si>
  <si>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</si>
  <si>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</si>
  <si>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</si>
  <si>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</si>
  <si>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</si>
  <si>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</si>
  <si>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</si>
  <si>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</si>
  <si>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</si>
  <si>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</si>
  <si>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Montagem e desmontagem de andaime torre metálica com altura até 10 m</t>
  </si>
  <si>
    <t>02.05.080</t>
  </si>
  <si>
    <t>Montagem e desmontagem de andaime torre metálica com altura superior a 10 m</t>
  </si>
  <si>
    <t>Montagem e desmontagem de andaime tubular fachadeiro com altura até 10 m</t>
  </si>
  <si>
    <t>Montagem e desmontagem de andaime tubular fachadeiro com altura superior a 10 m</t>
  </si>
  <si>
    <t>02.05.195</t>
  </si>
  <si>
    <t>Balancim elétrico tipo plataforma para transporte vertical, com altura até 60 m</t>
  </si>
  <si>
    <t>Andaime torre metálico (1,5 x 1,5 m) com piso metálico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</si>
  <si>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</si>
  <si>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</si>
  <si>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</si>
  <si>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</si>
  <si>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</si>
  <si>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</si>
  <si>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</si>
  <si>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</si>
  <si>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</si>
  <si>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</si>
  <si>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</si>
  <si>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</si>
  <si>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</si>
  <si>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</si>
  <si>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</si>
  <si>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</si>
  <si>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</si>
  <si>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</si>
  <si>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</si>
  <si>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</si>
  <si>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</si>
  <si>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</si>
  <si>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</si>
  <si>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</si>
  <si>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</si>
  <si>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</si>
  <si>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</si>
  <si>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</si>
  <si>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</si>
  <si>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</si>
  <si>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</si>
  <si>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</si>
  <si>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</si>
  <si>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</si>
  <si>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</si>
  <si>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</si>
  <si>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</si>
  <si>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</si>
  <si>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</si>
  <si>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</si>
  <si>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</si>
  <si>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</si>
  <si>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</si>
  <si>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</si>
  <si>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</si>
  <si>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</si>
  <si>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</si>
  <si>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</si>
  <si>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</si>
  <si>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</si>
  <si>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</si>
  <si>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</si>
  <si>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</si>
  <si>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</si>
  <si>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</si>
  <si>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</si>
  <si>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</si>
  <si>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</si>
  <si>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</si>
  <si>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</si>
  <si>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</si>
  <si>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</si>
  <si>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</si>
  <si>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</si>
  <si>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</si>
  <si>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</si>
  <si>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</si>
  <si>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</si>
  <si>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</si>
  <si>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</si>
  <si>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</si>
  <si>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</si>
  <si>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</si>
  <si>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</si>
  <si>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</si>
  <si>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</si>
  <si>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</si>
  <si>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</si>
  <si>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</si>
  <si>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</si>
  <si>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</si>
  <si>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</si>
  <si>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</si>
  <si>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</si>
  <si>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</si>
  <si>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</si>
  <si>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</si>
  <si>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</si>
  <si>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</si>
  <si>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</si>
  <si>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</si>
  <si>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</si>
  <si>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</si>
  <si>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</si>
  <si>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</si>
  <si>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</si>
  <si>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</si>
  <si>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</si>
  <si>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</si>
  <si>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</si>
  <si>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</si>
  <si>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</si>
  <si>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</si>
  <si>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</si>
  <si>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</si>
  <si>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</si>
  <si>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</si>
  <si>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</si>
  <si>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</si>
  <si>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</si>
  <si>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</si>
  <si>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</si>
  <si>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</si>
  <si>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</si>
  <si>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</si>
  <si>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</si>
  <si>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</si>
  <si>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</si>
  <si>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</si>
  <si>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</si>
  <si>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</si>
  <si>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</si>
  <si>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</si>
  <si>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</si>
  <si>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</si>
  <si>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</si>
  <si>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</si>
  <si>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</si>
  <si>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</si>
  <si>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</si>
  <si>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</si>
  <si>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</si>
  <si>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</si>
  <si>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</si>
  <si>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</si>
  <si>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</si>
  <si>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</si>
  <si>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</si>
  <si>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</si>
  <si>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</si>
  <si>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</si>
  <si>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</si>
  <si>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</si>
  <si>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</si>
  <si>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</si>
  <si>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</si>
  <si>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</si>
  <si>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</si>
  <si>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</si>
  <si>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</si>
  <si>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</si>
  <si>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</si>
  <si>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</si>
  <si>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</si>
  <si>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</si>
  <si>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</si>
  <si>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</si>
  <si>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</si>
  <si>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</si>
  <si>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</si>
  <si>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</si>
  <si>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</si>
  <si>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</si>
  <si>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</si>
  <si>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</si>
  <si>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</si>
  <si>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</si>
  <si>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</si>
  <si>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</si>
  <si>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</si>
  <si>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</si>
  <si>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</si>
  <si>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</si>
  <si>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</si>
  <si>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</si>
  <si>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</si>
  <si>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</si>
  <si>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</si>
  <si>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</si>
  <si>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</si>
  <si>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</si>
  <si>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</si>
  <si>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</si>
  <si>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</si>
  <si>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</si>
  <si>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</si>
  <si>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</si>
  <si>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</si>
  <si>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</si>
  <si>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</si>
  <si>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</si>
  <si>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</si>
  <si>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</si>
  <si>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</si>
  <si>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</si>
  <si>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</si>
  <si>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</si>
  <si>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</si>
  <si>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</si>
  <si>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</si>
  <si>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</si>
  <si>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</si>
  <si>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</si>
  <si>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</si>
  <si>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</si>
  <si>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</si>
  <si>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</si>
  <si>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</si>
  <si>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</si>
  <si>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</si>
  <si>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</si>
  <si>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</si>
  <si>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</si>
  <si>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</si>
  <si>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</si>
  <si>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</si>
  <si>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</si>
  <si>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</si>
  <si>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</si>
  <si>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</si>
  <si>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</si>
  <si>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</si>
  <si>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</si>
  <si>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</si>
  <si>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</si>
  <si>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</si>
  <si>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</si>
  <si>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</si>
  <si>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</si>
  <si>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</si>
  <si>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</si>
  <si>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</si>
  <si>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</si>
  <si>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</si>
  <si>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</si>
  <si>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</si>
  <si>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</si>
  <si>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</si>
  <si>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</si>
  <si>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</si>
  <si>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</si>
  <si>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</si>
  <si>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</si>
  <si>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</si>
  <si>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</si>
  <si>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</si>
  <si>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</si>
  <si>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</si>
  <si>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</si>
  <si>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</si>
  <si>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</si>
  <si>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</si>
  <si>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</si>
  <si>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</si>
  <si>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</si>
  <si>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</si>
  <si>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</si>
  <si>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</si>
  <si>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</si>
  <si>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</si>
  <si>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</si>
  <si>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</si>
  <si>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</si>
  <si>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</si>
  <si>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</si>
  <si>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</si>
  <si>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</si>
  <si>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</si>
  <si>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</si>
  <si>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</si>
  <si>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</si>
  <si>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</si>
  <si>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</si>
  <si>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</si>
  <si>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</si>
  <si>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</si>
  <si>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</si>
  <si>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</si>
  <si>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</si>
  <si>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</si>
  <si>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</si>
  <si>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</si>
  <si>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</si>
  <si>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</si>
  <si>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</si>
  <si>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</si>
  <si>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</si>
  <si>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</si>
  <si>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</si>
  <si>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</si>
  <si>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</si>
  <si>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</si>
  <si>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</si>
  <si>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</si>
  <si>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</si>
  <si>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</si>
  <si>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</si>
  <si>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</si>
  <si>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</si>
  <si>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</si>
  <si>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</si>
  <si>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</si>
  <si>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</si>
  <si>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</si>
  <si>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</si>
  <si>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</si>
  <si>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</si>
  <si>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</si>
  <si>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</si>
  <si>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</si>
  <si>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</si>
  <si>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</si>
  <si>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</si>
  <si>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</si>
  <si>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</si>
  <si>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</si>
  <si>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</si>
  <si>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</si>
  <si>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</si>
  <si>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</si>
  <si>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</si>
  <si>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</si>
  <si>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</si>
  <si>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</si>
  <si>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</si>
  <si>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</si>
  <si>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</si>
  <si>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</si>
  <si>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</si>
  <si>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</si>
  <si>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</si>
  <si>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</si>
  <si>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</si>
  <si>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</si>
  <si>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</si>
  <si>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</si>
  <si>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</si>
  <si>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</si>
  <si>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</si>
  <si>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</si>
  <si>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</si>
  <si>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</si>
  <si>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</si>
  <si>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</si>
  <si>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</si>
  <si>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</si>
  <si>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</si>
  <si>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</si>
  <si>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</si>
  <si>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</si>
  <si>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</si>
  <si>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</si>
  <si>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</si>
  <si>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</si>
  <si>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</si>
  <si>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</si>
  <si>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</si>
  <si>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</si>
  <si>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</si>
  <si>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</si>
  <si>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</si>
  <si>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</si>
  <si>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</si>
  <si>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</si>
  <si>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</si>
  <si>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</si>
  <si>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</si>
  <si>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</si>
  <si>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</si>
  <si>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</si>
  <si>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</si>
  <si>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</si>
  <si>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</si>
  <si>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</si>
  <si>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</si>
  <si>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</si>
  <si>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</si>
  <si>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</si>
  <si>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</si>
  <si>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</si>
  <si>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</si>
  <si>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</si>
  <si>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</si>
  <si>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</si>
  <si>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</si>
  <si>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</si>
  <si>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</si>
  <si>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</si>
  <si>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</si>
  <si>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</si>
  <si>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</si>
  <si>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</si>
  <si>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</si>
  <si>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</si>
  <si>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</si>
  <si>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</si>
  <si>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</si>
  <si>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</si>
  <si>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</si>
  <si>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</si>
  <si>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</si>
  <si>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</si>
  <si>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</si>
  <si>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</si>
  <si>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</si>
  <si>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</si>
  <si>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</si>
  <si>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</si>
  <si>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</si>
  <si>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</si>
  <si>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</si>
  <si>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</si>
  <si>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</si>
  <si>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</si>
  <si>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</si>
  <si>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</si>
  <si>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</si>
  <si>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</si>
  <si>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</si>
  <si>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</si>
  <si>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</si>
  <si>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</si>
  <si>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</si>
  <si>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</si>
  <si>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</si>
  <si>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</si>
  <si>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</si>
  <si>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</si>
  <si>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</si>
  <si>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</si>
  <si>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</si>
  <si>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</si>
  <si>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</si>
  <si>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</si>
  <si>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</si>
  <si>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</si>
  <si>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</si>
  <si>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</si>
  <si>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</si>
  <si>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</si>
  <si>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</si>
  <si>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</si>
  <si>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</si>
  <si>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</si>
  <si>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</si>
  <si>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</si>
  <si>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</si>
  <si>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</si>
  <si>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</si>
  <si>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</si>
  <si>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</si>
  <si>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</si>
  <si>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</si>
  <si>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</si>
  <si>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</si>
  <si>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</si>
  <si>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</si>
  <si>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</si>
  <si>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</si>
  <si>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</si>
  <si>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</si>
  <si>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</si>
  <si>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</si>
  <si>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</si>
  <si>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</si>
  <si>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</si>
  <si>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</si>
  <si>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</si>
  <si>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</si>
  <si>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</si>
  <si>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</si>
  <si>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</si>
  <si>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</si>
  <si>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</si>
  <si>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</si>
  <si>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</si>
  <si>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</si>
  <si>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</si>
  <si>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</si>
  <si>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</si>
  <si>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</si>
  <si>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</si>
  <si>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</si>
  <si>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</si>
  <si>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</si>
  <si>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</si>
  <si>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</si>
  <si>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</si>
  <si>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</si>
  <si>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</si>
  <si>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</si>
  <si>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</si>
  <si>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</si>
  <si>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</si>
  <si>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</si>
  <si>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</si>
  <si>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</si>
  <si>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</si>
  <si>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</si>
  <si>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</si>
  <si>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</si>
  <si>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</si>
  <si>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</si>
  <si>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</si>
  <si>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</si>
  <si>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</si>
  <si>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</si>
  <si>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</si>
  <si>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</si>
  <si>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</si>
  <si>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</si>
  <si>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</si>
  <si>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</si>
  <si>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</si>
  <si>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</si>
  <si>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</si>
  <si>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</si>
  <si>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</si>
  <si>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</si>
  <si>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</si>
  <si>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</si>
  <si>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</si>
  <si>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</si>
  <si>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</si>
  <si>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</si>
  <si>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</si>
  <si>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</si>
  <si>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</si>
  <si>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</si>
  <si>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</si>
  <si>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</si>
  <si>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</si>
  <si>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</si>
  <si>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</si>
  <si>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</si>
  <si>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</si>
  <si>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</si>
  <si>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</si>
  <si>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</si>
  <si>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</si>
  <si>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</si>
  <si>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</si>
  <si>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</si>
  <si>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</si>
  <si>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</si>
  <si>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</si>
  <si>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</si>
  <si>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</si>
  <si>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</si>
  <si>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</si>
  <si>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</si>
  <si>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</si>
  <si>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</si>
  <si>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</si>
  <si>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</si>
  <si>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</si>
  <si>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</si>
  <si>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</si>
  <si>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</si>
  <si>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</si>
  <si>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</si>
  <si>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</si>
  <si>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</si>
  <si>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</si>
  <si>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</si>
  <si>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</si>
  <si>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</si>
  <si>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</si>
  <si>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</si>
  <si>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</si>
  <si>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</si>
  <si>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</si>
  <si>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</si>
  <si>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</si>
  <si>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</si>
  <si>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</si>
  <si>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</si>
  <si>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</si>
  <si>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</si>
  <si>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</si>
  <si>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</si>
  <si>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</si>
  <si>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</si>
  <si>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</si>
  <si>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</si>
  <si>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</si>
  <si>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</si>
  <si>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</si>
  <si>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</si>
  <si>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</si>
  <si>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</si>
  <si>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</si>
  <si>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</si>
  <si>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</si>
  <si>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</si>
  <si>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</si>
  <si>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05.10.041</t>
  </si>
  <si>
    <t>Transporte de material - rocha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</si>
  <si>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</si>
  <si>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</si>
  <si>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</si>
  <si>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</si>
  <si>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</si>
  <si>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</si>
  <si>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</si>
  <si>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</si>
  <si>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</si>
  <si>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</si>
  <si>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</si>
  <si>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</si>
  <si>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</si>
  <si>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</si>
  <si>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</si>
  <si>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</si>
  <si>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</si>
  <si>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</si>
  <si>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</si>
  <si>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</si>
  <si>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</si>
  <si>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</si>
  <si>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</si>
  <si>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</si>
  <si>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</si>
  <si>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</si>
  <si>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</si>
  <si>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</si>
  <si>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</si>
  <si>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</si>
  <si>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</si>
  <si>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</si>
  <si>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</si>
  <si>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</si>
  <si>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</si>
  <si>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</si>
  <si>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</si>
  <si>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</si>
  <si>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</si>
  <si>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</si>
  <si>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</si>
  <si>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</si>
  <si>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</si>
  <si>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</si>
  <si>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</si>
  <si>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</si>
  <si>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</si>
  <si>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</si>
  <si>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</si>
  <si>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</si>
  <si>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</si>
  <si>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</si>
  <si>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</si>
  <si>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</si>
  <si>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</si>
  <si>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</si>
  <si>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</si>
  <si>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</si>
  <si>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</si>
  <si>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</si>
  <si>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</si>
  <si>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</si>
  <si>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</si>
  <si>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</si>
  <si>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</si>
  <si>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</si>
  <si>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</si>
  <si>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</si>
  <si>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</si>
  <si>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</si>
  <si>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</si>
  <si>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</si>
  <si>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</si>
  <si>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</si>
  <si>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</si>
  <si>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</si>
  <si>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</si>
  <si>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</si>
  <si>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</si>
  <si>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</si>
  <si>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</si>
  <si>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</si>
  <si>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</si>
  <si>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</si>
  <si>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</si>
  <si>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</si>
  <si>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</si>
  <si>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</si>
  <si>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</si>
  <si>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</si>
  <si>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</si>
  <si>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</si>
  <si>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</si>
  <si>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</si>
  <si>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</si>
  <si>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</si>
  <si>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</si>
  <si>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</si>
  <si>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</si>
  <si>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</si>
  <si>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</si>
  <si>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Cimbramento tubular metálico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</si>
  <si>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</si>
  <si>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</si>
  <si>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</si>
  <si>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</si>
  <si>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</si>
  <si>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</si>
  <si>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</si>
  <si>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</si>
  <si>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</si>
  <si>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</si>
  <si>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</si>
  <si>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</si>
  <si>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</si>
  <si>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</si>
  <si>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</si>
  <si>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</si>
  <si>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</si>
  <si>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</si>
  <si>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</si>
  <si>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</si>
  <si>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</si>
  <si>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</si>
  <si>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</si>
  <si>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</si>
  <si>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</si>
  <si>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</si>
  <si>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</si>
  <si>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</si>
  <si>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</si>
  <si>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</si>
  <si>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</si>
  <si>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</si>
  <si>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</si>
  <si>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</si>
  <si>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</si>
  <si>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</si>
  <si>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</si>
  <si>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</si>
  <si>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</si>
  <si>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</si>
  <si>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</si>
  <si>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</si>
  <si>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</si>
  <si>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</si>
  <si>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</si>
  <si>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</si>
  <si>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</si>
  <si>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</si>
  <si>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</si>
  <si>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</si>
  <si>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</si>
  <si>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</si>
  <si>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</si>
  <si>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Forma em madeira comum para fundação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</si>
  <si>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</si>
  <si>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</si>
  <si>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</si>
  <si>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</si>
  <si>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</si>
  <si>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</si>
  <si>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</si>
  <si>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</si>
  <si>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</si>
  <si>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</si>
  <si>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</si>
  <si>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</si>
  <si>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</si>
  <si>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</si>
  <si>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</si>
  <si>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</si>
  <si>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</si>
  <si>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</si>
  <si>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</si>
  <si>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</si>
  <si>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</si>
  <si>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</si>
  <si>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</si>
  <si>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</si>
  <si>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</si>
  <si>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</si>
  <si>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</si>
  <si>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</si>
  <si>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</si>
  <si>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</si>
  <si>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</si>
  <si>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</si>
  <si>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</si>
  <si>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</si>
  <si>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</si>
  <si>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</si>
  <si>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</si>
  <si>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</si>
  <si>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</si>
  <si>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</si>
  <si>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</si>
  <si>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</si>
  <si>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</si>
  <si>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</si>
  <si>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</si>
  <si>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</si>
  <si>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</si>
  <si>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</si>
  <si>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</si>
  <si>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</si>
  <si>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Armadura em barra de aço CA-50 (A ou B) fyk = 500 MPa</t>
  </si>
  <si>
    <t>Armadura em barra de aço CA-60 (A ou B) fyk = 600 MPa</t>
  </si>
  <si>
    <t>10.02</t>
  </si>
  <si>
    <t>Armadura em tela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</si>
  <si>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</si>
  <si>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</si>
  <si>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</si>
  <si>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</si>
  <si>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</si>
  <si>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</si>
  <si>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</si>
  <si>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</si>
  <si>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</si>
  <si>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</si>
  <si>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</si>
  <si>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</si>
  <si>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</si>
  <si>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</si>
  <si>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</si>
  <si>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</si>
  <si>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</si>
  <si>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</si>
  <si>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</si>
  <si>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</si>
  <si>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</si>
  <si>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</si>
  <si>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</si>
  <si>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Concreto usinado, fck = 30 MPa - para bombeamento</t>
  </si>
  <si>
    <t>Concreto usinado, fck = 35 MPa - para bombeamento</t>
  </si>
  <si>
    <t>11.01.350</t>
  </si>
  <si>
    <t>Concreto usinado, fck = 40 MPa - para bombeamento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</si>
  <si>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</si>
  <si>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</si>
  <si>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</si>
  <si>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</si>
  <si>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</si>
  <si>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</si>
  <si>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</si>
  <si>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</si>
  <si>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</si>
  <si>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</si>
  <si>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</si>
  <si>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</si>
  <si>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</si>
  <si>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</si>
  <si>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</si>
  <si>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</si>
  <si>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</si>
  <si>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</si>
  <si>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</si>
  <si>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</si>
  <si>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</si>
  <si>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</si>
  <si>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</si>
  <si>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</si>
  <si>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</si>
  <si>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</si>
  <si>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</si>
  <si>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</si>
  <si>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</si>
  <si>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</si>
  <si>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</si>
  <si>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</si>
  <si>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</si>
  <si>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</si>
  <si>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</si>
  <si>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</si>
  <si>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Argamassas especiais</t>
  </si>
  <si>
    <t>11.11.030</t>
  </si>
  <si>
    <t>Argamassa de cimento e areia, fck = 20 MPa, consumo de cimento 600 kg/m³ - material para injeção em estaca raiz</t>
  </si>
  <si>
    <t>Lançamento e aplicação</t>
  </si>
  <si>
    <t>11.16.020</t>
  </si>
  <si>
    <t>Lançamento, espalhamento e adensamento de concreto ou massa em lastro e/ou enchimento</t>
  </si>
  <si>
    <t>Lançamento e adensamento de concreto ou massa em fundação</t>
  </si>
  <si>
    <t>Lançamento e adensamento de concreto ou massa em estrutura</t>
  </si>
  <si>
    <t>Lançamento e adensamento de concreto ou massa por bombeamento</t>
  </si>
  <si>
    <t>11.16.220</t>
  </si>
  <si>
    <t>Nivelamento de piso em concreto com acabadora de superfície</t>
  </si>
  <si>
    <t>Lastro e enchimento</t>
  </si>
  <si>
    <t>11.18.020</t>
  </si>
  <si>
    <t>Lastro de areia</t>
  </si>
  <si>
    <t>Lastro de pedra britada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</si>
  <si>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</si>
  <si>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</si>
  <si>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</si>
  <si>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</si>
  <si>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</si>
  <si>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</si>
  <si>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</si>
  <si>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</si>
  <si>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</si>
  <si>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</si>
  <si>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</si>
  <si>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</si>
  <si>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</si>
  <si>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</si>
  <si>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</si>
  <si>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</si>
  <si>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</si>
  <si>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</si>
  <si>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</si>
  <si>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</si>
  <si>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</si>
  <si>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</si>
  <si>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</si>
  <si>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</si>
  <si>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</si>
  <si>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</si>
  <si>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</si>
  <si>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</si>
  <si>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</si>
  <si>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</si>
  <si>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</si>
  <si>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</si>
  <si>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</si>
  <si>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</si>
  <si>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</si>
  <si>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</si>
  <si>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</si>
  <si>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</si>
  <si>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</si>
  <si>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</si>
  <si>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</si>
  <si>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</si>
  <si>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</si>
  <si>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</si>
  <si>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</si>
  <si>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</si>
  <si>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</si>
  <si>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</si>
  <si>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</si>
  <si>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</si>
  <si>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</si>
  <si>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</si>
  <si>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</si>
  <si>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</si>
  <si>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</si>
  <si>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</si>
  <si>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</si>
  <si>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</si>
  <si>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</si>
  <si>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</si>
  <si>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</si>
  <si>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</si>
  <si>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</si>
  <si>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</si>
  <si>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</si>
  <si>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</si>
  <si>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</si>
  <si>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</si>
  <si>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</si>
  <si>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</si>
  <si>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</si>
  <si>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</si>
  <si>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</si>
  <si>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</si>
  <si>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</si>
  <si>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</si>
  <si>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</si>
  <si>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</si>
  <si>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</si>
  <si>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</si>
  <si>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</si>
  <si>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</si>
  <si>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</si>
  <si>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</si>
  <si>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</si>
  <si>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</si>
  <si>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</si>
  <si>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</si>
  <si>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</si>
  <si>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</si>
  <si>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</si>
  <si>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</si>
  <si>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</si>
  <si>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</si>
  <si>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</si>
  <si>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</si>
  <si>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</si>
  <si>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</si>
  <si>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</si>
  <si>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</si>
  <si>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</si>
  <si>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</si>
  <si>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</si>
  <si>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</si>
  <si>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</si>
  <si>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</si>
  <si>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</si>
  <si>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</si>
  <si>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</si>
  <si>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</si>
  <si>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</si>
  <si>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</si>
  <si>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</si>
  <si>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</si>
  <si>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</si>
  <si>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</si>
  <si>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</si>
  <si>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</si>
  <si>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</si>
  <si>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</si>
  <si>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</si>
  <si>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</si>
  <si>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</si>
  <si>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</si>
  <si>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</si>
  <si>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</si>
  <si>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</si>
  <si>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</si>
  <si>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</si>
  <si>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</si>
  <si>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</si>
  <si>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</si>
  <si>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</si>
  <si>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</si>
  <si>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</si>
  <si>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</si>
  <si>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</si>
  <si>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</si>
  <si>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Estaca tipo hélice contínua, diâmetro de 50 cm em solo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</si>
  <si>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</si>
  <si>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</si>
  <si>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</si>
  <si>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</si>
  <si>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</si>
  <si>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</si>
  <si>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</si>
  <si>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</si>
  <si>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</si>
  <si>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</si>
  <si>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</si>
  <si>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</si>
  <si>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</si>
  <si>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</si>
  <si>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</si>
  <si>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</si>
  <si>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</si>
  <si>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</si>
  <si>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</si>
  <si>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</si>
  <si>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</si>
  <si>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</si>
  <si>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</si>
  <si>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</si>
  <si>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</si>
  <si>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</si>
  <si>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</si>
  <si>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</si>
  <si>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</si>
  <si>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</si>
  <si>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</si>
  <si>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</si>
  <si>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</si>
  <si>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</si>
  <si>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</si>
  <si>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</si>
  <si>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</si>
  <si>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</si>
  <si>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</si>
  <si>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</si>
  <si>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</si>
  <si>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</si>
  <si>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</si>
  <si>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</si>
  <si>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</si>
  <si>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</si>
  <si>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</si>
  <si>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</si>
  <si>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</si>
  <si>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</si>
  <si>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</si>
  <si>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</si>
  <si>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</si>
  <si>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</si>
  <si>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</si>
  <si>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</si>
  <si>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</si>
  <si>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</si>
  <si>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</si>
  <si>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</si>
  <si>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</si>
  <si>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</si>
  <si>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</si>
  <si>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</si>
  <si>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</si>
  <si>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</si>
  <si>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</si>
  <si>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</si>
  <si>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</si>
  <si>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Alvenaria de embasamento em bloco de concreto de 14 x 19 x 39 cm - classe A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</si>
  <si>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</si>
  <si>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</si>
  <si>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</si>
  <si>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</si>
  <si>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</si>
  <si>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</si>
  <si>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</si>
  <si>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</si>
  <si>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</si>
  <si>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</si>
  <si>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</si>
  <si>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</si>
  <si>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</si>
  <si>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</si>
  <si>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</si>
  <si>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</si>
  <si>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</si>
  <si>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</si>
  <si>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</si>
  <si>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</si>
  <si>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</si>
  <si>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</si>
  <si>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</si>
  <si>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</si>
  <si>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</si>
  <si>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</si>
  <si>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</si>
  <si>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</si>
  <si>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</si>
  <si>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</si>
  <si>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</si>
  <si>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</si>
  <si>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</si>
  <si>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</si>
  <si>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</si>
  <si>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</si>
  <si>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</si>
  <si>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Alvenaria com bloco de concreto de vedação</t>
  </si>
  <si>
    <t>14.10.101</t>
  </si>
  <si>
    <t>Alvenaria de bloco de concreto de vedação de 9 cm - classe C</t>
  </si>
  <si>
    <t>Alvenaria de bloco de concreto de vedação de 14 cm - classe C</t>
  </si>
  <si>
    <t>Alvenaria de bloco de concreto de vedação de 19 cm - classe C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</si>
  <si>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</si>
  <si>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</si>
  <si>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</si>
  <si>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</si>
  <si>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</si>
  <si>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</si>
  <si>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</si>
  <si>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</si>
  <si>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</si>
  <si>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</si>
  <si>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</si>
  <si>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</si>
  <si>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</si>
  <si>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</si>
  <si>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</si>
  <si>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</si>
  <si>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</si>
  <si>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</si>
  <si>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Pecas moldadas no local (vergas, pilaretes, etc.)</t>
  </si>
  <si>
    <t>Vergas, contravergas e pilaretes de concreto armado</t>
  </si>
  <si>
    <t>14.20.020</t>
  </si>
  <si>
    <t>Cimalha em concreto com pingadeira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</si>
  <si>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</si>
  <si>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</si>
  <si>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</si>
  <si>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</si>
  <si>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</si>
  <si>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</si>
  <si>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</si>
  <si>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</si>
  <si>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</si>
  <si>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</si>
  <si>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</si>
  <si>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Divisória e fechamento</t>
  </si>
  <si>
    <t>Divisória em placas de granito com espessura de 3 cm</t>
  </si>
  <si>
    <t>14.30.020</t>
  </si>
  <si>
    <t>Divisória em placas de granilite com espessura de 3 cm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</si>
  <si>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</si>
  <si>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</si>
  <si>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</si>
  <si>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</si>
  <si>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</si>
  <si>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</si>
  <si>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</si>
  <si>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</si>
  <si>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</si>
  <si>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</si>
  <si>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</si>
  <si>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</si>
  <si>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</si>
  <si>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</si>
  <si>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</si>
  <si>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</si>
  <si>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</si>
  <si>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</si>
  <si>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</si>
  <si>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</si>
  <si>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</si>
  <si>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</si>
  <si>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</si>
  <si>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</si>
  <si>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</si>
  <si>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</si>
  <si>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</si>
  <si>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</si>
  <si>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</si>
  <si>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</si>
  <si>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</si>
  <si>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</si>
  <si>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</si>
  <si>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</si>
  <si>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</si>
  <si>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</si>
  <si>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</si>
  <si>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</si>
  <si>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</si>
  <si>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</si>
  <si>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</si>
  <si>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</si>
  <si>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Divisória e fechamento.</t>
  </si>
  <si>
    <t>14.31.030</t>
  </si>
  <si>
    <t>Fechamento em placa cimentícia com espessura de 12 mm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</si>
  <si>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</si>
  <si>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</si>
  <si>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</si>
  <si>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</si>
  <si>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</si>
  <si>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</si>
  <si>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</si>
  <si>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</si>
  <si>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</si>
  <si>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</si>
  <si>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</si>
  <si>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</si>
  <si>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</si>
  <si>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</si>
  <si>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</si>
  <si>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</si>
  <si>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</si>
  <si>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</si>
  <si>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</si>
  <si>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</si>
  <si>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</si>
  <si>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</si>
  <si>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</si>
  <si>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</si>
  <si>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</si>
  <si>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</si>
  <si>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</si>
  <si>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</si>
  <si>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</si>
  <si>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</si>
  <si>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</si>
  <si>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</si>
  <si>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</si>
  <si>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</si>
  <si>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</si>
  <si>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</si>
  <si>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</si>
  <si>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</si>
  <si>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</si>
  <si>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</si>
  <si>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</si>
  <si>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</si>
  <si>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</si>
  <si>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</si>
  <si>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</si>
  <si>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</si>
  <si>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</si>
  <si>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</si>
  <si>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</si>
  <si>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</si>
  <si>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</si>
  <si>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</si>
  <si>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</si>
  <si>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</si>
  <si>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</si>
  <si>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</si>
  <si>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</si>
  <si>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</si>
  <si>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</si>
  <si>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</si>
  <si>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</si>
  <si>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</si>
  <si>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</si>
  <si>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</si>
  <si>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</si>
  <si>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</si>
  <si>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</si>
  <si>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</si>
  <si>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</si>
  <si>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</si>
  <si>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</si>
  <si>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</si>
  <si>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</si>
  <si>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</si>
  <si>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</si>
  <si>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</si>
  <si>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</si>
  <si>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</si>
  <si>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</si>
  <si>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</si>
  <si>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</si>
  <si>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</si>
  <si>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</si>
  <si>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</si>
  <si>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</si>
  <si>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</si>
  <si>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</si>
  <si>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</si>
  <si>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</si>
  <si>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</si>
  <si>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</si>
  <si>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</si>
  <si>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</si>
  <si>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</si>
  <si>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</si>
  <si>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</si>
  <si>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</si>
  <si>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</si>
  <si>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</si>
  <si>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</si>
  <si>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</si>
  <si>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</si>
  <si>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</si>
  <si>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</si>
  <si>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</si>
  <si>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</si>
  <si>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</si>
  <si>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</si>
  <si>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</si>
  <si>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</si>
  <si>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</si>
  <si>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</si>
  <si>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</si>
  <si>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</si>
  <si>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</si>
  <si>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</si>
  <si>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</si>
  <si>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</si>
  <si>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</si>
  <si>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Telhamento em madeira ou fibra vegetal</t>
  </si>
  <si>
    <t>16.10.020</t>
  </si>
  <si>
    <t>Telha em fibra vegetal, perfil ondulado, com espessura de 3mm</t>
  </si>
  <si>
    <t>16.10.100</t>
  </si>
  <si>
    <t>Cumeeira em fibra vegetal, lisa, com espessura de 3mm</t>
  </si>
  <si>
    <t>Telhamento metálico comum</t>
  </si>
  <si>
    <t>16.12.020</t>
  </si>
  <si>
    <t>Telhamento em chapa de aço pré-pintada, perfil ondulado, com espessura de 0,50mm</t>
  </si>
  <si>
    <t>16.12.040</t>
  </si>
  <si>
    <t>Telhamento em chapa de aço pré-pintada, perfil ondulado calandrado, com espessura de 0,80mm</t>
  </si>
  <si>
    <t>16.12.050</t>
  </si>
  <si>
    <t>Telhamento em chapa de aço pré-pintada, perfil trapezoidal, com espessura de 0,80mm e altura de 100mm</t>
  </si>
  <si>
    <t>16.12.060</t>
  </si>
  <si>
    <t>Telhamento em chapa de aço pré-pintada, perfil trapezoidal, com espessura de 0,50mm e altura de 40mm</t>
  </si>
  <si>
    <t>16.12.200</t>
  </si>
  <si>
    <t>Cumeeira em chapa de aço pré-pintada, perfil trapezoidal, com espessura de 0,50mm</t>
  </si>
  <si>
    <t>16.12.220</t>
  </si>
  <si>
    <t>Cumeeira em chapa de aço pré-pintada, perfil ondulado, com espessura de 0,50mm</t>
  </si>
  <si>
    <t>Telhamento metálico especial</t>
  </si>
  <si>
    <t>Telhamento em chapa de aço pré-pintada, tipo sanduíche, espessura de 0,50mm, com lã de rocha</t>
  </si>
  <si>
    <t>16.13.070</t>
  </si>
  <si>
    <t>Telhamento em chapa de aço pré-pintada, tipo sanduíche, espessura de 0,50mm, com poliisocianurato (PIR)</t>
  </si>
  <si>
    <t>16.13.130</t>
  </si>
  <si>
    <t>Telhamento em chapa de aço pré-pintada, tipo sanduíche, espessura de 0,50mm, com poliestireno expandido</t>
  </si>
  <si>
    <t>16.13.140</t>
  </si>
  <si>
    <t>Telhamento em chapa de aço galvanizado autoportante, perfil trapezoidal, com espessura de 0,80mm e altura de 120mm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</si>
  <si>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</si>
  <si>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</si>
  <si>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</si>
  <si>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</si>
  <si>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</si>
  <si>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</si>
  <si>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</si>
  <si>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</si>
  <si>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</si>
  <si>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</si>
  <si>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</si>
  <si>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</si>
  <si>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</si>
  <si>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</si>
  <si>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</si>
  <si>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</si>
  <si>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</si>
  <si>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</si>
  <si>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</si>
  <si>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</si>
  <si>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</si>
  <si>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</si>
  <si>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</si>
  <si>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</si>
  <si>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</si>
  <si>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</si>
  <si>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</si>
  <si>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</si>
  <si>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Calha, rufo, afins em chapa galvanizada nº 24 - corte 0,50 m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</si>
  <si>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</si>
  <si>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</si>
  <si>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</si>
  <si>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</si>
  <si>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</si>
  <si>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</si>
  <si>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</si>
  <si>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</si>
  <si>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</si>
  <si>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</si>
  <si>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</si>
  <si>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</si>
  <si>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</si>
  <si>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</si>
  <si>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</si>
  <si>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</si>
  <si>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</si>
  <si>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</si>
  <si>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</si>
  <si>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</si>
  <si>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</si>
  <si>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</si>
  <si>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</si>
  <si>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</si>
  <si>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</si>
  <si>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</si>
  <si>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</si>
  <si>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</si>
  <si>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</si>
  <si>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</si>
  <si>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</si>
  <si>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</si>
  <si>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</si>
  <si>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</si>
  <si>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</si>
  <si>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Argamassa de regularização e/ou proteção</t>
  </si>
  <si>
    <t>Lastro de concreto impermeabilizado</t>
  </si>
  <si>
    <t>17.01.050</t>
  </si>
  <si>
    <t>Regularização de piso com nata de cimento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</si>
  <si>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</si>
  <si>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</si>
  <si>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</si>
  <si>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</si>
  <si>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</si>
  <si>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</si>
  <si>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</si>
  <si>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</si>
  <si>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</si>
  <si>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</si>
  <si>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</si>
  <si>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</si>
  <si>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</si>
  <si>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</si>
  <si>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</si>
  <si>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</si>
  <si>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Emboço desempenado com espuma de poliéster</t>
  </si>
  <si>
    <t>17.02.160</t>
  </si>
  <si>
    <t>Emboço desempenado com argamassa industrializada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</si>
  <si>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</si>
  <si>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</si>
  <si>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</si>
  <si>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</si>
  <si>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</si>
  <si>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</si>
  <si>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</si>
  <si>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</si>
  <si>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</si>
  <si>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</si>
  <si>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</si>
  <si>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</si>
  <si>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</si>
  <si>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</si>
  <si>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</si>
  <si>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</si>
  <si>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</si>
  <si>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</si>
  <si>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</si>
  <si>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</si>
  <si>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</si>
  <si>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</si>
  <si>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</si>
  <si>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</si>
  <si>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</si>
  <si>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</si>
  <si>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</si>
  <si>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</si>
  <si>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</si>
  <si>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</si>
  <si>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</si>
  <si>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</si>
  <si>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</si>
  <si>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</si>
  <si>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</si>
  <si>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</si>
  <si>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</si>
  <si>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</si>
  <si>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</si>
  <si>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</si>
  <si>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</si>
  <si>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</si>
  <si>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</si>
  <si>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</si>
  <si>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</si>
  <si>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</si>
  <si>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</si>
  <si>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</si>
  <si>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</si>
  <si>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</si>
  <si>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</si>
  <si>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</si>
  <si>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</si>
  <si>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Piso em placas de granilite, acabamento encerado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</si>
  <si>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</si>
  <si>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</si>
  <si>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</si>
  <si>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</si>
  <si>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</si>
  <si>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</si>
  <si>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</si>
  <si>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</si>
  <si>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</si>
  <si>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</si>
  <si>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</si>
  <si>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</si>
  <si>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</si>
  <si>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</si>
  <si>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</si>
  <si>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</si>
  <si>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</si>
  <si>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Revestimento especial fundido no local</t>
  </si>
  <si>
    <t>17.20.020</t>
  </si>
  <si>
    <t>Massa raspada</t>
  </si>
  <si>
    <t>Revestimento em granito lavado tipo Fulget uso externo, em faixas até 40 cm</t>
  </si>
  <si>
    <t>Friso para junta de dilatação em revestimento de granito lavado tipo Fulget</t>
  </si>
  <si>
    <t>Revestimento em granito lavado tipo Fulget uso externo</t>
  </si>
  <si>
    <t>17.20.140</t>
  </si>
  <si>
    <t>Revestimento texturizado acrílico com microagregados minerais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</si>
  <si>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</si>
  <si>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</si>
  <si>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</si>
  <si>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</si>
  <si>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</si>
  <si>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</si>
  <si>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</si>
  <si>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</si>
  <si>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</si>
  <si>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</si>
  <si>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</si>
  <si>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</si>
  <si>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</si>
  <si>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</si>
  <si>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</si>
  <si>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</si>
  <si>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</si>
  <si>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</si>
  <si>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</si>
  <si>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</si>
  <si>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</si>
  <si>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</si>
  <si>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</si>
  <si>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</si>
  <si>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</si>
  <si>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</si>
  <si>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</si>
  <si>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</si>
  <si>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</si>
  <si>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</si>
  <si>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</si>
  <si>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</si>
  <si>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</si>
  <si>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</si>
  <si>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</si>
  <si>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</si>
  <si>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</si>
  <si>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</si>
  <si>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</si>
  <si>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</si>
  <si>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</si>
  <si>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</si>
  <si>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</si>
  <si>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</si>
  <si>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</si>
  <si>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</si>
  <si>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</si>
  <si>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</si>
  <si>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</si>
  <si>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</si>
  <si>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</si>
  <si>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</si>
  <si>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</si>
  <si>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</si>
  <si>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</si>
  <si>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</si>
  <si>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</si>
  <si>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</si>
  <si>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</si>
  <si>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</si>
  <si>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</si>
  <si>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</si>
  <si>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</si>
  <si>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</si>
  <si>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</si>
  <si>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</si>
  <si>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</si>
  <si>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</si>
  <si>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</si>
  <si>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</si>
  <si>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</si>
  <si>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</si>
  <si>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</si>
  <si>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</si>
  <si>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</si>
  <si>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</si>
  <si>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</si>
  <si>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</si>
  <si>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</si>
  <si>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</si>
  <si>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</si>
  <si>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</si>
  <si>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</si>
  <si>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</si>
  <si>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</si>
  <si>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</si>
  <si>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</si>
  <si>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</si>
  <si>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</si>
  <si>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</si>
  <si>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</si>
  <si>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</si>
  <si>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</si>
  <si>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</si>
  <si>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Revestimento em porcelanato esmaltado polido para área interna e ambiente com tráfego médio, grupo de absorção BIa,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</si>
  <si>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</si>
  <si>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</si>
  <si>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</si>
  <si>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</si>
  <si>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</si>
  <si>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</si>
  <si>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</si>
  <si>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</si>
  <si>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</si>
  <si>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</si>
  <si>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</si>
  <si>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</si>
  <si>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</si>
  <si>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</si>
  <si>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</si>
  <si>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</si>
  <si>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</si>
  <si>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</si>
  <si>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</si>
  <si>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</si>
  <si>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</si>
  <si>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</si>
  <si>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</si>
  <si>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</si>
  <si>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</si>
  <si>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</si>
  <si>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Revestimento em placa cerâmica esmaltada, tipo monoporosa, assentado e rejuntado com argamassa industrializada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</si>
  <si>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</si>
  <si>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</si>
  <si>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</si>
  <si>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</si>
  <si>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</si>
  <si>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</si>
  <si>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</si>
  <si>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</si>
  <si>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</si>
  <si>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</si>
  <si>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</si>
  <si>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</si>
  <si>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</si>
  <si>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</si>
  <si>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</si>
  <si>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</si>
  <si>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</si>
  <si>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</si>
  <si>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Peitoril e/ou soleira em granito, espessura de 2 cm e largura até 20 cm, acabamento polido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</si>
  <si>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</si>
  <si>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</si>
  <si>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</si>
  <si>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</si>
  <si>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</si>
  <si>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</si>
  <si>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</si>
  <si>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</si>
  <si>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</si>
  <si>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</si>
  <si>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</si>
  <si>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</si>
  <si>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</si>
  <si>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</si>
  <si>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</si>
  <si>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</si>
  <si>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</si>
  <si>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</si>
  <si>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</si>
  <si>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</si>
  <si>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</si>
  <si>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</si>
  <si>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</si>
  <si>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</si>
  <si>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</si>
  <si>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</si>
  <si>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</si>
  <si>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</si>
  <si>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</si>
  <si>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</si>
  <si>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</si>
  <si>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</si>
  <si>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</si>
  <si>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</si>
  <si>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</si>
  <si>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</si>
  <si>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</si>
  <si>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</si>
  <si>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</si>
  <si>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</si>
  <si>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</si>
  <si>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</si>
  <si>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</si>
  <si>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</si>
  <si>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</si>
  <si>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</si>
  <si>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</si>
  <si>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</si>
  <si>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</si>
  <si>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</si>
  <si>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</si>
  <si>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</si>
  <si>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</si>
  <si>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</si>
  <si>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</si>
  <si>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</si>
  <si>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</si>
  <si>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</si>
  <si>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</si>
  <si>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</si>
  <si>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</si>
  <si>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</si>
  <si>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</si>
  <si>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</si>
  <si>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</si>
  <si>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</si>
  <si>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</si>
  <si>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</si>
  <si>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</si>
  <si>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</si>
  <si>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</si>
  <si>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</si>
  <si>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</si>
  <si>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</si>
  <si>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</si>
  <si>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</si>
  <si>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</si>
  <si>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</si>
  <si>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</si>
  <si>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</si>
  <si>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</si>
  <si>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</si>
  <si>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</si>
  <si>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</si>
  <si>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</si>
  <si>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</si>
  <si>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</si>
  <si>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</si>
  <si>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</si>
  <si>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</si>
  <si>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</si>
  <si>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</si>
  <si>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</si>
  <si>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</si>
  <si>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</si>
  <si>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</si>
  <si>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</si>
  <si>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</si>
  <si>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</si>
  <si>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</si>
  <si>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</si>
  <si>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</si>
  <si>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</si>
  <si>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</si>
  <si>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</si>
  <si>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</si>
  <si>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</si>
  <si>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</si>
  <si>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</si>
  <si>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</si>
  <si>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</si>
  <si>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</si>
  <si>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</si>
  <si>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</si>
  <si>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</si>
  <si>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</si>
  <si>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</si>
  <si>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</si>
  <si>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</si>
  <si>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</si>
  <si>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</si>
  <si>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</si>
  <si>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</si>
  <si>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</si>
  <si>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</si>
  <si>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</si>
  <si>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</si>
  <si>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</si>
  <si>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</si>
  <si>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</si>
  <si>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</si>
  <si>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</si>
  <si>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</si>
  <si>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</si>
  <si>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</si>
  <si>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</si>
  <si>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</si>
  <si>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</si>
  <si>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</si>
  <si>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</si>
  <si>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</si>
  <si>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</si>
  <si>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</si>
  <si>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</si>
  <si>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</si>
  <si>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</si>
  <si>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</si>
  <si>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</si>
  <si>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</si>
  <si>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</si>
  <si>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</si>
  <si>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</si>
  <si>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</si>
  <si>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</si>
  <si>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</si>
  <si>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</si>
  <si>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</si>
  <si>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</si>
  <si>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</si>
  <si>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</si>
  <si>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</si>
  <si>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</si>
  <si>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</si>
  <si>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</si>
  <si>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</si>
  <si>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</si>
  <si>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</si>
  <si>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</si>
  <si>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</si>
  <si>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</si>
  <si>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</si>
  <si>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</si>
  <si>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</si>
  <si>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</si>
  <si>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</si>
  <si>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</si>
  <si>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</si>
  <si>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</si>
  <si>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</si>
  <si>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</si>
  <si>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</si>
  <si>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</si>
  <si>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</si>
  <si>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</si>
  <si>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</si>
  <si>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</si>
  <si>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</si>
  <si>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liso, espessura de 12,5mm, fixo</t>
  </si>
  <si>
    <t>Forro em painéis de gesso acartonado, espessura de 12,5mm, fixo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</si>
  <si>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</si>
  <si>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</si>
  <si>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</si>
  <si>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</si>
  <si>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</si>
  <si>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</si>
  <si>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</si>
  <si>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Forro modular removível em PVC de 618mm x 1243mm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</si>
  <si>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</si>
  <si>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</si>
  <si>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</si>
  <si>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</si>
  <si>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</si>
  <si>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</si>
  <si>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</si>
  <si>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</si>
  <si>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</si>
  <si>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</si>
  <si>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</si>
  <si>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</si>
  <si>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</si>
  <si>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</si>
  <si>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</si>
  <si>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</si>
  <si>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</si>
  <si>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</si>
  <si>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</si>
  <si>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</si>
  <si>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</si>
  <si>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</si>
  <si>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</si>
  <si>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</si>
  <si>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</si>
  <si>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</si>
  <si>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</si>
  <si>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</si>
  <si>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</si>
  <si>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</si>
  <si>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</si>
  <si>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</si>
  <si>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</si>
  <si>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</si>
  <si>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</si>
  <si>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</si>
  <si>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</si>
  <si>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</si>
  <si>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</si>
  <si>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</si>
  <si>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</si>
  <si>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</si>
  <si>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</si>
  <si>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</si>
  <si>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</si>
  <si>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</si>
  <si>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</si>
  <si>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</si>
  <si>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</si>
  <si>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</si>
  <si>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</si>
  <si>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</si>
  <si>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</si>
  <si>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</si>
  <si>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</si>
  <si>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</si>
  <si>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</si>
  <si>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</si>
  <si>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</si>
  <si>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</si>
  <si>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</si>
  <si>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</si>
  <si>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</si>
  <si>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</si>
  <si>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</si>
  <si>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</si>
  <si>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</si>
  <si>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</si>
  <si>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</si>
  <si>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</si>
  <si>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</si>
  <si>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</si>
  <si>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</si>
  <si>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</si>
  <si>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</si>
  <si>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</si>
  <si>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</si>
  <si>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</si>
  <si>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Porta em laminado fenólico melamínico com acabamento liso, batente metálico - 70 x 210 cm</t>
  </si>
  <si>
    <t>Porta em laminado fenólico melamínico com acabamento liso, batente metálico - 80 x 210 cm</t>
  </si>
  <si>
    <t>Porta em laminado fenólico melamínico com acabamento liso, batente metálico - 90 x 210 cm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</si>
  <si>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</si>
  <si>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</si>
  <si>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</si>
  <si>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</si>
  <si>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</si>
  <si>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</si>
  <si>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</si>
  <si>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</si>
  <si>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</si>
  <si>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</si>
  <si>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</si>
  <si>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</si>
  <si>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</si>
  <si>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</si>
  <si>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</si>
  <si>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</si>
  <si>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</si>
  <si>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</si>
  <si>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</si>
  <si>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</si>
  <si>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</si>
  <si>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</si>
  <si>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</si>
  <si>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</si>
  <si>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</si>
  <si>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</si>
  <si>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</si>
  <si>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</si>
  <si>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</si>
  <si>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</si>
  <si>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</si>
  <si>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</si>
  <si>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</si>
  <si>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</si>
  <si>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</si>
  <si>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</si>
  <si>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</si>
  <si>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</si>
  <si>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</si>
  <si>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</si>
  <si>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</si>
  <si>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</si>
  <si>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</si>
  <si>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</si>
  <si>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</si>
  <si>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</si>
  <si>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</si>
  <si>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</si>
  <si>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</si>
  <si>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</si>
  <si>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</si>
  <si>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</si>
  <si>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</si>
  <si>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</si>
  <si>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</si>
  <si>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</si>
  <si>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</si>
  <si>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</si>
  <si>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</si>
  <si>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</si>
  <si>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</si>
  <si>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</si>
  <si>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</si>
  <si>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</si>
  <si>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</si>
  <si>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</si>
  <si>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</si>
  <si>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</si>
  <si>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</si>
  <si>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</si>
  <si>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</si>
  <si>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</si>
  <si>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</si>
  <si>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</si>
  <si>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</si>
  <si>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</si>
  <si>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</si>
  <si>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</si>
  <si>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</si>
  <si>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</si>
  <si>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</si>
  <si>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</si>
  <si>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</si>
  <si>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</si>
  <si>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</si>
  <si>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</si>
  <si>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</si>
  <si>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</si>
  <si>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</si>
  <si>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</si>
  <si>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</si>
  <si>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</si>
  <si>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</si>
  <si>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</si>
  <si>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</si>
  <si>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</si>
  <si>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</si>
  <si>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</si>
  <si>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</si>
  <si>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</si>
  <si>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</si>
  <si>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</si>
  <si>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</si>
  <si>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</si>
  <si>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</si>
  <si>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</si>
  <si>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</si>
  <si>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</si>
  <si>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</si>
  <si>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</si>
  <si>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</si>
  <si>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</si>
  <si>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</si>
  <si>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</si>
  <si>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</si>
  <si>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</si>
  <si>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Visor fixo e requadro de madeira para porta, para receber vidro</t>
  </si>
  <si>
    <t>23.20.120</t>
  </si>
  <si>
    <t>Guarnição de madeira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</si>
  <si>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</si>
  <si>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</si>
  <si>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</si>
  <si>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</si>
  <si>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</si>
  <si>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</si>
  <si>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</si>
  <si>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</si>
  <si>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</si>
  <si>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</si>
  <si>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</si>
  <si>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</si>
  <si>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</si>
  <si>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</si>
  <si>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</si>
  <si>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</si>
  <si>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</si>
  <si>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</si>
  <si>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</si>
  <si>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</si>
  <si>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</si>
  <si>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</si>
  <si>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</si>
  <si>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</si>
  <si>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</si>
  <si>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</si>
  <si>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</si>
  <si>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</si>
  <si>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</si>
  <si>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</si>
  <si>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</si>
  <si>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</si>
  <si>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</si>
  <si>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</si>
  <si>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</si>
  <si>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</si>
  <si>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</si>
  <si>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</si>
  <si>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</si>
  <si>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</si>
  <si>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</si>
  <si>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</si>
  <si>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</si>
  <si>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</si>
  <si>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</si>
  <si>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</si>
  <si>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</si>
  <si>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</si>
  <si>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</si>
  <si>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</si>
  <si>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</si>
  <si>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</si>
  <si>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</si>
  <si>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</si>
  <si>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</si>
  <si>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</si>
  <si>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</si>
  <si>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</si>
  <si>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</si>
  <si>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</si>
  <si>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</si>
  <si>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</si>
  <si>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</si>
  <si>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</si>
  <si>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</si>
  <si>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</si>
  <si>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</si>
  <si>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</si>
  <si>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</si>
  <si>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</si>
  <si>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</si>
  <si>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</si>
  <si>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</si>
  <si>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</si>
  <si>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</si>
  <si>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</si>
  <si>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</si>
  <si>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</si>
  <si>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</si>
  <si>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</si>
  <si>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</si>
  <si>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</si>
  <si>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</si>
  <si>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</si>
  <si>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</si>
  <si>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</si>
  <si>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</si>
  <si>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</si>
  <si>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</si>
  <si>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</si>
  <si>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</si>
  <si>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</si>
  <si>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</si>
  <si>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</si>
  <si>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</si>
  <si>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</si>
  <si>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</si>
  <si>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</si>
  <si>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</si>
  <si>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</si>
  <si>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</si>
  <si>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</si>
  <si>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</si>
  <si>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</si>
  <si>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</si>
  <si>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</si>
  <si>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</si>
  <si>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</si>
  <si>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</si>
  <si>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</si>
  <si>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</si>
  <si>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</si>
  <si>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</si>
  <si>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</si>
  <si>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</si>
  <si>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</si>
  <si>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</si>
  <si>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</si>
  <si>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</si>
  <si>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</si>
  <si>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</si>
  <si>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</si>
  <si>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</si>
  <si>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</si>
  <si>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</si>
  <si>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</si>
  <si>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</si>
  <si>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</si>
  <si>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</si>
  <si>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</si>
  <si>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</si>
  <si>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</si>
  <si>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</si>
  <si>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30x100mm, com barra de 40x2mm</t>
  </si>
  <si>
    <t>24.03.690</t>
  </si>
  <si>
    <t>Grade para forro eletrofundida, malha 25x100mm, com barra de 25x2mm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</si>
  <si>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</si>
  <si>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</si>
  <si>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</si>
  <si>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</si>
  <si>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</si>
  <si>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</si>
  <si>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</si>
  <si>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</si>
  <si>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</si>
  <si>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</si>
  <si>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</si>
  <si>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</si>
  <si>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</si>
  <si>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</si>
  <si>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</si>
  <si>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</si>
  <si>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</si>
  <si>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</si>
  <si>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</si>
  <si>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</si>
  <si>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</si>
  <si>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</si>
  <si>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</si>
  <si>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</si>
  <si>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</si>
  <si>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</si>
  <si>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</si>
  <si>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</si>
  <si>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</si>
  <si>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</si>
  <si>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</si>
  <si>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</si>
  <si>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</si>
  <si>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</si>
  <si>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</si>
  <si>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</si>
  <si>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</si>
  <si>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</si>
  <si>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</si>
  <si>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</si>
  <si>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</si>
  <si>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</si>
  <si>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</si>
  <si>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</si>
  <si>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</si>
  <si>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</si>
  <si>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</si>
  <si>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</si>
  <si>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</si>
  <si>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</si>
  <si>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</si>
  <si>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</si>
  <si>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</si>
  <si>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</si>
  <si>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</si>
  <si>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</si>
  <si>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</si>
  <si>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</si>
  <si>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</si>
  <si>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</si>
  <si>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</si>
  <si>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</si>
  <si>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</si>
  <si>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</si>
  <si>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</si>
  <si>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</si>
  <si>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</si>
  <si>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</si>
  <si>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</si>
  <si>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</si>
  <si>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</si>
  <si>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</si>
  <si>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</si>
  <si>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</si>
  <si>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</si>
  <si>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</si>
  <si>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</si>
  <si>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</si>
  <si>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</si>
  <si>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</si>
  <si>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</si>
  <si>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</si>
  <si>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</si>
  <si>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</si>
  <si>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</si>
  <si>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</si>
  <si>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</si>
  <si>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</si>
  <si>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</si>
  <si>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</si>
  <si>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</si>
  <si>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</si>
  <si>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</si>
  <si>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</si>
  <si>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</si>
  <si>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</si>
  <si>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</si>
  <si>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</si>
  <si>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</si>
  <si>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</si>
  <si>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</si>
  <si>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</si>
  <si>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</si>
  <si>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</si>
  <si>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</si>
  <si>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</si>
  <si>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</si>
  <si>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</si>
  <si>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</si>
  <si>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</si>
  <si>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</si>
  <si>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</si>
  <si>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</si>
  <si>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</si>
  <si>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</si>
  <si>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</si>
  <si>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</si>
  <si>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</si>
  <si>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</si>
  <si>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</si>
  <si>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</si>
  <si>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Caixilho fixo em alumínio, sob medida - branco</t>
  </si>
  <si>
    <t>Caixilho em alumínio maxim-ar com vidro - branco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</si>
  <si>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</si>
  <si>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</si>
  <si>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</si>
  <si>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</si>
  <si>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</si>
  <si>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</si>
  <si>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</si>
  <si>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</si>
  <si>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</si>
  <si>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</si>
  <si>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</si>
  <si>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</si>
  <si>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</si>
  <si>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</si>
  <si>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</si>
  <si>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</si>
  <si>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</si>
  <si>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</si>
  <si>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</si>
  <si>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</si>
  <si>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</si>
  <si>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</si>
  <si>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</si>
  <si>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</si>
  <si>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</si>
  <si>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</si>
  <si>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</si>
  <si>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</si>
  <si>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</si>
  <si>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</si>
  <si>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</si>
  <si>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</si>
  <si>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Porta de entrada de abrir em alumínio, sob medida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</si>
  <si>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</si>
  <si>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</si>
  <si>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</si>
  <si>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</si>
  <si>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</si>
  <si>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</si>
  <si>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</si>
  <si>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</si>
  <si>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</si>
  <si>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</si>
  <si>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</si>
  <si>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</si>
  <si>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</si>
  <si>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</si>
  <si>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</si>
  <si>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</si>
  <si>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</si>
  <si>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</si>
  <si>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</si>
  <si>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</si>
  <si>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</si>
  <si>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</si>
  <si>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</si>
  <si>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</si>
  <si>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</si>
  <si>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</si>
  <si>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</si>
  <si>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</si>
  <si>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</si>
  <si>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</si>
  <si>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</si>
  <si>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</si>
  <si>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</si>
  <si>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</si>
  <si>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</si>
  <si>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</si>
  <si>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</si>
  <si>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</si>
  <si>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</si>
  <si>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</si>
  <si>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</si>
  <si>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</si>
  <si>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</si>
  <si>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</si>
  <si>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</si>
  <si>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</si>
  <si>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</si>
  <si>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</si>
  <si>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</si>
  <si>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</si>
  <si>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</si>
  <si>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</si>
  <si>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</si>
  <si>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Vidro liso laminado incolor de 8 mm</t>
  </si>
  <si>
    <t>26.01.170</t>
  </si>
  <si>
    <t>Vidro liso laminado incolor de 10 mm</t>
  </si>
  <si>
    <t>26.01.230</t>
  </si>
  <si>
    <t>Vidro fantasia de 3/4 mm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</si>
  <si>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</si>
  <si>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</si>
  <si>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</si>
  <si>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</si>
  <si>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</si>
  <si>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</si>
  <si>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</si>
  <si>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</si>
  <si>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</si>
  <si>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</si>
  <si>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</si>
  <si>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</si>
  <si>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</si>
  <si>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</si>
  <si>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</si>
  <si>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</si>
  <si>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</si>
  <si>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</si>
  <si>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</si>
  <si>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</si>
  <si>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</si>
  <si>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</si>
  <si>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</si>
  <si>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</si>
  <si>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</si>
  <si>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</si>
  <si>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</si>
  <si>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Vidro laminado temperado incolor de 16 mm</t>
  </si>
  <si>
    <t>26.04</t>
  </si>
  <si>
    <t>Espelhos</t>
  </si>
  <si>
    <t>26.04.010</t>
  </si>
  <si>
    <t>Espelho em vidro cristal liso, espessura de 4 mm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</si>
  <si>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</si>
  <si>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</si>
  <si>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</si>
  <si>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</si>
  <si>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</si>
  <si>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</si>
  <si>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</si>
  <si>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</si>
  <si>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</si>
  <si>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</si>
  <si>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</si>
  <si>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</si>
  <si>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</si>
  <si>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</si>
  <si>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</si>
  <si>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</si>
  <si>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</si>
  <si>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</si>
  <si>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</si>
  <si>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</si>
  <si>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</si>
  <si>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</si>
  <si>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</si>
  <si>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</si>
  <si>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</si>
  <si>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</si>
  <si>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</si>
  <si>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Corrimão, bate-maca ou protetor de parede em PVC, com amortecimento à impacto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</si>
  <si>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</si>
  <si>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</si>
  <si>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</si>
  <si>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Cantoneira adesiva em vinil de alto impacto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</si>
  <si>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</si>
  <si>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</si>
  <si>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</si>
  <si>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</si>
  <si>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</si>
  <si>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</si>
  <si>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</si>
  <si>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</si>
  <si>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</si>
  <si>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</si>
  <si>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</si>
  <si>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Ferragem completa com maçaneta tipo alavanca, para porta interna com 1 folha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</si>
  <si>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</si>
  <si>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</si>
  <si>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</si>
  <si>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</si>
  <si>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</si>
  <si>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</si>
  <si>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</si>
  <si>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</si>
  <si>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</si>
  <si>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</si>
  <si>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</si>
  <si>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</si>
  <si>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</si>
  <si>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</si>
  <si>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</si>
  <si>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</si>
  <si>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</si>
  <si>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</si>
  <si>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</si>
  <si>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</si>
  <si>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</si>
  <si>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</si>
  <si>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</si>
  <si>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</si>
  <si>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</si>
  <si>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</si>
  <si>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</si>
  <si>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</si>
  <si>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</si>
  <si>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</si>
  <si>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</si>
  <si>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</si>
  <si>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</si>
  <si>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</si>
  <si>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</si>
  <si>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</si>
  <si>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</si>
  <si>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</si>
  <si>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</si>
  <si>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</si>
  <si>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</si>
  <si>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</si>
  <si>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</si>
  <si>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</si>
  <si>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</si>
  <si>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</si>
  <si>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</si>
  <si>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</si>
  <si>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</si>
  <si>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</si>
  <si>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</si>
  <si>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</si>
  <si>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</si>
  <si>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</si>
  <si>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</si>
  <si>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</si>
  <si>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</si>
  <si>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</si>
  <si>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</si>
  <si>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</si>
  <si>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</si>
  <si>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</si>
  <si>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</si>
  <si>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</si>
  <si>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</si>
  <si>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</si>
  <si>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</si>
  <si>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</si>
  <si>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</si>
  <si>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</si>
  <si>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</si>
  <si>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</si>
  <si>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</si>
  <si>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</si>
  <si>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</si>
  <si>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</si>
  <si>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</si>
  <si>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</si>
  <si>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</si>
  <si>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</si>
  <si>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</si>
  <si>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</si>
  <si>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</si>
  <si>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</si>
  <si>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</si>
  <si>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</si>
  <si>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</si>
  <si>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</si>
  <si>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</si>
  <si>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</si>
  <si>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</si>
  <si>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</si>
  <si>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</si>
  <si>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</si>
  <si>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</si>
  <si>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</si>
  <si>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</si>
  <si>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</si>
  <si>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</si>
  <si>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em alumínio branco, com borracha vedante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</si>
  <si>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</si>
  <si>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</si>
  <si>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</si>
  <si>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</si>
  <si>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</si>
  <si>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</si>
  <si>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</si>
  <si>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</si>
  <si>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</si>
  <si>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</si>
  <si>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</si>
  <si>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</si>
  <si>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</si>
  <si>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</si>
  <si>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</si>
  <si>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</si>
  <si>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</si>
  <si>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</si>
  <si>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</si>
  <si>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</si>
  <si>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</si>
  <si>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</si>
  <si>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</si>
  <si>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</si>
  <si>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</si>
  <si>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</si>
  <si>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</si>
  <si>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</si>
  <si>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</si>
  <si>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</si>
  <si>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</si>
  <si>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</si>
  <si>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</si>
  <si>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</si>
  <si>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</si>
  <si>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</si>
  <si>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</si>
  <si>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</si>
  <si>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</si>
  <si>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</si>
  <si>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</si>
  <si>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</si>
  <si>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</si>
  <si>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</si>
  <si>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</si>
  <si>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</si>
  <si>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</si>
  <si>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</si>
  <si>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</si>
  <si>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</si>
  <si>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</si>
  <si>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</si>
  <si>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</si>
  <si>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</si>
  <si>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</si>
  <si>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</si>
  <si>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</si>
  <si>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</si>
  <si>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</si>
  <si>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</si>
  <si>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</si>
  <si>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</si>
  <si>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</si>
  <si>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</si>
  <si>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</si>
  <si>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</si>
  <si>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</si>
  <si>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</si>
  <si>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</si>
  <si>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</si>
  <si>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</si>
  <si>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</si>
  <si>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</si>
  <si>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</si>
  <si>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</si>
  <si>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</si>
  <si>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</si>
  <si>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</si>
  <si>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</si>
  <si>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</si>
  <si>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</si>
  <si>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</si>
  <si>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</si>
  <si>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</si>
  <si>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</si>
  <si>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</si>
  <si>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Placa de identificação para estacionamento, com desenho universal de acessibilidade, tipo pedestal</t>
  </si>
  <si>
    <t>30.06.100</t>
  </si>
  <si>
    <t>Sinalização com pictograma para vaga de estacionamento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</si>
  <si>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</si>
  <si>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</si>
  <si>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</si>
  <si>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</si>
  <si>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</si>
  <si>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</si>
  <si>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</si>
  <si>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</si>
  <si>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</si>
  <si>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</si>
  <si>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</si>
  <si>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</si>
  <si>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</si>
  <si>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</si>
  <si>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30.14.030</t>
  </si>
  <si>
    <t>Plataforma para elevação até 1,00m, nas dimensões de 900x1400mm, capacidade de 250kg - percurso até 1,00m de altura</t>
  </si>
  <si>
    <t>30.14.040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</si>
  <si>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</si>
  <si>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</si>
  <si>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</si>
  <si>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</si>
  <si>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</si>
  <si>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</si>
  <si>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</si>
  <si>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</si>
  <si>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</si>
  <si>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</si>
  <si>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</si>
  <si>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</si>
  <si>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</si>
  <si>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</si>
  <si>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</si>
  <si>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</si>
  <si>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</si>
  <si>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</si>
  <si>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</si>
  <si>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</si>
  <si>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</si>
  <si>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</si>
  <si>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</si>
  <si>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</si>
  <si>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</si>
  <si>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</si>
  <si>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</si>
  <si>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</si>
  <si>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</si>
  <si>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</si>
  <si>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</si>
  <si>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</si>
  <si>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</si>
  <si>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</si>
  <si>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</si>
  <si>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</si>
  <si>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</si>
  <si>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</si>
  <si>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</si>
  <si>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</si>
  <si>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</si>
  <si>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</si>
  <si>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</si>
  <si>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</si>
  <si>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</si>
  <si>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</si>
  <si>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</si>
  <si>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</si>
  <si>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</si>
  <si>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</si>
  <si>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</si>
  <si>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</si>
  <si>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</si>
  <si>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</si>
  <si>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</si>
  <si>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</si>
  <si>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</si>
  <si>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</si>
  <si>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</si>
  <si>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</si>
  <si>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</si>
  <si>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</si>
  <si>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</si>
  <si>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</si>
  <si>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</si>
  <si>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</si>
  <si>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</si>
  <si>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</si>
  <si>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</si>
  <si>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</si>
  <si>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</si>
  <si>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</si>
  <si>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</si>
  <si>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</si>
  <si>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</si>
  <si>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</si>
  <si>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</si>
  <si>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</si>
  <si>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</si>
  <si>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</si>
  <si>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</si>
  <si>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</si>
  <si>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</si>
  <si>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</si>
  <si>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</si>
  <si>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</si>
  <si>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</si>
  <si>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</si>
  <si>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</si>
  <si>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</si>
  <si>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</si>
  <si>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</si>
  <si>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</si>
  <si>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</si>
  <si>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</si>
  <si>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</si>
  <si>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</si>
  <si>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</si>
  <si>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Isolamento térmico em polietileno expandido, espessura de 5 mm, para tubulação de 1/2´ (15 mm)</t>
  </si>
  <si>
    <t>Isolamento térmico em polietileno expandido, espessura de 5 mm, para tubulação de 3/4´ (22 mm)</t>
  </si>
  <si>
    <t>Isolamento térmico em polietileno expandido, espessura de 5 mm, para tubulação de 1´ (28 mm)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</si>
  <si>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</si>
  <si>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</si>
  <si>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</si>
  <si>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</si>
  <si>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</si>
  <si>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</si>
  <si>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</si>
  <si>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</si>
  <si>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</si>
  <si>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</si>
  <si>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</si>
  <si>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</si>
  <si>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</si>
  <si>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</si>
  <si>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</si>
  <si>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</si>
  <si>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</si>
  <si>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</si>
  <si>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</si>
  <si>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</si>
  <si>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</si>
  <si>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</si>
  <si>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</si>
  <si>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</si>
  <si>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</si>
  <si>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</si>
  <si>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</si>
  <si>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Isolamento térmico em espuma elastomérica, espessura de 19 a 26 mm, para tubulação de 3 1/2´ (cobre) ou 3´ (ferro)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</si>
  <si>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</si>
  <si>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</si>
  <si>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</si>
  <si>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</si>
  <si>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</si>
  <si>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</si>
  <si>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</si>
  <si>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</si>
  <si>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</si>
  <si>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</si>
  <si>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</si>
  <si>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</si>
  <si>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</si>
  <si>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</si>
  <si>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</si>
  <si>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</si>
  <si>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</si>
  <si>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</si>
  <si>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</si>
  <si>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</si>
  <si>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</si>
  <si>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</si>
  <si>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</si>
  <si>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</si>
  <si>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</si>
  <si>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</si>
  <si>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</si>
  <si>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</si>
  <si>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</si>
  <si>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</si>
  <si>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</si>
  <si>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</si>
  <si>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</si>
  <si>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</si>
  <si>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</si>
  <si>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</si>
  <si>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</si>
  <si>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</si>
  <si>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</si>
  <si>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</si>
  <si>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</si>
  <si>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</si>
  <si>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</si>
  <si>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</si>
  <si>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</si>
  <si>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</si>
  <si>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</si>
  <si>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</si>
  <si>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</si>
  <si>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</si>
  <si>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</si>
  <si>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</si>
  <si>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Aplicação de papel Kraft</t>
  </si>
  <si>
    <t>Tela em polietileno, malha hexagonal de 1/2´, para armadura de argamassa</t>
  </si>
  <si>
    <t>32.20.060</t>
  </si>
  <si>
    <t>Tela galvanizada fio 24 BWG, malha hexagonal de 1/2´, para armadura de argamassa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</si>
  <si>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</si>
  <si>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</si>
  <si>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</si>
  <si>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</si>
  <si>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</si>
  <si>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</si>
  <si>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</si>
  <si>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</si>
  <si>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</si>
  <si>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</si>
  <si>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</si>
  <si>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</si>
  <si>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</si>
  <si>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</si>
  <si>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</si>
  <si>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</si>
  <si>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</si>
  <si>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Massa corrida a base de PVA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</si>
  <si>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</si>
  <si>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</si>
  <si>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</si>
  <si>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</si>
  <si>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</si>
  <si>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</si>
  <si>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</si>
  <si>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</si>
  <si>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</si>
  <si>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Verniz acrílico</t>
  </si>
  <si>
    <t>Hidrorepelente incolor à base de silano-siloxano oligomérico disperso em água</t>
  </si>
  <si>
    <t>33.03.770</t>
  </si>
  <si>
    <t>Hidrorepelente incolor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</si>
  <si>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</si>
  <si>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</si>
  <si>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</si>
  <si>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</si>
  <si>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</si>
  <si>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</si>
  <si>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</si>
  <si>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</si>
  <si>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</si>
  <si>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</si>
  <si>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</si>
  <si>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</si>
  <si>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</si>
  <si>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</si>
  <si>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</si>
  <si>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</si>
  <si>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</si>
  <si>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</si>
  <si>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</si>
  <si>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</si>
  <si>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</si>
  <si>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</si>
  <si>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</si>
  <si>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</si>
  <si>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</si>
  <si>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</si>
  <si>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</si>
  <si>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</si>
  <si>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</si>
  <si>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</si>
  <si>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</si>
  <si>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</si>
  <si>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</si>
  <si>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33.10.020</t>
  </si>
  <si>
    <t>Tinta látex em massa, inclusive preparo</t>
  </si>
  <si>
    <t>Tinta acrílica antimofo em massa, inclusive preparo</t>
  </si>
  <si>
    <t>33.10.041</t>
  </si>
  <si>
    <t>Esmalte à base de água em massa, inclusive preparo</t>
  </si>
  <si>
    <t>Tinta acrílica em massa, inclusive preparo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</si>
  <si>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</si>
  <si>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</si>
  <si>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</si>
  <si>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</si>
  <si>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</si>
  <si>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</si>
  <si>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</si>
  <si>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</si>
  <si>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</si>
  <si>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</si>
  <si>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</si>
  <si>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</si>
  <si>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</si>
  <si>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</si>
  <si>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</si>
  <si>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</si>
  <si>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</si>
  <si>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</si>
  <si>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</si>
  <si>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</si>
  <si>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</si>
  <si>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Terra vegetal orgânica comum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</si>
  <si>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</si>
  <si>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</si>
  <si>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</si>
  <si>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</si>
  <si>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</si>
  <si>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</si>
  <si>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</si>
  <si>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</si>
  <si>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</si>
  <si>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</si>
  <si>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</si>
  <si>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</si>
  <si>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</si>
  <si>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</si>
  <si>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</si>
  <si>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</si>
  <si>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</si>
  <si>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</si>
  <si>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</si>
  <si>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</si>
  <si>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Arbusto Azaléa - h= 0,60 a 0,80 m</t>
  </si>
  <si>
    <t>Arbusto Moréia - h= 0,50 m</t>
  </si>
  <si>
    <t>Arbusto Alamanda - h= 0,60 a 0,80 m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</si>
  <si>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</si>
  <si>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</si>
  <si>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</si>
  <si>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</si>
  <si>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</si>
  <si>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</si>
  <si>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</si>
  <si>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</si>
  <si>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</si>
  <si>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</si>
  <si>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</si>
  <si>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</si>
  <si>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</si>
  <si>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</si>
  <si>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</si>
  <si>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</si>
  <si>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</si>
  <si>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</si>
  <si>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</si>
  <si>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</si>
  <si>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</si>
  <si>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</si>
  <si>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</si>
  <si>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</si>
  <si>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</si>
  <si>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</si>
  <si>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</si>
  <si>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</si>
  <si>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</si>
  <si>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</si>
  <si>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</si>
  <si>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</si>
  <si>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</si>
  <si>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</si>
  <si>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</si>
  <si>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</si>
  <si>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</si>
  <si>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</si>
  <si>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</si>
  <si>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</si>
  <si>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</si>
  <si>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</si>
  <si>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</si>
  <si>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</si>
  <si>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</si>
  <si>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</si>
  <si>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</si>
  <si>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</si>
  <si>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</si>
  <si>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</si>
  <si>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</si>
  <si>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</si>
  <si>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</si>
  <si>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</si>
  <si>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</si>
  <si>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</si>
  <si>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</si>
  <si>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</si>
  <si>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</si>
  <si>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</si>
  <si>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</si>
  <si>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</si>
  <si>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</si>
  <si>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</si>
  <si>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</si>
  <si>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</si>
  <si>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</si>
  <si>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</si>
  <si>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</si>
  <si>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</si>
  <si>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</si>
  <si>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</si>
  <si>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</si>
  <si>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</si>
  <si>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</si>
  <si>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</si>
  <si>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</si>
  <si>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</si>
  <si>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</si>
  <si>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</si>
  <si>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</si>
  <si>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</si>
  <si>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</si>
  <si>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34.20.384</t>
  </si>
  <si>
    <t>Bicicletário modelo U invertido em tubo circular de aço Ø 2", com acabamento em pintura eletrostática, para fixação chumbado/parafusado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</si>
  <si>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</si>
  <si>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</si>
  <si>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</si>
  <si>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</si>
  <si>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</si>
  <si>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</si>
  <si>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</si>
  <si>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</si>
  <si>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</si>
  <si>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</si>
  <si>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</si>
  <si>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</si>
  <si>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</si>
  <si>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</si>
  <si>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</si>
  <si>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</si>
  <si>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</si>
  <si>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</si>
  <si>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</si>
  <si>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</si>
  <si>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</si>
  <si>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</si>
  <si>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</si>
  <si>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</si>
  <si>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</si>
  <si>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</si>
  <si>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</si>
  <si>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</si>
  <si>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</si>
  <si>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</si>
  <si>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</si>
  <si>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</si>
  <si>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</si>
  <si>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</si>
  <si>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</si>
  <si>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</si>
  <si>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</si>
  <si>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</si>
  <si>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</si>
  <si>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</si>
  <si>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</si>
  <si>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</si>
  <si>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</si>
  <si>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</si>
  <si>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</si>
  <si>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</si>
  <si>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</si>
  <si>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</si>
  <si>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</si>
  <si>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</si>
  <si>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</si>
  <si>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</si>
  <si>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</si>
  <si>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</si>
  <si>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</si>
  <si>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</si>
  <si>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</si>
  <si>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</si>
  <si>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</si>
  <si>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</si>
  <si>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</si>
  <si>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</si>
  <si>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</si>
  <si>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</si>
  <si>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</si>
  <si>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</si>
  <si>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</si>
  <si>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</si>
  <si>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</si>
  <si>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</si>
  <si>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</si>
  <si>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</si>
  <si>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</si>
  <si>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</si>
  <si>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</si>
  <si>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</si>
  <si>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</si>
  <si>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</si>
  <si>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</si>
  <si>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</si>
  <si>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Caixa de proteção para transformador de corrente, (1000 x 750 x 300) mm, padrão Concessionárias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</si>
  <si>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</si>
  <si>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</si>
  <si>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</si>
  <si>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</si>
  <si>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</si>
  <si>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</si>
  <si>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</si>
  <si>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</si>
  <si>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</si>
  <si>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</si>
  <si>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</si>
  <si>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</si>
  <si>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</si>
  <si>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</si>
  <si>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</si>
  <si>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</si>
  <si>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</si>
  <si>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Isolador tipo roldana para baixa tensão de 76 x 79 mm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</si>
  <si>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</si>
  <si>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</si>
  <si>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</si>
  <si>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</si>
  <si>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</si>
  <si>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Isolador pedestal para 25 kV</t>
  </si>
  <si>
    <t>36.06</t>
  </si>
  <si>
    <t>Muflas e terminais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</si>
  <si>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</si>
  <si>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</si>
  <si>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</si>
  <si>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</si>
  <si>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</si>
  <si>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</si>
  <si>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</si>
  <si>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</si>
  <si>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</si>
  <si>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</si>
  <si>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</si>
  <si>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</si>
  <si>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</si>
  <si>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</si>
  <si>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</si>
  <si>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</si>
  <si>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</si>
  <si>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</si>
  <si>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</si>
  <si>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</si>
  <si>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</si>
  <si>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</si>
  <si>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</si>
  <si>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</si>
  <si>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</si>
  <si>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</si>
  <si>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</si>
  <si>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</si>
  <si>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</si>
  <si>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</si>
  <si>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</si>
  <si>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</si>
  <si>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</si>
  <si>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</si>
  <si>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</si>
  <si>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</si>
  <si>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</si>
  <si>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</si>
  <si>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</si>
  <si>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</si>
  <si>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</si>
  <si>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</si>
  <si>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</si>
  <si>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Transformador de potência trifásico de 5 kVA, classe 0,6 kV, a seco com cabine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</si>
  <si>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</si>
  <si>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</si>
  <si>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</si>
  <si>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</si>
  <si>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</si>
  <si>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</si>
  <si>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</si>
  <si>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</si>
  <si>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</si>
  <si>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</si>
  <si>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</si>
  <si>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</si>
  <si>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</si>
  <si>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</si>
  <si>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</si>
  <si>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</si>
  <si>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</si>
  <si>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</si>
  <si>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</si>
  <si>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</si>
  <si>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</si>
  <si>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</si>
  <si>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</si>
  <si>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</si>
  <si>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</si>
  <si>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</si>
  <si>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</si>
  <si>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</si>
  <si>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</si>
  <si>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</si>
  <si>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</si>
  <si>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</si>
  <si>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</si>
  <si>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</si>
  <si>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</si>
  <si>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</si>
  <si>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</si>
  <si>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</si>
  <si>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</si>
  <si>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</si>
  <si>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</si>
  <si>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</si>
  <si>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</si>
  <si>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Cruzeta de madeira de 2400 mm</t>
  </si>
  <si>
    <t>Luva isolante de borracha, acima de 10 até 20 kV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</si>
  <si>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</si>
  <si>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</si>
  <si>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</si>
  <si>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</si>
  <si>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</si>
  <si>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</si>
  <si>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</si>
  <si>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</si>
  <si>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</si>
  <si>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</si>
  <si>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</si>
  <si>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</si>
  <si>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</si>
  <si>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</si>
  <si>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Luva de couro para proteção de luva isolante</t>
  </si>
  <si>
    <t>Sela para cruzeta de madeira</t>
  </si>
  <si>
    <t>Caixa porta luvas em madeira, com tampa</t>
  </si>
  <si>
    <t>36.20.360</t>
  </si>
  <si>
    <t>Suporte de transformador em poste ou estaleiro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</si>
  <si>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</si>
  <si>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</si>
  <si>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</si>
  <si>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</si>
  <si>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</si>
  <si>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</si>
  <si>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</si>
  <si>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</si>
  <si>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</si>
  <si>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</si>
  <si>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</si>
  <si>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</si>
  <si>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</si>
  <si>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</si>
  <si>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</si>
  <si>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</si>
  <si>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</si>
  <si>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</si>
  <si>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</si>
  <si>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</si>
  <si>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</si>
  <si>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</si>
  <si>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</si>
  <si>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</si>
  <si>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</si>
  <si>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</si>
  <si>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</si>
  <si>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</si>
  <si>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</si>
  <si>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</si>
  <si>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</si>
  <si>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</si>
  <si>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</si>
  <si>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</si>
  <si>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</si>
  <si>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</si>
  <si>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</si>
  <si>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</si>
  <si>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</si>
  <si>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</si>
  <si>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</si>
  <si>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Quadro de distribuição universal de embutir, para disjuntores 56 DIN / 40 Bolt-on - 225 A - sem componentes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</si>
  <si>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</si>
  <si>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</si>
  <si>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</si>
  <si>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</si>
  <si>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</si>
  <si>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</si>
  <si>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</si>
  <si>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</si>
  <si>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</si>
  <si>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</si>
  <si>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</si>
  <si>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</si>
  <si>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</si>
  <si>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</si>
  <si>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</si>
  <si>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</si>
  <si>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</si>
  <si>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Painel autoportante em chapa de aço, com proteção mínima IP 54 - sem componentes</t>
  </si>
  <si>
    <t>37.10</t>
  </si>
  <si>
    <t>Barramentos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</si>
  <si>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</si>
  <si>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</si>
  <si>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</si>
  <si>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</si>
  <si>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</si>
  <si>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</si>
  <si>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</si>
  <si>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</si>
  <si>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</si>
  <si>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</si>
  <si>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</si>
  <si>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</si>
  <si>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</si>
  <si>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</si>
  <si>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</si>
  <si>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</si>
  <si>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</si>
  <si>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</si>
  <si>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</si>
  <si>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</si>
  <si>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</si>
  <si>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</si>
  <si>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</si>
  <si>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</si>
  <si>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</si>
  <si>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</si>
  <si>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</si>
  <si>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</si>
  <si>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</si>
  <si>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</si>
  <si>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</si>
  <si>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</si>
  <si>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</si>
  <si>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</si>
  <si>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</si>
  <si>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</si>
  <si>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</si>
  <si>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Disjuntor fixo PVO trifásico, 17,5 kV, 630 A x 350 MVA, 50/60 Hz, com acessórios</t>
  </si>
  <si>
    <t>37.13.520</t>
  </si>
  <si>
    <t>Disjuntor em caixa aberta trifásico, 600 V de 800 A, 50/60 Hz, com acessórios</t>
  </si>
  <si>
    <t>37.13.530</t>
  </si>
  <si>
    <t>Disjuntor fixo PVO trifásico, 15 kV, 630 A x 350 MVA, com relé de proteção de sobrecorrente e transformadores de corrente</t>
  </si>
  <si>
    <t>Disjuntor em caixa aberta tripolar extraível, 500 V de 3200 A, com acessórios</t>
  </si>
  <si>
    <t>37.13.570</t>
  </si>
  <si>
    <t>Disjuntor em caixa aberta tripolar extraível, 500 V de 4000 A, com acessórios</t>
  </si>
  <si>
    <t>Disjuntor termomagnético, unipolar 127/220 V, corrente de 10 A até 30 A</t>
  </si>
  <si>
    <t>Disjuntor termomagnético, unipolar 127/220 V, corrente de 35 A até 50 A</t>
  </si>
  <si>
    <t>Disjuntor termomagnético, bipolar 220/380 V, corrente de 10 A até 50 A</t>
  </si>
  <si>
    <t>Disjuntor termomagnético, bipolar 220/380 V, corrente de 60 A até 100 A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</si>
  <si>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</si>
  <si>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</si>
  <si>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</si>
  <si>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</si>
  <si>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 em caixa moldada, térmico e magnético fixos, bipolar 415 VCA, corrente de 60 A até 100 A</t>
  </si>
  <si>
    <t>37.13.700</t>
  </si>
  <si>
    <t>Disjuntor série universal em caixa moldada, térmico e magnético fixos, bipolar 380/600 VCA, corrente de 125 A</t>
  </si>
  <si>
    <t>Disjuntor série universal em caixa moldada, térmico fixo e magnético ajustável, tripolar 600 VCA, corrente de 300 A até 400 A</t>
  </si>
  <si>
    <t>37.13.730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</si>
  <si>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</si>
  <si>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 VCA,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</si>
  <si>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</si>
  <si>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</si>
  <si>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</si>
  <si>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</si>
  <si>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</si>
  <si>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</si>
  <si>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</si>
  <si>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</si>
  <si>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</si>
  <si>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</si>
  <si>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</si>
  <si>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</si>
  <si>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</si>
  <si>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</si>
  <si>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</si>
  <si>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</si>
  <si>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</si>
  <si>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</si>
  <si>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</si>
  <si>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</si>
  <si>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</si>
  <si>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</si>
  <si>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</si>
  <si>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415 V, corrente de 80 A até 125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</si>
  <si>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</si>
  <si>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</si>
  <si>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</si>
  <si>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</si>
  <si>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</si>
  <si>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</si>
  <si>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</si>
  <si>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</si>
  <si>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</si>
  <si>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</si>
  <si>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</si>
  <si>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</si>
  <si>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</si>
  <si>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</si>
  <si>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</si>
  <si>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</si>
  <si>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</si>
  <si>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</si>
  <si>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</si>
  <si>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</si>
  <si>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</si>
  <si>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</si>
  <si>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</si>
  <si>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</si>
  <si>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</si>
  <si>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</si>
  <si>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</si>
  <si>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</si>
  <si>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</si>
  <si>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</si>
  <si>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</si>
  <si>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</si>
  <si>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</si>
  <si>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</si>
  <si>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</si>
  <si>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</si>
  <si>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</si>
  <si>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</si>
  <si>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</si>
  <si>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</si>
  <si>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</si>
  <si>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</si>
  <si>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</si>
  <si>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</si>
  <si>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</si>
  <si>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</si>
  <si>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</si>
  <si>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</si>
  <si>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</si>
  <si>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</si>
  <si>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</si>
  <si>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</si>
  <si>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</si>
  <si>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</si>
  <si>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</si>
  <si>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</si>
  <si>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</si>
  <si>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</si>
  <si>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</si>
  <si>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</si>
  <si>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</si>
  <si>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</si>
  <si>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</si>
  <si>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</si>
  <si>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</si>
  <si>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</si>
  <si>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</si>
  <si>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</si>
  <si>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</si>
  <si>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</si>
  <si>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</si>
  <si>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</si>
  <si>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</si>
  <si>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</si>
  <si>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Dispositivo diferencial residual de 25 A x 30 mA - 2 polos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</si>
  <si>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</si>
  <si>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</si>
  <si>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</si>
  <si>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</si>
  <si>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</si>
  <si>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</si>
  <si>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</si>
  <si>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</si>
  <si>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</si>
  <si>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</si>
  <si>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</si>
  <si>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</si>
  <si>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</si>
  <si>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</si>
  <si>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</si>
  <si>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</si>
  <si>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</si>
  <si>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</si>
  <si>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</si>
  <si>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</si>
  <si>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</si>
  <si>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</si>
  <si>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</si>
  <si>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</si>
  <si>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</si>
  <si>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</si>
  <si>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</si>
  <si>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</si>
  <si>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</si>
  <si>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</si>
  <si>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</si>
  <si>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</si>
  <si>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</si>
  <si>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</si>
  <si>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</si>
  <si>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</si>
  <si>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</si>
  <si>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</si>
  <si>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</si>
  <si>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</si>
  <si>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</si>
  <si>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</si>
  <si>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</si>
  <si>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</si>
  <si>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</si>
  <si>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</si>
  <si>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</si>
  <si>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</si>
  <si>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</si>
  <si>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Suporte fixo para transformadores de potencial</t>
  </si>
  <si>
    <t>37.20.156</t>
  </si>
  <si>
    <t>Placa de montagem para quadros em geral, em chapa de aço</t>
  </si>
  <si>
    <t>Inversor de frequência para variação de velocidade em motores, potência de 0,25 a 175 cv</t>
  </si>
  <si>
    <t>37.20.193</t>
  </si>
  <si>
    <t>Inversor de frequência para variação de velocidade em motores, potência de 1,5 a 150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</si>
  <si>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</si>
  <si>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</si>
  <si>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</si>
  <si>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</si>
  <si>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</si>
  <si>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</si>
  <si>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</si>
  <si>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</si>
  <si>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</si>
  <si>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</si>
  <si>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</si>
  <si>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</si>
  <si>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</si>
  <si>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</si>
  <si>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</si>
  <si>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</si>
  <si>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</si>
  <si>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</si>
  <si>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</si>
  <si>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</si>
  <si>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</si>
  <si>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</si>
  <si>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</si>
  <si>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</si>
  <si>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</si>
  <si>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Disjuntor em caixa moldada tripolar, térmico e magnético fixos, tensão de isolamento 500/690V, de 10A a 63A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</si>
  <si>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</si>
  <si>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</si>
  <si>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</si>
  <si>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</si>
  <si>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</si>
  <si>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</si>
  <si>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</si>
  <si>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</si>
  <si>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</si>
  <si>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</si>
  <si>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</si>
  <si>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</si>
  <si>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</si>
  <si>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</si>
  <si>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</si>
  <si>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</si>
  <si>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</si>
  <si>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</si>
  <si>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</si>
  <si>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</si>
  <si>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</si>
  <si>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</si>
  <si>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</si>
  <si>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</si>
  <si>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</si>
  <si>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</si>
  <si>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</si>
  <si>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</si>
  <si>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</si>
  <si>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</si>
  <si>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</si>
  <si>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</si>
  <si>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</si>
  <si>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</si>
  <si>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</si>
  <si>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</si>
  <si>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Eletroduto galvanizado conforme NBR13057 -  1 1/4´ com acessórios</t>
  </si>
  <si>
    <t>Eletroduto galvanizado conforme NBR13057 -  1 1/2´ com acessórios</t>
  </si>
  <si>
    <t>Eletroduto galvanizado conforme NBR13057 -  2´ com acessórios</t>
  </si>
  <si>
    <t>Eletroduto galvanizado conforme NBR13057 -  2 1/2´ com acessórios</t>
  </si>
  <si>
    <t>Eletroduto galvanizado conforme NBR13057 -  3´ com acessórios</t>
  </si>
  <si>
    <t>Eletroduto galvanizado conforme NBR13057 -  4´ com acessórios</t>
  </si>
  <si>
    <t>38.05</t>
  </si>
  <si>
    <t>Eletroduto rígido em aço carbono galvanizado com acessórios - NBR 6323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</si>
  <si>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</si>
  <si>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</si>
  <si>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</si>
  <si>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</si>
  <si>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</si>
  <si>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</si>
  <si>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</si>
  <si>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</si>
  <si>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</si>
  <si>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</si>
  <si>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</si>
  <si>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</si>
  <si>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</si>
  <si>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</si>
  <si>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</si>
  <si>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</si>
  <si>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</si>
  <si>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</si>
  <si>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</si>
  <si>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</si>
  <si>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</si>
  <si>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</si>
  <si>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</si>
  <si>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</si>
  <si>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</si>
  <si>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</si>
  <si>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</si>
  <si>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</si>
  <si>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</si>
  <si>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</si>
  <si>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</si>
  <si>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</si>
  <si>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</si>
  <si>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</si>
  <si>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</si>
  <si>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</si>
  <si>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</si>
  <si>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</si>
  <si>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</si>
  <si>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</si>
  <si>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</si>
  <si>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</si>
  <si>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</si>
  <si>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</si>
  <si>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</si>
  <si>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</si>
  <si>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</si>
  <si>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</si>
  <si>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</si>
  <si>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</si>
  <si>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</si>
  <si>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</si>
  <si>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</si>
  <si>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</si>
  <si>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</si>
  <si>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</si>
  <si>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</si>
  <si>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</si>
  <si>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</si>
  <si>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</si>
  <si>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</si>
  <si>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</si>
  <si>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</si>
  <si>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</si>
  <si>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</si>
  <si>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</si>
  <si>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</si>
  <si>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</si>
  <si>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</si>
  <si>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</si>
  <si>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</si>
  <si>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</si>
  <si>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</si>
  <si>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</si>
  <si>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</si>
  <si>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</si>
  <si>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</si>
  <si>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</si>
  <si>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</si>
  <si>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</si>
  <si>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</si>
  <si>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</si>
  <si>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</si>
  <si>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</si>
  <si>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</si>
  <si>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</si>
  <si>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</si>
  <si>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</si>
  <si>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</si>
  <si>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</si>
  <si>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</si>
  <si>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</si>
  <si>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</si>
  <si>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</si>
  <si>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</si>
  <si>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</si>
  <si>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</si>
  <si>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</si>
  <si>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</si>
  <si>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</si>
  <si>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</si>
  <si>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</si>
  <si>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</si>
  <si>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</si>
  <si>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</si>
  <si>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</si>
  <si>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</si>
  <si>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</si>
  <si>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</si>
  <si>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</si>
  <si>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</si>
  <si>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</si>
  <si>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</si>
  <si>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</si>
  <si>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</si>
  <si>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</si>
  <si>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</si>
  <si>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</si>
  <si>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</si>
  <si>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</si>
  <si>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</si>
  <si>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</si>
  <si>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</si>
  <si>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</si>
  <si>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</si>
  <si>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</si>
  <si>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</si>
  <si>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</si>
  <si>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</si>
  <si>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</si>
  <si>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</si>
  <si>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</si>
  <si>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</si>
  <si>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</si>
  <si>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</si>
  <si>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</si>
  <si>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</si>
  <si>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</si>
  <si>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</si>
  <si>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</si>
  <si>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</si>
  <si>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</si>
  <si>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</si>
  <si>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</si>
  <si>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</si>
  <si>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</si>
  <si>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</si>
  <si>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</si>
  <si>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</si>
  <si>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</si>
  <si>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</si>
  <si>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</si>
  <si>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</si>
  <si>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</si>
  <si>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</si>
  <si>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</si>
  <si>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</si>
  <si>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</si>
  <si>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</si>
  <si>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</si>
  <si>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</si>
  <si>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</si>
  <si>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</si>
  <si>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</si>
  <si>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</si>
  <si>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</si>
  <si>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</si>
  <si>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</si>
  <si>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</si>
  <si>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</si>
  <si>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</si>
  <si>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</si>
  <si>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</si>
  <si>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</si>
  <si>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</si>
  <si>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</si>
  <si>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</si>
  <si>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</si>
  <si>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</si>
  <si>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</si>
  <si>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</si>
  <si>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</si>
  <si>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</si>
  <si>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</si>
  <si>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</si>
  <si>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</si>
  <si>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</si>
  <si>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</si>
  <si>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</si>
  <si>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</si>
  <si>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</si>
  <si>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</si>
  <si>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</si>
  <si>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</si>
  <si>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</si>
  <si>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Eletrocalha lisa galvanizada a fogo, 50 x 50 mm, com acessórios</t>
  </si>
  <si>
    <t>Eletrocalha lisa galvanizada a fogo, 100 x 50 mm, com acessórios</t>
  </si>
  <si>
    <t>Eletrocalha lisa galvanizada a fogo, 150 x 50 mm, com acessórios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</si>
  <si>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</si>
  <si>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</si>
  <si>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</si>
  <si>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</si>
  <si>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</si>
  <si>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</si>
  <si>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</si>
  <si>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</si>
  <si>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</si>
  <si>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</si>
  <si>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</si>
  <si>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</si>
  <si>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</si>
  <si>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</si>
  <si>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</si>
  <si>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</si>
  <si>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</si>
  <si>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</si>
  <si>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</si>
  <si>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</si>
  <si>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</si>
  <si>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</si>
  <si>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</si>
  <si>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</si>
  <si>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</si>
  <si>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</si>
  <si>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</si>
  <si>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</si>
  <si>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</si>
  <si>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</si>
  <si>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</si>
  <si>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</si>
  <si>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</si>
  <si>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</si>
  <si>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Tampa de encaixe para eletrocalha, galvanizada a fogo, L= 50 mm</t>
  </si>
  <si>
    <t>Tampa de encaixe para eletrocalha, galvanizada a fogo, L= 100 mm</t>
  </si>
  <si>
    <t>Tampa de encaixe para eletrocalha, galvanizada a fogo, L= 150 mm</t>
  </si>
  <si>
    <t>Tampa de encaixe para eletrocalha, galvanizada a fogo, L= 200 mm</t>
  </si>
  <si>
    <t>38.22.650</t>
  </si>
  <si>
    <t>Tampa de encaixe para eletrocalha, galvanizada a fogo, L= 250 mm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</si>
  <si>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</si>
  <si>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</si>
  <si>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</si>
  <si>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</si>
  <si>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</si>
  <si>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Suporte para eletrocalha, galvanizado a fogo, 50x50 mm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</si>
  <si>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</si>
  <si>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</si>
  <si>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</si>
  <si>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</si>
  <si>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</si>
  <si>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</si>
  <si>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</si>
  <si>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</si>
  <si>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</si>
  <si>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</si>
  <si>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</si>
  <si>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</si>
  <si>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</si>
  <si>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</si>
  <si>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</si>
  <si>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</si>
  <si>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</si>
  <si>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</si>
  <si>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</si>
  <si>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</si>
  <si>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</si>
  <si>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</si>
  <si>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</si>
  <si>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</si>
  <si>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</si>
  <si>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</si>
  <si>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</si>
  <si>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</si>
  <si>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</si>
  <si>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</si>
  <si>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</si>
  <si>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</si>
  <si>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</si>
  <si>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</si>
  <si>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</si>
  <si>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</si>
  <si>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</si>
  <si>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</si>
  <si>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</si>
  <si>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</si>
  <si>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</si>
  <si>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</si>
  <si>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</si>
  <si>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</si>
  <si>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</si>
  <si>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</si>
  <si>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</si>
  <si>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</si>
  <si>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</si>
  <si>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</si>
  <si>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</si>
  <si>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</si>
  <si>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</si>
  <si>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</si>
  <si>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</si>
  <si>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</si>
  <si>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</si>
  <si>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</si>
  <si>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</si>
  <si>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</si>
  <si>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</si>
  <si>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</si>
  <si>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</si>
  <si>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</si>
  <si>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</si>
  <si>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</si>
  <si>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</si>
  <si>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</si>
  <si>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</si>
  <si>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Cabo de cobre nu, têmpera mole, classe 2, de 35 mm²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</si>
  <si>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</si>
  <si>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</si>
  <si>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</si>
  <si>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</si>
  <si>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</si>
  <si>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</si>
  <si>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</si>
  <si>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</si>
  <si>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</si>
  <si>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</si>
  <si>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</si>
  <si>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</si>
  <si>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</si>
  <si>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</si>
  <si>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</si>
  <si>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</si>
  <si>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</si>
  <si>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</si>
  <si>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</si>
  <si>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</si>
  <si>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</si>
  <si>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</si>
  <si>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</si>
  <si>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</si>
  <si>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</si>
  <si>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</si>
  <si>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</si>
  <si>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</si>
  <si>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</si>
  <si>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</si>
  <si>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</si>
  <si>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</si>
  <si>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</si>
  <si>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</si>
  <si>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</si>
  <si>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</si>
  <si>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</si>
  <si>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</si>
  <si>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</si>
  <si>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</si>
  <si>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Terminal de compressão para cabo de 2,5 mm²</t>
  </si>
  <si>
    <t>Terminal de pressão/compressão para cabo de 6 até 10 mm²</t>
  </si>
  <si>
    <t>Terminal de pressão/compressão para cabo de 16 mm²</t>
  </si>
  <si>
    <t>Terminal de pressão/compressão para cabo de 25 mm²</t>
  </si>
  <si>
    <t>Terminal de pressão/compressão para cabo de 35 mm²</t>
  </si>
  <si>
    <t>Terminal de pressão/compressão para cabo de 50 mm²</t>
  </si>
  <si>
    <t>Terminal de pressão/compressão para cabo de 70 mm²</t>
  </si>
  <si>
    <t>Terminal de pressão/compressão para cabo de 95 mm²</t>
  </si>
  <si>
    <t>Terminal de pressão/compressão para cabo de 120 mm²</t>
  </si>
  <si>
    <t>Terminal de pressão/compressão para cabo de 150 mm²</t>
  </si>
  <si>
    <t>Terminal de pressão/compressão para cabo de 185 mm²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</si>
  <si>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</si>
  <si>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</si>
  <si>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</si>
  <si>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</si>
  <si>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</si>
  <si>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</si>
  <si>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</si>
  <si>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</si>
  <si>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</si>
  <si>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</si>
  <si>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</si>
  <si>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</si>
  <si>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</si>
  <si>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</si>
  <si>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</si>
  <si>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</si>
  <si>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</si>
  <si>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</si>
  <si>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</si>
  <si>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</si>
  <si>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</si>
  <si>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</si>
  <si>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</si>
  <si>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</si>
  <si>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</si>
  <si>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</si>
  <si>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</si>
  <si>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</si>
  <si>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</si>
  <si>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</si>
  <si>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</si>
  <si>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</si>
  <si>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</si>
  <si>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</si>
  <si>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</si>
  <si>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</si>
  <si>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</si>
  <si>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</si>
  <si>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</si>
  <si>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</si>
  <si>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</si>
  <si>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</si>
  <si>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</si>
  <si>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</si>
  <si>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</si>
  <si>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</si>
  <si>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</si>
  <si>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</si>
  <si>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</si>
  <si>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</si>
  <si>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</si>
  <si>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</si>
  <si>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</si>
  <si>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</si>
  <si>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</si>
  <si>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</si>
  <si>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</si>
  <si>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</si>
  <si>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</si>
  <si>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</si>
  <si>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</si>
  <si>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Cabo coaxial tipo RG 59</t>
  </si>
  <si>
    <t>39.18.110</t>
  </si>
  <si>
    <t>Cabo coaxial tipo RGC 6</t>
  </si>
  <si>
    <t>39.18.114</t>
  </si>
  <si>
    <t>Cabo coaxial tipo RGC 59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</si>
  <si>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</si>
  <si>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</si>
  <si>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</si>
  <si>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</si>
  <si>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</si>
  <si>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</si>
  <si>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</si>
  <si>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</si>
  <si>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</si>
  <si>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</si>
  <si>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</si>
  <si>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</si>
  <si>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</si>
  <si>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</si>
  <si>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</si>
  <si>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Cabo de cobre flexível de 2,5 mm², isolamento 0,6/1kV - isolação HEPR 90°C</t>
  </si>
  <si>
    <t>Cabo de cobre flexível de 4 mm², isolamento 0,6/1kV - isolação HEPR 90°C</t>
  </si>
  <si>
    <t>Cabo de cobre flexível de 6 mm², isolamento 0,6/1kV - isolação HEPR 90°C</t>
  </si>
  <si>
    <t>Cabo de cobre flexível de 10 mm², isolamento 0,6/1kV - isolação HEPR 90°C</t>
  </si>
  <si>
    <t>Cabo de cobre flexível de 16 mm², isolamento 0,6/1kV - isolação HEPR 90°C</t>
  </si>
  <si>
    <t>Cabo de cobre flexível de 25 mm², isolamento 0,6/1kV - isolação HEPR 90°C</t>
  </si>
  <si>
    <t>Cabo de cobre flexível de 35 mm², isolamento 0,6/1kV - isolação HEPR 90°C</t>
  </si>
  <si>
    <t>Cabo de cobre flexível de 50 mm², isolamento 0,6/1kV - isolação HEPR 90°C</t>
  </si>
  <si>
    <t>Cabo de cobre flexível de 70 mm², isolamento 0,6/1kV - isolação HEPR 90°C</t>
  </si>
  <si>
    <t>Cabo de cobre flexível de 95 mm², isolamento 0,6/1kV - isolação HEPR 90°C</t>
  </si>
  <si>
    <t>Cabo de cobre flexível de 120 mm², isolamento 0,6/1kV - isolação HEPR 90°C</t>
  </si>
  <si>
    <t>Cabo de cobre flexível de 150 mm², isolamento 0,6/1 kV - isolação HEPR 90°C</t>
  </si>
  <si>
    <t>Cabo de cobre flexível de 185 mm², isolamento 0,6/1kV - isolação HEPR 90°C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</si>
  <si>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</si>
  <si>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</si>
  <si>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</si>
  <si>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</si>
  <si>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</si>
  <si>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</si>
  <si>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</si>
  <si>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</si>
  <si>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</si>
  <si>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</si>
  <si>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</si>
  <si>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</si>
  <si>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</si>
  <si>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</si>
  <si>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</si>
  <si>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</si>
  <si>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</si>
  <si>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</si>
  <si>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</si>
  <si>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</si>
  <si>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</si>
  <si>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</si>
  <si>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</si>
  <si>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</si>
  <si>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</si>
  <si>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</si>
  <si>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</si>
  <si>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</si>
  <si>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</si>
  <si>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</si>
  <si>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</si>
  <si>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</si>
  <si>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</si>
  <si>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</si>
  <si>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</si>
  <si>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</si>
  <si>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</si>
  <si>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</si>
  <si>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</si>
  <si>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</si>
  <si>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</si>
  <si>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</si>
  <si>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</si>
  <si>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</si>
  <si>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</si>
  <si>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</si>
  <si>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</si>
  <si>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</si>
  <si>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</si>
  <si>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</si>
  <si>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</si>
  <si>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</si>
  <si>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</si>
  <si>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</si>
  <si>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</si>
  <si>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</si>
  <si>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</si>
  <si>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</si>
  <si>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</si>
  <si>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</si>
  <si>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</si>
  <si>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</si>
  <si>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</si>
  <si>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</si>
  <si>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</si>
  <si>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</si>
  <si>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</si>
  <si>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</si>
  <si>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</si>
  <si>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</si>
  <si>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</si>
  <si>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</si>
  <si>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</si>
  <si>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Cabo óptico multimodo, 6 fibras, 50/125 µm - uso interno/externo</t>
  </si>
  <si>
    <t>39.30</t>
  </si>
  <si>
    <t>Fios e cabos - audio e video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</si>
  <si>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</si>
  <si>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</si>
  <si>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</si>
  <si>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</si>
  <si>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</si>
  <si>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</si>
  <si>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</si>
  <si>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</si>
  <si>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</si>
  <si>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</si>
  <si>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</si>
  <si>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</si>
  <si>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</si>
  <si>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</si>
  <si>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</si>
  <si>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Caixa de tomada em alumínio para piso 4´ x 4´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</si>
  <si>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</si>
  <si>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</si>
  <si>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</si>
  <si>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</si>
  <si>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</si>
  <si>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</si>
  <si>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</si>
  <si>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</si>
  <si>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</si>
  <si>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</si>
  <si>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</si>
  <si>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</si>
  <si>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</si>
  <si>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</si>
  <si>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</si>
  <si>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</si>
  <si>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</si>
  <si>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</si>
  <si>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</si>
  <si>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</si>
  <si>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</si>
  <si>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</si>
  <si>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</si>
  <si>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</si>
  <si>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</si>
  <si>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</si>
  <si>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</si>
  <si>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</si>
  <si>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</si>
  <si>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</si>
  <si>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</si>
  <si>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</si>
  <si>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</si>
  <si>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</si>
  <si>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</si>
  <si>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</si>
  <si>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</si>
  <si>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</si>
  <si>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</si>
  <si>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</si>
  <si>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</si>
  <si>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</si>
  <si>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Tomada 2P+T de 10 A - 250 V, completa</t>
  </si>
  <si>
    <t>Tomada 2P+T de 20 A - 250 V, completa</t>
  </si>
  <si>
    <t>Conjunto 2 tomadas 2P+T de 10 A, completo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</si>
  <si>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</si>
  <si>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</si>
  <si>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</si>
  <si>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</si>
  <si>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</si>
  <si>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</si>
  <si>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</si>
  <si>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Interruptor com 1 tecla simples e placa</t>
  </si>
  <si>
    <t>Interruptor com 2 teclas simples e placa</t>
  </si>
  <si>
    <t>Interruptor com 3 teclas simples e placa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</si>
  <si>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</si>
  <si>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</si>
  <si>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</si>
  <si>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</si>
  <si>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</si>
  <si>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</si>
  <si>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</si>
  <si>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</si>
  <si>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</si>
  <si>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</si>
  <si>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</si>
  <si>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</si>
  <si>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</si>
  <si>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</si>
  <si>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</si>
  <si>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</si>
  <si>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600 W / 220 V, com placa</t>
  </si>
  <si>
    <t>40.05.340</t>
  </si>
  <si>
    <t>Sensor de presença para teto, com fotocélula, para lâmpada qualquer</t>
  </si>
  <si>
    <t>Sensor de presença infravermelho passivo e microondas, alcance de 12 m - sem fio</t>
  </si>
  <si>
    <t>40.06</t>
  </si>
  <si>
    <t>Conduletes</t>
  </si>
  <si>
    <t>Condulete metálico de 3/4´</t>
  </si>
  <si>
    <t>Condulete metálico de 1´</t>
  </si>
  <si>
    <t>Condulete metálico de 1 1/4´</t>
  </si>
  <si>
    <t>Condulete metálico de 1 1/2´</t>
  </si>
  <si>
    <t>Condulete metálico de 2´</t>
  </si>
  <si>
    <t>Condulete metálico de 2 1/2´</t>
  </si>
  <si>
    <t>Condulete metálico de 3´</t>
  </si>
  <si>
    <t>Condulete metálico de 4´</t>
  </si>
  <si>
    <t>40.06.510</t>
  </si>
  <si>
    <t>Condulete em PVC de 1´ - com tampa</t>
  </si>
  <si>
    <t>40.07</t>
  </si>
  <si>
    <t>Caixa de passagem em PVC</t>
  </si>
  <si>
    <t>Caixa em PVC de 4´ x 2´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</si>
  <si>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</si>
  <si>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</si>
  <si>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</si>
  <si>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</si>
  <si>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</si>
  <si>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</si>
  <si>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</si>
  <si>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</si>
  <si>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</si>
  <si>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</si>
  <si>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</si>
  <si>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</si>
  <si>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</si>
  <si>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</si>
  <si>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</si>
  <si>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</si>
  <si>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</si>
  <si>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</si>
  <si>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</si>
  <si>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</si>
  <si>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</si>
  <si>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</si>
  <si>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</si>
  <si>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</si>
  <si>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</si>
  <si>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</si>
  <si>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</si>
  <si>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Contator de potência 220 A - 2na+2nf</t>
  </si>
  <si>
    <t>40.10.500</t>
  </si>
  <si>
    <t>Minicontator auxiliar - 4na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</si>
  <si>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</si>
  <si>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</si>
  <si>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</si>
  <si>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</si>
  <si>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</si>
  <si>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</si>
  <si>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</si>
  <si>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</si>
  <si>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</si>
  <si>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</si>
  <si>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</si>
  <si>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</si>
  <si>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</si>
  <si>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</si>
  <si>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</si>
  <si>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</si>
  <si>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</si>
  <si>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</si>
  <si>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</si>
  <si>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</si>
  <si>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</si>
  <si>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</si>
  <si>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</si>
  <si>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</si>
  <si>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</si>
  <si>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</si>
  <si>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Chave comutadora/seletora com 1 polo e 3 posições para 63 A</t>
  </si>
  <si>
    <t>40.12.030</t>
  </si>
  <si>
    <t>Chave comutadora/seletora com 1 polo e 3 posições para 25 A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</si>
  <si>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</si>
  <si>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</si>
  <si>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</si>
  <si>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</si>
  <si>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</si>
  <si>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</si>
  <si>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</si>
  <si>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</si>
  <si>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</si>
  <si>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</si>
  <si>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</si>
  <si>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</si>
  <si>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</si>
  <si>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</si>
  <si>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</si>
  <si>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</si>
  <si>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</si>
  <si>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</si>
  <si>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</si>
  <si>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</si>
  <si>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</si>
  <si>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</si>
  <si>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</si>
  <si>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</si>
  <si>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Alarme sonoro bitonal 220 V para painel de comando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</si>
  <si>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</si>
  <si>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</si>
  <si>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</si>
  <si>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</si>
  <si>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</si>
  <si>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</si>
  <si>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</si>
  <si>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</si>
  <si>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</si>
  <si>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</si>
  <si>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</si>
  <si>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</si>
  <si>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</si>
  <si>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</si>
  <si>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</si>
  <si>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</si>
  <si>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</si>
  <si>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</si>
  <si>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</si>
  <si>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</si>
  <si>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</si>
  <si>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</si>
  <si>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</si>
  <si>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Lâmpada LED tubular T8 com base G13, de 1850 até 2000 Im - 18 a 20 W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</si>
  <si>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</si>
  <si>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</si>
  <si>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</si>
  <si>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</si>
  <si>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</si>
  <si>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</si>
  <si>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</si>
  <si>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</si>
  <si>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</si>
  <si>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</si>
  <si>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</si>
  <si>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</si>
  <si>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</si>
  <si>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</si>
  <si>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</si>
  <si>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</si>
  <si>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</si>
  <si>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</si>
  <si>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</si>
  <si>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</si>
  <si>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</si>
  <si>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</si>
  <si>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</si>
  <si>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</si>
  <si>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</si>
  <si>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</si>
  <si>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</si>
  <si>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</si>
  <si>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</si>
  <si>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</si>
  <si>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</si>
  <si>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</si>
  <si>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</si>
  <si>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</si>
  <si>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</si>
  <si>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</si>
  <si>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</si>
  <si>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</si>
  <si>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</si>
  <si>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</si>
  <si>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</si>
  <si>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</si>
  <si>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</si>
  <si>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</si>
  <si>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</si>
  <si>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</si>
  <si>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</si>
  <si>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</si>
  <si>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</si>
  <si>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</si>
  <si>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</si>
  <si>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</si>
  <si>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</si>
  <si>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</si>
  <si>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</si>
  <si>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</si>
  <si>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</si>
  <si>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</si>
  <si>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</si>
  <si>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</si>
  <si>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</si>
  <si>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</si>
  <si>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</si>
  <si>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</si>
  <si>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</si>
  <si>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</si>
  <si>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</si>
  <si>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</si>
  <si>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</si>
  <si>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</si>
  <si>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</si>
  <si>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</si>
  <si>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</si>
  <si>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</si>
  <si>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</si>
  <si>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</si>
  <si>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</si>
  <si>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</si>
  <si>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</si>
  <si>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</si>
  <si>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</si>
  <si>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</si>
  <si>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</si>
  <si>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</si>
  <si>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</si>
  <si>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</si>
  <si>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</si>
  <si>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</si>
  <si>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</si>
  <si>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</si>
  <si>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</si>
  <si>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</si>
  <si>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</si>
  <si>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</si>
  <si>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</si>
  <si>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</si>
  <si>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</si>
  <si>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</si>
  <si>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</si>
  <si>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</si>
  <si>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</si>
  <si>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</si>
  <si>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</si>
  <si>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</si>
  <si>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Luminária LED retangular para poste, fluxo luminoso de 18000 lm, eficiência mínima 180 lm/W - potência de 100 W</t>
  </si>
  <si>
    <t>41.11.707</t>
  </si>
  <si>
    <t>Luminária LED retangular para poste, fluxo luminoso de 36000 lm, eficiência mínima 180 lm/W - potência de 200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</si>
  <si>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</si>
  <si>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</si>
  <si>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</si>
  <si>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</si>
  <si>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</si>
  <si>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</si>
  <si>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</si>
  <si>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</si>
  <si>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</si>
  <si>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</si>
  <si>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</si>
  <si>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</si>
  <si>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Luminária blindada de sobrepor ou pendente em calha fechada, para 2 lâmpadas fluorescentes de 32 W/36 W/40 W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</si>
  <si>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</si>
  <si>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</si>
  <si>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</si>
  <si>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</si>
  <si>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</si>
  <si>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</si>
  <si>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</si>
  <si>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</si>
  <si>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</si>
  <si>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</si>
  <si>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</si>
  <si>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</si>
  <si>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</si>
  <si>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</si>
  <si>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</si>
  <si>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</si>
  <si>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</si>
  <si>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</si>
  <si>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</si>
  <si>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</si>
  <si>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</si>
  <si>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</si>
  <si>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</si>
  <si>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</si>
  <si>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</si>
  <si>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</si>
  <si>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</si>
  <si>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</si>
  <si>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</si>
  <si>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</si>
  <si>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</si>
  <si>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</si>
  <si>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</si>
  <si>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</si>
  <si>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</si>
  <si>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</si>
  <si>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</si>
  <si>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41.14.780</t>
  </si>
  <si>
    <t>Luminária quadrada de sobrepor tipo calha fechada, com difusor plano, para 4 lâmpadas tubulares de 14 W/16 W/18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</si>
  <si>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</si>
  <si>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</si>
  <si>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</si>
  <si>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</si>
  <si>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</si>
  <si>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</si>
  <si>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</si>
  <si>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</si>
  <si>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</si>
  <si>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</si>
  <si>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</si>
  <si>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</si>
  <si>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</si>
  <si>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</si>
  <si>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</si>
  <si>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</si>
  <si>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</si>
  <si>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</si>
  <si>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</si>
  <si>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</si>
  <si>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Luminária LED retangular de sobrepor com difusor translúcido, 4000 K, fluxo luminoso de 3690 a 4800 lm, potência de 35 W a 41 W</t>
  </si>
  <si>
    <t>Luminária LED quadrada de sobrepor com difusor prismático translúcido, 4000 K, fluxo luminoso de 1363 a 1800 lm, potência de 15 W a 24 W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</si>
  <si>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</si>
  <si>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</si>
  <si>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</si>
  <si>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</si>
  <si>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</si>
  <si>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</si>
  <si>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</si>
  <si>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</si>
  <si>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</si>
  <si>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</si>
  <si>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</si>
  <si>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</si>
  <si>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</si>
  <si>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</si>
  <si>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</si>
  <si>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</si>
  <si>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</si>
  <si>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</si>
  <si>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</si>
  <si>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</si>
  <si>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</si>
  <si>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</si>
  <si>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</si>
  <si>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</si>
  <si>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</si>
  <si>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</si>
  <si>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</si>
  <si>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</si>
  <si>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</si>
  <si>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</si>
  <si>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</si>
  <si>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</si>
  <si>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</si>
  <si>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</si>
  <si>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</si>
  <si>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</si>
  <si>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</si>
  <si>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</si>
  <si>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</si>
  <si>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</si>
  <si>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</si>
  <si>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</si>
  <si>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</si>
  <si>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</si>
  <si>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</si>
  <si>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</si>
  <si>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</si>
  <si>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</si>
  <si>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</si>
  <si>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</si>
  <si>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</si>
  <si>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</si>
  <si>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</si>
  <si>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</si>
  <si>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</si>
  <si>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</si>
  <si>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</si>
  <si>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</si>
  <si>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</si>
  <si>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</si>
  <si>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</si>
  <si>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</si>
  <si>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</si>
  <si>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</si>
  <si>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</si>
  <si>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</si>
  <si>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</si>
  <si>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</si>
  <si>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</si>
  <si>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</si>
  <si>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</si>
  <si>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</si>
  <si>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</si>
  <si>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</si>
  <si>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</si>
  <si>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</si>
  <si>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</si>
  <si>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</si>
  <si>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</si>
  <si>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</si>
  <si>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</si>
  <si>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</si>
  <si>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</si>
  <si>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</si>
  <si>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</si>
  <si>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</si>
  <si>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</si>
  <si>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</si>
  <si>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</si>
  <si>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</si>
  <si>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</si>
  <si>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</si>
  <si>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</si>
  <si>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</si>
  <si>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</si>
  <si>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</si>
  <si>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</si>
  <si>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</si>
  <si>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</si>
  <si>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</si>
  <si>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</si>
  <si>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</si>
  <si>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</si>
  <si>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</si>
  <si>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</si>
  <si>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</si>
  <si>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</si>
  <si>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Tampa para caixa de inspeção cilíndrica, aço galvanizado</t>
  </si>
  <si>
    <t>42.05.310</t>
  </si>
  <si>
    <t>Caixa de inspeção do terra cilíndrica em PVC rígido, diâmetro de 300 mm - h= 250 mm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</si>
  <si>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</si>
  <si>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</si>
  <si>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</si>
  <si>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</si>
  <si>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</si>
  <si>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</si>
  <si>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</si>
  <si>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</si>
  <si>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</si>
  <si>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</si>
  <si>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</si>
  <si>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</si>
  <si>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</si>
  <si>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</si>
  <si>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</si>
  <si>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</si>
  <si>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</si>
  <si>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</si>
  <si>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</si>
  <si>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</si>
  <si>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</si>
  <si>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</si>
  <si>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</si>
  <si>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</si>
  <si>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</si>
  <si>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</si>
  <si>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</si>
  <si>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</si>
  <si>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</si>
  <si>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</si>
  <si>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</si>
  <si>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</si>
  <si>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</si>
  <si>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</si>
  <si>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</si>
  <si>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</si>
  <si>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</si>
  <si>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</si>
  <si>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</si>
  <si>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</si>
  <si>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</si>
  <si>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</si>
  <si>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</si>
  <si>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</si>
  <si>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</si>
  <si>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</si>
  <si>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</si>
  <si>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</si>
  <si>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</si>
  <si>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</si>
  <si>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</si>
  <si>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</si>
  <si>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</si>
  <si>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</si>
  <si>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</si>
  <si>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</si>
  <si>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</si>
  <si>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</si>
  <si>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</si>
  <si>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</si>
  <si>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</si>
  <si>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</si>
  <si>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</si>
  <si>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</si>
  <si>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</si>
  <si>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</si>
  <si>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</si>
  <si>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</si>
  <si>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</si>
  <si>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</si>
  <si>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</si>
  <si>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</si>
  <si>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</si>
  <si>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</si>
  <si>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</si>
  <si>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</si>
  <si>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</si>
  <si>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</si>
  <si>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</si>
  <si>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</si>
  <si>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</si>
  <si>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</si>
  <si>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</si>
  <si>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</si>
  <si>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</si>
  <si>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</si>
  <si>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</si>
  <si>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</si>
  <si>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</si>
  <si>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</si>
  <si>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</si>
  <si>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</si>
  <si>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</si>
  <si>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</si>
  <si>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</si>
  <si>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</si>
  <si>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</si>
  <si>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</si>
  <si>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</si>
  <si>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</si>
  <si>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</si>
  <si>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</si>
  <si>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</si>
  <si>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</si>
  <si>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</si>
  <si>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</si>
  <si>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</si>
  <si>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</si>
  <si>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</si>
  <si>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</si>
  <si>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</si>
  <si>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</si>
  <si>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</si>
  <si>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</si>
  <si>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</si>
  <si>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</si>
  <si>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Coletor em alumínio para sistema de aquecimento solar com área coletora até 2,00 m²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</si>
  <si>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</si>
  <si>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</si>
  <si>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</si>
  <si>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</si>
  <si>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</si>
  <si>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</si>
  <si>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</si>
  <si>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</si>
  <si>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</si>
  <si>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</si>
  <si>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</si>
  <si>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</si>
  <si>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</si>
  <si>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</si>
  <si>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</si>
  <si>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</si>
  <si>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</si>
  <si>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</si>
  <si>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</si>
  <si>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</si>
  <si>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</si>
  <si>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</si>
  <si>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</si>
  <si>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</si>
  <si>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</si>
  <si>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</si>
  <si>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</si>
  <si>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</si>
  <si>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</si>
  <si>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</si>
  <si>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</si>
  <si>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</si>
  <si>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</si>
  <si>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</si>
  <si>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</si>
  <si>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</si>
  <si>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</si>
  <si>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</si>
  <si>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</si>
  <si>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</si>
  <si>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</si>
  <si>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</si>
  <si>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</si>
  <si>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</si>
  <si>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</si>
  <si>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</si>
  <si>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</si>
  <si>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</si>
  <si>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</si>
  <si>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</si>
  <si>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</si>
  <si>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</si>
  <si>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</si>
  <si>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</si>
  <si>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</si>
  <si>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</si>
  <si>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</si>
  <si>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</si>
  <si>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</si>
  <si>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</si>
  <si>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</si>
  <si>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</si>
  <si>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</si>
  <si>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</si>
  <si>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</si>
  <si>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</si>
  <si>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</si>
  <si>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</si>
  <si>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</si>
  <si>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</si>
  <si>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</si>
  <si>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</si>
  <si>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</si>
  <si>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</si>
  <si>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</si>
  <si>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</si>
  <si>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</si>
  <si>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</si>
  <si>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</si>
  <si>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</si>
  <si>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Conjunto motor-bomba (centrífuga) 2 cv, monoestágio, Hman= 12 a 27 mca, Q= 25 a 8 m³/h</t>
  </si>
  <si>
    <t>Conjunto motor-bomba (centrífuga) 15 cv, monoestágio, Hman= 30 a 60 mca, Q= 82 a 20 m³/h</t>
  </si>
  <si>
    <t>Conjunto motor-bomba (centrífuga) 5 cv, monoestágio, Hman= 24 a 33 mca, Q= 41,6 a 35,2 m³/h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</si>
  <si>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</si>
  <si>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</si>
  <si>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</si>
  <si>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</si>
  <si>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</si>
  <si>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</si>
  <si>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</si>
  <si>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</si>
  <si>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</si>
  <si>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</si>
  <si>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</si>
  <si>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</si>
  <si>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</si>
  <si>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</si>
  <si>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</si>
  <si>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</si>
  <si>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</si>
  <si>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</si>
  <si>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</si>
  <si>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</si>
  <si>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</si>
  <si>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</si>
  <si>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</si>
  <si>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</si>
  <si>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</si>
  <si>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</si>
  <si>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</si>
  <si>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</si>
  <si>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</si>
  <si>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</si>
  <si>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</si>
  <si>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</si>
  <si>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</si>
  <si>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</si>
  <si>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</si>
  <si>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</si>
  <si>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</si>
  <si>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</si>
  <si>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</si>
  <si>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</si>
  <si>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</si>
  <si>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</si>
  <si>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</si>
  <si>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</si>
  <si>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</si>
  <si>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</si>
  <si>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</si>
  <si>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</si>
  <si>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</si>
  <si>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</si>
  <si>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</si>
  <si>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</si>
  <si>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</si>
  <si>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</si>
  <si>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</si>
  <si>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</si>
  <si>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</si>
  <si>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</si>
  <si>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</si>
  <si>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</si>
  <si>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</si>
  <si>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</si>
  <si>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</si>
  <si>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</si>
  <si>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</si>
  <si>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</si>
  <si>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</si>
  <si>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</si>
  <si>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</si>
  <si>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</si>
  <si>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</si>
  <si>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</si>
  <si>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</si>
  <si>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</si>
  <si>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</si>
  <si>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</si>
  <si>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</si>
  <si>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</si>
  <si>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</si>
  <si>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</si>
  <si>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</si>
  <si>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</si>
  <si>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</si>
  <si>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</si>
  <si>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</si>
  <si>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</si>
  <si>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</si>
  <si>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</si>
  <si>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</si>
  <si>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44.01.052</t>
  </si>
  <si>
    <t>Bacia sifonada de louça com tampa - 6 litros</t>
  </si>
  <si>
    <t>Bacia sifonada de louça sem tampa, com saída horizontal - 6 litros</t>
  </si>
  <si>
    <t>44.01.072</t>
  </si>
  <si>
    <t>Bacia sifonada de louça com tampa, com saída horizontal - 6 litros</t>
  </si>
  <si>
    <t>Lavatório de louça sem coluna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</si>
  <si>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</si>
  <si>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</si>
  <si>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</si>
  <si>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</si>
  <si>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</si>
  <si>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Mictório de louça sifonado auto aspirante</t>
  </si>
  <si>
    <t>44.01.240</t>
  </si>
  <si>
    <t>Lavatório em louça com coluna suspensa</t>
  </si>
  <si>
    <t>Cuba de louça de embutir oval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</si>
  <si>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</si>
  <si>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</si>
  <si>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</si>
  <si>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</si>
  <si>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</si>
  <si>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</si>
  <si>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</si>
  <si>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</si>
  <si>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</si>
  <si>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</si>
  <si>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</si>
  <si>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</si>
  <si>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</si>
  <si>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44.01.820</t>
  </si>
  <si>
    <t>Bacia sifonada com caixa de descarga acoplada com tampa - 6 litros</t>
  </si>
  <si>
    <t>44.01.850</t>
  </si>
  <si>
    <t>Cuba de louça de embutir redonda</t>
  </si>
  <si>
    <t>44.02</t>
  </si>
  <si>
    <t>Bancadas e tampos</t>
  </si>
  <si>
    <t>Tampo/bancada em granito, com frontão, espessura de 2 cm, acabamento polido</t>
  </si>
  <si>
    <t>44.02.100</t>
  </si>
  <si>
    <t>Tampo/bancada em mármore nacional espessura de 3 cm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</si>
  <si>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</si>
  <si>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</si>
  <si>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</si>
  <si>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</si>
  <si>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</si>
  <si>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</si>
  <si>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</si>
  <si>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</si>
  <si>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</si>
  <si>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</si>
  <si>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</si>
  <si>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</si>
  <si>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</si>
  <si>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</si>
  <si>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</si>
  <si>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</si>
  <si>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</si>
  <si>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</si>
  <si>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Saboneteira tipo dispenser, para refil de 800 ml</t>
  </si>
  <si>
    <t>Dispenser toalheiro em ABS, para folhas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</si>
  <si>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</si>
  <si>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</si>
  <si>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</si>
  <si>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</si>
  <si>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</si>
  <si>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</si>
  <si>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</si>
  <si>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</si>
  <si>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</si>
  <si>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</si>
  <si>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</si>
  <si>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</si>
  <si>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</si>
  <si>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</si>
  <si>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</si>
  <si>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</si>
  <si>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</si>
  <si>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</si>
  <si>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</si>
  <si>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</si>
  <si>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</si>
  <si>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</si>
  <si>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</si>
  <si>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</si>
  <si>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</si>
  <si>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</si>
  <si>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</si>
  <si>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</si>
  <si>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</si>
  <si>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</si>
  <si>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</si>
  <si>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</si>
  <si>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</si>
  <si>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</si>
  <si>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</si>
  <si>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</si>
  <si>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</si>
  <si>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</si>
  <si>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</si>
  <si>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</si>
  <si>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</si>
  <si>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</si>
  <si>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</si>
  <si>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</si>
  <si>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</si>
  <si>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</si>
  <si>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</si>
  <si>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</si>
  <si>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</si>
  <si>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</si>
  <si>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</si>
  <si>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</si>
  <si>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</si>
  <si>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</si>
  <si>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</si>
  <si>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</si>
  <si>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</si>
  <si>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</si>
  <si>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</si>
  <si>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</si>
  <si>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</si>
  <si>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</si>
  <si>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</si>
  <si>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</si>
  <si>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</si>
  <si>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</si>
  <si>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</si>
  <si>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</si>
  <si>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</si>
  <si>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</si>
  <si>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</si>
  <si>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</si>
  <si>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</si>
  <si>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</si>
  <si>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</si>
  <si>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</si>
  <si>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</si>
  <si>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</si>
  <si>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</si>
  <si>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</si>
  <si>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</si>
  <si>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</si>
  <si>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</si>
  <si>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</si>
  <si>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</si>
  <si>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</si>
  <si>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</si>
  <si>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</si>
  <si>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</si>
  <si>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</si>
  <si>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</si>
  <si>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</si>
  <si>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</si>
  <si>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</si>
  <si>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</si>
  <si>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</si>
  <si>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</si>
  <si>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</si>
  <si>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</si>
  <si>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</si>
  <si>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</si>
  <si>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</si>
  <si>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</si>
  <si>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</si>
  <si>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</si>
  <si>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</si>
  <si>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</si>
  <si>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</si>
  <si>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</si>
  <si>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</si>
  <si>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</si>
  <si>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</si>
  <si>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</si>
  <si>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</si>
  <si>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</si>
  <si>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</si>
  <si>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</si>
  <si>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</si>
  <si>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</si>
  <si>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</si>
  <si>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</si>
  <si>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</si>
  <si>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Tubo de ligação para mictório, DN= 1/2´</t>
  </si>
  <si>
    <t>Acabamento cromado para registro</t>
  </si>
  <si>
    <t>44.20.160</t>
  </si>
  <si>
    <t>Botão para válvula de descarga</t>
  </si>
  <si>
    <t>44.20.180</t>
  </si>
  <si>
    <t>Reparo para válvula de descarga</t>
  </si>
  <si>
    <t>Sifão de metal cromado de 1 1/2´ x 2´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</si>
  <si>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</si>
  <si>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</si>
  <si>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</si>
  <si>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</si>
  <si>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</si>
  <si>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Sifão plástico com copo, rígido, de 1 1/4´ x 2´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</si>
  <si>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</si>
  <si>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</si>
  <si>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</si>
  <si>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</si>
  <si>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</si>
  <si>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</si>
  <si>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</si>
  <si>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</si>
  <si>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</si>
  <si>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Válvula de metal cromado de 1 1/2´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</si>
  <si>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</si>
  <si>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</si>
  <si>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</si>
  <si>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</si>
  <si>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</si>
  <si>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</si>
  <si>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</si>
  <si>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</si>
  <si>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</si>
  <si>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</si>
  <si>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</si>
  <si>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</si>
  <si>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</si>
  <si>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</si>
  <si>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</si>
  <si>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</si>
  <si>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</si>
  <si>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</si>
  <si>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</si>
  <si>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botijões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</si>
  <si>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</si>
  <si>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</si>
  <si>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</si>
  <si>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</si>
  <si>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</si>
  <si>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</si>
  <si>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</si>
  <si>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</si>
  <si>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</si>
  <si>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</si>
  <si>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</si>
  <si>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</si>
  <si>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</si>
  <si>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</si>
  <si>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</si>
  <si>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</si>
  <si>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</si>
  <si>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</si>
  <si>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</si>
  <si>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</si>
  <si>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</si>
  <si>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</si>
  <si>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</si>
  <si>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</si>
  <si>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</si>
  <si>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</si>
  <si>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</si>
  <si>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</si>
  <si>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</si>
  <si>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</si>
  <si>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Tubo de PVC rígido soldável marrom, DN= 25 mm, (3/4´), inclusive conexões</t>
  </si>
  <si>
    <t>Tubo de PVC rígido soldável marrom, DN= 32 mm, (1´), inclusive conexões</t>
  </si>
  <si>
    <t>Tubo de PVC rígido soldável marrom, DN= 40 mm, (1 1/4´), inclusive conexões</t>
  </si>
  <si>
    <t>Tubo de PVC rígido soldável marrom, DN= 50 mm, (1 1/2´), inclusive conexões</t>
  </si>
  <si>
    <t>Tubo de PVC rígido soldável marrom, DN= 60 mm, (2´), inclusive conexões</t>
  </si>
  <si>
    <t>Tubo de PVC rígido soldável marrom, DN= 75 mm, (2 1/2´), inclusive conexões</t>
  </si>
  <si>
    <t>Tubo de PVC rígido soldável marrom, DN= 85 mm, (3´), inclusive conexões</t>
  </si>
  <si>
    <t>Tubo de PVC rígido soldável marrom, DN= 110 mm, (4´), inclusive conexões</t>
  </si>
  <si>
    <t>46.02</t>
  </si>
  <si>
    <t>Tubulacao em PVC rigido branco para esgoto domiciliar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</si>
  <si>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</si>
  <si>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</si>
  <si>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</si>
  <si>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</si>
  <si>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</si>
  <si>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</si>
  <si>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Tubo de PVC rígido PxB com virola e anel de borracha, linha esgoto série reforçada ´R´, DN= 50 mm, inclusive conexões</t>
  </si>
  <si>
    <t>Tubo de PVC rígido PxB com virola e anel de borracha, linha esgoto série reforçada ´R´, DN= 75 mm, inclusive conexões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</si>
  <si>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</si>
  <si>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</si>
  <si>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</si>
  <si>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</si>
  <si>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</si>
  <si>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</si>
  <si>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</si>
  <si>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</si>
  <si>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</si>
  <si>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</si>
  <si>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</si>
  <si>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</si>
  <si>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</si>
  <si>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</si>
  <si>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</si>
  <si>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</si>
  <si>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</si>
  <si>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</si>
  <si>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</si>
  <si>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</si>
  <si>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</si>
  <si>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</si>
  <si>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</si>
  <si>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</si>
  <si>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</si>
  <si>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</si>
  <si>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</si>
  <si>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</si>
  <si>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Tubo PVC rígido, tipo Coletor Esgoto, junta elástica, DN= 200 mm, inclusive conexões</t>
  </si>
  <si>
    <t>Tubo PVC rígido, tipo Coletor Esgoto, junta elástica, DN= 250 mm, inclusive conexões</t>
  </si>
  <si>
    <t>Tubo PVC rígido, tipo Coletor Esgoto, junta elástica, DN= 300 mm, inclusive conexões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</si>
  <si>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</si>
  <si>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</si>
  <si>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</si>
  <si>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</si>
  <si>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</si>
  <si>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</si>
  <si>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</si>
  <si>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</si>
  <si>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</si>
  <si>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</si>
  <si>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</si>
  <si>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</si>
  <si>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</si>
  <si>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</si>
  <si>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</si>
  <si>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Tubo galvanizado DN= 2 1/2´, inclusive conexões</t>
  </si>
  <si>
    <t>Tubo galvanizado DN= 3´, inclusive conexões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</si>
  <si>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</si>
  <si>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</si>
  <si>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</si>
  <si>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</si>
  <si>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</si>
  <si>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</si>
  <si>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</si>
  <si>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</si>
  <si>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</si>
  <si>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</si>
  <si>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</si>
  <si>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</si>
  <si>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</si>
  <si>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</si>
  <si>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</si>
  <si>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</si>
  <si>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</si>
  <si>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</si>
  <si>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Tubo galvanizado sem costura schedule 40, DN= 3´, inclusive conexões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</si>
  <si>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</si>
  <si>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</si>
  <si>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</si>
  <si>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</si>
  <si>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</si>
  <si>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</si>
  <si>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</si>
  <si>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</si>
  <si>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</si>
  <si>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</si>
  <si>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</si>
  <si>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</si>
  <si>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</si>
  <si>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</si>
  <si>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</si>
  <si>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</si>
  <si>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</si>
  <si>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</si>
  <si>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</si>
  <si>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</si>
  <si>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</si>
  <si>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</si>
  <si>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</si>
  <si>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</si>
  <si>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</si>
  <si>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</si>
  <si>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</si>
  <si>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</si>
  <si>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</si>
  <si>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</si>
  <si>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</si>
  <si>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</si>
  <si>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</si>
  <si>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</si>
  <si>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</si>
  <si>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</si>
  <si>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</si>
  <si>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</si>
  <si>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</si>
  <si>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</si>
  <si>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</si>
  <si>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</si>
  <si>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</si>
  <si>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</si>
  <si>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</si>
  <si>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</si>
  <si>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</si>
  <si>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</si>
  <si>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</si>
  <si>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</si>
  <si>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</si>
  <si>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</si>
  <si>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</si>
  <si>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</si>
  <si>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</si>
  <si>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</si>
  <si>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</si>
  <si>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</si>
  <si>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</si>
  <si>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</si>
  <si>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</si>
  <si>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</si>
  <si>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</si>
  <si>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</si>
  <si>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</si>
  <si>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</si>
  <si>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</si>
  <si>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</si>
  <si>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</si>
  <si>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Tubo de cobre classe A, DN= 15mm (1/2´), inclusive conexões</t>
  </si>
  <si>
    <t>Tubo de cobre classe A, DN= 22mm (3/4´), inclusive conexões</t>
  </si>
  <si>
    <t>Tubo de cobre classe A, DN= 28mm (1´), inclusive conexões</t>
  </si>
  <si>
    <t>Tubo de cobre classe A, DN= 35mm (1 1/4´), inclusive conexões</t>
  </si>
  <si>
    <t>Tubo de cobre classe A, DN= 42mm (1 1/2´), inclusive conexões</t>
  </si>
  <si>
    <t>Tubo de cobre classe A, DN= 54mm (2´), inclusive conexões</t>
  </si>
  <si>
    <t>Tubo de cobre classe A, DN= 66mm (2 1/2´), inclusive conexões</t>
  </si>
  <si>
    <t>Tubo de cobre classe A, DN= 79mm (3´), inclusive conexões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</si>
  <si>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</si>
  <si>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</si>
  <si>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</si>
  <si>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</si>
  <si>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</si>
  <si>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</si>
  <si>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</si>
  <si>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</si>
  <si>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</si>
  <si>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</si>
  <si>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</si>
  <si>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</si>
  <si>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</si>
  <si>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</si>
  <si>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</si>
  <si>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</si>
  <si>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</si>
  <si>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</si>
  <si>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</si>
  <si>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</si>
  <si>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</si>
  <si>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</si>
  <si>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</si>
  <si>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</si>
  <si>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</si>
  <si>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</si>
  <si>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</si>
  <si>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</si>
  <si>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</si>
  <si>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</si>
  <si>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</si>
  <si>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</si>
  <si>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</si>
  <si>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</si>
  <si>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</si>
  <si>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</si>
  <si>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</si>
  <si>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</si>
  <si>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</si>
  <si>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</si>
  <si>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</si>
  <si>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</si>
  <si>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</si>
  <si>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</si>
  <si>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</si>
  <si>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</si>
  <si>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</si>
  <si>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</si>
  <si>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</si>
  <si>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</si>
  <si>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</si>
  <si>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</si>
  <si>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</si>
  <si>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</si>
  <si>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</si>
  <si>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</si>
  <si>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</si>
  <si>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</si>
  <si>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</si>
  <si>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</si>
  <si>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</si>
  <si>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</si>
  <si>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</si>
  <si>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</si>
  <si>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</si>
  <si>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</si>
  <si>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</si>
  <si>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</si>
  <si>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</si>
  <si>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</si>
  <si>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</si>
  <si>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</si>
  <si>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</si>
  <si>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</si>
  <si>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</si>
  <si>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</si>
  <si>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</si>
  <si>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</si>
  <si>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</si>
  <si>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</si>
  <si>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</si>
  <si>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</si>
  <si>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</si>
  <si>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</si>
  <si>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</si>
  <si>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</si>
  <si>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</si>
  <si>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</si>
  <si>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</si>
  <si>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</si>
  <si>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</si>
  <si>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</si>
  <si>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</si>
  <si>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</si>
  <si>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</si>
  <si>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</si>
  <si>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</si>
  <si>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</si>
  <si>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</si>
  <si>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</si>
  <si>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</si>
  <si>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</si>
  <si>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</si>
  <si>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</si>
  <si>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</si>
  <si>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</si>
  <si>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</si>
  <si>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</si>
  <si>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</si>
  <si>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</si>
  <si>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</si>
  <si>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</si>
  <si>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</si>
  <si>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</si>
  <si>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</si>
  <si>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</si>
  <si>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</si>
  <si>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</si>
  <si>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</si>
  <si>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</si>
  <si>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</si>
  <si>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</si>
  <si>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</si>
  <si>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</si>
  <si>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</si>
  <si>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</si>
  <si>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</si>
  <si>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</si>
  <si>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</si>
  <si>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</si>
  <si>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</si>
  <si>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</si>
  <si>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</si>
  <si>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</si>
  <si>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</si>
  <si>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</si>
  <si>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</si>
  <si>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</si>
  <si>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</si>
  <si>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</si>
  <si>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</si>
  <si>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</si>
  <si>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</si>
  <si>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</si>
  <si>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</si>
  <si>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</si>
  <si>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</si>
  <si>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</si>
  <si>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</si>
  <si>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</si>
  <si>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</si>
  <si>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</si>
  <si>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</si>
  <si>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</si>
  <si>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</si>
  <si>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</si>
  <si>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</si>
  <si>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</si>
  <si>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</si>
  <si>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</si>
  <si>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</si>
  <si>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</si>
  <si>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</si>
  <si>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</si>
  <si>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</si>
  <si>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</si>
  <si>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</si>
  <si>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</si>
  <si>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</si>
  <si>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</si>
  <si>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</si>
  <si>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</si>
  <si>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</si>
  <si>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</si>
  <si>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</si>
  <si>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</si>
  <si>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</si>
  <si>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</si>
  <si>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</si>
  <si>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</si>
  <si>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</si>
  <si>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</si>
  <si>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</si>
  <si>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</si>
  <si>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</si>
  <si>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</si>
  <si>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</si>
  <si>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</si>
  <si>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</si>
  <si>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</si>
  <si>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</si>
  <si>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</si>
  <si>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</si>
  <si>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</si>
  <si>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</si>
  <si>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</si>
  <si>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</si>
  <si>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</si>
  <si>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</si>
  <si>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</si>
  <si>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</si>
  <si>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</si>
  <si>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</si>
  <si>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</si>
  <si>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Tubo de aço carbono preto sem costura Schedule 40, DN= 1´ - inclusive conexões</t>
  </si>
  <si>
    <t>Tubo de aço carbono preto sem costura Schedule 40, DN= 1 1/4´ - inclusive conexões</t>
  </si>
  <si>
    <t>Tubo de aço carbono preto sem costura Schedule 40, DN= 1 1/2´ - inclusive conexões</t>
  </si>
  <si>
    <t>Tubo de aço carbono preto sem costura Schedule 40, DN= 2´ - inclusive conexões</t>
  </si>
  <si>
    <t>Tubo de aço carbono preto sem costura Schedule 40, DN= 2 1/2´ - inclusive conexões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</si>
  <si>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</si>
  <si>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</si>
  <si>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</si>
  <si>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Tubo de aço carbono preto sem costura Schedule 40, DN= 4´ - inclusive conexões</t>
  </si>
  <si>
    <t>46.21.090</t>
  </si>
  <si>
    <t>Tubo de aço carbono preto sem costura Schedule 40, DN= 5´ - inclusive conexões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</si>
  <si>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</si>
  <si>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</si>
  <si>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</si>
  <si>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</si>
  <si>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</si>
  <si>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</si>
  <si>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</si>
  <si>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</si>
  <si>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</si>
  <si>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</si>
  <si>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</si>
  <si>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</si>
  <si>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</si>
  <si>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</si>
  <si>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</si>
  <si>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</si>
  <si>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</si>
  <si>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</si>
  <si>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</si>
  <si>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</si>
  <si>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</si>
  <si>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</si>
  <si>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</si>
  <si>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</si>
  <si>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</si>
  <si>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</si>
  <si>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</si>
  <si>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</si>
  <si>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</si>
  <si>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</si>
  <si>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</si>
  <si>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</si>
  <si>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</si>
  <si>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</si>
  <si>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</si>
  <si>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Tubo em ferro fundido com ponta e ponta, predial SMU, DN= 100 mm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</si>
  <si>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</si>
  <si>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</si>
  <si>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</si>
  <si>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</si>
  <si>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</si>
  <si>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</si>
  <si>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</si>
  <si>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</si>
  <si>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</si>
  <si>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</si>
  <si>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</si>
  <si>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</si>
  <si>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</si>
  <si>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</si>
  <si>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</si>
  <si>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</si>
  <si>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</si>
  <si>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</si>
  <si>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</si>
  <si>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</si>
  <si>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</si>
  <si>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</si>
  <si>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</si>
  <si>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</si>
  <si>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</si>
  <si>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</si>
  <si>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</si>
  <si>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</si>
  <si>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</si>
  <si>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</si>
  <si>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</si>
  <si>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</si>
  <si>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</si>
  <si>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</si>
  <si>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</si>
  <si>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</si>
  <si>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</si>
  <si>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</si>
  <si>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</si>
  <si>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</si>
  <si>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</si>
  <si>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</si>
  <si>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</si>
  <si>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</si>
  <si>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</si>
  <si>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</si>
  <si>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</si>
  <si>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</si>
  <si>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</si>
  <si>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</si>
  <si>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</si>
  <si>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</si>
  <si>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</si>
  <si>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</si>
  <si>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</si>
  <si>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</si>
  <si>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</si>
  <si>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</si>
  <si>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</si>
  <si>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</si>
  <si>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</si>
  <si>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</si>
  <si>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</si>
  <si>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</si>
  <si>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</si>
  <si>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</si>
  <si>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</si>
  <si>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</si>
  <si>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</si>
  <si>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</si>
  <si>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</si>
  <si>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</si>
  <si>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</si>
  <si>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</si>
  <si>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</si>
  <si>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</si>
  <si>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</si>
  <si>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</si>
  <si>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</si>
  <si>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</si>
  <si>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</si>
  <si>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</si>
  <si>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</si>
  <si>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</si>
  <si>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</si>
  <si>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</si>
  <si>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</si>
  <si>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</si>
  <si>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</si>
  <si>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</si>
  <si>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</si>
  <si>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</si>
  <si>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</si>
  <si>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</si>
  <si>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</si>
  <si>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</si>
  <si>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</si>
  <si>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</si>
  <si>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</si>
  <si>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</si>
  <si>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</si>
  <si>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</si>
  <si>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</si>
  <si>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</si>
  <si>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</si>
  <si>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</si>
  <si>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</si>
  <si>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</si>
  <si>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</si>
  <si>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</si>
  <si>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</si>
  <si>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</si>
  <si>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</si>
  <si>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</si>
  <si>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</si>
  <si>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</si>
  <si>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</si>
  <si>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</si>
  <si>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</si>
  <si>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</si>
  <si>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</si>
  <si>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</si>
  <si>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</si>
  <si>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</si>
  <si>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</si>
  <si>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</si>
  <si>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</si>
  <si>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</si>
  <si>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</si>
  <si>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</si>
  <si>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</si>
  <si>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</si>
  <si>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</si>
  <si>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</si>
  <si>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</si>
  <si>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</si>
  <si>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</si>
  <si>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</si>
  <si>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</si>
  <si>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</si>
  <si>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</si>
  <si>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</si>
  <si>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</si>
  <si>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</si>
  <si>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</si>
  <si>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</si>
  <si>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</si>
  <si>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</si>
  <si>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</si>
  <si>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</si>
  <si>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</si>
  <si>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</si>
  <si>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</si>
  <si>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</si>
  <si>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</si>
  <si>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</si>
  <si>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</si>
  <si>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</si>
  <si>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</si>
  <si>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</si>
  <si>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</si>
  <si>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</si>
  <si>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</si>
  <si>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</si>
  <si>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</si>
  <si>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</si>
  <si>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</si>
  <si>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</si>
  <si>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</si>
  <si>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</si>
  <si>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</si>
  <si>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</si>
  <si>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</si>
  <si>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</si>
  <si>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</si>
  <si>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</si>
  <si>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</si>
  <si>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</si>
  <si>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</si>
  <si>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</si>
  <si>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</si>
  <si>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</si>
  <si>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</si>
  <si>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</si>
  <si>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</si>
  <si>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</si>
  <si>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</si>
  <si>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</si>
  <si>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</si>
  <si>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</si>
  <si>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</si>
  <si>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</si>
  <si>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</si>
  <si>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</si>
  <si>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</si>
  <si>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</si>
  <si>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</si>
  <si>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</si>
  <si>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</si>
  <si>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</si>
  <si>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</si>
  <si>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</si>
  <si>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</si>
  <si>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</si>
  <si>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</si>
  <si>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</si>
  <si>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</si>
  <si>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</si>
  <si>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</si>
  <si>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</si>
  <si>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</si>
  <si>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</si>
  <si>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</si>
  <si>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</si>
  <si>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</si>
  <si>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</si>
  <si>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</si>
  <si>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</si>
  <si>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</si>
  <si>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</si>
  <si>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</si>
  <si>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</si>
  <si>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</si>
  <si>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</si>
  <si>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</si>
  <si>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</si>
  <si>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</si>
  <si>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</si>
  <si>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</si>
  <si>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</si>
  <si>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</si>
  <si>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</si>
  <si>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</si>
  <si>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</si>
  <si>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</si>
  <si>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</si>
  <si>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</si>
  <si>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</si>
  <si>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</si>
  <si>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</si>
  <si>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</si>
  <si>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</si>
  <si>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</si>
  <si>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Registro de gaveta em latão fundido sem acabamento, DN= 3/4´</t>
  </si>
  <si>
    <t>Registro de gaveta em latão fundido sem acabamento, DN= 1´</t>
  </si>
  <si>
    <t>Registro de gaveta em latão fundido sem acabamento, DN= 1 1/4´</t>
  </si>
  <si>
    <t>Registro de gaveta em latão fundido sem acabamento, DN= 1 1/2´</t>
  </si>
  <si>
    <t>Registro de gaveta em latão fundido sem acabamento, DN= 2´</t>
  </si>
  <si>
    <t>Registro de gaveta em latão fundido sem acabamento, DN= 2 1/2´</t>
  </si>
  <si>
    <t>Registro de gaveta em latão fundido sem acabamento, DN= 3´</t>
  </si>
  <si>
    <t>Registro de gaveta em latão fundido sem acabamento, DN= 4´</t>
  </si>
  <si>
    <t>47.01.130</t>
  </si>
  <si>
    <t>Registro de pressão em latão fundido sem acabamento, DN= 3/4´</t>
  </si>
  <si>
    <t>Válvula de esfera monobloco em latão, passagem plena, acionamento com alavanca, DN= 1/2´</t>
  </si>
  <si>
    <t>Válvula de esfera monobloco em latão, passagem plena, acionamento com alavanca, DN= 3/4´</t>
  </si>
  <si>
    <t>Válvula de esfera monobloco em latão, passagem plena, acionamento com alavanca, DN= 1´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</si>
  <si>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</si>
  <si>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</si>
  <si>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</si>
  <si>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</si>
  <si>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</si>
  <si>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</si>
  <si>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</si>
  <si>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</si>
  <si>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</si>
  <si>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Registro de gaveta em latão fundido cromado com canopla, DN= 3/4´ - linha especial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</si>
  <si>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</si>
  <si>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</si>
  <si>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</si>
  <si>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</si>
  <si>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</si>
  <si>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</si>
  <si>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</si>
  <si>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</si>
  <si>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</si>
  <si>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</si>
  <si>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</si>
  <si>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</si>
  <si>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</si>
  <si>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</si>
  <si>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</si>
  <si>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</si>
  <si>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</si>
  <si>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</si>
  <si>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</si>
  <si>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Válvula de descarga antivandalismo, DN= 1 1/2´</t>
  </si>
  <si>
    <t>47.04.080</t>
  </si>
  <si>
    <t>Válvula de descarga externa, tipo alavanca com registro próprio, DN= 1 1/4´ e DN= 1 1/2´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</si>
  <si>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</si>
  <si>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</si>
  <si>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</si>
  <si>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</si>
  <si>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</si>
  <si>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</si>
  <si>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</si>
  <si>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</si>
  <si>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</si>
  <si>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</si>
  <si>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</si>
  <si>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</si>
  <si>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</si>
  <si>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</si>
  <si>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</si>
  <si>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</si>
  <si>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</si>
  <si>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</si>
  <si>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</si>
  <si>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</si>
  <si>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</si>
  <si>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</si>
  <si>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</si>
  <si>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</si>
  <si>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</si>
  <si>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</si>
  <si>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</si>
  <si>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</si>
  <si>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</si>
  <si>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</si>
  <si>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</si>
  <si>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</si>
  <si>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</si>
  <si>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</si>
  <si>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</si>
  <si>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</si>
  <si>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</si>
  <si>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</si>
  <si>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</si>
  <si>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</si>
  <si>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</si>
  <si>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</si>
  <si>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</si>
  <si>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</si>
  <si>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</si>
  <si>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</si>
  <si>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</si>
  <si>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</si>
  <si>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</si>
  <si>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</si>
  <si>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</si>
  <si>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</si>
  <si>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</si>
  <si>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</si>
  <si>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</si>
  <si>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</si>
  <si>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</si>
  <si>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</si>
  <si>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</si>
  <si>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</si>
  <si>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</si>
  <si>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</si>
  <si>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</si>
  <si>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</si>
  <si>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</si>
  <si>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</si>
  <si>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</si>
  <si>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</si>
  <si>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</si>
  <si>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</si>
  <si>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</si>
  <si>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</si>
  <si>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</si>
  <si>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</si>
  <si>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</si>
  <si>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</si>
  <si>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</si>
  <si>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</si>
  <si>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</si>
  <si>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</si>
  <si>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</si>
  <si>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</si>
  <si>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</si>
  <si>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</si>
  <si>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</si>
  <si>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</si>
  <si>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</si>
  <si>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</si>
  <si>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</si>
  <si>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</si>
  <si>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</si>
  <si>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</si>
  <si>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</si>
  <si>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</si>
  <si>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</si>
  <si>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</si>
  <si>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</si>
  <si>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</si>
  <si>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</si>
  <si>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</si>
  <si>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</si>
  <si>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</si>
  <si>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</si>
  <si>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</si>
  <si>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</si>
  <si>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</si>
  <si>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</si>
  <si>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</si>
  <si>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</si>
  <si>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</si>
  <si>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</si>
  <si>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</si>
  <si>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</si>
  <si>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</si>
  <si>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</si>
  <si>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</si>
  <si>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</si>
  <si>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</si>
  <si>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</si>
  <si>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</si>
  <si>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</si>
  <si>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</si>
  <si>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</si>
  <si>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</si>
  <si>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</si>
  <si>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</si>
  <si>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</si>
  <si>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</si>
  <si>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</si>
  <si>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</si>
  <si>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</si>
  <si>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</si>
  <si>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</si>
  <si>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</si>
  <si>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</si>
  <si>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</si>
  <si>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</si>
  <si>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</si>
  <si>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</si>
  <si>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</si>
  <si>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</si>
  <si>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</si>
  <si>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</si>
  <si>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</si>
  <si>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</si>
  <si>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</si>
  <si>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</si>
  <si>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</si>
  <si>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</si>
  <si>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</si>
  <si>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</si>
  <si>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</si>
  <si>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</si>
  <si>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</si>
  <si>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</si>
  <si>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</si>
  <si>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</si>
  <si>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</si>
  <si>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</si>
  <si>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</si>
  <si>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</si>
  <si>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</si>
  <si>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</si>
  <si>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</si>
  <si>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</si>
  <si>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</si>
  <si>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</si>
  <si>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</si>
  <si>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</si>
  <si>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</si>
  <si>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</si>
  <si>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</si>
  <si>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</si>
  <si>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</si>
  <si>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</si>
  <si>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</si>
  <si>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</si>
  <si>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</si>
  <si>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</si>
  <si>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</si>
  <si>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</si>
  <si>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</si>
  <si>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</si>
  <si>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</si>
  <si>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</si>
  <si>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</si>
  <si>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</si>
  <si>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</si>
  <si>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</si>
  <si>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</si>
  <si>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</si>
  <si>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</si>
  <si>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</si>
  <si>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</si>
  <si>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</si>
  <si>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</si>
  <si>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</si>
  <si>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</si>
  <si>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</si>
  <si>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</si>
  <si>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</si>
  <si>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</si>
  <si>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</si>
  <si>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</si>
  <si>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</si>
  <si>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</si>
  <si>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</si>
  <si>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</si>
  <si>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</si>
  <si>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</si>
  <si>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</si>
  <si>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</si>
  <si>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</si>
  <si>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</si>
  <si>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</si>
  <si>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</si>
  <si>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</si>
  <si>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</si>
  <si>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</si>
  <si>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</si>
  <si>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</si>
  <si>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</si>
  <si>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</si>
  <si>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</si>
  <si>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</si>
  <si>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</si>
  <si>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</si>
  <si>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</si>
  <si>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</si>
  <si>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</si>
  <si>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</si>
  <si>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</si>
  <si>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</si>
  <si>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</si>
  <si>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</si>
  <si>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</si>
  <si>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</si>
  <si>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</si>
  <si>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</si>
  <si>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</si>
  <si>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</si>
  <si>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</si>
  <si>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</si>
  <si>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</si>
  <si>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</si>
  <si>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</si>
  <si>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</si>
  <si>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</si>
  <si>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</si>
  <si>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</si>
  <si>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</si>
  <si>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</si>
  <si>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</si>
  <si>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</si>
  <si>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</si>
  <si>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</si>
  <si>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</si>
  <si>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</si>
  <si>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</si>
  <si>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</si>
  <si>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</si>
  <si>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</si>
  <si>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</si>
  <si>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</si>
  <si>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</si>
  <si>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</si>
  <si>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</si>
  <si>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</si>
  <si>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</si>
  <si>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</si>
  <si>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</si>
  <si>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</si>
  <si>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</si>
  <si>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</si>
  <si>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</si>
  <si>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</si>
  <si>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</si>
  <si>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</si>
  <si>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</si>
  <si>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</si>
  <si>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</si>
  <si>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</si>
  <si>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</si>
  <si>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</si>
  <si>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</si>
  <si>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</si>
  <si>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Caixa sifonada de PVC rígido de 100 x 150 x 50 mm, com grelha</t>
  </si>
  <si>
    <t>Caixa sifonada de PVC rígido de 150 x 150 x 50 mm, com grelha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</si>
  <si>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</si>
  <si>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</si>
  <si>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</si>
  <si>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</si>
  <si>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</si>
  <si>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</si>
  <si>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</si>
  <si>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Caixa de gordura em alvenaria, 600 x 600 x 600 mm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</si>
  <si>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</si>
  <si>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</si>
  <si>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</si>
  <si>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</si>
  <si>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</si>
  <si>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Ralo seco em PVC rígido de 100 x 40 mm, com grelha</t>
  </si>
  <si>
    <t>49.05</t>
  </si>
  <si>
    <t>Ralo em ferro fundido</t>
  </si>
  <si>
    <t>Ralo seco em ferro fundido, 100 x 165 x 50 mm, com grelha metálica saída vertical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</si>
  <si>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</si>
  <si>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</si>
  <si>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</si>
  <si>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</si>
  <si>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</si>
  <si>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</si>
  <si>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</si>
  <si>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</si>
  <si>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</si>
  <si>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</si>
  <si>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</si>
  <si>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</si>
  <si>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</si>
  <si>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</si>
  <si>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</si>
  <si>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</si>
  <si>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</si>
  <si>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</si>
  <si>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</si>
  <si>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</si>
  <si>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</si>
  <si>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</si>
  <si>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</si>
  <si>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</si>
  <si>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</si>
  <si>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</si>
  <si>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</si>
  <si>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</si>
  <si>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</si>
  <si>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</si>
  <si>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</si>
  <si>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</si>
  <si>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</si>
  <si>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</si>
  <si>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</si>
  <si>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</si>
  <si>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</si>
  <si>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</si>
  <si>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</si>
  <si>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</si>
  <si>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</si>
  <si>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</si>
  <si>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</si>
  <si>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</si>
  <si>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</si>
  <si>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</si>
  <si>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</si>
  <si>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</si>
  <si>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</si>
  <si>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</si>
  <si>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</si>
  <si>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</si>
  <si>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</si>
  <si>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</si>
  <si>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</si>
  <si>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</si>
  <si>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</si>
  <si>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</si>
  <si>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</si>
  <si>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</si>
  <si>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</si>
  <si>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</si>
  <si>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</si>
  <si>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</si>
  <si>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</si>
  <si>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</si>
  <si>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</si>
  <si>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</si>
  <si>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</si>
  <si>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</si>
  <si>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</si>
  <si>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Boca de leão simples tipo PMSP com grelha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</si>
  <si>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</si>
  <si>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</si>
  <si>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</si>
  <si>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</si>
  <si>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</si>
  <si>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</si>
  <si>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</si>
  <si>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</si>
  <si>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</si>
  <si>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</si>
  <si>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</si>
  <si>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</si>
  <si>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</si>
  <si>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</si>
  <si>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</si>
  <si>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</si>
  <si>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</si>
  <si>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</si>
  <si>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</si>
  <si>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</si>
  <si>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</si>
  <si>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</si>
  <si>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</si>
  <si>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</si>
  <si>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</si>
  <si>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</si>
  <si>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</si>
  <si>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</si>
  <si>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</si>
  <si>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</si>
  <si>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</si>
  <si>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</si>
  <si>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</si>
  <si>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</si>
  <si>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</si>
  <si>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</si>
  <si>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</si>
  <si>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</si>
  <si>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</si>
  <si>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</si>
  <si>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</si>
  <si>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</si>
  <si>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</si>
  <si>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</si>
  <si>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</si>
  <si>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</si>
  <si>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</si>
  <si>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</si>
  <si>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</si>
  <si>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</si>
  <si>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</si>
  <si>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</si>
  <si>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</si>
  <si>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</si>
  <si>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</si>
  <si>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50.01.062</t>
  </si>
  <si>
    <t>Abrigo para hidrante de recalque (embutir e interno)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</si>
  <si>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</si>
  <si>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</si>
  <si>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</si>
  <si>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</si>
  <si>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</si>
  <si>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</si>
  <si>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</si>
  <si>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</si>
  <si>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</si>
  <si>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</si>
  <si>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</si>
  <si>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</si>
  <si>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</si>
  <si>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</si>
  <si>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</si>
  <si>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</si>
  <si>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Tampão de engate rápido em latão, DN= 2 1/2´, com corrente</t>
  </si>
  <si>
    <t>50.01.200</t>
  </si>
  <si>
    <t>Tampão de engate rápido em latão, DN= 1 1/2´, com corrente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</si>
  <si>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</si>
  <si>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</si>
  <si>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</si>
  <si>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</si>
  <si>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</si>
  <si>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Abrigo de hidrante de 2 1/2´ completo - inclusive mangueira de 30 m (2 x 15 m)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</si>
  <si>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</si>
  <si>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</si>
  <si>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</si>
  <si>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</si>
  <si>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resposta rápida, posição pendente, temperatura nominal 68°C</t>
  </si>
  <si>
    <t>50.02.050</t>
  </si>
  <si>
    <t>Alarme hidráulico tipo gongo</t>
  </si>
  <si>
    <t>50.02.060</t>
  </si>
  <si>
    <t>Bico de sprinkler resposta rápida, posição para cima, temperatura nominal 68°C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</si>
  <si>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</si>
  <si>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</si>
  <si>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</si>
  <si>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</si>
  <si>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</si>
  <si>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</si>
  <si>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</si>
  <si>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</si>
  <si>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</si>
  <si>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</si>
  <si>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</si>
  <si>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</si>
  <si>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</si>
  <si>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</si>
  <si>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</si>
  <si>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</si>
  <si>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</si>
  <si>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</si>
  <si>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</si>
  <si>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</si>
  <si>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</si>
  <si>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</si>
  <si>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</si>
  <si>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</si>
  <si>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</si>
  <si>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</si>
  <si>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</si>
  <si>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</si>
  <si>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Detector óptico de fumaça com base endereçável</t>
  </si>
  <si>
    <t>50.05.440</t>
  </si>
  <si>
    <t>Painel repetidor de detecção e alarme de incêndio tipo endereçável</t>
  </si>
  <si>
    <t>Acionador manual quebra-vidro endereçável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</si>
  <si>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</si>
  <si>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</si>
  <si>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</si>
  <si>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</si>
  <si>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</si>
  <si>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</si>
  <si>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</si>
  <si>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</si>
  <si>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</si>
  <si>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</si>
  <si>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</si>
  <si>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Extintor sobre rodas de gás carbônico - capacidade de 25 kg</t>
  </si>
  <si>
    <t>Extintor manual de pó químico seco BC - capacidade de 4 kg</t>
  </si>
  <si>
    <t>50.10.060</t>
  </si>
  <si>
    <t>Extintor manual de pó químico seco BC - capacidade de 8 kg</t>
  </si>
  <si>
    <t>Extintor manual de pó químico seco 20 BC - capacidade de 12 kg</t>
  </si>
  <si>
    <t>Extintor sobre rodas de pó químico seco BC - capacidade de 20 kg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</si>
  <si>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</si>
  <si>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</si>
  <si>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</si>
  <si>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</si>
  <si>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</si>
  <si>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</si>
  <si>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</si>
  <si>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</si>
  <si>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</si>
  <si>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</si>
  <si>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</si>
  <si>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</si>
  <si>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</si>
  <si>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</si>
  <si>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</si>
  <si>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</si>
  <si>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</si>
  <si>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</si>
  <si>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</si>
  <si>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</si>
  <si>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</si>
  <si>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</si>
  <si>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</si>
  <si>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</si>
  <si>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</si>
  <si>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</si>
  <si>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</si>
  <si>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</si>
  <si>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</si>
  <si>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</si>
  <si>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</si>
  <si>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</si>
  <si>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</si>
  <si>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</si>
  <si>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</si>
  <si>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</si>
  <si>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</si>
  <si>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</si>
  <si>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</si>
  <si>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</si>
  <si>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</si>
  <si>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</si>
  <si>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</si>
  <si>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</si>
  <si>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</si>
  <si>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</si>
  <si>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</si>
  <si>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</si>
  <si>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</si>
  <si>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</si>
  <si>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</si>
  <si>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</si>
  <si>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</si>
  <si>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</si>
  <si>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</si>
  <si>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</si>
  <si>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</si>
  <si>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</si>
  <si>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</si>
  <si>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</si>
  <si>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</si>
  <si>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</si>
  <si>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</si>
  <si>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</si>
  <si>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</si>
  <si>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</si>
  <si>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</si>
  <si>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</si>
  <si>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</si>
  <si>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</si>
  <si>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</si>
  <si>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</si>
  <si>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</si>
  <si>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</si>
  <si>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</si>
  <si>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</si>
  <si>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</si>
  <si>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</si>
  <si>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</si>
  <si>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</si>
  <si>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</si>
  <si>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</si>
  <si>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</si>
  <si>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</si>
  <si>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</si>
  <si>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</si>
  <si>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</si>
  <si>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</si>
  <si>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</si>
  <si>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</si>
  <si>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Guia pré-moldada curva tipo PMSP 100 - fck 25 MPa</t>
  </si>
  <si>
    <t>Guia pré-moldada reta tipo PMSP 100 - fck 25 MPa</t>
  </si>
  <si>
    <t>54.06.100</t>
  </si>
  <si>
    <t>Base em concreto com fck de 20 MPa, para guias, sarjetas ou sarjetões</t>
  </si>
  <si>
    <t>Base em concreto com fck de 25 MPa, para guias, sarjetas ou sarjetões</t>
  </si>
  <si>
    <t>54.06.151</t>
  </si>
  <si>
    <t>Execução de perfil extrusado no local, sem concreto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</si>
  <si>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</si>
  <si>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</si>
  <si>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</si>
  <si>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</si>
  <si>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</si>
  <si>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</si>
  <si>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</si>
  <si>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</si>
  <si>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</si>
  <si>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</si>
  <si>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</si>
  <si>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</si>
  <si>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</si>
  <si>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</si>
  <si>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</si>
  <si>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</si>
  <si>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</si>
  <si>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</si>
  <si>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</si>
  <si>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</si>
  <si>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</si>
  <si>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</si>
  <si>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</si>
  <si>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54.08.005</t>
  </si>
  <si>
    <t>Agente de cura química, retardador de evaporação, em pavimento de concreto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</si>
  <si>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</si>
  <si>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</si>
  <si>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</si>
  <si>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</si>
  <si>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</si>
  <si>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</si>
  <si>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</si>
  <si>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</si>
  <si>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</si>
  <si>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</si>
  <si>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</si>
  <si>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</si>
  <si>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</si>
  <si>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</si>
  <si>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</si>
  <si>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</si>
  <si>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</si>
  <si>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</si>
  <si>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</si>
  <si>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</si>
  <si>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</si>
  <si>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</si>
  <si>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</si>
  <si>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</si>
  <si>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</si>
  <si>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</si>
  <si>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</si>
  <si>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</si>
  <si>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</si>
  <si>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</si>
  <si>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</si>
  <si>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</si>
  <si>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</si>
  <si>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</si>
  <si>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</si>
  <si>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</si>
  <si>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</si>
  <si>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</si>
  <si>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</si>
  <si>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</si>
  <si>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</si>
  <si>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</si>
  <si>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</si>
  <si>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</si>
  <si>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</si>
  <si>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</si>
  <si>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</si>
  <si>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</si>
  <si>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</si>
  <si>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</si>
  <si>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</si>
  <si>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</si>
  <si>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</si>
  <si>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</si>
  <si>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</si>
  <si>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</si>
  <si>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</si>
  <si>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</si>
  <si>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</si>
  <si>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</si>
  <si>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</si>
  <si>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</si>
  <si>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</si>
  <si>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</si>
  <si>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</si>
  <si>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</si>
  <si>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</si>
  <si>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</si>
  <si>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</si>
  <si>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</si>
  <si>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</si>
  <si>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</si>
  <si>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</si>
  <si>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</si>
  <si>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</si>
  <si>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</si>
  <si>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</si>
  <si>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</si>
  <si>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</si>
  <si>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</si>
  <si>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</si>
  <si>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</si>
  <si>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</si>
  <si>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</si>
  <si>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</si>
  <si>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</si>
  <si>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</si>
  <si>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</si>
  <si>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</si>
  <si>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</si>
  <si>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</si>
  <si>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</si>
  <si>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</si>
  <si>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</si>
  <si>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</si>
  <si>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</si>
  <si>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</si>
  <si>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</si>
  <si>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</si>
  <si>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</si>
  <si>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</si>
  <si>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</si>
  <si>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</si>
  <si>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</si>
  <si>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</si>
  <si>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</si>
  <si>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</si>
  <si>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</si>
  <si>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</si>
  <si>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</si>
  <si>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</si>
  <si>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</si>
  <si>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</si>
  <si>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</si>
  <si>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</si>
  <si>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</si>
  <si>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</si>
  <si>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</si>
  <si>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</si>
  <si>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</si>
  <si>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</si>
  <si>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</si>
  <si>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</si>
  <si>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</si>
  <si>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</si>
  <si>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</si>
  <si>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</si>
  <si>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</si>
  <si>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</si>
  <si>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</si>
  <si>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</si>
  <si>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</si>
  <si>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</si>
  <si>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</si>
  <si>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</si>
  <si>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</si>
  <si>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</si>
  <si>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</si>
  <si>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</si>
  <si>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</si>
  <si>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</si>
  <si>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</si>
  <si>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</si>
  <si>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</si>
  <si>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</si>
  <si>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</si>
  <si>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</si>
  <si>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</si>
  <si>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</si>
  <si>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</si>
  <si>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</si>
  <si>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</si>
  <si>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</si>
  <si>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</si>
  <si>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</si>
  <si>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</si>
  <si>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</si>
  <si>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</si>
  <si>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</si>
  <si>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</si>
  <si>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</si>
  <si>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</si>
  <si>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</si>
  <si>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</si>
  <si>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</si>
  <si>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</si>
  <si>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</si>
  <si>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</si>
  <si>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</si>
  <si>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</si>
  <si>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</si>
  <si>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</si>
  <si>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</si>
  <si>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</si>
  <si>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</si>
  <si>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</si>
  <si>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</si>
  <si>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</si>
  <si>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</si>
  <si>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</si>
  <si>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</si>
  <si>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</si>
  <si>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</si>
  <si>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</si>
  <si>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</si>
  <si>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</si>
  <si>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</si>
  <si>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</si>
  <si>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</si>
  <si>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</si>
  <si>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</si>
  <si>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</si>
  <si>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</si>
  <si>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</si>
  <si>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</si>
  <si>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</si>
  <si>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</si>
  <si>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</si>
  <si>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</si>
  <si>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</si>
  <si>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</si>
  <si>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</si>
  <si>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</si>
  <si>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</si>
  <si>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</si>
  <si>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</si>
  <si>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</si>
  <si>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</si>
  <si>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</si>
  <si>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</si>
  <si>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</si>
  <si>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</si>
  <si>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</si>
  <si>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</si>
  <si>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</si>
  <si>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</si>
  <si>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</si>
  <si>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</si>
  <si>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</si>
  <si>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</si>
  <si>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</si>
  <si>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</si>
  <si>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</si>
  <si>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</si>
  <si>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</si>
  <si>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</si>
  <si>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</si>
  <si>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</si>
  <si>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</si>
  <si>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</si>
  <si>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</si>
  <si>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</si>
  <si>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</si>
  <si>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</si>
  <si>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</si>
  <si>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</si>
  <si>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</si>
  <si>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</si>
  <si>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</si>
  <si>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</si>
  <si>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</si>
  <si>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</si>
  <si>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</si>
  <si>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</si>
  <si>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</si>
  <si>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</si>
  <si>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</si>
  <si>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</si>
  <si>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</si>
  <si>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</si>
  <si>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</si>
  <si>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</si>
  <si>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</si>
  <si>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</si>
  <si>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</si>
  <si>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</si>
  <si>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</si>
  <si>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</si>
  <si>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</si>
  <si>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</si>
  <si>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</si>
  <si>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</si>
  <si>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</si>
  <si>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</si>
  <si>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</si>
  <si>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</si>
  <si>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</si>
  <si>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</si>
  <si>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</si>
  <si>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</si>
  <si>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</si>
  <si>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</si>
  <si>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</si>
  <si>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</si>
  <si>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</si>
  <si>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</si>
  <si>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</si>
  <si>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</si>
  <si>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</si>
  <si>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</si>
  <si>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</si>
  <si>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</si>
  <si>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</si>
  <si>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</si>
  <si>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</si>
  <si>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</si>
  <si>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</si>
  <si>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</si>
  <si>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</si>
  <si>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</si>
  <si>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</si>
  <si>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</si>
  <si>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</si>
  <si>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</si>
  <si>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</si>
  <si>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</si>
  <si>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</si>
  <si>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</si>
  <si>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</si>
  <si>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</si>
  <si>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</si>
  <si>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</si>
  <si>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</si>
  <si>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</si>
  <si>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</si>
  <si>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</si>
  <si>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</si>
  <si>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</si>
  <si>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</si>
  <si>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</si>
  <si>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</si>
  <si>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</si>
  <si>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</si>
  <si>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</si>
  <si>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</si>
  <si>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Modulador de canais VHF / UHF / CATV / CFTV</t>
  </si>
  <si>
    <t>Amplificador de linha VHF / UHF com conector de F-50 dB</t>
  </si>
  <si>
    <t>66.08.324</t>
  </si>
  <si>
    <t>Câmera fixa colorida compacta com domo, para áreas internas e externas - 1,3 MP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</si>
  <si>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</si>
  <si>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</si>
  <si>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</si>
  <si>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</si>
  <si>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</si>
  <si>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</si>
  <si>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</si>
  <si>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</si>
  <si>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</si>
  <si>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</si>
  <si>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</si>
  <si>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</si>
  <si>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</si>
  <si>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</si>
  <si>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</si>
  <si>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</si>
  <si>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</si>
  <si>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</si>
  <si>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</si>
  <si>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Guia organizadora de cabos para rack, 19´ 2 U</t>
  </si>
  <si>
    <t>Instalação de câmera fixa para CFTV</t>
  </si>
  <si>
    <t>66.20.212</t>
  </si>
  <si>
    <t>Instalação de câmera móvel para CFTV</t>
  </si>
  <si>
    <t>Switch Gigabit para servidor central com 24 portas frontais e 4 portas SFP, capacidade 10 / 100 / 1000 Mbps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</si>
  <si>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</si>
  <si>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</si>
  <si>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</si>
  <si>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</si>
  <si>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</si>
  <si>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</si>
  <si>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</si>
  <si>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</si>
  <si>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</si>
  <si>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</si>
  <si>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</si>
  <si>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</si>
  <si>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</si>
  <si>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</si>
  <si>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</si>
  <si>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</si>
  <si>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</si>
  <si>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</si>
  <si>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</si>
  <si>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</si>
  <si>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</si>
  <si>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Sistema de tratamento de efluente por reator anaeróbio (UASB) e filtro aeróbio (FAS), para obras de segurança com vazão máxima horária 12 l/s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</si>
  <si>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</si>
  <si>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</si>
  <si>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</si>
  <si>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</si>
  <si>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</si>
  <si>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</si>
  <si>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</si>
  <si>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</si>
  <si>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</si>
  <si>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</si>
  <si>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</si>
  <si>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</si>
  <si>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</si>
  <si>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</si>
  <si>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</si>
  <si>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</si>
  <si>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</si>
  <si>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</si>
  <si>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</si>
  <si>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</si>
  <si>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</si>
  <si>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</si>
  <si>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</si>
  <si>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</si>
  <si>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</si>
  <si>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</si>
  <si>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</si>
  <si>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</si>
  <si>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</si>
  <si>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</si>
  <si>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</si>
  <si>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</si>
  <si>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</si>
  <si>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</si>
  <si>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</si>
  <si>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</si>
  <si>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</si>
  <si>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</si>
  <si>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</si>
  <si>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</si>
  <si>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</si>
  <si>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</si>
  <si>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</si>
  <si>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</si>
  <si>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</si>
  <si>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</si>
  <si>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</si>
  <si>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</si>
  <si>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</si>
  <si>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</si>
  <si>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</si>
  <si>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</si>
  <si>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</si>
  <si>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</si>
  <si>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</si>
  <si>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</si>
  <si>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</si>
  <si>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</si>
  <si>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</si>
  <si>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</si>
  <si>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</si>
  <si>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</si>
  <si>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</si>
  <si>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</si>
  <si>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</si>
  <si>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</si>
  <si>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</si>
  <si>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</si>
  <si>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</si>
  <si>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</si>
  <si>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</si>
  <si>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</si>
  <si>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</si>
  <si>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</si>
  <si>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</si>
  <si>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</si>
  <si>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</si>
  <si>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</si>
  <si>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</si>
  <si>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</si>
  <si>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</si>
  <si>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</si>
  <si>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</si>
  <si>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</si>
  <si>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</si>
  <si>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</si>
  <si>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</si>
  <si>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</si>
  <si>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</si>
  <si>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Central PABX híbrida de telefonia para 8 linhas tronco e 128 ramais analógico e digital,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</si>
  <si>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</si>
  <si>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</si>
  <si>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</si>
  <si>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</si>
  <si>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</si>
  <si>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</si>
  <si>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</si>
  <si>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</si>
  <si>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</si>
  <si>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</si>
  <si>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</si>
  <si>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</si>
  <si>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</si>
  <si>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</si>
  <si>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</si>
  <si>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</si>
  <si>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</si>
  <si>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</si>
  <si>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</si>
  <si>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</si>
  <si>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</si>
  <si>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</si>
  <si>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</si>
  <si>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</si>
  <si>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</si>
  <si>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</si>
  <si>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</si>
  <si>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</si>
  <si>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</si>
  <si>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</si>
  <si>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</si>
  <si>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</si>
  <si>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</si>
  <si>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</si>
  <si>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</si>
  <si>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</si>
  <si>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</si>
  <si>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</si>
  <si>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</si>
  <si>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</si>
  <si>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</si>
  <si>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</si>
  <si>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</si>
  <si>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</si>
  <si>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</si>
  <si>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</si>
  <si>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69.08.012</t>
  </si>
  <si>
    <t>Distribuidor interno óptico 1U de até 24 fibras - completo</t>
  </si>
  <si>
    <t>69.09</t>
  </si>
  <si>
    <t>Sistema de rede</t>
  </si>
  <si>
    <t>69.09.250</t>
  </si>
  <si>
    <t>Patch cords de 1,50 ou 3,00 m - RJ-45 / RJ-45 - categoria 6A</t>
  </si>
  <si>
    <t>Patch panel de 24 portas - categoria 6</t>
  </si>
  <si>
    <t>69.09.300</t>
  </si>
  <si>
    <t>Voice panel de 50 portas - categoria 3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</si>
  <si>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</si>
  <si>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</si>
  <si>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</si>
  <si>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</si>
  <si>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</si>
  <si>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</si>
  <si>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</si>
  <si>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</si>
  <si>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</si>
  <si>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</si>
  <si>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</si>
  <si>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</si>
  <si>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</si>
  <si>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</si>
  <si>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</si>
  <si>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</si>
  <si>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</si>
  <si>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</si>
  <si>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</si>
  <si>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</si>
  <si>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</si>
  <si>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</si>
  <si>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</si>
  <si>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</si>
  <si>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</si>
  <si>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</si>
  <si>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</si>
  <si>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</si>
  <si>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</si>
  <si>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Cordão óptico duplex, multimodo com conector LC/LC - 2,5 m</t>
  </si>
  <si>
    <t>69.20.200</t>
  </si>
  <si>
    <t>Bandeja fixa para rack, 19´ x 500 mm</t>
  </si>
  <si>
    <t>Bandeja fixa para rack, 19´ x 800 mm</t>
  </si>
  <si>
    <t>69.20.220</t>
  </si>
  <si>
    <t>Bandeja deslizante para rack, 19´ x 800 mm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</si>
  <si>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</si>
  <si>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</si>
  <si>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</si>
  <si>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</si>
  <si>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</si>
  <si>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</si>
  <si>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</si>
  <si>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</si>
  <si>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</si>
  <si>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</si>
  <si>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</si>
  <si>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</si>
  <si>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</si>
  <si>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</si>
  <si>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</si>
  <si>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para 10 pares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</si>
  <si>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</si>
  <si>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</si>
  <si>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</si>
  <si>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</si>
  <si>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</si>
  <si>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</si>
  <si>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</si>
  <si>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</si>
  <si>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</si>
  <si>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</si>
  <si>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</si>
  <si>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</si>
  <si>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</si>
  <si>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</si>
  <si>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</si>
  <si>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</si>
  <si>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</si>
  <si>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</si>
  <si>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</si>
  <si>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</si>
  <si>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</si>
  <si>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</si>
  <si>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</si>
  <si>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</si>
  <si>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</si>
  <si>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</si>
  <si>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</si>
  <si>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</si>
  <si>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</si>
  <si>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</si>
  <si>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</si>
  <si>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</si>
  <si>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</si>
  <si>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</si>
  <si>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</si>
  <si>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</si>
  <si>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</si>
  <si>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</si>
  <si>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</si>
  <si>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</si>
  <si>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</si>
  <si>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</si>
  <si>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</si>
  <si>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</si>
  <si>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</si>
  <si>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</si>
  <si>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</si>
  <si>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</si>
  <si>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</si>
  <si>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</si>
  <si>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</si>
  <si>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</si>
  <si>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</si>
  <si>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</si>
  <si>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</si>
  <si>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</si>
  <si>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</si>
  <si>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</si>
  <si>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</si>
  <si>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</si>
  <si>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</si>
  <si>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</si>
  <si>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</si>
  <si>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</si>
  <si>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</si>
  <si>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</si>
  <si>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</si>
  <si>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</si>
  <si>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</si>
  <si>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</si>
  <si>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</si>
  <si>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</si>
  <si>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</si>
  <si>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</si>
  <si>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</si>
  <si>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</si>
  <si>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</si>
  <si>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</si>
  <si>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</si>
  <si>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</si>
  <si>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</si>
  <si>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</si>
  <si>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</si>
  <si>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</si>
  <si>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</si>
  <si>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</si>
  <si>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</si>
  <si>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</si>
  <si>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</si>
  <si>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</si>
  <si>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</si>
  <si>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</si>
  <si>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</si>
  <si>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</si>
  <si>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</si>
  <si>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</si>
  <si>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</si>
  <si>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</si>
  <si>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</si>
  <si>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</si>
  <si>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</si>
  <si>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</si>
  <si>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</si>
  <si>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</si>
  <si>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</si>
  <si>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</si>
  <si>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</si>
  <si>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</si>
  <si>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</si>
  <si>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</si>
  <si>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</si>
  <si>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</si>
  <si>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</si>
  <si>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</si>
  <si>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</si>
  <si>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</si>
  <si>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</si>
  <si>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</si>
  <si>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</si>
  <si>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</si>
  <si>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</si>
  <si>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</si>
  <si>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</si>
  <si>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CJDIA</t>
  </si>
  <si>
    <t>97</t>
  </si>
  <si>
    <t>SINALIZACAO E COMUNICACAO VISUAL</t>
  </si>
  <si>
    <t>97.02</t>
  </si>
  <si>
    <t>Placas, porticos e obeliscos arquitetônicos</t>
  </si>
  <si>
    <t>Placa comemorativa em aço inoxidável escovado</t>
  </si>
  <si>
    <t>97.02.036</t>
  </si>
  <si>
    <t>Placa de identificação em PVC com texto em vinil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</si>
  <si>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</si>
  <si>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</si>
  <si>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</si>
  <si>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</si>
  <si>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</si>
  <si>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</si>
  <si>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</si>
  <si>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</si>
  <si>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</si>
  <si>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</si>
  <si>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</si>
  <si>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</si>
  <si>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</si>
  <si>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</si>
  <si>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</si>
  <si>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</si>
  <si>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</si>
  <si>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</si>
  <si>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</si>
  <si>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</si>
  <si>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</si>
  <si>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</si>
  <si>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</si>
  <si>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</si>
  <si>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</si>
  <si>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</si>
  <si>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</si>
  <si>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</si>
  <si>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</si>
  <si>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</si>
  <si>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</si>
  <si>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</si>
  <si>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</si>
  <si>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</si>
  <si>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CUSTO UNIT R$</t>
  </si>
  <si>
    <t>SERVICOS PRELIMINARES</t>
  </si>
  <si>
    <t>LIMPEZA DO TERRENO</t>
  </si>
  <si>
    <t>.</t>
  </si>
  <si>
    <t>LIMPEZA MECANIZADA GERAL, INCLUSIVE REMOÇÃO DA COBERTURA VEGETAL - TRONCOS COM DIÂMETRO ATÉ 10CM - SEM TRANSPORTE</t>
  </si>
  <si>
    <t>DESTOCAMENTO, INCLUSIVE REMOÇÃO DAS RAÍZES - DIÂMETROS DE 10,01 À 30CM</t>
  </si>
  <si>
    <t>DESTOCAMENTO, INCLUSIVE REMOÇÃO DAS RAÍZES - DIÂMETRO 30,01 À 50 CM</t>
  </si>
  <si>
    <t>DESTOCAMENTO, INCLUSIVE REMOÇÃO DAS RAÍZES - DIÂMETROS MAIORES QUE 50 CM</t>
  </si>
  <si>
    <t>CARGA MECANIZADA E REMOÇÃO DE ENTULHO, INCLUSIVE TRANSPORTE ATÉ 1KM</t>
  </si>
  <si>
    <t>CARGA MANUAL E REMOÇÃO DE ENTULHO, INCLUSIVE TRANSPORTE ATÉ 1 KM</t>
  </si>
  <si>
    <t>REMOÇÃO DE ENTULHO COM CAÇAMBA METÁLICA, INCLUSIVE CARGA MANUAL E DESCARGA EM BOTA-FORA</t>
  </si>
  <si>
    <t>LIMPEZA MANUAL GERAL INCLUSIVE REMOÇÃO DE COBERTURA VEGETAL - TRONCO ATÉ 10CM - SEM TRANSPORTE</t>
  </si>
  <si>
    <t>DESTOCAMENTO MANUAL, INCLUSIVE REMOÇÃO DE RAÍZES - DIÂMETRO 10,01 À 30 CM</t>
  </si>
  <si>
    <t>TRANSPORTE DE ENTULHO POR CAMINHÃO BASCULANTE, A PARTIR DE 1KM</t>
  </si>
  <si>
    <t>CORTE, RECORTE E REMOÇÃO DE ÁRVORES INCLUSIVE RAIZES DIÂM. &gt; 5 E &lt; 15CM</t>
  </si>
  <si>
    <t>CORTE, RECORTE E REMOÇÃO DE ÁRVORES INCLUSIVE RAIZES DIÂM. &gt; 15 E &lt; 30CM</t>
  </si>
  <si>
    <t>CORTE, RECORTE E REMOÇÃO DE ÁRVORES INCLUSIVE RAIZES DIÂM. &gt; 30 E &lt; 60CM</t>
  </si>
  <si>
    <t>CORTE, RECORTE E REMOÇÃO DE ÁRVORES INCLUSIVE RAIZES DIÂM. &gt; 60 E &lt; 90CM</t>
  </si>
  <si>
    <t>CORTE, RECORTE E REMOÇÃO DE ÁRVORES INCLUSIVE RAIZES DIÂM. &gt; 90CM</t>
  </si>
  <si>
    <t>MOVIMENTO DE TERRA MANUAL</t>
  </si>
  <si>
    <t>CORTE</t>
  </si>
  <si>
    <t>CORTE E ESPALHAMENTO DENTRO DA OBRA</t>
  </si>
  <si>
    <t>ATERRO, INCLUSIVE COMPACTAÇÃO MANUAL</t>
  </si>
  <si>
    <t>CARGA MECANIZADA E REMOÇÃO DE TERRA, INCLUSIVE TRANSPORTE ATÉ 1KM</t>
  </si>
  <si>
    <t>CARGA MANUAL E REMOÇÃO DE TERRA, INCLUSIVE TRANSPORTE ATÉ 1 KM</t>
  </si>
  <si>
    <t>MOVIMENTO DE TERRA MECANIZADO</t>
  </si>
  <si>
    <t>CORTE E ATERRO COMPACTADO</t>
  </si>
  <si>
    <t>CORTE E CARREGAMENTO PARA BOTA-FORA, INCLUSIVE TRANSPORTE ATÉ 1KM</t>
  </si>
  <si>
    <t>FORNECIMENTO DE TERRA, INCLUSIVE CORTE, CARGA, DESCARGA E TRANSPORTE ATÉ 1KM</t>
  </si>
  <si>
    <t>ATERRO, INCLUSIVE COMPACTAÇÃO</t>
  </si>
  <si>
    <t>TRANSPORTE DE TERRA POR CAMINHÃO BASCULANTE, A PARTIR DE 1KM</t>
  </si>
  <si>
    <t>DRENAGEM DO TERRENO</t>
  </si>
  <si>
    <t>ESCAVAÇÃO MANUAL, PROFUNDIDADE IGUAL OU INFERIOR A 1,50M</t>
  </si>
  <si>
    <t xml:space="preserve"> ESCAVAÇÃO MANUAL,  PROFUNDIDADE SUPERIOR A 1,50M</t>
  </si>
  <si>
    <t>ESCORAMENTO DE VALAS, CONTINUO</t>
  </si>
  <si>
    <t>ESCORAMENTO DE VALAS, DESCONTINUO</t>
  </si>
  <si>
    <t>APILOAMENTO DO FUNDO DE VALAS, PARA SIMPLES REGULARIZAÇÃO</t>
  </si>
  <si>
    <t>LASTRO DE AGREGADO RECICLADO</t>
  </si>
  <si>
    <t>LASTRO DE CONCRETO, 150KG CIM/M3</t>
  </si>
  <si>
    <t>LASTRO DE CONCRETO COM AGREGADO RECICLADO, 150 KG CIM/M3</t>
  </si>
  <si>
    <t>HD.23 - TUBO DE PEAD CORRUGADO E PERFURADOPARA DRENAGEM - DIÂMETRO 2,5" (EM ACORDO COM AS NORMAS DNIT 093/06, NBR 15073 E NBR 14692)</t>
  </si>
  <si>
    <t>HD.23 - TUBO DE PEAD CORRUGADO E PERFURADOPARA DRENAGEM - DIÂMETRO 3,0" (EM ACORDO COM AS NORMAS DNIT 093/06, NBR 15073 E NBR 14692)</t>
  </si>
  <si>
    <t>HD.23 - TUBO DE PEAD CORRUGADO E PERFURADOPARA DRENAGEM - DIÂMETRO 4,0" (EM ACORDO COM AS NORMAS DNIT 093/06, NBR 15073 E NBR 14692)</t>
  </si>
  <si>
    <t>HD.23 - TUBO DE PEAD CORRUGADO E PERFURADOPARA DRENAGEM - DIÂMETRO 6,0" (EM ACORDO COM AS NORMAS DNIT 093/06, NBR 15073 E NBR 14692)</t>
  </si>
  <si>
    <t>TUBO PVC PERFURADO PARA DRENAGEM - DIÂMETRO 4" (100MM)</t>
  </si>
  <si>
    <t>TUBO PVC PERFURADO PARA DRENAGEM - DIÂMETRO 6" (150MM)</t>
  </si>
  <si>
    <t>TUBO DE CONCRETO - DIÂMETRO DE 30CM</t>
  </si>
  <si>
    <t>TUBO DE CONCRETO - DIÂMETRO DE 40CM</t>
  </si>
  <si>
    <t>TUBO DE CONCRETO - DIÂMETRO DE 50CM</t>
  </si>
  <si>
    <t>TUBO DE CONCRETO - DIÂMETRO DE 60CM</t>
  </si>
  <si>
    <t>TUBO DE CONCRETO - DIÂMETRO DE 80CM</t>
  </si>
  <si>
    <t>TUBO DE CONCRETO - DIÂMETRO DE 100CM</t>
  </si>
  <si>
    <t>TUBO DE CONCRETO - DIÂMETRO DE 120CM</t>
  </si>
  <si>
    <t>HA.01 - CAIXA DE LIGAÇÃO OU INSPEÇÃO - ESCAVAÇÃO E APILOAMENTO</t>
  </si>
  <si>
    <t>HA.01 - CAIXA DE LIGAÇÃO OU INSPEÇÃO - LASTRO DE CONCRETO (FUNDO)</t>
  </si>
  <si>
    <t>HA.01 - CAIXA DE LIGAÇÃO OU INSPEÇÃO - ALVENARIA DE 1/2 TIJOLO, REVESTIDA</t>
  </si>
  <si>
    <t>HA.01 - CAIXA DE LIGAÇÃO OU INSPEÇÃO - ALVENARIA DE 1 TIJOLO, REVESTIDA</t>
  </si>
  <si>
    <t>HA.01 - CAIXA DE LIGAÇÃO OU INSPEÇÃO - TAMPA DE CONCRETO</t>
  </si>
  <si>
    <t>ENVOLVIMENTO DE TUBOS COM BRITA</t>
  </si>
  <si>
    <t>ENVOLVIMENTO DE TUBOS COM AREIA</t>
  </si>
  <si>
    <t>MANTA GEOTÊXTIL</t>
  </si>
  <si>
    <t>FORNECIMENTO E APLICAÇÃO DE GEOMEMBRANA DE PEAD - 1MM DE ESPESSURA</t>
  </si>
  <si>
    <t>FORNECIMENTO E APLICAÇÃO DE MANTA FORMADA PELA ASSOCIAÇÃO DE UM TECIDO TÉCNICO DE POLIESTER COM UM FILME DE POLIETILENO DE BAIXA DENSIDADE EM ACORDO COM A NBR 12824</t>
  </si>
  <si>
    <t xml:space="preserve"> FORNECIMENTO E APLICAÇÃO DE GEOCOMPOSTO FORMADO POR NÚCLEO TRIDIMENSIONAL, FLEXÍVEL DE FILAMENTO DE POLIPROPILENO, ASSOCIADO ÀS SUAS DUAS SUPERFÍCIES GEOTEXTEIS NÃO TECIDOS</t>
  </si>
  <si>
    <t>REATERRO DE VALAS, INCLUSIVE COMPACTAÇÃO</t>
  </si>
  <si>
    <t>TAPUMES</t>
  </si>
  <si>
    <t>TAPUME CHAPA COMPENSADA 6MM</t>
  </si>
  <si>
    <t>TAPUME CHAPA COMPENSADA RESINADA 10MM</t>
  </si>
  <si>
    <t>TAPUME METÁLICO COM TELHA METÁLICA, SEM PINTURA, TRAPEZOIDAL 40 ESP=0,43MM, COLUNAS, BASES E PARAFUSOS</t>
  </si>
  <si>
    <t>PORTÃO METÁLICO DE OBRA - 5M, PIVOTANTE, 2 FOLHAS, PARA TAPUME</t>
  </si>
  <si>
    <t>PORTÃO DE PEDESTRES - 1,15M, PARA TAPUME</t>
  </si>
  <si>
    <t>TELA PARA PROTEÇÃO DE OBRAS, MALHA 2 MM</t>
  </si>
  <si>
    <t>FUNDACOES</t>
  </si>
  <si>
    <t>FUNDAÇÃO PROFUNDA</t>
  </si>
  <si>
    <t>BROCA DE CONCRETO - DIÂMETRO DE 20CM</t>
  </si>
  <si>
    <t>BROCA DE CONCRETO - DIÂMETRO DE 25CM</t>
  </si>
  <si>
    <t>BROCA DE CONCRETO - DIÂMETRO DE 30CM</t>
  </si>
  <si>
    <t>ESTACA DE CONCRETO MOLDADA NO LOCAL, TIPO "STRAUSS" - ATÉ 20T</t>
  </si>
  <si>
    <t>ESTACA DE CONCRETO MOLDADA NO LOCAL, TIPO "STRAUSS" - ATÉ 30T</t>
  </si>
  <si>
    <t>ESTACA DE CONCRETO MOLDADA NO LOCAL, TIPO "STRAUSS" - ATÉ 40T</t>
  </si>
  <si>
    <t>ESTACA DE CONCRETO MOLDADA NO LOCAL, TIPO "STRAUSS" - ATÉ 60T</t>
  </si>
  <si>
    <t>TUBULÃO - ESCAVAÇÃO A CÉU ABERTO, COM PÁ E PICARETA</t>
  </si>
  <si>
    <t>TUBULÃO A CÉU ABERTO FCK=20 MPA</t>
  </si>
  <si>
    <t>EMENDA DE ESTACA DE CONCRETO PRÉ-MOLDADA - DIÂMETRO 17 CM - 20 T</t>
  </si>
  <si>
    <t>EMENDA DE ESTACA DE CONCRETO PRÉ-MOLDADA - DIÂMETRO 20 CM - 30 T</t>
  </si>
  <si>
    <t>EMENDA DE ESTACA DE CONCRETO PRÉ-MOLDADA - DIÂMETRO 23 CM - 40 T</t>
  </si>
  <si>
    <t>EMENDA DE ESTACA DE CONCRETO PRÉ-MOLDADA - DIÂMETRO 28 CM - 60 T</t>
  </si>
  <si>
    <t>EMENDA DE ESTACA DE CONCRETO PRÉ-MOLDADA - DIÂMETRO 33 CM - 70 T</t>
  </si>
  <si>
    <t>ARRASAMENTO DE ESTACA</t>
  </si>
  <si>
    <t>ESTACAS ESCAVADAS MECANICAMENTE - DIÂMETRO DE 25CM</t>
  </si>
  <si>
    <t>ESTACAS ESCAVADAS MECANICAMENTE - DIÂMETRO DE 30CM</t>
  </si>
  <si>
    <t>ESTACAS ESCAVADAS MECANICAMENTE - DIÂMETRO DE 35CM</t>
  </si>
  <si>
    <t>ESTACAS ESCAVADAS MECANICAMENTE - DIÂMETRO DE 40CM</t>
  </si>
  <si>
    <t>ESTACAS ESCAVADAS MECANICAMENTE - DIÂMETRO DE 80CM</t>
  </si>
  <si>
    <t>ESTACA RAIZ DIÂMETRO DE 160MM PARA ATÉ 35 TF</t>
  </si>
  <si>
    <t>ESTACA RAIZ DIÂMETRO DE 200MM PARA ATÉ 50 TF</t>
  </si>
  <si>
    <t>ESTACA RAIZ DIÂMETRO DE 250MM PARA ATÉ 80 TF</t>
  </si>
  <si>
    <t>ESTACA RAIZ DIÂMETRO DE 310MM PARA ATÉ 100 TF</t>
  </si>
  <si>
    <t>FORNECIMENTO E CRAVAÇÃO DE ESTACA METÁLICA - PERFIL DE AÇO LAMINADO W 250X32,7</t>
  </si>
  <si>
    <t>FORNECIMENTO E CRAVAÇÃO DE ESTACA METÁLICA - PERFIL DE AÇO LAMINADO W 310X52</t>
  </si>
  <si>
    <t>FORNECIMENTO E CRAVAÇÃO DE ESTACA PERFIL DE AÇO I 15"</t>
  </si>
  <si>
    <t>CORTE DE ESTACA METÁLICA PERFIL 10"</t>
  </si>
  <si>
    <t>CORTE DE ESTACA METÁLICA PERFIL 12"</t>
  </si>
  <si>
    <t>CORTE DE ESTACA METÁLICA PERFIL I 15"</t>
  </si>
  <si>
    <t>EMENDA DE TOPO PARA ESTACA METÁLICA PERFIL 10"</t>
  </si>
  <si>
    <t>EMENDA DE TOPO PARA ESTACA METÁLICA PERFIL 12"</t>
  </si>
  <si>
    <t>EMENDA DE TOPO PARA ESTACA METÁLICA PERFIL I 15"</t>
  </si>
  <si>
    <t>ESTACA ESCAVADA HÉLICE CONTÍNUA - DIÂMETRO 25CM</t>
  </si>
  <si>
    <t>ESTACA ESCAVADA HÉLICE CONTÍNUA - DIÂMETRO 30CM</t>
  </si>
  <si>
    <t>ESTACA ESCAVADA HÉLICE CONTÍNUA - DIÂMETRO 35CM</t>
  </si>
  <si>
    <t>ESTACA ESCAVADA HÉLICE CONTÍNUA - DIÂMETRO 40CM</t>
  </si>
  <si>
    <t>ESTACA ESCAVADA HÉLICE CONTÍNUA - DIÂMETRO 50CM</t>
  </si>
  <si>
    <t>ESTACA ESCAVADA HÉLICE CONTÍNUA - DIÂMETRO 60CM</t>
  </si>
  <si>
    <t>ESTACA ESCAVADA HÉLICE CONTÍNUA - DIÂMETRO 25CM - EXCLUSIVE MATERIAIS</t>
  </si>
  <si>
    <t>ESTACA ESCAVADA HÉLICE CONTÍNUA - DIÂMETRO 30CM - EXCLUSIVE MATERIAIS</t>
  </si>
  <si>
    <t>ESTACA ESCAVADA HÉLICE CONTÍNUA - DIÂMETRO 35CM - EXCLUSIVE MATERIAIS</t>
  </si>
  <si>
    <t>ESTACA ESCAVADA HÉLICE CONTÍNUA - DIÂMETRO 40CM - EXCLUSIVE MATERIAIS</t>
  </si>
  <si>
    <t>ESTACA ESCAVADA HÉLICE CONTÍNUA - DIÂMETRO 50CM - EXCLUSIVE MATERIAIS</t>
  </si>
  <si>
    <t>ESTACA ESCAVADA HÉLICE CONTÍNUA - DIÂMETRO 60CM - EXCLUSIVE MATERIAIS</t>
  </si>
  <si>
    <t>VALAS</t>
  </si>
  <si>
    <t>ESCAVAÇÃO MANUAL COM PROFUNDIDADE IGUAL OU INFERIOR A 1,50M</t>
  </si>
  <si>
    <t>ESCAVAÇÃO MANUAL COM PROFUNDIDADE SUPERIOR A 1,50M</t>
  </si>
  <si>
    <t>ESCORAMENTO DE VALAS - CONTINUO</t>
  </si>
  <si>
    <t>ESCORAMENTO DE VALAS - DESCONTINUO</t>
  </si>
  <si>
    <t>APILOAMENTO DO FUNDO DE VALAS, COM SOQUETE VIBRATÓRIO</t>
  </si>
  <si>
    <t>LASTRO DE CONCRETO - 150KG CIM/M3</t>
  </si>
  <si>
    <t>LASTRO DE CONCRETO COM AGREGADO RECICLADO - 150 KG CIM/M3</t>
  </si>
  <si>
    <t>FUNDAÇÃO - FORMA</t>
  </si>
  <si>
    <t>FORMA COMUM DE TÁBUAS DE PINUS</t>
  </si>
  <si>
    <t>FORMA COMUM DE TÁBUAS DE PINUS - NÃO RECUPERÁVEL</t>
  </si>
  <si>
    <t>FUNDAÇÃO - ARMADURA</t>
  </si>
  <si>
    <t>ARMADURA EM AÇO CA-50</t>
  </si>
  <si>
    <t>ARMADURA EM AÇO CA-60</t>
  </si>
  <si>
    <t>ARMADURA EM AÇO CA-60 - TELA</t>
  </si>
  <si>
    <t>FUNDAÇÃO - CONCRETO</t>
  </si>
  <si>
    <t>CONCRETO FCK=15,0MPA - VIRADO NA OBRA</t>
  </si>
  <si>
    <t>CONCRETO FCK=20,0MPA - VIRADO NA OBRA</t>
  </si>
  <si>
    <t>CONCRETO FCK=15,0MPA - USINADO</t>
  </si>
  <si>
    <t>CONCRETO FCK=20,0MPA - USINADO</t>
  </si>
  <si>
    <t>CONCRETO FCK=25MPA - USINADO</t>
  </si>
  <si>
    <t>CONCRETO FCK=30MPA - USINADO</t>
  </si>
  <si>
    <t>EMBASAMENTO</t>
  </si>
  <si>
    <t>ALVENARIA DE EMBASAMENTO - TIJOLOS MACIÇOS COMUNS</t>
  </si>
  <si>
    <t>ALVENARIA DE EMBASAMENTO - BLOCOS VAZADO DE CONCRETO ESTRUTURAL - 14CM - 10MPA</t>
  </si>
  <si>
    <t>IMPERMEABILIZAÇÃO DO RESPALDO DA FUNDAÇÃO - ARGAMASSA IMPERMEÁVEL</t>
  </si>
  <si>
    <t>REATERRO DE VALAS, INCLUSIVE APILOAMENTO</t>
  </si>
  <si>
    <t>DEMOLIÇÕES</t>
  </si>
  <si>
    <t>DEMOLIÇÃO DE ALVENARIA DE EMBASAMENTO - TIJOLOS MACIÇOS COMUNS</t>
  </si>
  <si>
    <t>DEMOLIÇÃO MANUAL DE CONCRETO SIMPLES</t>
  </si>
  <si>
    <t>DEMOLIÇÃO MANUAL DE CONCRETO ARMADO</t>
  </si>
  <si>
    <t>DEMOLIÇÃO MECANIZADA DE CONCRETO SIMPLES</t>
  </si>
  <si>
    <t>DEMOLIÇÃO MECANIZADA DE CONCRETO ARMADO</t>
  </si>
  <si>
    <t>OUTROS SERVIÇOS</t>
  </si>
  <si>
    <t>BUZINOTE PVC - 2", C=0,30 M</t>
  </si>
  <si>
    <t>ESTRUTURA DE CONCRETO ARMADO - FORMAS</t>
  </si>
  <si>
    <t>FORMA COMUM DE TÁBUAS DE PINUS - PLANA</t>
  </si>
  <si>
    <t>FORMA ESPECIAL DE CHAPAS RESINADAS (10MM) - CURVA</t>
  </si>
  <si>
    <t>FORMA ESPECIAL DE CHAPAS PLASTIFICADAS (10MM) - CURVA</t>
  </si>
  <si>
    <t>FORMA ESPECIAL DE CHAPAS RESINADAS (10MM) - PLANA</t>
  </si>
  <si>
    <t>FORMA ESPECIAL DE CHAPAS RESINADAS (12MM) - PLANA</t>
  </si>
  <si>
    <t>FORMA ESPECIAL DE CHAPAS PLASTIFICADAS (10MM) - PLANA</t>
  </si>
  <si>
    <t>FORMA ESPECIAL DE CHAPAS PLASTIFICADAS (12MM) - PLANA</t>
  </si>
  <si>
    <t>FORMA DE TUBO DE PAPELÃO, DIÂMETRO 350MM</t>
  </si>
  <si>
    <t>CIMBRAMENTO PARA ALTURAS ENTRE 3,01M E 7,00M</t>
  </si>
  <si>
    <t>ESTRUTURA DE CONCRETO ARMADO - ARMADURA</t>
  </si>
  <si>
    <t>ESTRUTURA DE CONCRETO ARMADO - CONCRETO</t>
  </si>
  <si>
    <t>CONCRETO FCK = 15,0MPA - VIRADO NA OBRA</t>
  </si>
  <si>
    <t>CONCRETO FCK = 20,0MPA - VIRADO NA OBRA</t>
  </si>
  <si>
    <t>CONCRETO FCK = 25,0MPA - VIRADO NA OBRA</t>
  </si>
  <si>
    <t>CONCRETO FCK = 15,0MPA - USINADO</t>
  </si>
  <si>
    <t>CONCRETO FCK = 20,0MPA - USINADO</t>
  </si>
  <si>
    <t>CONCRETO FCK = 20,0MPA - USINADO E BOMBEÁVEL</t>
  </si>
  <si>
    <t>CONCRETO FCK = 25,0MPA - USINADO</t>
  </si>
  <si>
    <t>CONCRETO FCK = 25,0MPA - USINADO E BOMBEÁVEL</t>
  </si>
  <si>
    <t>CONCRETO USINADO, BOMBEÁVEL FCK = 20MPA COM PEDRA 1</t>
  </si>
  <si>
    <t>CONCRETO FCK = 30,0MPA - USINADO</t>
  </si>
  <si>
    <t>CONCRETO FCK = 30,0MPA - USINADO E BOMBEÁVEL</t>
  </si>
  <si>
    <t>CONCRETO FCK = 35,0MPA - USINADO</t>
  </si>
  <si>
    <t>CONCRETO FCK = 35,0MPA - USINADO E BOMBEÁVEL</t>
  </si>
  <si>
    <t>CONCRETO FCK = 40,0MPA - USINADO</t>
  </si>
  <si>
    <t>CONCRETO FCK = 40,0MPA - USINADO E BOMBEÁVEL</t>
  </si>
  <si>
    <t>BOMBEAMENTO DE CONCRETO</t>
  </si>
  <si>
    <t>ESTRUTURA DE CONCRETO - LAJE MISTA</t>
  </si>
  <si>
    <t>LAJE MISTA TRELIÇADA H-8CM COM CAPEAMENTO 4CM (12CM)</t>
  </si>
  <si>
    <t>LAJE MISTA TRELIÇADA H-10CM COM CAPEAMENTO 4CM (14CM)</t>
  </si>
  <si>
    <t>LAJE MISTA TRELIÇADA H-12CM COM CAPEAMENTO 4CM (16CM)</t>
  </si>
  <si>
    <t>LAJE MISTA TRELIÇADA H-15CM COM CAPEAMENTO 4CM (19CM)</t>
  </si>
  <si>
    <t>LAJE MISTA TRELIÇADA H-20CM COM CAPEAMENTO 4CM (24CM)</t>
  </si>
  <si>
    <t>LAJE MISTA TRELIÇADA H-25CM COM CAPEAMENTO 5CM (30CM)</t>
  </si>
  <si>
    <t>ESTRUTURA DE CONCRETO - RECUPERAÇÃO E TRATAMENTO</t>
  </si>
  <si>
    <t>APICOAMENTO MECÂNICO DE SUPERFÍCIE DE CONCRETO</t>
  </si>
  <si>
    <t>LIMPEZA DE SUPERFÍCIES COM HIDROJATEAMENTO</t>
  </si>
  <si>
    <t>LIMPEZA E REMOÇÃO DE SUPERFÍCIE DETERIORADA COM JATEAMENTO</t>
  </si>
  <si>
    <t>LIMPEZA DE JUNTA DE DILATAÇÃO COM REMOÇÃO DO EXCESSO DE CONCRETO - ATÉ 3CM</t>
  </si>
  <si>
    <t>LIMPEZA DE CONCRETO E ARMADURA COM ESCOVA DE AÇO</t>
  </si>
  <si>
    <t>TRATAMENTO DE ARMADURA COM APLICAÇÃO DE PRODUTO INIBIDOR OXIDANTE</t>
  </si>
  <si>
    <t>LIXAMENTO MECÂNICO EM SUPERFÍCIES DE CONCRETO</t>
  </si>
  <si>
    <t>PREPARO E APLICAÇÃO DE ESTUQUE</t>
  </si>
  <si>
    <t>LIXAMENTO MANUAL DE SUPERFÍCIES DE CONCRETO</t>
  </si>
  <si>
    <t>POLIMENTO DE CONCRETO</t>
  </si>
  <si>
    <t>POLIMENTO DE CONCRETO NOVO</t>
  </si>
  <si>
    <t>PREPARAÇÃO DE PONTE DE ADERÊNCIA COM ADESIVO A BASE DE EPÓXI</t>
  </si>
  <si>
    <t>ANCORAGEM DE BARRAS DE AÇO COM ADESIVO A BASE DE EPÓXI</t>
  </si>
  <si>
    <t>DEMOLIÇÃO DE LAJES MISTAS COM ESPESSURA FINAL IGUAL OU INFERIOR A 16CM</t>
  </si>
  <si>
    <t>DEMOLIÇÃO DE LAJES MISTAS COM ESPESSURA FINAL SUPERIOR A 16 CM, ATÉ 30CM</t>
  </si>
  <si>
    <t>ESTRUTURA METÁLICA VERTICAL</t>
  </si>
  <si>
    <t>FORNECIMENTO E MONTAGEM DE ESTRUTURA METÁLICA VERTICAL - NÃO PATINÁVEL</t>
  </si>
  <si>
    <t>FORNECIMENTO E MONTAGEM DE ESTRUTURA METÁLICA VERTICAL - PATINÁVEL</t>
  </si>
  <si>
    <t>VEDOS</t>
  </si>
  <si>
    <t>ALVENARIA DE TIJOLOS E BLOCOS</t>
  </si>
  <si>
    <t xml:space="preserve"> ALVENARIA EM TIJOLOS MACIÇOS COMUNS - ESPELHO</t>
  </si>
  <si>
    <t>ALVENARIA EM TIJOLOS MACIÇOS COMUNS - 1/2 TIJOLO</t>
  </si>
  <si>
    <t>ALVENARIA EM TIJOLOS MACIÇOS COMUNS - 1 1/2 TIJOLO</t>
  </si>
  <si>
    <t xml:space="preserve"> ALVENARIA EM TIJOLOS MACIÇOS COMUNS - 1 1/2 TIJOLO</t>
  </si>
  <si>
    <t>ALVENARIA EM TIJOLOS MACIÇOS COMUNS - APARENTE, 1 TIJOLO</t>
  </si>
  <si>
    <t>ALVENARIA EM TIJOLOS CERÂMICOS FURADOS - 1/2 TIJOLO</t>
  </si>
  <si>
    <t>ALVENARIA EM TIJOLOS CERÂMICOS FURADOS - 1 TIJOLO</t>
  </si>
  <si>
    <t>ALVENARIA EM TIJOLOS LAMINADOS - ESPELHO</t>
  </si>
  <si>
    <t>ALVENARIA EM TIJOLOS LAMINADOS - 1/2 TIJOLO</t>
  </si>
  <si>
    <t>ALVENARIA EM TIJOLOS LAMINADOS - 1 TIJOLO</t>
  </si>
  <si>
    <t>ALVENARIA EM TIJOLOS DE VIDRO - CANELADO, 19X19CM</t>
  </si>
  <si>
    <t>ALVENARIA EM TIJOLOS DE VIDRO - TIJOLINHO, 19X19CM</t>
  </si>
  <si>
    <t>ALVENARIA EM TIJOLOS DE VIDRO - VENTILAÇÃO TIPO VENEZIANA</t>
  </si>
  <si>
    <t>VB.02 - ALVENARIA EM BLOCOS DE CONCRETO ESTRUTURAL 14 X 19 X 39CM - 8MPA</t>
  </si>
  <si>
    <t>VB.02 - ALVENARIA EM BLOCOS DE CONCRETO ESTRUTURAL 14 X 19 X 39CM - 10MPA</t>
  </si>
  <si>
    <t>VB.02 - ALVENARIA EM BLOCOS DE CONCRETO ESTRUTURAL 14 X 19 X 39CM - 12MPA</t>
  </si>
  <si>
    <t>VB.02 - ALVENARIA EM BLOCOS DE CONCRETO ESTRUTURAL 14 X 19 X 39CM - 14MPA</t>
  </si>
  <si>
    <t>VB.02 - ALVENARIA EM BLOCOS DE CONCRETO ESTRUTURAL 19 X 19 X 39CM - 8MPA</t>
  </si>
  <si>
    <t>VB.02 - ALVENARIA EM BLOCOS DE CONCRETO ESTRUTURAL 19 X 19 X 39CM - 10MPA</t>
  </si>
  <si>
    <t>VB.02 - ALVENARIA EM BLOCOS DE CONCRETO ESTRUTURAL 19 X 19 X 39CM - 12MPA</t>
  </si>
  <si>
    <t>VB.02 - ALVENARIA EM BLOCOS DE CONCRETO ESTRUTURAL 19 X 19 X 39CM - 14MPA</t>
  </si>
  <si>
    <t>VB.01 - ALVENARIA EM BLOCOS DE CONCRETO 09 X 19 X 39CM</t>
  </si>
  <si>
    <t>VB.01 - ALVENARIA EM BLOCOS DE CONCRETO 14 X 19 X 39CM</t>
  </si>
  <si>
    <t>VB.01 - ALVENARIA EM BLOCOS DE CONCRETO 19 X 19 X 39CM</t>
  </si>
  <si>
    <t>ALVENARIA EM BLOCO DE CONCRETO CELULAR AUTOCLAVADO - 15CM</t>
  </si>
  <si>
    <t>ALVENARIA EM BLOCO DE CONCRETO CELULAR AUTOCLAVADO - 20CM</t>
  </si>
  <si>
    <t>VB.01 -ALVENARIA EM  BLOCOS VAZADOS DE CONCRETO APARENTE - 09CM</t>
  </si>
  <si>
    <t xml:space="preserve"> VB.01 - ALVENARIA EM BLOCOS VAZADOS DE CONCRETO APARENTE - 14CM</t>
  </si>
  <si>
    <t>VB.01 - ALVENARIA APARENTE EM BLOCOS DE CONCRETO 19 X 19 X 39CM</t>
  </si>
  <si>
    <t>VB.02 - ALVENARIA EM BLOCOS DE CONCRETO ESTRUTURAL 14 X 19 X 39CM - ATÉ 6MPA</t>
  </si>
  <si>
    <t>VB.02 - ALVENARIA EM BLOCOS DE CONCRETO ESTRUTURAL 19 X 19 X 39CM - ATÉ 6MPA</t>
  </si>
  <si>
    <t>VB.02 - ALVENARIA EM BLOCOS VAZADOS DE CONCRETO ESTRUTURAL APARENTE - 14CM - ATÉ 6MPA</t>
  </si>
  <si>
    <t xml:space="preserve"> VB.02 - ALVENARIA EM  BLOCOS VAZADOS DE CONCRETO ESTRUTURAL APARENTE - 19CM - ATÉ 6MPA</t>
  </si>
  <si>
    <t>ALVENARIA EM BLOCO CERÂMICO COMUM - 14CM</t>
  </si>
  <si>
    <t>ALVENARIA EM BLOCO CERÂMICO COMUM - 19CM</t>
  </si>
  <si>
    <t>TELA TIPO DEPLOYEE PARA REFORÇO DE ALVENARIA</t>
  </si>
  <si>
    <t>ARMADURA EM AÇO CA-50 PARA BLOCOS VAZADOS DE CONCRETO ESTRUTURAL</t>
  </si>
  <si>
    <t>ARMADURA EM AÇO CA-60 PARA BLOCOS VAZADOS DE CONCRETO ESTRUTURAL</t>
  </si>
  <si>
    <t>CONCRETO "GROUT"</t>
  </si>
  <si>
    <t>VERGAS, CINTAS E PILARETES DE CONCRETO</t>
  </si>
  <si>
    <t>ENCUNHAMENTO DE ALVENARIA DE VEDAÇÃO COM ARGAMASSA APLICADA COM COLHER</t>
  </si>
  <si>
    <t>ALVENARIA DE ELEMENTOS VAZADOS</t>
  </si>
  <si>
    <t>ELEMENTOS VAZADOS DE TIJOLOS CERÂMICOS</t>
  </si>
  <si>
    <t>VA. 01- ALVENARIA DE VEDAÇÃO COM ELEMENTO VAZADO DE CONCRETO - COBOGÓ DE 19x19x10 CM</t>
  </si>
  <si>
    <t>ALVENARIA DE VEDAÇÃO COM ELEMENTO VAZADO DE CONCRETO - COBOGÓ DE 39x39x10 CM</t>
  </si>
  <si>
    <t>OUTROS ELEMENTOS DIVISÓRIOS</t>
  </si>
  <si>
    <t>PLACAS DE GRANILITE - 30MM DE ESPESSURA</t>
  </si>
  <si>
    <t>PLACAS DE GRANILITE - 40MM DE ESPESSURA</t>
  </si>
  <si>
    <t>PLACAS DE GRANILITE - 50MM DE ESPESSURA</t>
  </si>
  <si>
    <t>DIVISÓRIA EM ARDÓSIA CINZA - POLIDA 2 LADOS - ESPESSURA 30MM</t>
  </si>
  <si>
    <t>VL.01 - DIVISÓRIA DE ACABAMENTO LAMINADO MELAMÍNICO, MIOLO COLMÉIA - PAINEL/PAINEL</t>
  </si>
  <si>
    <t>VL.02 - DIVISÓRIA DE ACABAMENTO LAMINADO MELAMÍNICO, MIOLO COLMÉIA - PAINEL CEGO</t>
  </si>
  <si>
    <t>VL.03 - DIVISÓRIA DE ACABAMENTO LAMINADO MELAMÍNICO, MIOLO COLMÉIA - PORTA/BANDEIRA</t>
  </si>
  <si>
    <t>VL.04 - DIVISÓRIA DE ACABAMENTO LAMINADO MELAMÍNICO, MIOLO COLMÉIA - PAINEL/VIDRO</t>
  </si>
  <si>
    <t>VL.05 - DIVISÓRIA DE ACABAMENTO LAMINADO MELAMÍNICO, MIOLO COLMÉIA - PORTA/VIDRO</t>
  </si>
  <si>
    <t>VL.06 - DIVISÓRIA DE ACABAMENTO LAMINADO MELAMÍNICO, MIOLO COLMÉIA - PAINEL/VIDRO/PAINEL</t>
  </si>
  <si>
    <t>VL.07 - DIVISÓRIA DE ACABAMENTO LAMINADO MELAMÍNICO, MIOLO COLMÉIA - PAINEL/VIDRO/VIDRO</t>
  </si>
  <si>
    <t>VL.08 - DIVISÓRIA DE ACABAMENTO  LAMINADO MELAMÍNICO, MIOLO COLMÉIA - PORTA/BONECA/PAINEL</t>
  </si>
  <si>
    <t>VL.09 - DIVISÓRIA DE ACABAMENTO  LAMINADO MELAMÍNICO, MIOLO COLMÉIA - PORTA/BONECA/VIDRO</t>
  </si>
  <si>
    <t>FORNECIMENTO E APLICAÇÃO DE PLACA CIMENTÍCIA CORTA-FOGO - CHAPA 10 MM</t>
  </si>
  <si>
    <t xml:space="preserve"> FORNECIMENTO E INSTALAÇÃO DE PAREDE TIPO DRYWALL DE FACE DUPLA EM GESSO ACARTONADO ST - 1ST 12,5 + 1ST 12,5</t>
  </si>
  <si>
    <t xml:space="preserve"> FORNECIMENTO E INSTALAÇÃO DE PAREDE TIPO DRYWALL DE FACE DUPLA EM GESSO ACARTONADO RF - 1RF 12,5 + 1RF 12,5</t>
  </si>
  <si>
    <t xml:space="preserve"> ISOLAMENTO ACÚSTICO PARA SISTEMA DE DRYWALL</t>
  </si>
  <si>
    <t xml:space="preserve"> ISOLAMENTO TÉRMICO PARA SISTEMA DE DRYWALL</t>
  </si>
  <si>
    <t>DEMOLIÇÃO DE ALVENARIA ESTRUTURAL DE BLOCOS VAZADOS DE CONCRETO</t>
  </si>
  <si>
    <t>DEMOLIÇÃO DE ALVENARIA EM GERAL (TIJOLOS OU BLOCOS)</t>
  </si>
  <si>
    <t>DEMOLIÇÃO DE ALVENARIA DE ELEMENTOS VAZADOS</t>
  </si>
  <si>
    <t>DEMOLIÇÃO DE VERGAS, CINTAS E PILARETES DE CONCRETO</t>
  </si>
  <si>
    <t>DEMOLIÇÃO DE PLACAS DIVISÓRIAS DE GRANILITE OU SIMILAR</t>
  </si>
  <si>
    <t>DEMOLIÇÃO DE DIVISÓRIAS - CHAPAS OU TÁBUAS, INCLUSIVE ENTARUGAMENTO</t>
  </si>
  <si>
    <t>RETIRADAS</t>
  </si>
  <si>
    <t>RETIRADA DE ALVENARIA DE BLOCOS DE PEDRA NATURAL</t>
  </si>
  <si>
    <t>RETIRADA DE ALVENARIA DE TIJOLOS DE VIDRO OU ELEMENTOS VAZADOS</t>
  </si>
  <si>
    <t>RETIRADA DE PLACAS DIVISÓRIAS DE GRANILITE OU SIMILAR</t>
  </si>
  <si>
    <t>RETIRADA DE DIVISÓRIAS - CHAPAS OU TÁBUAS, EXCLUSIVE ENTARUGAMENTO</t>
  </si>
  <si>
    <t>RETIRADA DE DIVISÓRIAS - CHAPAS OU TÁBUAS, INCLUSIVE ENTARUGAMENTO</t>
  </si>
  <si>
    <t>RETIRADA DE DIVISÓRIAS - CHAPAS FIB.MADEIRA, COM MONTANTES METÁLICOS</t>
  </si>
  <si>
    <t>RECOLOCAÇÕES</t>
  </si>
  <si>
    <t>RECOLOCAÇÃO DE PLACAS DIVISÓRIAS DE GRANILITE OU SIMILAR</t>
  </si>
  <si>
    <t>RECOLOCAÇÃO DE DIVISÓRIAS - CHAPAS OU TÁBUAS, EXCLUSIVE ENTARUGAMENTO</t>
  </si>
  <si>
    <t>RECOLOCAÇÃO DE DIVISÓRIAS - CHAPAS FIB.MADEIRA, COM MONTANTES METÁLICOS</t>
  </si>
  <si>
    <t>IMPERMEABILIZACOES</t>
  </si>
  <si>
    <t>IMPERMEABILIZANTE CONTRA UMIDADE DO SOLO</t>
  </si>
  <si>
    <t>BD.01 - ARGAMASSA IMPERMEABILIZANTE DE CIMENTO E AREIA (REBOCO IMPERMEÁVEL) - TRAÇO 1:3, ESPESSURA DE 20MM</t>
  </si>
  <si>
    <t>BD.01 - ARGAMASSA IMPERMEABILIZANTE DE CIMENTO E AREIA (SUBSOLOS) - TRAÇO 1:2,5, ESPESSURA DE 20MM</t>
  </si>
  <si>
    <t>CIMENTO IMPERMEABILIZANTE DE CRISTALIZAÇÃO - ESTRUTUTURA ENTERRADA</t>
  </si>
  <si>
    <t>REGULARIZAÇÃO COM ARGAMASSA DE CIMENTO E AREIA - TRAÇO 1:3, ESPESSURA MÉDIA 30MM</t>
  </si>
  <si>
    <t>PINTURA PROTETORA COM TINTA BETUMINOSA (PARA  ARGAMASSA IMPERMEÁVEL) - 2 DEMÃOS</t>
  </si>
  <si>
    <t>PROTEÇÃO MECÂNICA COM ARGAMASSA DE CIMENTO E AREIA - TRAÇO 1:7, ESPESSURA MÉDIA 30MM</t>
  </si>
  <si>
    <t>IMPERMEABILIZANTE CONTRA ÁGUA SOB PRESSÃO</t>
  </si>
  <si>
    <t>BD.01 - ARGAMASSA IMPERMEABILIZANTE DE CIMENTO E AREIA (RESERVATÓRIOS E PISCINAS) - TRAÇO 1:3, ESPESSURA 30MM</t>
  </si>
  <si>
    <t>CIMENTO IMPERMEABILIZANTE DE CRISTALIZAÇÃO - ESTRUTURA ELEVADA</t>
  </si>
  <si>
    <t>PINTURA PROTETORA COM TINTA BETUMINOSA (PARA ARGAMASSA IMPERMEÁVEL) - 2 DEMÃOS</t>
  </si>
  <si>
    <t>PINTURA PROTETORA COM TINTA A BASE DE EPÓXI (PARA ARGAMASSA IMPERMEÁVEL)</t>
  </si>
  <si>
    <t>IMPERMEABILIZANTE CONTRA ÁGUA DE PERCOLAÇÃO</t>
  </si>
  <si>
    <t>BD.01 - ARGAMASSA IMPERMEABILIZANTE DE CIMENTO E AREIA (CALHAS E MARQUISES) - TRAÇO 1:3, ESPESSURA 30MM</t>
  </si>
  <si>
    <t>MANTA ASFÁLTICA ESPESSURA DE 3MM COM VÉU DE POLIÉSTER COLADA A MAÇARICO</t>
  </si>
  <si>
    <t>MANTA ASFÁLTICA ESPESSURA DE 4MM COM VÉU DE POLIÉSTER COLADA A MAÇARICO</t>
  </si>
  <si>
    <t>MANTA ASFÁLTICA ESPESSURA DE 4MM ANTI RAIZ COM VÉU DE POLIÉSTER</t>
  </si>
  <si>
    <t>BD.12 - IMPERMEABILIZAÇÃO A BASE DE EMULSÃO ASFÁLTICA - ESTRUTURADA COM TECIDO POLIÉSTER - 2 CAMADAS DE ESTRUTURANTE</t>
  </si>
  <si>
    <t>BD.12 - IMPERMEABILIZAÇÃO A BASE DE EMULSÃO ASFÁLTICA ESTRUTURADA COM TECIDO DE POLIÉSTER - 3 CAMADAS DE ESTRUTURANTE</t>
  </si>
  <si>
    <t>BD-12 IMPERMEABILIZAÇÃO A BASE DE EMULSÃO ASFÁLTICA MODIFICADA COM ELASTÔMEROS - ESTRUTURADA COM TECIDO DE POLIÉSTER - 2 CAMADAS DE ESTRUTURANTE</t>
  </si>
  <si>
    <t>BD.01 - PINTURA PROTETORA COM TINTA BETUMINOSA (PARA ARGAMASSA IMPERMEÁVEL) - 2 DEMÃOS</t>
  </si>
  <si>
    <t>ARGILA EXPANDIDA SOLTA</t>
  </si>
  <si>
    <t>ISOLAMENTO TÉRMICO COM ARGILA EXPANDIDA SOLTA - ESPESSURA 70MM</t>
  </si>
  <si>
    <t>ISOLAMENTO TÉRMICO COM POLIESTIRENO EXPANDIDO - ESPESSURA 50MM</t>
  </si>
  <si>
    <t>JUNTAS DE DILATAÇÃO</t>
  </si>
  <si>
    <t>MASTIQUE ELÁSTICO A BASE DE SILICONE</t>
  </si>
  <si>
    <t>MASTIQUE ELÁSTICO A BASE DE POLIURETANO - MONOCOMPONENTE</t>
  </si>
  <si>
    <t>FORNECIMENTO E COLOCAÇÃO DE JUNTA DE DILATAÇÃO DE ELASTÔMERO DE NEOPRENE, TIPO JEENE JJ2540VV OU SIMILAR</t>
  </si>
  <si>
    <t>DEMOLIÇÃO DE ARGAMASSA IMPERMEÁVEL - ESPESSURA MÉDIA DE 30MM</t>
  </si>
  <si>
    <t>DEMOLIÇÃO DE SISTEMAS IMPERMEABILIZANTES DE BASE ASFÁLTICA</t>
  </si>
  <si>
    <t>DEMOLIÇÃO DE SISTEMAS DE ISOLAMENTO TÉRMICO EM GERAL</t>
  </si>
  <si>
    <t>DEMOLIÇÃO DE CAPEAMENTO PROTETOR, EXECUTADO COM ARGAMASSA DE CIMENTO E AREIA</t>
  </si>
  <si>
    <t>DEMOLIÇÃO DE PROTEÇÃO TERMOMECÂNICA - LADRILHOS CERÂMICOS OU HIDRÁULICOS</t>
  </si>
  <si>
    <t>DEMOLIÇÃO DE ARGAMASSA DE REGULARIZAÇÃO - ESPESSURA MÉDIA DE 30MM</t>
  </si>
  <si>
    <t>RETIRADA DE ISOLAMENTO TÉRMICO - TIJOLOS CERÂMICOS FURADOS</t>
  </si>
  <si>
    <t>RETIRADA DE ISOLAMENTO TÉRMICO - AGREGADOS SOLTOS EM GERAL</t>
  </si>
  <si>
    <t>RECOLOCAÇÃO DE ISOLAMENTO TÉRMICO - AGREGADOS SOLTOS EM GERAL</t>
  </si>
  <si>
    <t>SERVIÇOS PARCIAIS</t>
  </si>
  <si>
    <t>RESINAS</t>
  </si>
  <si>
    <t>COBERTURAS</t>
  </si>
  <si>
    <t>ESTRUTURAS DE COBERTURA</t>
  </si>
  <si>
    <t>ESTRUTURA DE MADEIRA, EM TERÇAS, PARA TELHAS ONDULADAS CRFS/AL/PL/AG</t>
  </si>
  <si>
    <t>ESTRUTURA DE MADEIRA, PONTALETADA, PARA TELHAS ONDULADAS CRFS/AL/PL/AG</t>
  </si>
  <si>
    <t>ESTRUTURA COM TESOURAS DE MADEIRA PARA TELHAS ONDULADAS CRFS/AL/PL - VÃOS ATÉ 7,00M</t>
  </si>
  <si>
    <t>ESTRUTURA COM TESOURAS DE MADEIRA PARA TELHAS ONDULADAS CRFS/AL/PL - VÃOS 7,01 À 10,00M</t>
  </si>
  <si>
    <t>ESTRUTURA COM TESOURAS DE MADEIRA PARA TELHAS ONDULADAS CRFS/AL/PL - VÃOS 10,01 À 13,00M</t>
  </si>
  <si>
    <t>ESTRUTURA COM TESOURAS DE MADEIRA PARA TELHAS ONDULADAS CRFS/AL/PL - VÃOS 13,01 À 18,00M</t>
  </si>
  <si>
    <t>FORNECIMENTO DE ESTRUTURA METÁLICA PARA COBERTURA</t>
  </si>
  <si>
    <t>MONTAGEM DE ESTRUTURA METÁLICA PARA COBERTURA</t>
  </si>
  <si>
    <t>TELHADOS</t>
  </si>
  <si>
    <t>TELHAS DE BARRO COZIDO - PAULISTA</t>
  </si>
  <si>
    <t>TELHAS DE BARRO COZIDO - SUPER-PAULISTA (PLAN)</t>
  </si>
  <si>
    <t>TELHAS DE BARRO COZIDO - FRANCESA</t>
  </si>
  <si>
    <t>TELHA ONDULADA CRFS 6MM</t>
  </si>
  <si>
    <t>TELHA ONDULADA CRFS 8MM</t>
  </si>
  <si>
    <t>TELHA ESTRUTURAL TRAPEZOIDAL EM CRFS, LARGURA ÚTIL=44CM - ESPESSURA 8MM</t>
  </si>
  <si>
    <t>TELHA ESTRUTURAL TRAPEZOIDAL EM CRFS, LARGURA ÚTIL=90CM - ESPESSURA 8MM</t>
  </si>
  <si>
    <t>TELHA TRAPEZOIDAL DUPLA EM AÇO GALVANIZADO - E= 0,8MM, REVESTIMENTO B, H=40MM - PINTADA 1 FACE - MIOLO EM POLIURETANO E=30MM</t>
  </si>
  <si>
    <t>TELHA TRAPEZOIDAL EM AÇO GALVANIZADO ESPESSURA DE 0,50MM, REVESTIMENTO B, H=40MM</t>
  </si>
  <si>
    <t>TELHA ONDULADA EM AÇO GALVANIZADO ESPESSURA DE 0,50MM, REVESTIMENTO B, H=17,5MM</t>
  </si>
  <si>
    <t>TELHA TRAPEZOIDAL DUP. AÇO GALVANIZADO ESPESSURA DE 0,5MM, REVESTIMENTO B, H=40MM, COM MIOLO POLIURETANO E=30MM</t>
  </si>
  <si>
    <t>TELHA TRAPEZOIDAL EM AÇO GALVANIZADO ESP=0,5MM, H=40MM, COM PINTURA ELETROLÍTICA COR BRANCA 2 FACES</t>
  </si>
  <si>
    <t>TELHA ONDULADA EM AÇO GALVANIZADO E=0,5MM, REVESTIMENTO B, H=17,5MM COM PINTURA ELETROLÍTICA COR BRANCA 2 FACES</t>
  </si>
  <si>
    <t>TELHA TRAPEZOIDAL DUP. AÇO GALVANIZADO E=0,5MM, REVESTIMENTO B, H=40MM PINTURA MIOLO POLIURETANO E=30MM</t>
  </si>
  <si>
    <t>TELHAS EM POLICARBONATO ALVEOLAR 6MM COM ESTRUTURA METÁLICA GALVANIZADA INSTALADA</t>
  </si>
  <si>
    <t>CUMEEIRA OU ESPIGÃO PARA TELHAS PAULISTA, PLAN E FRANCESA - BARRO OU VIDRO</t>
  </si>
  <si>
    <t>CUMEEIRA PARA TELHA ONDULADA (CRFS, PVC RÍGIDO E POLIÉSTER), TRAPEZOIDAL E GRECA (PVC RÍGIDO E POLIÉSTER)</t>
  </si>
  <si>
    <t>CUMEEIRA NORMAL PARA TELHA TECNOLOGIA CRFS, ESTRUTURAL TRAPEZOIDAL 44CM</t>
  </si>
  <si>
    <t>CUMEEIRA NORMAL PARA TELHA TECNOLOGIA CRFS, ESTRUTURAL TRAPEZOIDAL - 90CM</t>
  </si>
  <si>
    <t>CUMEEIRA DE ALUMÍNIO, PERFIL ONDULADO - NORMAL E= 0,8MM</t>
  </si>
  <si>
    <t>CUMEEIRA DE ALUMÍNIO, PERFIL TRAPEZOIDAL - NORMAL - E=0,8MM</t>
  </si>
  <si>
    <t>CUMEEIRA DE ALUMÍNIO PERFIL ONDULADO - SHED - E=0,8MM</t>
  </si>
  <si>
    <t>CUMEEIRA DE ALUMÍNIO - PERFIL TRAPEZOIDAL - SHED - E=0,8MM</t>
  </si>
  <si>
    <t>CUMEEIRA TRAPEZOIDAL EM AÇO GALVANIZADO ESP=0,5MM, REVESTIMENTO B, H=40MM, L=0,60 M</t>
  </si>
  <si>
    <t xml:space="preserve"> CUMEEIRA ONDULADA EM AÇO GALVANIZADO ESP=0,50MM, REVESTIMENTO B, H=17,5MM, LARG=0,60M</t>
  </si>
  <si>
    <t>CUMEEIRA TRAPEZOIDAL EM AÇO GALVANIZADO E=0,5MM, REVESTIMENTO B, H=40MM, L=0,60M, COM PINTURA BRANCA 2 FACES</t>
  </si>
  <si>
    <t>CUMEEIRA ONDULADA EM AÇO GALVANIZADO E=0,5MM, REVESTIMENTO B, H=17,5MM, L=0,60M, COM PINTURA BRANCA 2 FACES</t>
  </si>
  <si>
    <t>SUBCOBERTURA COM FOLHA DE ALUMÍNIO</t>
  </si>
  <si>
    <t>DOMOS DE VENTILAÇÃO E ILUMINAÇÃO</t>
  </si>
  <si>
    <t>CI.01 - DOMO ACRÍLICO PARA ILUMINAÇÃO E VENTILAÇÃO</t>
  </si>
  <si>
    <t>DEMOLIÇÃO DE TELHAS DE BARRO COZIDO OU VIDRO EM GERAL</t>
  </si>
  <si>
    <t>DEMOLIÇÃO DE TELHAS EM GERAL, EXCLUSIVE TELHAS DE BARRO COZIDO E VIDRO</t>
  </si>
  <si>
    <t>RETIRADA DE ESTRUTURA MADEIRA PONTALETADA - PARA TELHAS DE BARRO COZIDO</t>
  </si>
  <si>
    <t>RETIRADA DE ESTRUTURA MADEIRA PONTALETADA - PARA TELHA ONDULADA DE CIMENTO AMIANTO, ALUMÍNIO OU PLÁSTICO</t>
  </si>
  <si>
    <t>RETIRADA DE ESTRUTURA DE MADEIRA COM TESOURAS - PARA TELHAS DE BARRO COZIDO</t>
  </si>
  <si>
    <t>RETIRADA DE ESTRUTURA DE MADEIRA COM TESOURAS - PARA TELHA ONDULADA DE CIMENTO AMIANTO, ALUMÍNIO OU PLÁSTICO</t>
  </si>
  <si>
    <t>RETIRADA DE ESTRUTURA METÁLICA INCLUSIVE PERFIS DE FIXAÇÃO</t>
  </si>
  <si>
    <t>RETIRADA PARCIAL DE MADEIRAMENTO DE TELHADO - RIPAS</t>
  </si>
  <si>
    <t>RETIRADA PARCIAL DE MADEIRAMENTO DE TELHADO - CAIBROS</t>
  </si>
  <si>
    <t>RETIRADA PARCIAL DE MADEIRAMENTO DE TELHADO - VIGAS</t>
  </si>
  <si>
    <t>RETIRADA DE FERRAGEM PARA MADEIRAMENTO DE TELHADO</t>
  </si>
  <si>
    <t>RETIRADA DE TELHAS DE BARRO COZIDO OU VIDRO - TIPO FRANCESA</t>
  </si>
  <si>
    <t>RETIRADA DE TELHAS DE BARRO COZIDO OU VIDRO - TIPO PAULISTA</t>
  </si>
  <si>
    <t>RETIRADA DE TELHAS DE BARRO COZIDO - TIPO SUPER-PAULISTA (PLAN)</t>
  </si>
  <si>
    <t>RETIRADA DE TELHAS EM GERAL, EXCLUSIVE TELHAS DE BARRO COZIDO, VIDRO E ESTRUTURAIS DE CRFS</t>
  </si>
  <si>
    <t>RETIRADA DE TELHAS ESTRUTURAIS DE CRFS OU CIMENTO AMIANTO - LARGURA ÚTIL=44CM</t>
  </si>
  <si>
    <t>RETIRADA DE TELHAS ESTRUTURAIS DE CRFS OU CIMENTO AMIANTO - LARGURA ÚTIL=90CM</t>
  </si>
  <si>
    <t>RETIRADA DE CUMEEIRAS OU ESPIGÕES DE BARRO COZIDO OU VIDRO EM GERAL</t>
  </si>
  <si>
    <t>RETIRADA DE CUMEEIRAS OU ESPIGÕES DE MATERIAIS EM GERAL - EXCLUSIVE BARRO COZIDO OU VIDRO</t>
  </si>
  <si>
    <t>RECOLOCAÇÃO PARCIAL DE MADEIRAMENTO DE TELHADO - RIPAS</t>
  </si>
  <si>
    <t>RECOLOCAÇÃO PARCIAL DE MADEIRAMENTO DE TELHADO - CAIBROS</t>
  </si>
  <si>
    <t>RECOLOCAÇÃO PARCIAL DE MADEIRAMENTO DE TELHADO - VIGAS</t>
  </si>
  <si>
    <t>RECOLOCAÇÃO DE FERRAGEM PARA MADEIRAMENTO DE TELHADO</t>
  </si>
  <si>
    <t>RECOLOCAÇÃO DE TELHAS DE BARRO COZIDO OU VIDRO - TIPO FRANCESA</t>
  </si>
  <si>
    <t>RECOLOCAÇÃO DE TELHAS DE BARRO COZIDO OU VIDRO - TIPO PAULISTA</t>
  </si>
  <si>
    <t>RECOLOCAÇÃO DE TELHAS DE BARRO COZIDO - TIPO SUPER-PAULISTA (PLAN)</t>
  </si>
  <si>
    <t>RECOLOCAÇÃO DE TELHAS DE CRF, CIMENTO AMIANTO, ALUMÍNIO OU PLÁSTICO - ONDULADA COMUM</t>
  </si>
  <si>
    <t>RECOLOCAÇÃO DE TELHAS ESTRUTURAIS DE CRFS OU CIMENTO AMIANTO - LARGURA ÚTIL=44CM</t>
  </si>
  <si>
    <t>RECOLOCAÇÃO DE TELHAS ESTRUTURAIS DE CRFS OU CIMENTO AMIANTO - LARGURA ÚTIL=90CM</t>
  </si>
  <si>
    <t>RECOLOCAÇÃO DE CUMEEIRAS OU ESPIGÕES DE BARRO COZIDO</t>
  </si>
  <si>
    <t>RECOLOCAÇÃO DE CUMEEIRAS OU ESPIGÕES DE MATERIAIS EM GERAL - EXCLUSIVE BARRO COZIDO OU VIDRO</t>
  </si>
  <si>
    <t>REVISÃO GERAL DE TELHADOS DE BARRO, INCLUSIVE TOMADA DE GOTEIRA</t>
  </si>
  <si>
    <t>REMANEJAMENTO DE TELHAS DE BARRO COZIDO, INCLUSIVE ESCOVAMENTO</t>
  </si>
  <si>
    <t>REVISÃO, ESCOVAÇÃO, INCLUSIVE  TOMADA DE GOTEIRAS DE TELHADOS EM GERAL, EXCLUSIVE PARA TELHAS DE BARRO COZIDO OU VIDRO</t>
  </si>
  <si>
    <t>MADEIRAMENTO DE TELHADO, PADRÃO PEROBA - RIPAS 1,5X5CM</t>
  </si>
  <si>
    <t>MADEIRAMENTO DE TELHADO, PADRÃO PEROBA - CAIBROS 5X6CM</t>
  </si>
  <si>
    <t>MADEIRAMENTO DE TELHADO, PADRÃO PEROBA - VIGAS 6X12CM</t>
  </si>
  <si>
    <t>PARAFUSO ROSCA SOBERBA PARA FIXAÇÃO DE TELHAS EM CRFS OU CIMENTO AMIANTO</t>
  </si>
  <si>
    <t>GANCHO COM ROSCA UMA EXTREMIDADE PARA FIXAÇÃO DE TELHA ESTRUTURAL TRAPEZOIDAL - 90CM</t>
  </si>
  <si>
    <t>PLACA DE VENTILAÇÃO PARA TELHA ESTRUTURAL TRAPEZOIDAL - 90CM</t>
  </si>
  <si>
    <t>ESQUADRIAS DE MADEIRA</t>
  </si>
  <si>
    <t>PORTAS DE PASSAGEM</t>
  </si>
  <si>
    <t>PORTA LISA ESPECIAL/ SÓLIDA PARA BOX, PARA PORTADORES DE DEFICIÊNCIA FÍSICA - 82X170CM</t>
  </si>
  <si>
    <t>PORTA LISA ESPECIAL/ SÓLIDA PARA PORTADORES DE DEFICIÊNCIA FÍSICA - 82X210CM</t>
  </si>
  <si>
    <t>PM.05 - PORTA LISA ESPECIAL/ SÓLIDA - 62X210CM</t>
  </si>
  <si>
    <t xml:space="preserve"> PM.07 -  PORTA LISA ESPECIAL/ SÓLIDA - 82X210CM</t>
  </si>
  <si>
    <t>PM.08 -  PORTA LISA ESPECIAL/ SÓLIDA - 92X210CM</t>
  </si>
  <si>
    <t>PM.09 - PORTA LISA ESPECIAL/ SÓLIDA - 102X210CM</t>
  </si>
  <si>
    <t>PM.11 - PORTA LISA COMUM/ ENCABEÇADA - 72X210CM</t>
  </si>
  <si>
    <t xml:space="preserve"> PM.12 - PORTA LISA COMUM/ ENCABEÇADA - 82X210CM</t>
  </si>
  <si>
    <t>PM.13 - PORTA LISA COMUM/ ENCABEÇADA - 92X210CM</t>
  </si>
  <si>
    <t xml:space="preserve"> PM.14 - PORTA LISA COMUM/ ENCABEÇADA - 102X210CM</t>
  </si>
  <si>
    <t>PM.37 - PORTA VENEZIANA - 82X210CM</t>
  </si>
  <si>
    <t>PM.38 - PORTA VENEZIANA - 92X210CM</t>
  </si>
  <si>
    <t>PM.39 - PORTA DE MADEIRA LISA COMUM/ ENCABEÇADA DE CORRER, 2 FOLHAS, TRILHO DE ALUMÍNIO</t>
  </si>
  <si>
    <t>PM.45 - PORTA DE MADEIRA LISA COMUM/ ENCABEÇADA, 2 FOLHAS - 124X210CM</t>
  </si>
  <si>
    <t>PM.46 - PORTA DE MADEIRA LISA COMUM/ ENCABEÇADA - 2 FOLHAS - 144X210CM</t>
  </si>
  <si>
    <t>PM.47 - PORTA DE MADEIRA LISA COMUM/ ENCABEÇADA - 2 FOLHAS - 164X210CM</t>
  </si>
  <si>
    <t>PM.48 - PORTA DE MADEIRA LISA COMUM/ ENCABEÇADA, 2 FOLHAS - 184X210CM</t>
  </si>
  <si>
    <t>PM.49 - PORTA DE MADEIRA LISA COMUM/ ENCABEÇADA, 2 FOLHAS - 204X210CM</t>
  </si>
  <si>
    <t>EM.01 - BATENTE DE MADEIRA (14CM) - PARA PORTA DE 1 FOLHA, SEM BANDEIRA</t>
  </si>
  <si>
    <t>JG</t>
  </si>
  <si>
    <t>EM.01 - BATENTE DE MADEIRA (14CM) - PARA PORTA DE 2 FOLHAS, SEM BANDEIRA</t>
  </si>
  <si>
    <t>EM.01 - BATENTE DE MADEIRA (14CM) - PARA PORTA COM BANDEIRA</t>
  </si>
  <si>
    <t>EM.01 - BATENTE DE MADEIRA (14CM) - PARA INSTALAÇÕES SANITÁRIAS</t>
  </si>
  <si>
    <t>EM.02 - BATENTE DE MADEIRA (25CM) - PARA PORTA DE 1 FOLHA, SEM BANDEIRA</t>
  </si>
  <si>
    <t>EM.02 - BATENTE DE MADEIRA (25CM) - PARA PORTA DE 2 FOLHAS, SEM BANDEIRA</t>
  </si>
  <si>
    <t>EM.02 - BATENTE DE MADEIRA (25CM) - PARA PORTA COM BANDEIRA</t>
  </si>
  <si>
    <t>EM.03 - BATENTE DE MADEIRA (9,5CM) - PARA PORTA EM DIVISÓRIA</t>
  </si>
  <si>
    <t>EM.21 - VISOR FIXO COM VIDRO E REQUADRO DE MADEIRA PARA PORTA</t>
  </si>
  <si>
    <t>EM.26 - FAIXA BATE MACA EM LAMINADO  MELAMÍNICO PARA PORTA DE MADEIRA</t>
  </si>
  <si>
    <t>FERRAGENS E COMPLEMENTOS METÁLICOS</t>
  </si>
  <si>
    <t>CONJUNTO DE FECHADURA DE CILINDRO, 55MM, TRÁFEGO INTENSO, MAÇANETA EM ZAMAC, GUARNIÇÕES EM AÇO, ACABAMENTO CROMADO - PARA PORTA INTERNA OU EXTERNA</t>
  </si>
  <si>
    <t>CONJUNTO DE FECHADURA DE CILINDRO, CAIXA RASA (22MM) - PORTA COM MONTANTE ESTREITO</t>
  </si>
  <si>
    <t>CONJUNTO DE FECHADURA DE CILINDRO, SÓ LINGUETA (55MM) - TRÁFEGO INTENSO - PORTA DE ABRIR</t>
  </si>
  <si>
    <t>CONJUNTO DE FECHADURA DE CILINDRO, BICO DE PAPAGAIO (22MM) - PORTA DE CORRER</t>
  </si>
  <si>
    <t>FECHADURA TIPO GORGE (55MM) - TRÁFEGO INTENSO, MAÇANETA EM ZEMAC, GUARNIÇÕES EM AÇO, ACABAMENTO CROMADO BRILHANTE</t>
  </si>
  <si>
    <t>FECHADURA TIPO TRANQUETA E TRINCO (55MM) - TRÁFEGO INTENSO, MAÇANETA EM ZAMAC, GUARNIÇÕES EM AÇO, ACABAMENTO CROMADO BRILHANTE - PORTA DE SANITÁRIO</t>
  </si>
  <si>
    <t>CONJUNTO DE FECHADURA TIPO TETRA - SOMENTE TRANCA</t>
  </si>
  <si>
    <t>TARGETA DE SOBREPOR,TIPO "LIVRE-OCUPADO"- 60X65MM</t>
  </si>
  <si>
    <t>FECHO DE EMBUTIR, TRAVA ACIONADA POR ALAVANCA, 3/4"X400MM - PORTA 2 FOLHAS</t>
  </si>
  <si>
    <t>FECHO DE EMBUTIR,TRAVA ACIONADA POR ALAVANCA, 3/4"X200MM - PORTA 2 FOLHAS</t>
  </si>
  <si>
    <t>MOLA FECHA-PORTA,TIPO LEVE (AMORTECEDOR HIDRÁULICO)</t>
  </si>
  <si>
    <t>MOLA FECHA-PORTA,TIPO PESADO</t>
  </si>
  <si>
    <t>MOLA VAI-E-VEM, DE TOPO</t>
  </si>
  <si>
    <t>CADEADO DE LATÃO (COM CILINDRO E TRAVA DUPLA) - 35MM PESO MÍNIMO 140G</t>
  </si>
  <si>
    <t>PORTA-CADEADO DE FERRO PINTADO - 63MM PESO MÍNIMO 25G</t>
  </si>
  <si>
    <t>PORTA-CADEADO DE FERRO PINTADO - 89MM PESO MÍNIMO 115G</t>
  </si>
  <si>
    <t>BARRA ANTI-PÂNICO PARA  PORTA 1 FOLHA - COLOCADA</t>
  </si>
  <si>
    <t>RESPIRO PARA ARMÁRIO EM LATÃO CROMADO - DIÂMETRO 10CM</t>
  </si>
  <si>
    <t>PORTAS COM REVESTIMENTO</t>
  </si>
  <si>
    <t>PM.50 - PORTA DE MADEIRA LISA COMUM/ ENCABEÇADA, REVESTIDA COM LAMINADO MELAMÍNICO - 2 FOLHAS 124X210CM</t>
  </si>
  <si>
    <t>PM.51 - PORTA DE MADEIRA LISA COMUM/ ENCABEÇADA, REVESTIDA COM LAMINADO MELAMÍNICO - 2 FOLHAS 144X210CM</t>
  </si>
  <si>
    <t>PM.52 - PORTA DE MADEIRA LISA COMUM/ ENCABEÇADA, REVESTIDA COM LAMINADO MELAMÍNICO - 2 FOLHAS 164X210CM</t>
  </si>
  <si>
    <t>PM.53 - PORTA DE MADEIRA LISA COMUM/ ENCABEÇADA, REVESTIDA COM LAMINADO MELAMÍNICO - 2 FOLHAS 184X210CM</t>
  </si>
  <si>
    <t>PM.54 - PORTA DE MADEIRA LISA COMUM/ ENCABEÇADA, REVESTIDA COM LAMINADO MELAMÍNICO - 2 FOLHAS 204X210CM</t>
  </si>
  <si>
    <t>PM.17 - PORTA LISA COMUM/ ENCABEÇADA REVESTIDA COM LAMINADO MELAMÍNICO - 82X210CM</t>
  </si>
  <si>
    <t>PM.18 - PORTA LISA COMUM/ ENCABEÇADA REVESTIDA COM LAMINADO MELAMÍNICO - 92X210CM</t>
  </si>
  <si>
    <t>PM.19 - PORTA LISA COMUM/ ENCABEÇADA REVESTIDA COM LAMINADO MELAMÍNICO - 102X210CM</t>
  </si>
  <si>
    <t>PM.57 - PORTA GUICHÊ EM MADEIRA LISA ESPECIAL/ SÓLIDA - 82X210CM - REVESTIDA COM LAMINADO  MELAMÍNICO</t>
  </si>
  <si>
    <t>ARMÁRIOS</t>
  </si>
  <si>
    <t>ARMÁRIO SEM PORTAS, REVESTIMENTO EXTERNO E INTERNO EM LAMINADO MELAMÍNICO</t>
  </si>
  <si>
    <t>ARMÁRIO COM PORTAS, SEM REVESTIMENTO</t>
  </si>
  <si>
    <t>ARMÁRIO COM PORTAS, REVESTIMENTO EXTERNO E INTERNO EM LAMINADO MELAMÍNICO</t>
  </si>
  <si>
    <t>PORTAS PARA ARMÁRIO SEM REVESTIMENTO</t>
  </si>
  <si>
    <t>PORTAS PARA ARMÁRIO COM REVESTIMENTO EXTERNO EM LAMINADO MELAMÍNICO</t>
  </si>
  <si>
    <t>PORTAS PARA ARMÁRIO COM REVESTIMENTO EXTERNO E INTERNO EM LAMINADO MELAMÍNICO</t>
  </si>
  <si>
    <t>PRATELEIRA PARA ARMÁRIO SEM REVESTIMENTO</t>
  </si>
  <si>
    <t>PRATELEIRA PARA ARMÁRIO, REVESTIDA EM 1 FACE EM LAMINADO MELAMÍNICO</t>
  </si>
  <si>
    <t>PRATELEIRA PARA ARMÁRIO, REVESTIDA EM 2 FACES, EM LAMINADO MELAMÍNICO</t>
  </si>
  <si>
    <t>GAVETA PARA ARMÁRIO SEM REVESTIMENTO</t>
  </si>
  <si>
    <t>GAVETA PARA ARMÁRIO,REVESTIMENTO EXTERNO EM LAMINADO MELAMÍNICO</t>
  </si>
  <si>
    <t>GAVETA PARA ARMÁRIO, REVESTIMENTO EXTERNO E INTERNO EM LAMINADO MELAMÍNICO</t>
  </si>
  <si>
    <t>MM.13 -  ARMÁRIO PARA CUMBUCAS</t>
  </si>
  <si>
    <t>MM.14 -  ARMÁRIO PARA CANECAS</t>
  </si>
  <si>
    <t>MM.15 -  ARMÁRIO PARA PRATOS</t>
  </si>
  <si>
    <t>MM.20 - CABIDE DE MADEIRA PARA SACOLAS</t>
  </si>
  <si>
    <t>PEITORIL DE MADEIRA</t>
  </si>
  <si>
    <t>RETIRADA DE FOLHAS DE PORTA DE PASSAGEM OU JANELA</t>
  </si>
  <si>
    <t>RETIRADA DE BATENTES DE MADEIRA</t>
  </si>
  <si>
    <t>RETIRADA DE GUARNIÇÕES OU MOLDURAS DE MADEIRA</t>
  </si>
  <si>
    <t>RETIRADA DE GUICHÊS, INCLUSIVE BATENTE E FERRAGENS</t>
  </si>
  <si>
    <t>RETIRADA DE FECHADURAS DE EMBUTIR, COMPLETAS</t>
  </si>
  <si>
    <t>RETIRADA DE FECHADURAS, FECHOS OU TARGETAS DE SOBREPOR</t>
  </si>
  <si>
    <t>RETIRADA DE MAÇANETAS</t>
  </si>
  <si>
    <t>RETIRADA DE ESPELHOS</t>
  </si>
  <si>
    <t>RETIRADA DE ROSETAS OU ENTRADAS DE CHAVE GORGE</t>
  </si>
  <si>
    <t>RETIRADA DE BORBOLETAS OU LEVANTADORES TIPO "UNHA"</t>
  </si>
  <si>
    <t>RETIRADA DE DOBRADIÇAS</t>
  </si>
  <si>
    <t>RECOLOCAÇÃO DE FOLHAS DE PORTA DE PASSAGEM OU JANELA</t>
  </si>
  <si>
    <t>RECOLOCAÇÃO DE BATENTES MADEIRA</t>
  </si>
  <si>
    <t>RECOLOCAÇÃO DE GUARNIÇÕES OU MOLDURAS DE MADEIRA</t>
  </si>
  <si>
    <t>RECOLOCAÇÃO DE GUICHÊS, INCLUSIVE BATENTE E FERRAGENS</t>
  </si>
  <si>
    <t>RECOLOCAÇÃO DE FECHADURAS DE EMBUTIR, COMPLETAS</t>
  </si>
  <si>
    <t>RECOLOCAÇÃO DE FECHADURAS, FECHOS OU TARGETAS DE SOBREPOR</t>
  </si>
  <si>
    <t>RECOLOCAÇÃO DE MAÇANETAS</t>
  </si>
  <si>
    <t>RECOLOCAÇÃO DE ESPELHOS</t>
  </si>
  <si>
    <t>RECOLOCAÇÃO DE ROSETAS OU ENTRADAS DE CHAVE GORGE</t>
  </si>
  <si>
    <t>RECOLOCAÇÃO DE BORBOLETAS OU LEVANTADORES TIPO "UNHA"</t>
  </si>
  <si>
    <t>RECOLOCAÇÃO DE DOBRADIÇAS</t>
  </si>
  <si>
    <t>GUARNIÇÃO OU MOLDURA DE MADEIRA - 4,5CM</t>
  </si>
  <si>
    <t>GUARNIÇÃO OU MOLDURA DE MADEIRA - 7,5CM</t>
  </si>
  <si>
    <t>GUARNIÇÃO OU MOLDURA DE MADEIRA - 10,0CM</t>
  </si>
  <si>
    <t>GUARNIÇÃO OU MOLDURA DE MADEIRA - 15,0CM</t>
  </si>
  <si>
    <t>CONJUNTO DE FECHADURA DE CILINDRO (55MM) - TRÁFEGO INTENSO, MAÇANETA EM ZAMAC, GUARNIÇÕES EM AÇO, ACABAMENTO CROMADO BRILHANTE - INCLUSIVE ADAPTAÇÃO DA FURAÇÃO</t>
  </si>
  <si>
    <t>CONJUNTO DE FECHADURA DE CILINDRO, CAIXA RASA (22MM) - PORTA COM MONTANTE ESTREITO - INCLUSIVE ADAPTAÇÃO DA FURAÇÃO</t>
  </si>
  <si>
    <t>CONJUNTO DE FECHADURA DE CILINDRO, SÓ LINGUETA (55MM) - TRÁFEGO INTENSO - PORTA DE ABRIR -  INCLUSIVE ADAPTAÇÃO DA FURAÇÃO</t>
  </si>
  <si>
    <t>CONJUNTO DE FECHADURA DE CILINDRO, BICO DE PAPAGAIO (22MM) - PORTA DE CORRER - INCUSIVE ADAPTAÇÃO DA FURAÇÃO</t>
  </si>
  <si>
    <t>FECHADURA TIPO GORGE, 55MM, TRÁFEGO INTENSO, MAÇANETA EM ZAMAC, GUARNIÇÕES EM AÇO, ACABAMENTO CROMADO BRILHANTE - INCLUSIVE ADAPTAÇÃO DA FURAÇÃO</t>
  </si>
  <si>
    <t>TARGETA DE SOBREPOR, TIPO "LIVRE-OCUPADO" - 60X65MM - INCLUSIVE ADAPTAÇÃO E FURAÇÃO</t>
  </si>
  <si>
    <t>MAÇANETA EM ZAMAC</t>
  </si>
  <si>
    <t>ESPELHO RETANGULAR EM AÇO CROMADO BRILHANTE</t>
  </si>
  <si>
    <t>DOBRADIÇA EM AÇO LAMINADO, CROMADA - 3 1/2"X3"</t>
  </si>
  <si>
    <t>ESQUADRIAS METALICAS</t>
  </si>
  <si>
    <t>PORTAS</t>
  </si>
  <si>
    <t>PP.01 - PORTA EM FERRO PERFILADO, DUPLA ALMOFADADA - ABRIR, 1 FOLHA</t>
  </si>
  <si>
    <t>PP.02 - PORTA EM FERRO PERFILADO, DUPLA ALMOFADADA - ABRIR, 2 FOLHA</t>
  </si>
  <si>
    <t>PP.04 - PORTA EM FERRO PERFILADO, MEIO VIDRO COM SUBDIVISÕES - ABRIR, 1 FOLHA</t>
  </si>
  <si>
    <t>PP.05 - PORTA EM FERRO PERFILADO, MEIO VIDRO COM SUBDIVISÕES - ABRIR, 2 FOLHAS</t>
  </si>
  <si>
    <t>PP.06 - PORTA EM FERRO PERFILADO, MEIO VIDRO COM SUBDIVISÕES - CORRER</t>
  </si>
  <si>
    <t>PORTA EM FERRO PERFILADO (TIPO PP 01)- INSTALAÇÃO SANITÁRIA PARA PORTADORES DE DEFICIÊNCIA - 90 X 210CM</t>
  </si>
  <si>
    <t>PORTA EM FERRO PERFILADO FIXO COMPLEMENTO PORTA (INCLUSIVE VIDRO E PINTURA)</t>
  </si>
  <si>
    <t>PF.10 - PORTA EM PERFIL DE CHAPA DOBRADA, MEIO VIDRO - ABRIR, 1 FOLHA</t>
  </si>
  <si>
    <t>PF.23 - PORTA EM PERFIL DE CHAPA DOBRADA, VENEZIANA, ABRIR 1 FOLHA</t>
  </si>
  <si>
    <t>PF.28 - PORTA EM PERFIL DE CHAPA DOBRADA, VENEZIANA, ABRIR 2 FOLHAS</t>
  </si>
  <si>
    <t>PA.10 - PORTA EM ALUMÍNIO ANODIZADO, MEIO VIDRO - ABRIR, 1 FOLHA</t>
  </si>
  <si>
    <t>PA.11 - PORTA EM ALUMÍNIO ANODIZADO, MEIO VIDRO, DE ABRIR, 2 FOLHAS</t>
  </si>
  <si>
    <t>PA.12 - PORTA EM ALUMÍNIO ANODIZADO, MEIO VIDRO - CORRER</t>
  </si>
  <si>
    <t>PA.16 - PORTA EM ALUMÍNIO ANODIZADO, VENEZIANA - ABRIR, 1 FOLHA</t>
  </si>
  <si>
    <t>PORTA DE ENROLAR, EM CHAPA ONDULADA N.22</t>
  </si>
  <si>
    <t>PF.20 - PORTA DE ENROLAR, EM TIRAS ARTICULADAS E RAIADAS DE CHAPA N.22</t>
  </si>
  <si>
    <t>PF.20 - COLUNA FIXA OU MÓVEL PARA PORTAS OU GRADES DE ENROLAR</t>
  </si>
  <si>
    <t>PF.20 - CAVALETE CENTRAL - PARA COLUNA MÓVEL DE PORTA DE ENROLAR</t>
  </si>
  <si>
    <t>EF.02 - BATENTE ESPECIAL EM PERFIL DE CHAPA DOBRADA N. 14</t>
  </si>
  <si>
    <t>EF.03 - BATENTE EM PERFIL DE CHAPA DOBRADA Nº20,1 FOLHA, SEM BANDEIRA</t>
  </si>
  <si>
    <t>EF.04 - BATENTE EM PERFIL DE CHAPA DOBRADA NÚMERO 20, 2 FOLHAS, SEM BANDEIRA</t>
  </si>
  <si>
    <t>BATENTE DE ALUMÍNIO PARA DIVISÓRIA DE GRANILITE</t>
  </si>
  <si>
    <t>EP.14/16 - BANDEIRA FIXA EM FERRO PERFILADO COM SUBDIVISÕES PARA VIDRO</t>
  </si>
  <si>
    <t>CAIXILHOS</t>
  </si>
  <si>
    <t>CP.01 - CAIXILHO EM FERRO PERFILADO - FIXO, SEM VENTILAÇÃO PERMANENTE</t>
  </si>
  <si>
    <t>CP.03 - CAIXILHO EM FERRO PERFILADO - FIXO, COM VENTILAÇÃO PERMANENTE</t>
  </si>
  <si>
    <t>CP.05 - CAIXILHO EM FERRO PERFILADO - PIVOTANTE</t>
  </si>
  <si>
    <t>CP.09 - CAIXILHO EM FERRO PERFILADO - MAXIMAR</t>
  </si>
  <si>
    <t>CP.13 - CAIXILHO EM FERRO PERFILADO - BASCULANTE</t>
  </si>
  <si>
    <t>CP.17 - CAIXILHO EM FERRO PERFILADO - DE CORRER</t>
  </si>
  <si>
    <t>CF.13 - CAIXILHO EM PERFIL DE CHAPA DOBRADA - BASCULANTE</t>
  </si>
  <si>
    <t>CF.19 - CAIXILHO EM PERFIL DE CHAPA DOBRADA, VENEZIANA, FIXO COM VENTILAÇÃO PERMANENTE</t>
  </si>
  <si>
    <t>CA.02 - CAIXILHO EM ALUMÍNIO ANODIZADO, FIXO, SEM VENTILAÇÃO PERMANENTE</t>
  </si>
  <si>
    <t>CA.04 - CAIXILHO EM ALUMÍNIO ANODIZADO, FIXO, COM VENTILAÇÃO PERMANENTE</t>
  </si>
  <si>
    <t>CA.05 - CAIXILHO EM ALUMÍNIO ANODIZADO - PIVOTANTE</t>
  </si>
  <si>
    <t>CA.09 - CAIXILHO EM ALUMÍNIO ANODIZADO - MAXIMAR</t>
  </si>
  <si>
    <t>CA.13 - CAIXILHO EM ALUMÍNIO ANODIZADO - BASCULANTE</t>
  </si>
  <si>
    <t>CA.17 - CAIXILHO EM ALUMÍNIO ANODIZADO VENEZIANA - DE CORRER</t>
  </si>
  <si>
    <t>JANELA EM ALUMÍNIO ANODIZADO - DE CORRER - COM 3 FOLHAS  COM TELA DE AÇO INOX - 1,00 x 1,20 M</t>
  </si>
  <si>
    <t>JANELA EM ALUMÍNIO ANODIZADO - VENEZIANA - 2,00 x 0,60 M</t>
  </si>
  <si>
    <t>EP.06 - GRADE DE PROTEÇÃO EM FERRO REDONDO</t>
  </si>
  <si>
    <t>EP.07 - GRADE DE PROTEÇÃO EM FERRO CHATO</t>
  </si>
  <si>
    <t>GRADE DE PROTEÇÃO EM FERRO GALVANIZADO ELETROFUNDIDO - BARRA 25X2MM, MALHA 65X132MM</t>
  </si>
  <si>
    <t>EP.10 - TELA DE PROTEÇÃO EM ARAME N.12, MALHA DE 1/2" - INCLUSIVE REQUADRO</t>
  </si>
  <si>
    <t>EP.11 - TELA MOSQUITEIRO EM ARAME GALVANIZADO MALHA 14, FIO 28 INCLUSIVE  REQUADRO</t>
  </si>
  <si>
    <t>PORTAS ESPECIAIS</t>
  </si>
  <si>
    <t>PP.47 - PORTA EM FERRO PERFILADO COM CHAPA PARA ENTRADA DE ÁGUA OU GÁS ENCANADO</t>
  </si>
  <si>
    <t>PP.35 - PORTA EM FERRO PERFILADO COM CHAPA PARA ABRIGO DE LIXO</t>
  </si>
  <si>
    <t>PP.36 - PORTA EM FERRO PERFILADO COM TELA PARA ABRIGO DE GÁS</t>
  </si>
  <si>
    <t>PP.48 - PORTA EM FERRO PERFILADO COM CHAPA PARA PASSA-PRATOS</t>
  </si>
  <si>
    <t>ALÇAPÃO EM FERRO PERFILADO COM CHAPA</t>
  </si>
  <si>
    <t>RETIRADA DE ESQUADRIAS METÁLICAS EM GERAL, PORTAS OU CAIXILHOS</t>
  </si>
  <si>
    <t>RETIRADA DE BATENTES METÁLICOS</t>
  </si>
  <si>
    <t>RETIRADA DE BRAÇO DE ALAVANCA</t>
  </si>
  <si>
    <t>RETIRADA DE ALAVANCA</t>
  </si>
  <si>
    <t>RETIRADA DE PUXADOR DE ENGATE, PARA CAIXILHOS DE CORRER</t>
  </si>
  <si>
    <t>RECOLOCAÇÃO DE ESQUADRIAS METÁLICAS EM GERAL, PORTAS OU CAIXILHOS</t>
  </si>
  <si>
    <t>RECOLOCAÇÃO DE BATENTES METÁLICOS</t>
  </si>
  <si>
    <t>RECOLOCAÇÃO DE BRAÇO DE ALAVANCA</t>
  </si>
  <si>
    <t>RECOLOCAÇÃO DE ALAVANCA</t>
  </si>
  <si>
    <t>RECOLOCAÇÃO DE PUXADOR DE ENGATE, PARA CAIXILHOS DE CORRER</t>
  </si>
  <si>
    <t>BRAÇO DE ALAVANCA EM FERRO CHATO</t>
  </si>
  <si>
    <t>ALAVANCA EM METAL CROMADO, PARA CAIXILHOS BASCULANTES</t>
  </si>
  <si>
    <t>CAIXILHOS E TROCA DE REBITES</t>
  </si>
  <si>
    <t>FERRO TRABALHADO - CAIXILHOS E PEQUENAS PEÇAS DE SERRALHERIA</t>
  </si>
  <si>
    <t>ALUMÍNIO EXTRUDADO TRABALHADO - CAIXILHOS E PEQUENAS PEÇAS DE SERRALHERIA</t>
  </si>
  <si>
    <t>PUXADOR ALAVANCA MAXIM-AR PARA JANELA</t>
  </si>
  <si>
    <t>INSTALACOES ELETRICAS</t>
  </si>
  <si>
    <t>ENTRADA DE ENERGIA E TELEFONE</t>
  </si>
  <si>
    <t>ENTRADA AÉREA DE ENERGIA E TELEFONE - 13 À 16KVA</t>
  </si>
  <si>
    <t>ENTRADA AÉREA DE ENERGIA E TELEFONE - 17 À 20KVA</t>
  </si>
  <si>
    <t>ENTRADA AÉREA DE ENERGIA E TELEFONE - 21 À 23KVA</t>
  </si>
  <si>
    <t>LD.06 - ENTRADA AÉREA DE ENERGIA E TELEFONE - 24 À 30KVA</t>
  </si>
  <si>
    <t>LD.07 - ENTRADA AÉREA DE ENERGIA E TELEFONE - 31 À 39KVA</t>
  </si>
  <si>
    <t>LD.08 - ENTRADA AÉREA DE ENERGIA E TELEFONE - 40 À 47KVA</t>
  </si>
  <si>
    <t>LD.09 - ENTRADA AÉREA DE ENERGIA E TELEFONE - 48 À 54KVA</t>
  </si>
  <si>
    <t>LD.10 - ENTRADA AÉREA DE ENERGIA E TELEFONE - 55 À 62KVA</t>
  </si>
  <si>
    <t>LD.11 - ENTRADA AÉREA DE ENERGIA E TELEFONE - 63 À 70KVA</t>
  </si>
  <si>
    <t>LD.12 - ENTRADA AÉREA DE ENERGIA E TELEFONE - 71 À 75KVA</t>
  </si>
  <si>
    <t>ENTRADA AÉREA DE TELEFONE</t>
  </si>
  <si>
    <t>ELETRODUTOS - BT</t>
  </si>
  <si>
    <t>ELETRODUTO DE PVC RÍGIDO, ROSCÁVEL - 20MM (1/2")</t>
  </si>
  <si>
    <t>ELETRODUTO DE PVC RÍGIDO, ROSCÁVEL - 25MM (3/4")</t>
  </si>
  <si>
    <t>ELETRODUTO DE PVC RÍGIDO, ROSCÁVEL - 32MM (1")</t>
  </si>
  <si>
    <t>ELETRODUTO DE PVC RÍGIDO, ROSCÁVEL - 40MM (1 1/4")</t>
  </si>
  <si>
    <t>ELETRODUTO DE PVC RÍGIDO, ROSCÁVEL - 50MM (1 1/2")</t>
  </si>
  <si>
    <t>ELETRODUTO DE PVC RÍGIDO, ROSCÁVEL - 60MM (2")</t>
  </si>
  <si>
    <t>ELETRODUTO DE PVC RÍGIDO, ROSCÁVEL - 75MM (2 1/2")</t>
  </si>
  <si>
    <t>ELETRODUTO DE PVC RÍGIDO, ROSCÁVEL - 85MM (3")</t>
  </si>
  <si>
    <t>ELETRODUTO DE PVC RÍGIDO, ROSCÁVEL - 110MM (4")</t>
  </si>
  <si>
    <t>ELETRODUTO DE AÇO GALVANIZADO ELETROLÍTICO, TIPO LEVE I - 3/4"</t>
  </si>
  <si>
    <t>ELETRODUTO DE AÇO GALVANIZADO ELETROLÍTICO, TIPO LEVE I - 1"</t>
  </si>
  <si>
    <t>ELETRODUTO DE AÇO GALVANIZADO ELETROLÍTICO, TIPO LEVE I - 1 1/4"</t>
  </si>
  <si>
    <t>ELETRODUTO DE AÇO GALVANIZADO ELETROLÍTICO, TIPO LEVE I - 1 1/2"</t>
  </si>
  <si>
    <t>ELETRODUTO DE AÇO GALVANIZADO ELETROLÍTICO, TIPO LEVE I - 2"</t>
  </si>
  <si>
    <t>ELETRODUTO DE AÇO GALVANIZADO ELETROLÍTICO, TIPO LEVE I - 2 1/2"</t>
  </si>
  <si>
    <t>ELETRODUTO DE AÇO GALVANIZADO ELETROLÍTICO, TIPO LEVE I - 3"</t>
  </si>
  <si>
    <t>ELETRODUTO DE AÇO GALVANIZADO ELETROLÍTICO, TIPO LEVE I - 4"</t>
  </si>
  <si>
    <t>ELETRODUTO DE AÇO GALVANIZADO A FOGO, TIPO SEMI-PESADO/ MÉDIO - 1/2"</t>
  </si>
  <si>
    <t>ELETRODUTO DE AÇO GALVANIZADO A FOGO, TIPO SEMI-PESADO/ MÉDIO - 3/4"</t>
  </si>
  <si>
    <t>ELETRODUTO DE AÇO GALVANIZADO A FOGO, TIPO SEMI-PESADO/ MÉDIO - 1 1/4"</t>
  </si>
  <si>
    <t>ELETRODUTO DE AÇO GALVANIZADO A FOGO, TIPO SEMI-PESADO/ MÉDIO - 1 1/2"</t>
  </si>
  <si>
    <t>ELETRODUTO DE AÇO GALVANIZADO A FOGO, TIPO SEMI-PESADO/ MÉDIO - 2"</t>
  </si>
  <si>
    <t>ELETRODUTO DE AÇO GALVANIZADO A FOGO, TIPO SEMI-PESADO/ MÉDIO - 2 1/2"</t>
  </si>
  <si>
    <t>ELETRODUTO DE AÇO GALVANIZADO A FOGO, TIPO SEMI-PESADO/ MÉDIO - 3"</t>
  </si>
  <si>
    <t>ELETRODUTO DE AÇO GALVANIZADO A FOGO, TIPO SEMI-PESADO/ MÉDIO - 4"</t>
  </si>
  <si>
    <t>ELETRODUTO DE POLIETILENO FLEXÍVEL, ALTA RESISTÊNCIA - 3"</t>
  </si>
  <si>
    <t>ELETRODUTO DE POLIETILENO FLEXÍVEL, ALTA RESISTÊNCIA - 4"</t>
  </si>
  <si>
    <t>ELETRODUTO DE POLIETILENO FLEXÍVEL, ALTA RESISTÊNCIA - 2"</t>
  </si>
  <si>
    <t>ELETRODUTO DE PVC CORRUGADO REFORÇADO, ANTICHAMA - 20MM (1/2")</t>
  </si>
  <si>
    <t>ELETRODUTO DE PVC CORRUGADO REFORÇADO, ANTICHAMA - 25MM (3/4")</t>
  </si>
  <si>
    <t>ELETRODUTO DE PVC CORRUGADO REFORÇADO, ANTICHAMA - 32MM (1")</t>
  </si>
  <si>
    <t>TUBO METÁLICO FLEXÍVEL REVESTIDO COM PVC-3/4"</t>
  </si>
  <si>
    <t>TUBO METÁLICO FLEXÍVEL REVESTIDO COM PVC-1"</t>
  </si>
  <si>
    <t>TUBO METÁLICO FLEXÍVEL REVESTIDO COM PVC-1 1/2"</t>
  </si>
  <si>
    <t>ELETRODUTO DE PEAD CORRUGADO FLEXÍVEL - 1 1/4"</t>
  </si>
  <si>
    <t>ELETRODUTO DE PEAD CORRUGADO FLEXÍVEL - 1 1/2"</t>
  </si>
  <si>
    <t>ENVELOPAMENTO DE ELETRODUTO ENTERRADO, COM CONCRETO</t>
  </si>
  <si>
    <t>ENVELOPAMENTO DE ELETRODUTO ENTERRADO COM CONCRETO E AGREGADO RECICLADO</t>
  </si>
  <si>
    <t>CONDUTORES - BT</t>
  </si>
  <si>
    <t>CABO 1,00MM2 - ISOLAMENTO PARA 0,7KV - CLASSE 4 - FLEXÍVEL</t>
  </si>
  <si>
    <t>CABO 1,50MM2 - ISOLAMENTO PARA 0,7KV - CLASSE 4 - FLEXÍVEL</t>
  </si>
  <si>
    <t>CABO 2,50MM2 - ISOLAMENTO PARA 0,7KV - CLASSE 4 - FLEXÍVEL</t>
  </si>
  <si>
    <t>CABO 4,00MM2 - ISOLAMENTO PARA 0,7KV - CLASSE 4 - FLEXÍVEL</t>
  </si>
  <si>
    <t>CABO 6,00MM2 - ISOLAMENTO PARA 0,7KV - CLASSE 4 - FLEXÍVEL</t>
  </si>
  <si>
    <t>CABO 10,00MM2 - ISOLAMENTO PARA 0,7KV - CLASSE 4 - FLEXÍVEL</t>
  </si>
  <si>
    <t>CABO 16,00MM2 - ISOLAMENTO PARA 0,7KV - CLASSE 4 - FLEXÍVEL</t>
  </si>
  <si>
    <t>CABO 25,00MM2 - ISOLAMENTO PARA 0,7KV - CLASSE 4 - FLEXÍVEL</t>
  </si>
  <si>
    <t>CABO 35,00MM2 - ISOLAMENTO PARA 0,7KV - CLASSE 4 - FLEXÍVEL</t>
  </si>
  <si>
    <t>CABO 50,00MM2 - ISOLAMENTO PARA 0,7KV - CLASSE 4 - FLEXÍVEL</t>
  </si>
  <si>
    <t>CABO 70,00MM2 - ISOLAMENTO PARA 0,7KV - CLASSE 4 - FLEXÍVEL</t>
  </si>
  <si>
    <t>CABO 95,00MM2 - ISOLAMENTO PARA 0,7KV - CLASSE 4 - FLEXÍVEL</t>
  </si>
  <si>
    <t>CABO 120,00MM2 - ISOLAMENTO PARA 0,7KV - CLASSE 4 - FLEXÍVEL</t>
  </si>
  <si>
    <t>CABO 150,00MM2 - ISOLAMENTO PARA 0,7KV - CLASSE 4 - FLEXÍVEL</t>
  </si>
  <si>
    <t>CABO 185,00MM2 - ISOLAMENTO PARA 0,7KV - CLASSE 4 - FLEXÍVEL</t>
  </si>
  <si>
    <t>CABO 240,00MM2 - ISOLAMENTO PARA 0,7KV - CLASSE 4 - FLEXÍVEL</t>
  </si>
  <si>
    <t>CABO 300.00 MM2 - ISOLAMENTO PARA 0.7KV - CLASSE 4 - FLEXÍVEL</t>
  </si>
  <si>
    <t>CABO COBRE FLEXÍVEL, ISOL. 750V NÃO HALOGENADO - ANTICHAMA - 1,5MM2</t>
  </si>
  <si>
    <t>CABO COBRE FLEXÍVEL, ISOL. 750V NÃO HALOGENADO, ATICHAMA - 2,5MM2</t>
  </si>
  <si>
    <t>CABO COBRE FLEXÍVEL, ISOL. 750V NÃO HALOGENADO, ANTICHAMA - 4,0MM2</t>
  </si>
  <si>
    <t>CABO COBRE FLEXÍVEL, ISOL. 750V NÃO HALOGENADO, ANTICHAMA 6,0MM2</t>
  </si>
  <si>
    <t>CABO 1,50MM2 - ISOLAMENTO PARA 1,0KV - CLASSE 4 - FLEXÍVEL</t>
  </si>
  <si>
    <t>CABO 2,50MM2 - ISOLAMENTO PARA 1,0KV - CLASSE 4 - FLEXÍVEL</t>
  </si>
  <si>
    <t>CABO 4,00MM2 - ISOLAMENTO PARA 1,0KV - CLASSE 4 - FLEXÍVEL</t>
  </si>
  <si>
    <t>CABO 6,00MM2 - ISOLAMENTO PARA 1,0KV - CLASSE 4 - FLEXÍVEL</t>
  </si>
  <si>
    <t>CABO 10,00MM2 - ISOLAMENTO PARA 1,0KV - CLASSE 4 - FLEXÍVEL</t>
  </si>
  <si>
    <t>CABO 16,00MM2 - ISOLAMENTO PARA 1,0KV - CLASSE 4 - FLEXÍVEL</t>
  </si>
  <si>
    <t>CABO 25,00MM2 - ISOLAMENTO PARA 1,0KV - CLASSE 4 - FLEXÍVEL</t>
  </si>
  <si>
    <t>CABO 35,00MM2 - ISOLAMENTO PARA 1,0KV - CLASSE 4 - FLEXÍVEL</t>
  </si>
  <si>
    <t>CABO 50,00MM2 - ISOLAMENTO PARA 1,0KV - CLASSE 4 - FLEXÍVEL</t>
  </si>
  <si>
    <t>CABO 70,00MM2 - ISOLAMENTO PARA 1,0KV - CLASSE 4 - FLEXÍVEL</t>
  </si>
  <si>
    <t>CABO 95,00MM2 - ISOLAMENTO PARA 1,0KV - CLASSE 4 - FLEXÍVEL</t>
  </si>
  <si>
    <t>CABO 120,00MM2 - ISOLAMENTO PARA 1,0KV - CLASSE 4 - FLEXÍVEL</t>
  </si>
  <si>
    <t>CABO 150,00MM2 - ISOLAMENTO PARA 1,0KV - CLASSE 4 - FLEXÍVEL</t>
  </si>
  <si>
    <t>CABO 185,00MM2 - ISOLAMENTO PARA 1,0KV - CLASSE 4 - FLEXÍVEL</t>
  </si>
  <si>
    <t>CABO 240,00MM2 - ISOLAMENTO PARA 1,0KV - CLASSE 4 - FLEXÍVEL</t>
  </si>
  <si>
    <t>CABO 300.00 MM2 - ISOLAMENTO PARA 1.0KV - CLASSE 4 - FLEXÍVEL</t>
  </si>
  <si>
    <t>FIO TELEFÔNICO EXTERNO TIPO FE-100 PAR PARALELO</t>
  </si>
  <si>
    <t>CABO TELEFÔNICO TIPO CI-50 (50 PARES)</t>
  </si>
  <si>
    <t>CABO FLEXÍVEL PVC-750V - 2 CONDUTORES - 1,5MM2</t>
  </si>
  <si>
    <t>CABO FLEXÍVEL PVC - 750V - 2 CONDUTORES - 4,00MM2</t>
  </si>
  <si>
    <t>CABO FLEXÍVEL PVC-750V - 3 CONDUTORES - 1,5MM2</t>
  </si>
  <si>
    <t>CABO FLEXÍVEL PVC - 750V - 3 CONDUTORES - 2,50MM2</t>
  </si>
  <si>
    <t>CABO FLEXÍVEL PVC-750V - 3 CONDUTORES - 6MM2</t>
  </si>
  <si>
    <t>CABO FLEXÍVEL PVC-750V - 3 CONDUTORES - 10MM2</t>
  </si>
  <si>
    <t>CABO FLEXÍVEL PVC-750V - 4 CONDUTORES - 1,5MM2</t>
  </si>
  <si>
    <t>CABO DE COBRE 1,50MM2 - ISOLAMENTO PARA 0,6/1KV - CLASSE 5 - FLEXÍVEL - ISOLAÇÃO EM EPR 90 C</t>
  </si>
  <si>
    <t>CABO DE COBRE 2,50MM2 - ISOLAMENTO PARA 0,6/1KV - CLASSE 5 - FLEXÍVEL - ISOLAÇÃO EM EPR 90 C</t>
  </si>
  <si>
    <t>CABO DE COBRE 6MM2 - ISOLAMENTO PARA 0,6/1KV - CLASSE 5 - FLEXÍVEL - ISOLAÇÃO EM EPR 90 C</t>
  </si>
  <si>
    <t>CABO DE COBRE 10MM2 - ISOLAMENTO PARA 0,6/1KV - CLASSE 5 - FLEXÍVEL - ISOLAÇÃO EM EPR 90 C</t>
  </si>
  <si>
    <t>CABO DE COBRE 16MM2 - ISOLAMENTO PARA 0,6/1KV - CLASSE 5 - FLEXÍVEL - ISOLAÇÃO EM EPR 90 C</t>
  </si>
  <si>
    <t>CABO DE COBRE 25MM2 - ISOLAMENTO PARA 0,6/1KV - CLASSE 5 - FLEXÍVEL - ISOLAÇÃO EM EPR 90 C</t>
  </si>
  <si>
    <t>CABO DE COBRE 35MM2 - ISOLAMENTO PARA 0,6/1KV - CLASSE 5 - FLEXÍVEL - ISOLAÇÃO EM EPR 90 C</t>
  </si>
  <si>
    <t>CABO DE COBRE 50MM2 - ISOLAMENTO PARA 0,6/1KV - CLASSE 5 - FLEXÍVEL - ISOLAÇÃO EM EPR 90 C</t>
  </si>
  <si>
    <t>CABO DE COBRE 70MM2 - ISOLAMENTO PARA 0,6/1KV - CLASSE 5 - FLEXÍVEL - ISOLAÇÃO EM EPR 90 C</t>
  </si>
  <si>
    <t>CABO DE COBRE 95MM2 - ISOLAMENTO PARA 0,6/1KV - CLASSE 5 - FLEXÍVEL - ISOLAÇÃO EM EPR 90 C</t>
  </si>
  <si>
    <t>CABO DE COBRE 120MM2 - ISOLAMENTO PARA 0,6/1KV - CLASSE 5 - FLEXÍVEL - ISOLAÇÃO EM EPR 90 C</t>
  </si>
  <si>
    <t>CABO DE COBRE 150MM2 - ISOLAMENTO PARA 0,6/1KV - CLASSE 5 - FLEXÍVEL - ISOLAÇÃO EM EPR 90 C</t>
  </si>
  <si>
    <t>CABO DE COBRE 185MM2 - ISOLAMENTO PARA 0,6/1KV - CLASSE 5 - FLEXÍVEL - ISOLAÇÃO EM EPR 90 C</t>
  </si>
  <si>
    <t>CABO DE COBRE 240MM2 - ISOLAMENTO PARA 0,6/1KV - CLASSE 5 - FLEXÍVEL - ISOLAÇÃO EM EPR 90 C</t>
  </si>
  <si>
    <t>CABO DE COBRE 2X1,5MM2 - ISOLAMENTO PARA 0,6KV - CLASSE 5 - FLEXÍVEL - ISOLAÇÃO EM EPR 90 C - PARA DETECÇÃO DE INCÊNDIO</t>
  </si>
  <si>
    <t>CABO DE COBRE 3X1,5MM2 - ISOLAMENTO PARA 0,6KV - CLASSE 5 - FLEXÍVEL - ISOLAÇÃO EM EPR 90 C - PARA DETECÇÃO DE INCÊNDIO</t>
  </si>
  <si>
    <t>CABO DE COBRE 2X2,5MM2 - ISOLAMENTO PARA 0,6KV - CLASSE 5 - FLEXÍVEL - ISOLAÇÃO EM EPR 90 C - PARA DETECÇÃO DE INCÊNDIO</t>
  </si>
  <si>
    <t>CABO DE COBRE 1,50MM2 - ISOLAMENTO PARA 750V - AFUMEX - CLASSE 5 - FLEXÍVEL - ISOLAÇÃO EM HEPR 90 C</t>
  </si>
  <si>
    <t>CABO DE COBRE 2,50MM2 - ISOLAMENTO PARA 750V - AFUMEX - CLASSE 5 - FLEXÍVEL - ISOLAÇÃO EM HEPR 90 C</t>
  </si>
  <si>
    <t>CABO DE COBRE 4MM2 - ISOLAMENTO PARA 750V - AFUMEX - CLASSE 5 - FLEXÍVEL - ISOLAÇÃO EM HEPR 90 C</t>
  </si>
  <si>
    <t>CABO DE COBRE 6MM2 - ISOLAMENTO PARA 750V - AFUMEX - CLASSE 5 - FLEXÍVEL - ISOLAÇÃO EM HEPR 90 C</t>
  </si>
  <si>
    <t>CABO DE COBRE 300MM2 - ISOLAMENTO PARA 0,6/1KV - CLASSE 5 - FLEXÍVEL - ISOLAÇÃO EM PVC 70 C</t>
  </si>
  <si>
    <t>COMPONENTES DE QUADROS ELÉTRICOS</t>
  </si>
  <si>
    <t>SINALIZADOR LUMINOSO DIÂMETRO 22MM, COM LÂMPADA</t>
  </si>
  <si>
    <t>SINALIZADOR LUMINOSO DIÂMETRO 30 MM, COM LÂMPADA</t>
  </si>
  <si>
    <t>VOLTÍMETRO 96X96MM 250V</t>
  </si>
  <si>
    <t>CONTATOR TRIPOLAR I NOMINAL 12A</t>
  </si>
  <si>
    <t>CONTATOR TRIPOLAR I NOMINAL 22A</t>
  </si>
  <si>
    <t>CONTATOR TRIPOLAR I NOMINAL 40A</t>
  </si>
  <si>
    <t>CONTATOR TRIPOLAR I NOMINAL 55A</t>
  </si>
  <si>
    <t>RELÊ BIMETÁLICO DE SOBRECARGA AJUSTE DE 6 ATÉ 12.5A</t>
  </si>
  <si>
    <t>RELÊ BIMETÁLICO DE SOBRECARGA AJUSTE DE 16 ATÉ 25A</t>
  </si>
  <si>
    <t>RELÊ BIMETÁLICO DE SOBRECARGA AJUSTE DE 25 ATÉ 40A</t>
  </si>
  <si>
    <t>RELÊ DE TEMPO ELETRÔNICO AJUSTE DE 6 ATÉ 60S</t>
  </si>
  <si>
    <t>DISPOSITIVO DE PROTEÇÃO CONTRA SURTOS 275V - 15KA</t>
  </si>
  <si>
    <t>INTERRUPTOR DIFERENCIAL RESIDUAL BIPOLAR 25A - SENSIBILIDADE 30MA - 220V</t>
  </si>
  <si>
    <t>INTERRUPTOR DIFERENCIAL RESIDUAL BIPOLAR 40A - SENSIBILIDADE 30MA - 220V</t>
  </si>
  <si>
    <t>INTERRUPTOR DIFERENCIAL RESIDUAL BIPOLAR 63A, SENSIBILIDADE 30MA - 220V</t>
  </si>
  <si>
    <t>INTERRUPTOR DIFERENCIAL TETRAPOLAR - 40A - SENSIBILIDADE 30MA - 380V</t>
  </si>
  <si>
    <t>INTERRUPTOR DIFERENCIAL TETRAPOLAR - 63A SENSIBILIDADE 30MA - 380V</t>
  </si>
  <si>
    <t>INTERRUPTOR DIFERENCIAL TETRAPOLAR - 80A SENSIBILIDADE 30MA - 380V</t>
  </si>
  <si>
    <t>INTERRUPTOR DIFERENCIAL TETRAPOLAR - 100A SENSIBILIDADE 30MA - 380V</t>
  </si>
  <si>
    <t>INTERRUPTOR DIFERENCIAL TETRAPOLAR - 125A SENSIBILIDADE 30MA - 380V</t>
  </si>
  <si>
    <t>INTERRUPTOR DIFERENCIAL TETRAPOLAR - 63A SENSIBILIDADE 300MA - 380V</t>
  </si>
  <si>
    <t>INTERRUPTOR DIFERENCIAL TETRAPOLAR - 80A SENSIBILIDADE 300MA - 380V</t>
  </si>
  <si>
    <t>INTERRUPTOR DIFERENCIAL TETRAPOLAR - 100A SENSIBIL. 300MA - 380V</t>
  </si>
  <si>
    <t>INTERRUPTOR DIFERENCIAL TETRAPOLAR - 125A SENSIBILIDADE 300MA - 380V</t>
  </si>
  <si>
    <t>QUADROS E CAIXAS</t>
  </si>
  <si>
    <t>QUADRO DE DISTRIBUIÇÃO EM CHAPA METÁLICA - PARA ATÉ 16 DISJUNTORES</t>
  </si>
  <si>
    <t>QUADRO DE DISTRIBUIÇÃO EM CHAPA METÁLICA - PARA ATÉ 24 DISJUNTORES</t>
  </si>
  <si>
    <t>un</t>
  </si>
  <si>
    <t>QUADRO DE DISTRIBUIÇÃO EM CHAPA METÁLICA - PARA ATÉ 28 DISJUNTORES</t>
  </si>
  <si>
    <t>QUADRO DE DISTRIBUIÇÃO EM CHAPA METÁLICA - PARA ATÉ 34 DISJUNTORES</t>
  </si>
  <si>
    <t>QUADRO DE DISTRIBUIÇÃO EM CHAPA METÁLICA - PARA ATÉ 44 DISJUNTORES</t>
  </si>
  <si>
    <t>QUADRO DE DISTRIBUIÇÃO EM CHAPA METÁLICA - PARA ATÉ 70 DISJUNTORES</t>
  </si>
  <si>
    <t>CAIXA DE PASSAGEM E LIGAÇÃO EM PVC OCTOGONAL FUNDO MOVEL 10X10CM, INCLUSIVE ESPELHO</t>
  </si>
  <si>
    <t>CAIXA DE PASSAGEM E LIGAÇÃO EM PVC 7,5X7,5X5,0CM (3"X3"), INCLUSIVE ESPELHO</t>
  </si>
  <si>
    <t>CAIXA DE PVC 10X5X5CM, INCLUSIVE ESPELHO</t>
  </si>
  <si>
    <t>CAIXA E PVC 10X10X5CM, INCLUSIVE ESPELHO</t>
  </si>
  <si>
    <t>CAIXA DE PASSAGEM EM FERRO ESTAMPADO - 3"X3", INCLUSIVE ESPELHO</t>
  </si>
  <si>
    <t>CAIXA DE PASSAGEM EM FERRO ESTAMPADO - 4"X2", INCLUSIVE ESPELHO</t>
  </si>
  <si>
    <t>CAIXA DE PASSAGEM EM FERRO ESTAMPADO - 4"X4", INCLUSIVE ESPELHO</t>
  </si>
  <si>
    <t>CAIXA DE PASSAGEM EM FERRO ESTAMPADO COM FUNDO MÓVEL</t>
  </si>
  <si>
    <t>CAIXA DE PASSAGEM TIPO CONDULETE - 1/2"</t>
  </si>
  <si>
    <t>CAIXA DE PASSAGEM TIPO CONDULETE - 3/4"</t>
  </si>
  <si>
    <t>CAIXA DE PASSAGEM TIPO CONDULETE - 1"</t>
  </si>
  <si>
    <t>CAIXA DE PASSAGEM TIPO CONDULETE - 1 1/4"</t>
  </si>
  <si>
    <t>CAIXA DE PASSAGEM TIPO CONDULETE - 1 1/2"</t>
  </si>
  <si>
    <t>CAIXA DE PASSAGEM TIPO CONDULETE - 2"</t>
  </si>
  <si>
    <t>CAIXA DE PASSAGEM TIPO CONDULETE - 2 1/2"</t>
  </si>
  <si>
    <t>CAIXA DE PASSAGEM TIPO CONDULETE - 3"</t>
  </si>
  <si>
    <t>CAIXA DE PASSAGEM TIPO CONDULETE - 4"</t>
  </si>
  <si>
    <t>CAIXA DE PASSAGEM EM CHAPA METÁLICA COM TAMPA PARAFUSADA - 10X10X8CM</t>
  </si>
  <si>
    <t>CAIXA DE PASSAGEM EM CHAPA METÁLICA COM TAMPA PARAFUSADA - 20X20X10CM</t>
  </si>
  <si>
    <t>CAIXA DE PASSAGEM EM CHAPA METÁLICA COM TAMPA PARAFUSADA - 30X30X12CM</t>
  </si>
  <si>
    <t>CAIXA DE PASSAGEM EM CHAPA METÁLICA COM TAMPA PARAFUSADA - 40X40X15CM</t>
  </si>
  <si>
    <t>CAIXA DE PASSAGEM EM ALUMÍNIO COM TAMPA E VEDAÇÃO 20X20CM</t>
  </si>
  <si>
    <t>CAIXA DE PASSAGEM EM ALUMÍNIO COM TAMPA E VEDAÇÃO 30X30CM</t>
  </si>
  <si>
    <t>CAIXA DE PASSAGEM EM ALUMÍNIO COM TAMPA E VEDAÇÃO 40X40CM</t>
  </si>
  <si>
    <t>CAIXA DE PASSAGEM EM CHAPA METÁLICA COM PORTA E FECHADURA - 40X40X15CM - USO PARA TELEFONIA</t>
  </si>
  <si>
    <t>CAIXA DE PASSAGEM EM CHAPA METÁLICA COM PORTA E FECHADURA - 50X50X15CM - USO PARA TELEFONIA</t>
  </si>
  <si>
    <t>CAIXA DE PASSAGEM EM ALVENARIA - ESCAVAÇÃO E APILOAMENTO</t>
  </si>
  <si>
    <t>CAIXA DE PASSAGEM EM ALVENARIA - LASTRO DE BRITA (FUNDO)</t>
  </si>
  <si>
    <t>CAIXA DE PASSAGEM EM ALVENARIA - LASTRO DE CONCRETO (FUNDO)</t>
  </si>
  <si>
    <t>CAIXA DE PASSAGEM EM ALVENARIA - PAREDE DE 1/2 TIJOLO, REVESTIDA</t>
  </si>
  <si>
    <t>CAIXA DE PASSAGEM EM ALVENARIA - PAREDE DE 1 TIJOLO, REVESTIDA</t>
  </si>
  <si>
    <t>CAIXA DE PASSAGEM EM ALVENARIA - TAMPA DE CONCRETO</t>
  </si>
  <si>
    <t>CAIXA DE PASSAGEM E LIGAÇÃO EM PVC 6,5X10,5X5,0CM - (4X2"), INCLUSIVE ESPELHO</t>
  </si>
  <si>
    <t>CAIXA TELEFÔNICA INTERNA PADRÃO TELESP N.2 20X20X12CM</t>
  </si>
  <si>
    <t>CAIXA TELEFÔNICA INTERNA PADRÃO TELESP N.3 40X40X13,5CM</t>
  </si>
  <si>
    <t>CAIXA TELEFÔNICA INTERNA PADRÃO TELESP N. 4 60X60X13,5CM</t>
  </si>
  <si>
    <t>CAIXA TELEFÔNICA INTERNA PADRÃO TELESP N. 5 80X80X13,5CM</t>
  </si>
  <si>
    <t>CAIXA TELEFÔNICA INTERNA PADRÃO TELESP N.6 120X120X13,5CM</t>
  </si>
  <si>
    <t>CAIXA TELEFÔNICA INTERNA PADRÃO TELESP N.7 150X150X17CM</t>
  </si>
  <si>
    <t>CAIXA DE PASSAGEM E TAMPA PRÉ-MOLDADAS EM CONCRETO, SEM FUNDO, 20X20CM</t>
  </si>
  <si>
    <t>CAIXA DE PASSAGEM E TAMPA PRÉ-MOLDADAS EM CONCRETO, SEM FUNDO, 30X30CM</t>
  </si>
  <si>
    <t>CAIXA DE PASSAGEM E TAMPA PRÉ-MOLDADAS EM CONCRETO, SEM FUNDO, 40X40CM</t>
  </si>
  <si>
    <t>CAIXA DE PASSAGEM E TAMPA PRÉ-MOLDADAS EM CONCRETO, SEM FUNDO, 50X50CM</t>
  </si>
  <si>
    <t>CAIXA DE PASSAGEM E TAMPA PRÉ-MOLDADAS EM CONCRETO, SEM FUNDO, 60X60CM</t>
  </si>
  <si>
    <t>CAIXA DE PASSAGEM E TAMPA PRÉ-MOLDADAS EM CONCRETO, SEM FUNDO, 100X100</t>
  </si>
  <si>
    <t>QUADRO DE DISTRIBUIÇÃO EM PVC - PARA ATÉ 08 DISJUNTORES</t>
  </si>
  <si>
    <t>QUADRO DE DISTRIBUIÇÃO EM PVC - PARA ATÉ 16 DISJUNTORES</t>
  </si>
  <si>
    <t>QUADRO DE DISTRIBUIÇÃO EM PVC - PARA ATÉ 24 DISJUNTORES</t>
  </si>
  <si>
    <t>QUADRO DE DISTRIBUIÇÃO EM PVC - PARA ATÉ 32 DISJUNTORES</t>
  </si>
  <si>
    <t>QUADRO DE DISTRIBUIÇÃO EM PVC - PARA ATÉ 48 DISJUNTORES</t>
  </si>
  <si>
    <t>QUADRO DE DISTRIBUIÇÃO EM PVC - PARA ATÉ 64 DISJUNTORES</t>
  </si>
  <si>
    <t>CAIXA DE ALUMÍNIO 10X10CM, ALTA COM TAMPA DE LATÃO PARA TOMADAS</t>
  </si>
  <si>
    <t>QUADRO GERAL OU DE DISTRIBUIÇÃO, EM CHAPA METÁLICA N.14 ESMALTADA</t>
  </si>
  <si>
    <t>CHAVES, FUSÍVEIS E ATERRAMENTO</t>
  </si>
  <si>
    <t>CHAVE SECCIONADORA TRIPOLAR, ABERTURA SOB CARGA - SECA 250A/600V</t>
  </si>
  <si>
    <t>CHAVE SECCIONADORA TRIPOLAR, ABERTURA SOB CARGA - SECA 400A/600V</t>
  </si>
  <si>
    <t>CHAVE SECCIONADORA TRIPOLAR, ABERTURA SOB CARGA - SECA 630A/600V</t>
  </si>
  <si>
    <t>CHAVE SECCIONADORA TIPO NH, COM BASE E FUSÍVEIS - 125A (ABERTURA SEM CARGA)</t>
  </si>
  <si>
    <t>CHAVE SECCIONADORA TIPO NH, COM BASE E FUSÍVEIS - 250A (ABERTURA SEM CARGA)</t>
  </si>
  <si>
    <t>CHAVE SECCIONADORA TIPO NH, COM BASE E FUSÍVEIS - 400A (ABERTURA SEM CARGA)</t>
  </si>
  <si>
    <t>CHAVE SECCIONADORA TIPO NH, COM BASE E FUSÍVEIS - 630A (ABERTURA SEM CARGA)</t>
  </si>
  <si>
    <t>CHAVE SECCIONADORA TRIPOLAR, ABERTURA SOB CARGA, COM FUSÍVEIS NH00 - 125A/500V</t>
  </si>
  <si>
    <t>CHAVE SECCIONADORA TRIPOLAR, ABERTURA SOB CARGA, COM FUSÍVEIS NH1 - 250A/500V</t>
  </si>
  <si>
    <t>CHAVE SECCIONADORA TRIPOLAR, ABERTURA SOB CARGA, COM FUSÍVEIS NH2 - 400A/500V</t>
  </si>
  <si>
    <t>CHAVE SECCIONADORA TRIPOLAR, ABERTURA SOB CARGA, COM FUSÍVEIS NH3 -630A/600V</t>
  </si>
  <si>
    <t>CHAVE SECCIONADORA ROTATIVA ABERT. SOB CARGA TP (PACCO) - 3X16A</t>
  </si>
  <si>
    <t>CHAVE SECCIONADORA ROTATIVA ABERTURA SOB CARGA TIPO (PACCO) - 3X63A</t>
  </si>
  <si>
    <t>FUSÍVEL TIPO "DIAZED", TIPO RÁPIDO OU RETARDADO - 2/25A</t>
  </si>
  <si>
    <t>FUSÍVEL TIPO NH - 100/200A</t>
  </si>
  <si>
    <t>FUSÍVEL TIPO NH - 224/355A</t>
  </si>
  <si>
    <t>FUSÍVEL TIPO NH - 425/630A</t>
  </si>
  <si>
    <t>FUSÍVEL TIPO NH TAMANHO 04 DE 800-1250A</t>
  </si>
  <si>
    <t>BASE PARA FUSÍVEIS TIPO "DIAZED" - 2/25A</t>
  </si>
  <si>
    <t>BASE PARA FUSÍVEIS TIPO "DIAZED" - 35/63A</t>
  </si>
  <si>
    <t>BASE COM FUSÍVEIS TIPO NH - ATÉ 125A</t>
  </si>
  <si>
    <t>BASE COM FUSÍVEIS TIPO NH - ATÉ 250A</t>
  </si>
  <si>
    <t>BASE COM FUSÍVEIS TIPO NH - ATÉ 400A</t>
  </si>
  <si>
    <t>BASE COM FUSÍVEIS TIPO NH - TAMANHO 03 DE 425 - 630A</t>
  </si>
  <si>
    <t>BASE COM FUSÍVEIS TIPO NH - TAMANHO 04 DE 800 - 1250A</t>
  </si>
  <si>
    <t>ISOLADOR DE POLIÉSTER TIPO TONEL B.T. USO INTERNO - 15X20MM</t>
  </si>
  <si>
    <t>ISOLADOR DE POLIÉSTER TIPO TONEL B.T. USO INTERNO - 40X50MM</t>
  </si>
  <si>
    <t>ISOLADOR DE POLIÉSTER TIPO TONEL B.T. USO INTERNO - 60X60MM</t>
  </si>
  <si>
    <t>ISOLADOR DE POLIÉSTER TIPO TONEL B.T. USO INTERNO - 60X75MM</t>
  </si>
  <si>
    <t>BARRAMENTO DE COBRE PARA 30A - 6,35X1,58MM</t>
  </si>
  <si>
    <t>BARRAMENTO DE COBRE PARA 60A - 9,52X2,38MM</t>
  </si>
  <si>
    <t>BARRAMENTO DE COBRE PARA 100A - 15X3MM</t>
  </si>
  <si>
    <t>BARRAMENTO DE COBRE PARA 150A - 20X4MM</t>
  </si>
  <si>
    <t>BARRAMENTO DE COBRE PARA 200A - 25X4MM</t>
  </si>
  <si>
    <t>BARRAMENTO DE COBRE PARA 400A - 40X7MM</t>
  </si>
  <si>
    <t>BARRAMENTO DE COBRE PARA 600A - 7X60MM</t>
  </si>
  <si>
    <t>BARRAMENTO DE COBRE PARA 800A - 10X80MM</t>
  </si>
  <si>
    <t>BARRAMENTO DE COBRE PARA 1000A - 10X100MM</t>
  </si>
  <si>
    <t>BARRAMENTO DE COBRE PARA 1200A - 9,5X127MM</t>
  </si>
  <si>
    <t>BARRAMENTO DE COBRE PARA 1400A - 9,52X152MM</t>
  </si>
  <si>
    <t>PROTEÇÃO PARA BARRAMENTO DE QUADROS EM POLICARBONATO COMPACTO 4MM</t>
  </si>
  <si>
    <t>CABO DE COBRE NÚ, PARA ATERRAMENTO - 6,00MM2</t>
  </si>
  <si>
    <t>CABO DE COBRE NÚ, PARA ATERRAMENTO - 10,00MM2</t>
  </si>
  <si>
    <t>CABO DE COBRE NÚ, PARA ATERRAMENTO - 16,00MM2</t>
  </si>
  <si>
    <t>CABO DE COBRE NÚ, PARA ATERRAMENTO - 25,00MM2</t>
  </si>
  <si>
    <t>CABO DE COBRE NÚ, PARA ATERRAMENTO - 35,00MM2</t>
  </si>
  <si>
    <t>CABO DE COBRE NÚ, PARA ATERRAMENTO - 50,00MM2</t>
  </si>
  <si>
    <t>CABO DE COBRE NÚ, PARA ATERRAMENTO - 70.00MM2</t>
  </si>
  <si>
    <t>CABO DE COBRE NÚ, PARA ATERRAMENTO - 95,00MM2</t>
  </si>
  <si>
    <t>CABO DE COBRE NÚ, PARA ATERRAMENTO - 120,00MM2</t>
  </si>
  <si>
    <t>ATERRAMENTO DE QUADROS, EXCLUSIVE CABO</t>
  </si>
  <si>
    <t>PONTOS DE ENERGIA</t>
  </si>
  <si>
    <t>PONTO COM INTERRUPTOR SIMPLES - 1 TECLA, EM CAIXA 4"X2"</t>
  </si>
  <si>
    <t>PONTO COM INTERRUPTOR SIMPLES - 2 TECLAS, EM CAIXA 4"X2"</t>
  </si>
  <si>
    <t>PONTO COM INTERRUPTOR SIMPLES - 3 TECLAS, EM CAIXA 4"X2"</t>
  </si>
  <si>
    <t>PONTO COM INTERRUPTOR SIMPLES - 2 TECLAS, EM CAIXA 4"X4"</t>
  </si>
  <si>
    <t>PONTO COM INTERRUPTOR SIMPLES - 3 TECLAS, EM CAIXA 4"X4"</t>
  </si>
  <si>
    <t>PONTO COM INTERRUPTOR SIMPLES - 4 TECLAS, EM CAIXA 4"X4"</t>
  </si>
  <si>
    <t>PONTO COM INTERRUPTOR SIMPLES E TOMADA 110V - EM CAIXA 4"X4"</t>
  </si>
  <si>
    <t>PONTO COM INTERRUPTOR PARALELO - 1 TECLA, EM CAIXA 4"X2"</t>
  </si>
  <si>
    <t>PONTO COM INTERRUPTOR SIMPLES BIPOLAR - EM CAIXA 4"X2"</t>
  </si>
  <si>
    <t>PONTO COM INTERRUPTOR PARALELO BIPOLAR - EM CAIXA 4"X2"</t>
  </si>
  <si>
    <t>PONTO COM DOIS INTERRUPTORES SIMPLES BIPOLAR - EM CAIXA 4"X4"</t>
  </si>
  <si>
    <t>PONTO COM INTERRUPTOR SIMPLES - 1 TECLA, EM CONDULETE 3/4"</t>
  </si>
  <si>
    <t>PONTO COM INTERRUPTOR SIMPLES - 2 TECLAS, EM CONDULETE 3/4"</t>
  </si>
  <si>
    <t>PONTO COM INTERRUPTOR SIMPLES - 3 TECLAS, EM CONDULETE 3/4"</t>
  </si>
  <si>
    <t>PONTO COM INTERRUPTOR SIMPLES - 4 TECLAS, EM CONDULETE 3/4" CORPO DUPLO</t>
  </si>
  <si>
    <t>PONTO COM INTERRUPTOR PARALELO - 1 TECLA, EM CONDULETE 3/4"</t>
  </si>
  <si>
    <t>PONTO COM INTERRUPTOR SIMPLES E TOMADA 110V - EM CONDULETE 3/4" CORPO DUPLO</t>
  </si>
  <si>
    <t>PONTO COM INTERRUPTOR SIMPLES BIPOLAR - EM CONDULETE 3/4"</t>
  </si>
  <si>
    <t>PONTO COM INTERRUPTOR PARALELO BIPOLAR - EM CONDULETE 3/4"</t>
  </si>
  <si>
    <t>PONTO COM DOIS INTERRUPTORES SIMPLES BIPOLAR - EM CONDULETE 3/4"</t>
  </si>
  <si>
    <t>PONTO COM TRÊS INTERRUPTORES SIMPLES BIPOLAR - EM CONDULETE 3/4" CORPO DUPLO</t>
  </si>
  <si>
    <t>PONTO COM TOMADA SIMPLES DE EMBUTIR - 110/220V CAIXA 4"X2"</t>
  </si>
  <si>
    <t>PONTO COM TOMADA SIMPLES 110/220V - EM CONDULETE 3/4"</t>
  </si>
  <si>
    <t>PONTO COM TOMADA SIMPLES DE EMBUTIR - PARA PISO</t>
  </si>
  <si>
    <t>PONTO SECO PARA TELEFONE - CAIXA 4"X4"</t>
  </si>
  <si>
    <t>PONTO SECO PARA TELEFONE EM CONDULETE</t>
  </si>
  <si>
    <t>PONTO COM BOTÃO PARA CAMPAINHA - USO AO TEMPO - CAIXA 4"X2"</t>
  </si>
  <si>
    <t>PONTO COM CIGARRA DE SOBREPOR, TIPO COLEGIAL - CAIXA 3"X3"</t>
  </si>
  <si>
    <t>PONTO DE LUZ - CAIXA FUNDO MÓVEL</t>
  </si>
  <si>
    <t>PONTO DE LUZ - CONDULETE 3/4"</t>
  </si>
  <si>
    <t>DISJUNTORES</t>
  </si>
  <si>
    <t>MINI DISJUNTOR - TIPO EUROPEU (IEC) - UNIPOLAR 6/25A</t>
  </si>
  <si>
    <t>MINI DISJUNTOR - TIPO EUROPEU (IEC) - UNIPOLAR 32/50A</t>
  </si>
  <si>
    <t>MINI DISJUNTOR - TIPO EUROPEU (IEC) - BIPOLAR 6/25A</t>
  </si>
  <si>
    <t>MINI DISJUNTOR - TIPO EUROPEU (IEC) -  BIPOLAR 32/50A</t>
  </si>
  <si>
    <t>MINI DISJUNTOR - TIPO EUROPEU (IEC) - TRIPOLAR 6/25A</t>
  </si>
  <si>
    <t>MINI DISJUNTOR - TIPO EUROPEU (IEC) - TRIPOLAR 32/50A</t>
  </si>
  <si>
    <t>MINI DISJUNTOR - TIPO EUROPEU (IEC) - TRIPOLAR 63A</t>
  </si>
  <si>
    <t>MINI DISJUNTOR - TIPO EUROPEU (IEC) - TRIPOLAR 80A</t>
  </si>
  <si>
    <t>MINI DISJUNTOR - TIPO EUROPEU (IEC) - TRIPOLAR 100A</t>
  </si>
  <si>
    <t>MINI DISJUNTOR - TIPO EUROPEU (IEC) - BIPOLAR 63A</t>
  </si>
  <si>
    <t>MINI DISJUNTOR - TIPO EUROPEU (IEC) - BIPOLAR 80A</t>
  </si>
  <si>
    <t>DISJUNTOR AUTOMÁTICO TRIPOLAR A SECO  800A/600V</t>
  </si>
  <si>
    <t>DISJUNTOR AUTOMÁTICO TRIPOLAR A SECO 1000A/600V</t>
  </si>
  <si>
    <t>DISJUNTOR AUTOMÁTICO TRIPOLAR A SECO 1250A/600V</t>
  </si>
  <si>
    <t>DISJUNTOR AUTOMÁTICO TRIPOLAR A SECO 1600A/600V</t>
  </si>
  <si>
    <t>DISJUNTOR AUTOMÁTICO TRIPOLAR A SECO 2000A/600V</t>
  </si>
  <si>
    <t>DISJUNTOR AUTOMÁTICO TRIPOLAR A SECO 2500A/600V</t>
  </si>
  <si>
    <t>DISJUNTOR AUTOMÁTICO TRIPOLAR A SECO 3200A/600V</t>
  </si>
  <si>
    <t>MINI DISJUNTOR - TIPO EUROPEU (IEC) - BIPOLAR 100A</t>
  </si>
  <si>
    <t>MINI DISJUNTOR - TIPO EUROPEU (IEC) - BIPOLAR 125A</t>
  </si>
  <si>
    <t>DISJUNTOR CAIXA MOLDADA BIPOLAR 100A COM DISPARADOR TERMOMAGNÉTICO AJUSTÁVEL</t>
  </si>
  <si>
    <t>DISJUNTOR CAIXA MOLDADA BIPOLAR 150A COM DISPARADOR TERMOMAGNÉTICO AJUSTÁVEL</t>
  </si>
  <si>
    <t>DISJUNTOR CAIXA MOLDADA BIPOLAR 200A COM DISPARADOR TERMOMAGNÉTICO AJUSTÁVEL</t>
  </si>
  <si>
    <t>DISJUNTOR CX MOLDADA BIPOLAR 250A C/ DISPARADOR TERM/MAGNET. AJUSTÁVEL</t>
  </si>
  <si>
    <t>DISJUNTOR CAIXA MOLDADA TRIPOLAR 100A COM DISPARADOR TERMOMAGNÉTICO AJUSTÁVEL</t>
  </si>
  <si>
    <t>DISJUNTOR CAIXA MOLDADA TRIPOLAR 125A COM DISPARADOR TERMOMAGNÉTICO AJUSTÁVEL</t>
  </si>
  <si>
    <t>DISJUNTOR CAIXA MOLDADA TRIPOLAR 150A COM DISPARADOR TERMOMAGNÉTICO AJUSTÁVEL</t>
  </si>
  <si>
    <t>DISJUNTOR CAIXA MOLDADA TRIPOLAR 200A COM DISPARADOR TERMOMAGNÉTICO AJUSTÁVEL</t>
  </si>
  <si>
    <t>DISJUNTOR CAIXA MOLDADA TRIPOLAR 250A COM DISPARADOR TERMOMAGNÉTICO AJUSTÁVEL</t>
  </si>
  <si>
    <t>DISJUNTOR CAIXA MOLDADA TRIPOLAR 300A COM DISPARADOR TERMOMAGNÉTICO AJUSTÁVEL</t>
  </si>
  <si>
    <t>DISJUNTOR CAIXA MOLDADA TRIPOLAR 400A COM DISPARADOR TERMOMAGNÉTICO AJUSTÁVEL</t>
  </si>
  <si>
    <t>DISJUNTOR CAIXA MOLDADA TRIPOLAR 450A COM DISPARADOR TERMOMAGNÉTICO AJUSTÁVEL</t>
  </si>
  <si>
    <t>DISJUNTOR CAIXA MOLDADA TRIPOLAR 630A COM DISPARADOR TERMOMAGNÉTICO AJUSTÁVEL</t>
  </si>
  <si>
    <t>DISJUNTOR TERMOMAGNÉTICO DIFERENCIAL BIPOLAR - 16A - SENSIBILIDADE 30MA - 230V</t>
  </si>
  <si>
    <t>DISJUNTOR TERMOMAGNÉTICO DIFERENCIAL BIPOLAR - 20A - SENSIBILIDADE 30MA - 230V</t>
  </si>
  <si>
    <t>DISJUNTOR TERMOMAGNÉTICO DIFERENCIAL BIPOLAR - 25A - SENSIBILIDADE 30MA - 240V</t>
  </si>
  <si>
    <t>DISJUNTOR TERMOMAGNÉTICO DIFERENCIAL BIPOLAR - 32A - SENSIBILIDADE 30MA - 230V</t>
  </si>
  <si>
    <t>DISJUNTOR TERMOMAGNÉTICO DIFERENCIAL BIPOLAR - 40A - SENSIBILIDADE 30MA - 240V</t>
  </si>
  <si>
    <t>DISJUNTOR TERMOMAGNÉTICO DIFERENCIAL BIPOLAR - 63A - SENSIBILIDADE 30MA - 240V</t>
  </si>
  <si>
    <t>DISJUNTOR TERMOMAGNÉTICO DIFERENCIAL TRIPOLAR - 63A - SENSIBILIDADE 30MA - 240V</t>
  </si>
  <si>
    <t>APARELHOS DE ILUMINAÇÃO</t>
  </si>
  <si>
    <t>PROJETOR DE ALUMÍNIO FUNDIDO COM VIDRO PARA LÂMPADA ATÉ 500W</t>
  </si>
  <si>
    <t>PROJETOR DE ALUMÍNIO FUNDIDO COM VIDRO PARA LÂMPADA ATÉ 1000W</t>
  </si>
  <si>
    <t>PROJETOR DE ALUMÍNIO REPUXADO COM VIDRO PARA LÂMPADA ATÉ 400W</t>
  </si>
  <si>
    <t>PROJETOR PARA USO EXTERNO COM LÂMPADA LED DE 100W - COMPLETA</t>
  </si>
  <si>
    <t>PROJETOR PARA USO EXTERNO COM LÂMPADA LED DE 150W - COMPLETA</t>
  </si>
  <si>
    <t>PROJETOR DE SOBREPOR LED DE 200W IP 65</t>
  </si>
  <si>
    <t>LUMINÁRIA BLINDADA EM ALUMÍNIO FUNDIDO DE EMBUTIR ATÉ 200W</t>
  </si>
  <si>
    <t>LUMINÁRIA BLINDADA EM ALUMÍNIO FUNDIDO, DE SOBREPOR, TIPO "TARTARUGA" PARA 1 LÂMPADA DE ATÉ 200W</t>
  </si>
  <si>
    <t>LUMINÁRIA COMERCIAL DE SOBREPOR COM DIFUSOR TRANSPARENTE OU FOSCO PARA 2 LÂMPADAS TUBULARES DE LED 9/10W - COMPLETA</t>
  </si>
  <si>
    <t>LUMINÁRIA COMERCIAL DE SOBREPOR COM DIFUSOR TRANSPARENTE OU FOSCO PARA 2 LÂMPADAS TUBULARES DE LED 18/20W - COMPLETA</t>
  </si>
  <si>
    <t>LUMINÁRIA COMERCIAL DE EMBUTIR COM DIFUSOR TRANSPARENTE OU FOSCO PARA 2 LÂMPADAS TUBULARES T8 DE 10W - BASE G13-IRC&gt;=80 - COMPLETA</t>
  </si>
  <si>
    <t>LUMINÁRIA COMERCIAL DE EMBUTIR COM DIFUSOR TRANSPARENTE OU FOSCO PARA 2 LÂMPADAS TUBULARES DE LED 18/20W - COMPLETA</t>
  </si>
  <si>
    <t>LUMINÁRIA COMERCIAL DE EMBUTIR COM CORPO, ALETAS PLANAS, TAMPA PORTA LÂMPADAS EM CHAPA DE AÇO TRATADA E PINTADA NA COR BRANCA, REFLETOR COM ACABAMENTO ESPECULAR DE ALTO BRILHO PARA 2 LÂMPADAS FLUORESCENTES DE 16/20W - COMPLETA</t>
  </si>
  <si>
    <t>LUMINÁRIA HERMÉTICA EM ALUMÍNIO FUNDIDO PARA LÂMPADA ATÉ 250W - COM APROVAÇÃO DE ILUME/ PMSP</t>
  </si>
  <si>
    <t>LUMINÁRIA INDUSTRIAL - 2 LÂMPADAS FLUORESCENTES 16/20W</t>
  </si>
  <si>
    <t>LUMINÁRIA INDUSTRIAL - 2 LÂMPADAS FLUORESCENTE 32/40W</t>
  </si>
  <si>
    <t>LUMINÁRIA TIPO PLAFONIER BRANCA PARA LÂMPADA FLUORESCENTE 2X32W, COM DIFUSOR EM POLIESTIRENO TRANSPARENTE E SOQUETES (REF. COVISA)</t>
  </si>
  <si>
    <t>LUMINÁRIA INDUSTRIAL CORPO EM CHAPA DE AÇO TRATADA, PINTADA E REFLETOR EM ALUMÍNIO ANODIZADO DE ALTO BRILHO - 1XT 28W</t>
  </si>
  <si>
    <t>LUMINÁRIA INDUSTRIAL CORPO EM CHAPA DE AÇO TRATADA, PINTADA E REFLETOR EM ALUMÍNIO ANODIZADO DE ALTO BRILHO - 2XT 28W</t>
  </si>
  <si>
    <t>LUMINÁRIA COMERCIAL DE SOBREPOR, COM CORPO, ALETAS PLANAS E TAMPA PORTA LÂMPADAS EM CHAPA DE AÇO TRATADO E PINTURA NA COR BRANCA, REFLETOR COM ACABAMENTO ESPECULAR DE ALTO BRILHO - 2 LÂMPADAS FLUORESCENTES 16/20W</t>
  </si>
  <si>
    <t>LUMINÁRIA COMERCIAL DE SOBREPOR, COM CORPO, ALETAS PLANAS E TAMPA PORTA LÂMPADAS EM CHAPA DE AÇO TRATADA E PINTURA NA COR BRANCA, REFLETOR COM ACABAMENTO ESPECULAR DE ALTO BRILHO - 2 LÂMPADAS FLUORESCENTES 32/40W</t>
  </si>
  <si>
    <t>LUMINÁRIA COMERCIAL - 1 LÂMPADA FLUORESCENTE 54W</t>
  </si>
  <si>
    <t>LUMINÁRIA COMERCIAL - 2 LÂMPADAS FLUORESCENTES 54W</t>
  </si>
  <si>
    <t>LUMINÁRIA COMERCIAL - 1 LÂMPADA FLUORESCENTE DE 28W</t>
  </si>
  <si>
    <t>LUMINÁRIA COMERCIAL - 2 LÂMPADAS FLUORESCENTES 28W</t>
  </si>
  <si>
    <t>ARANDELA PAINEL LED DE SOBREPOR CORPO EM POLICARBONATO TIPO TARTARUGA COM PROTEÇÃO IP65, 12W</t>
  </si>
  <si>
    <t>LUMINÁRIA BALIZADOR DE SOBREPOR DE LED COM PROTEÇÃO IP65, CORPO EM ALUMÍNIO E DIFUSOR JATEADO</t>
  </si>
  <si>
    <t>LUMINÁRIA LED DE SOBREPOR SLIM LINEAR 36W</t>
  </si>
  <si>
    <t>LUMINÁRIA PENDENTE COM UMA LÂMPADA DE LED DE 150W</t>
  </si>
  <si>
    <t>LUMINÁRIA QUADRADA DE EMBUTIR, TIPO CALHA FECHADA COM DIFUSOR TRANSPARENTE OU FOSCO PARA 4 LÂMPADAS TUBULARES DE LED 9/10W</t>
  </si>
  <si>
    <t>LUMINÁRIA RETANGULAR DE EMBUTIR COM ALETAS DE ALUMÍNIO PARA 2 LÂMPADAS TUBULARES DE LED 18/20W</t>
  </si>
  <si>
    <t>LUMINÁRIA RETANGULAR DE EMBUTIR COM ALETAS DE ALUMÍNIO PARA 2 LÂMPADAS TUBULARES DE LED 9/10W</t>
  </si>
  <si>
    <t>LUMINÁRIA RETANGULAR DE SOBREPOR COM ALETAS DE ALUMÍNIO PARA 2 LÂMPADAS TUBULARES DE LED 9/10W</t>
  </si>
  <si>
    <t>EQUIPAMENTOS DE EMERGÊNCIA E SEGURANÇA</t>
  </si>
  <si>
    <t>LUMINÁRIA DE EMERGÊNCIA AUTÔNOMA COM LÂMPADA FLUORESCENTE 15W</t>
  </si>
  <si>
    <t>LUMINÁRIA DE EMERGÊNCIA AUTÔNOMA COM 2 PROJETORES 55W/12VCC</t>
  </si>
  <si>
    <t>LUMINÁRIA DE EMERGÊNCIA AUTÔNOMA COM LÂMPADA FLUORESCENTE 9W</t>
  </si>
  <si>
    <t>LUMINÁRIA DE EMERGÊNCIA AUTÔNOMA COM 30 LEDS - 2W - AUTONOMIA MIN. 3H - COMPLETA</t>
  </si>
  <si>
    <t>BATERIA AUTOMOTIVA SELADA SEM COMPLEMENTAÇÃO DE NÍVEL 40AH-12V</t>
  </si>
  <si>
    <t>PAINEL REPETIDOR DE DETECÇÃO E ALARME DE INCÊNDIO TIPO ENDEREÇÁVEL</t>
  </si>
  <si>
    <t>CENTRAL DE ALARME DE INCÊNDIO ATÉ 12 LAÇOS</t>
  </si>
  <si>
    <t>CENTRAL DE ALARME DE INCÊNDIO ATÉ 24 LAÇOS</t>
  </si>
  <si>
    <t>ACIONADOR LIGA-DESLIGA PARA BOMBA COM MARTELO QUEBRA VIDRO</t>
  </si>
  <si>
    <t>ACIONADOR MANUAL TIPO "QUEBRE O VIDRO"</t>
  </si>
  <si>
    <t>LUMINÁRIA DE EMERGÊNCIA AUTÔNOMA COM 30 LEDS E AUTONOMIA MIN DE 6H</t>
  </si>
  <si>
    <t>CAMPAINHA DE TIMBRE (SINO) 24V-95DB</t>
  </si>
  <si>
    <t>SIRENE ELETRÔNICA SOM AGUDO ONDULANTE 24V-100 À 120DB, COM FLASH</t>
  </si>
  <si>
    <t>SIRENE ELETRÔNICA BITONAL 24V-100 À 120DB, COM FLASH</t>
  </si>
  <si>
    <t>DETECTOR ÓPTICO DE FUMAÇA PARA SISTEMAS ENDEREÇÁVEIS</t>
  </si>
  <si>
    <t>DETECTOR DE PRESENÇA TIPO INFRAVERMELHO PASSIVO - 110VCA</t>
  </si>
  <si>
    <t>DETECTOR DE TEMPERATURA PARA SISTEMAS ENDEREÇÁVEIS</t>
  </si>
  <si>
    <t>NO-BREAK TRIFÁSICO - 15 KVA - AUTONOMIA DE 15MIN.</t>
  </si>
  <si>
    <t>NO BREAK BIFÁSICO 10 KVA - AUTONOMIA DE 15 MINUTOS</t>
  </si>
  <si>
    <t>ESTABILIZADOR ELETRÔNICO TRIFÁSICO - 15KVA</t>
  </si>
  <si>
    <t>GRUPO GERADOR 81KVA EXCITAÇÃO BRUSHLESS COM QUADRO TRANSFORMAÇÃO AUTOMÁTICA</t>
  </si>
  <si>
    <t>GRUPO GERADOR 110KVA EXCITAÇÃO BRUSHLESS C/ QUADRO TRANSF. AUTOMÁTICA</t>
  </si>
  <si>
    <t>GRUPO GERADOR 150KVA EXCITAÇÃO BRUSHLESS C/ QUADRO TRANSF. AUTOMÁTICA</t>
  </si>
  <si>
    <t>GRUPO GERADOR 170KVA EXCITAÇÃO BRUSHLESS COM QUADRO TRANSFORMAÇÃO AUTOMÁTICA</t>
  </si>
  <si>
    <t>GRUPO GERADOR 275KVA EXCITAÇÃO BRUSHLESS C/ QUADRO TRANSF. AUTOMÁTICA</t>
  </si>
  <si>
    <t>GRUPO GERADOR 375KVA EXCITAÇÃO BRUSHLESS COM QUADRO TRANSFORMAÇÃO AUTOMÁTICA</t>
  </si>
  <si>
    <t>BOTOEIRA DE COMANDO "LIGA-DESLIGA"</t>
  </si>
  <si>
    <t>ESPUMA CORTA-FOGO (FIRESTOP) PARA JUNTAS ESTRUTURAIS E SHAFTS DE PRUMADAS - PROTEÇÃO PASSIVA CONTRA INCÊNDIO - FORNECIMENTO DE MATERIAIS E EXECUÇÃO DE SERVIÇO ESPECIALIZADO</t>
  </si>
  <si>
    <t>PÁRA-RAIOS</t>
  </si>
  <si>
    <t>PÁRA-RAIOS TIPO "FRANKLIN", EXCLUSIVE DESCIDA E ATERRAMENTO</t>
  </si>
  <si>
    <t>CAIXA DE INSPEÇÃO DE ATERRAMENTO TIPO EMBUTIR COM TAMPA E ALÇA</t>
  </si>
  <si>
    <t>CAIXA DE INSPEÇÃO DE ATERRAMENTO TIPO SUSPENSA EM PVC OU POLIPROPILENO</t>
  </si>
  <si>
    <t>LUZ DE OBSTÁCULO SIMPLES COM FOTOCELULA SOLAR</t>
  </si>
  <si>
    <t>LUZ DE OBSTÁCULO DUPLA COM FOTOCELULA SOLAR</t>
  </si>
  <si>
    <t>CONDUTOR EM AÇO CA - 25 - 1/2" P/ PARA-RAIO</t>
  </si>
  <si>
    <t>CONDUTOR EM AÇO CA - 25 - 3/8" P/ PARA-RAIO</t>
  </si>
  <si>
    <t>HASTE DE AÇO GALVANIZADO, INCLUSIVE BASE E ESTAIS - 2"/3M</t>
  </si>
  <si>
    <t>CORDOALHA DE COBRE NÚ, INCLUSIVE ISOLADORES - 16,00MM2</t>
  </si>
  <si>
    <t>CORDOALHA DE COBRE NÚ, INCLUSIVE ISOLADORES - 35,00MM2</t>
  </si>
  <si>
    <t>CORDOALHA DE COBRE NÚ, INCLUSIVE ISOLADORES - 50,00MM2</t>
  </si>
  <si>
    <t>TUBO DE PVC PARA PROTEÇÃO DE CORDOALHA - 2"X3M</t>
  </si>
  <si>
    <t>TOMADA DE TERRA COMPLETA</t>
  </si>
  <si>
    <t>TOMADA DE TERRA COMPLETA PARA 1 HASTE</t>
  </si>
  <si>
    <t>BARRA CHATA DE ALUMÍNIO TIPO FITA 1/4" X 3/4"</t>
  </si>
  <si>
    <t>BARRA CHATA DE ALUMÍNIO TIPO FITA 1/8" X 7/8"</t>
  </si>
  <si>
    <t>DIVERSOS</t>
  </si>
  <si>
    <t>QUADRO COMANDO PARA CONJUNTO MOTOR-BOMBA, MONOFÁSICO - ATÉ 5HP</t>
  </si>
  <si>
    <t>QUADRO COMANDO PARA CONJUNTO MOTOR-BOMBA, TRIFÁSICO - ATÉ 5HP</t>
  </si>
  <si>
    <t>QUADRO DE ÁGUA DE REUSO</t>
  </si>
  <si>
    <t>QUADRO DE BOMBA DE INCÊNDIO</t>
  </si>
  <si>
    <t>QUADRO DE BOMBA DE RECALQUE</t>
  </si>
  <si>
    <t>ELETROFERRAGENS</t>
  </si>
  <si>
    <t>PERFILADO LISO CHAPA 14-GE-MED. 19X38MM COM TAMPA E INSTALAÇÃO</t>
  </si>
  <si>
    <t>PERFILADO LISO CHAPA 14-GE-MED. 38X38MM COM TAMPA E INSTALAÇÃO</t>
  </si>
  <si>
    <t>PERFILADO LISO CHAPA 14-GE-MED. 38X76MM COM TAMPA E INSTALAÇÃO.</t>
  </si>
  <si>
    <t>PERFILADO PERFURADO CHAPA 14-GE-MED. 19X38MM COM TAMPA E INSTALAÇÃO</t>
  </si>
  <si>
    <t>PERFILADO PERFURADO CHAPA 14-GE-MED. 38X38MM COM TAMPA E INSTALAÇÃO</t>
  </si>
  <si>
    <t>PERFILADO PERFURADO CHAPA 14-GE-MED. 38X76MM COM TAMPA E INSTALAÇÃO</t>
  </si>
  <si>
    <t>ELETROCALHA LISA GALVANIZADA ELETROLÍTICA CHAPA 14 - 100X50MM  COM TAMPA E INSTALAÇÃO</t>
  </si>
  <si>
    <t>ELETROCALHA LISA GALVANIZADA ELETROLÍTICA CHAPA 14 - 125X50MM  COM TAMPA E INSTALAÇÃO</t>
  </si>
  <si>
    <t>ELETROCALHA LISA GALVANIZADA ELETROLÍTICA CHAPA 14 - 150X50MM  COM TAMPA E INSTALAÇÃO</t>
  </si>
  <si>
    <t>ELETROCALHA LISA GALV. ELETROLÍTICA CHAPA 14 - 175X50MM C/ TAMPA E INST.</t>
  </si>
  <si>
    <t>ELETROCALHA LISA GALVANIZADA ELETROLÍTICA CHAPA 14 - 200X50MM  COM TAMPA E INSTALAÇÃO</t>
  </si>
  <si>
    <t>ELETROCALHA LISA GALV. ELETROL. CHAPA 14 - 250X50MM C/ TAMPA E INST.</t>
  </si>
  <si>
    <t>ELETROCALHA LISA GALVANIZADA ELETROLÍTICA CHAPA 14 - 300X50MM  COM TAMPA E INSTALAÇÃO</t>
  </si>
  <si>
    <t>ELETROCALHA LISA GALV. ELETROL. CHAPA 14 - 150X100MM C/ TAMPA E INST.</t>
  </si>
  <si>
    <t>ELETROCALHA LISA GALVANIZADA ELETROLÍTICA CHAPA 14 - 200X100MM COM TAMPA E INSTALAÇÃO</t>
  </si>
  <si>
    <t>ELETROCALHA LISA GALV. ELETROL. CHAPA 14 - 250X100MM C/ TAMPA E INST.</t>
  </si>
  <si>
    <t>ELETROCALHA LISA GALVANIZADA ELETROLÍTICA CHAPA 14 - 300X100MM COM TAMPA E INSTALAÇÃO</t>
  </si>
  <si>
    <t>ELETROCALHA LISA GALV. ELETROL. CHAPA 14 - 400X100MM C/ TAMPA E INST.</t>
  </si>
  <si>
    <t>ELETROCALHA PERF. GALV. ELETROL. CHAPA 14 - 100X50MM C/ TAMPA E INST.</t>
  </si>
  <si>
    <t>ELETROCALHA PERF. GALV. ELETROL. CHAPA 14 - 125X50MM C/ TAMPA E INST.</t>
  </si>
  <si>
    <t>ELETROCALHA PERF. GALV. ELETROL. CHAPA 14 - 150X50MM C/ TAMPA E INST.</t>
  </si>
  <si>
    <t>ELETROCALHA PERF. GALV. ELETROL. CHAPA 14 - 175X50MM C/ TAMPA E INST.</t>
  </si>
  <si>
    <t>ELETROCALHA PERF. GALV. ELETROL. CHAPA 14 - 200X50MM C/ TAMPA E INST.</t>
  </si>
  <si>
    <t>ELETROCALHA PERF. GALV. ELETROL. CHAPA 14 - 250X50MM C/ TAMPA E INST.</t>
  </si>
  <si>
    <t>ELETROCALHA PERF. GALV. ELETROL. CHAPA 14 - 300X50MM C/ TAMPA E INST.</t>
  </si>
  <si>
    <t>ELETROCALHA PERF. GALV. ELETROL. CHAPA 14 - 150X100MM C/ TAMPA E INST.</t>
  </si>
  <si>
    <t>ELETROCALHA PERF. GALV. ELETROL. CHAPA 14 - 200X100MM C/ TAMPA E INST.</t>
  </si>
  <si>
    <t>ELETROCALHA PERF. GALV. CHAPA 14 - 250X100MM C/ TAMPA E INST.</t>
  </si>
  <si>
    <t>ELETROCALHA PERF. GALV. ELETROL. CHAPA 14 - 400X100MM C/ TAMPA E INST.</t>
  </si>
  <si>
    <t>ALTA TENSÃO</t>
  </si>
  <si>
    <t>ÓLEO ISOLANTE PARA TRANSFORMADOR/ DISJUNTOR 30KV/CM</t>
  </si>
  <si>
    <t>ISOLADOR SUPORTE TIPO PEDESTAL EM PORCELANA - 15KV</t>
  </si>
  <si>
    <t>ISOLADOR SUPORTE TIPO PEDESTAL EM PORCELANA - 1KV</t>
  </si>
  <si>
    <t>ISOLADOR SUPORTE TIPO PEDESTAL EM EPOXI - 15KV</t>
  </si>
  <si>
    <t>ISOLADOR SUPORTE TIPO PEDESTAL EPOXI - 1KV</t>
  </si>
  <si>
    <t>VERGALHÃO DE COBRE 3/8" (10MM)</t>
  </si>
  <si>
    <t>TERMINAL OU CONECTOR PARA VERGALHÃO DE COBRE 3/8" (10MM)</t>
  </si>
  <si>
    <t>CABO DE MÉDIA TENSÃO PARA 12/20KV - 1 X 35MM2 UNIPOLAR</t>
  </si>
  <si>
    <t>CABO DE MÉDIA TENSÃO PARA 12/20KV - 1 X 25MM2 UNIPOLAR</t>
  </si>
  <si>
    <t>CABO DE MÉDIA TENSÃO PARA 12/20KV - 1 X 50MM2 UNIPOLAR</t>
  </si>
  <si>
    <t>MUFLA UNIPOLAR INTERNA PARA CABO ATÉ 35MM2 - 15KV</t>
  </si>
  <si>
    <t>MUFLA UNIPOLAR EXTERNA PARA CABO ATÉ 35MM2 - 15KV</t>
  </si>
  <si>
    <t>MUFLA TRIPOLAR INTERNA PARA CABO ATÉ 35MM2 - 15KV</t>
  </si>
  <si>
    <t>MUFLA TRIPOLAR EXTERNA PARA CABO ATÉ 35MM2 - 15KV</t>
  </si>
  <si>
    <t>BUCHA D PASSAGEM INTERNA/ EXTERNA - 15KV</t>
  </si>
  <si>
    <t>BUCHA DE PASSAGEM PARA NEUTRO - 1KV</t>
  </si>
  <si>
    <t>CHAPA DE FERRO 150X0,50X1/4" PARA BUCHAS DE PASSAGEM</t>
  </si>
  <si>
    <t>BUCHA DE PASSAGEM COM ROSCA PARA CUBICULO BLINDADO</t>
  </si>
  <si>
    <t>FUSIVEL HH PARA 40A/ 15KV</t>
  </si>
  <si>
    <t>BASE TRIPOLAR PARA FUSIVEL LIMITADOR HH - 15KV/ 200A</t>
  </si>
  <si>
    <t>BASE TRIPOLAR PARA FUSIVEL LIMITADOR HH - 15KV/ 400A</t>
  </si>
  <si>
    <t>TRANSFORMADOR POTENCIAL A ÓLEO 500VA - 13.2KV/220V</t>
  </si>
  <si>
    <t>FUSIVEL PARA TRANSFORMADOR DE POTENCIAL</t>
  </si>
  <si>
    <t>DISJUNTOR PVO 15KV/ 350MVA - COMPLETO</t>
  </si>
  <si>
    <t>BOBINA D MÍNIMA TENSÃO DO DISJUNTOR VOL. NORMAL DE ÓLEO</t>
  </si>
  <si>
    <t>RELE DE FALTA DE FASE E MÍNIMA TENSÃO TRIFÁSICO</t>
  </si>
  <si>
    <t>ESTRADO DE MADEIRA 100X100CM</t>
  </si>
  <si>
    <t>VARA DE MANOBRA DE FIBRA DE VIDRO, 3,00M/ 15KV</t>
  </si>
  <si>
    <t>CAIXA DE MEDIÇÃO A3 PADRÃO ELETROPAULO</t>
  </si>
  <si>
    <t>JANELA PARA VENTILAÇÃO PERMANENTE TIPO CHICANA - INCLUSIVE TELA</t>
  </si>
  <si>
    <t>PLACA DE AVISO EM ALUMÍNIO PARA CABINE PRIMÁRIA COM MED 16X23CM (VARIAÇÃO DE +OU- 2CM)</t>
  </si>
  <si>
    <t>PLAQUETA INDICATIVADE PVC 8 X 12CM</t>
  </si>
  <si>
    <t>MUDANÇA DOS TAP'S DO TRANSFORMADOR DE FORÇA</t>
  </si>
  <si>
    <t>LIMPEZA DO POSTO PRIMÁRIO E PINTURA DOS BARRAMENTOS</t>
  </si>
  <si>
    <t>BRAÇADEIRA PARA ELETRODUTO EM POSTE</t>
  </si>
  <si>
    <t>LUVA DE BORRACHA ISOLAÇÃO 20KV</t>
  </si>
  <si>
    <t>CHAVE SECCIONADORA TRIP SECA INTERNA 200A/ 15KV</t>
  </si>
  <si>
    <t>CHAVE SECCIONADORA TRIP SECA INTERNA 400A/15KV</t>
  </si>
  <si>
    <t>CHAVE SECIONADORA TRIP INTERNA C/ BASE FUS HH 400A/15KV</t>
  </si>
  <si>
    <t>INSTALAÇÃO DE CONJUNTO DE ACIONAMENTO PARA CHAVE SECCIONADORA</t>
  </si>
  <si>
    <t>CHAVE REVERSORA TRIFÁSICA 400A - FORNECIMENTO E INSTALAÇÃO</t>
  </si>
  <si>
    <t>CHAVE SECCIONADORA TRIPOLAR COM CARGA INTERNA 15KV/200A</t>
  </si>
  <si>
    <t>CHAVE SECCIONADORA TRIPOLAR, PARA USO INTERNO, MANOBRA SEM CARGA INTERNA, 15KV/400A, COM BASE PARA FUSÍVEL HH</t>
  </si>
  <si>
    <t>TRANSFORMADOR ISOLADOR BIFÁSICO 10KVA</t>
  </si>
  <si>
    <t>TRANSFORMADOR TRIFÁSICO 15KV - 13,2KV/ 220V/ 127V - 112,5KVA</t>
  </si>
  <si>
    <t>TRANSFORMADOR TRIFÁSICO 15KV - 13,2KV/ 220V/ 127V - 150KVA</t>
  </si>
  <si>
    <t>TRANSFORMADOR TRIFÁSICO 15KV - 13,2KV/ 220V/ 127V - 225KVA</t>
  </si>
  <si>
    <t>TRANSFORMADOR TRIFÁSICO 15KV - 13,2KV/ 220V/ 127V - 300KVA</t>
  </si>
  <si>
    <t>TRANSFORMADOR TRIFÁSICO À ÓLEO 500KVA - 13,8/13,2/12,6KV - 220/127V, CLASSE 15KV</t>
  </si>
  <si>
    <t>TRANSFORMADOR TRIFÁSICO À ÓLEO 750KVA - 13,8/13,2/12,6KV - 220/127V, CLASSE 15KV</t>
  </si>
  <si>
    <t>TRANSFORMADOR TRIFÁSICO À ÓLEO 1000KVA - 13,8/13,2/12,6KV - 220/127V, CLASSE 15KV</t>
  </si>
  <si>
    <t>TRANSFORMADOR DE POTENCIAL A SELO 13,2/ 0,11 - 0,22KV - 1000VA</t>
  </si>
  <si>
    <t>TRANSFORMADOR DE POTENCIAL A SECO 15KV - 220V - 1000VA</t>
  </si>
  <si>
    <t>TRANSFORMADOR TRIFÁSICO À SECO, 1000KVA - 13,8/13,2/12,6 KV - 220/127V, CLASSE 15KV</t>
  </si>
  <si>
    <t>TRANSFORMADOR TRIFÁSICO À SECO, 750KVA - 13,8/13,2/12,6 KV - 220/127V, CLASSE 15KV</t>
  </si>
  <si>
    <t>TRANSFORMADOR TRIFÁSICO À SECO 500KVA - 13,8/13,2/12,6 KV - 220/127V</t>
  </si>
  <si>
    <t>TRANSFORMADOR TRIFÁSICO, À SECO, 300 KVA, 13,8/ 13,2/ 12,6 KV - 220V, CLASSE 15 KV</t>
  </si>
  <si>
    <t>CAPACITOR PARA CORREÇÃO DO FATOR DE POTÊNCIA - 220V - 5,0KVA</t>
  </si>
  <si>
    <t>CAPACITOR PARA CORREÇÃO DO FATOR DE POTÊNCIA - 220V - 10,0KVA</t>
  </si>
  <si>
    <t>CAPACITOR PARA CORREÇÃO DO FATOR DE POTÊNCIA - 220V - 15KVA</t>
  </si>
  <si>
    <t>CAPACITOR PARA CORREÇÃO DO FATOR DE POTÊNCIA - 220V - 20,0KVA</t>
  </si>
  <si>
    <t>CAPACITOR PARA CORREÇÃO DO FATOR DE POTÊNCIA - 220V - 30,0KVA</t>
  </si>
  <si>
    <t>CAPACITOR PARA CORREÇÃO DO FATOR DE POTÊNCIA - 220V - 40,0KVA</t>
  </si>
  <si>
    <t>CAPACITOR PARA CORREÇÃO DP FATOR DE POTÊNCIA - 220V - 50,0KVA</t>
  </si>
  <si>
    <t>BANCO AUTOMÁTICO DE CAPACITORES, 15 KVAR, 220V, TRIFÁSICO, MONTADO EM PAINEL PARA CORREÇÃO DE FATOR DE POTÊNCIA</t>
  </si>
  <si>
    <t>BANCO AUTOMÁTICO DE CAPACITORES, 30 KVAR, 220V, TRIFÁSICO, MONTADO EM PAINEL PARA CORREÇÃO DE FATOR DE POTÊNCIA</t>
  </si>
  <si>
    <t>BANCO AUTOMÁTICO DE CAPACITORES, 50 KVAR, 220V, TRIFÁSICO, MONTADO EM PAINEL PARA CORREÇÃO DE FATOR DE POTÊNCIA</t>
  </si>
  <si>
    <t>DPS - DISPOSITIVO PROTEÇÃO CONTRA SURTOS 275V - 40KA</t>
  </si>
  <si>
    <t>DISPOSITIVO DE PROTEÇÃO CONTRA SURTOS - DPS - 500 VCC - 45 KA - CLASSE II</t>
  </si>
  <si>
    <t>DISPOSITIVO DE PROTEÇÃO CONTRA SURTOS - DPS - 1000 VCC - 45 KA - CLASSE I</t>
  </si>
  <si>
    <t>FUSIVEL HH PARA 5A/ 15KV</t>
  </si>
  <si>
    <t>FUSIVEL HH PARA 16A/ 15KV</t>
  </si>
  <si>
    <t>BARRAMENTO DE COBRE TIPO DIN BIPOLAR PARA 63A</t>
  </si>
  <si>
    <t>BARRAMENTO DE COBRE TIPO DIN TRIPOLAR PARA 80A</t>
  </si>
  <si>
    <t>FUSIVEL HH PARA 25A/ 15KV</t>
  </si>
  <si>
    <t>FUSIVEL HH PARA 50A/ 15KV</t>
  </si>
  <si>
    <t>EMENDA PARA CABO DE MÉDIA TENSÃO 12/20KV - 1X25/ 1X35MM2 - UNIPOLAR</t>
  </si>
  <si>
    <t>FUSIVEL HH PARA 63A/ 15KV</t>
  </si>
  <si>
    <t>BASE PARA FUSIVEL DE TRANSFORMADOR DE POTENCIAL</t>
  </si>
  <si>
    <t>FUSIVEL HH PARA 7,5A/ 15KV</t>
  </si>
  <si>
    <t>FUSIVEL HH PARA 10A/ 15KV</t>
  </si>
  <si>
    <t>FUSIVEL HH PARA 20A/ 15KV</t>
  </si>
  <si>
    <t>DISJUNTOR A VÁCUO 15KV/ 350MVA - COMPLETO - CARREGAM. MANUAL</t>
  </si>
  <si>
    <t>DISJUNTOR A VÁCUO 15KV/ 350MVA - MOTORIZADO - COMPLETO</t>
  </si>
  <si>
    <t>PARA-RAIO TIPO POLIMERICO CLASSE 15KV</t>
  </si>
  <si>
    <t>ESTRADO DE BORRACHA ISOLANTE 100X100X2,5CM</t>
  </si>
  <si>
    <t>LUVA DE SOBREPOSIÇÃO PARA LUVA ISOLANTE EM COURO DE VAQUETA</t>
  </si>
  <si>
    <t>TRANSFORMADOR TRIFÁSICO A SECO 150KVA - 13,8/ 13,2/ 12,6KV - 220/ 127V</t>
  </si>
  <si>
    <t>TRANSFORMADOR TRIFÁSICO A SECO 225KVA - 13,8/ 13,2/ 12,6KV - 220/ 127V</t>
  </si>
  <si>
    <t>TRANSFORMADOR DE CORRENTE PARA PROTEÇÃO RELAÇÃO 20:5A</t>
  </si>
  <si>
    <t>RELE DE SOBRECORRENTE DE AÇÃO INDIRETA PARA MÉDIA TENSÃO</t>
  </si>
  <si>
    <t>REMOÇÃO DE CABOS DE ALTA TENSÃO EM LINHA SUBTERRÂNEA ATÉ 35MM2</t>
  </si>
  <si>
    <t>CARTUCHO PARA CONEXÃO EXOTERMICA CABO/ CABO</t>
  </si>
  <si>
    <t>CARTUCHO PARA CONEXÃO EXOTERMICA CABO/ HASTE</t>
  </si>
  <si>
    <t>CARTUCHO PARA CONEXÃO EXOTERMICA ESTRUTURA METÁLICA</t>
  </si>
  <si>
    <t>PLACA DE AVISO DE POLIESTIRENO 30X40 E 2MM</t>
  </si>
  <si>
    <t>BOLSA EM LONA PARA LUVA ISOLANTE</t>
  </si>
  <si>
    <t>CAIXA DE MADEIRA PARA ARMAZENAMENTO DE LUVA ISOLANTE</t>
  </si>
  <si>
    <t>TRANSFORMADOR DE CORRENTE PARA PROTEÇÃO RELAÇÃO 50:5A</t>
  </si>
  <si>
    <t>TRANSFORMADOR DE CORRENTE PARA PROTEÇÃO RELAÇÃO 75:5A</t>
  </si>
  <si>
    <t>TRANSFORMADOR DE CORRENTE PARA PROTEÇÃO RELAÇÃO 100:5A</t>
  </si>
  <si>
    <t>CONEXÃO EXOTÉRMICA CABO-HASTE EM T, PARA BITOLA DO CABO ENTRE 50MM2 ATÉ 95MM2 PARA HASTE DE 5/8"; E 3/4"</t>
  </si>
  <si>
    <t>MANOPLA ROTATIVA PARA DISJUNTOR PARA PORTA DE PAINEL</t>
  </si>
  <si>
    <t>CONJUNTOS DE ILUMINAÇÃO</t>
  </si>
  <si>
    <t>ILUMINAÇÃO DE QUADRA COM POSTE DE CONCRETO TUBULAR, ALT. UTIL 10M COM 3 PROJETORES COM LÂMPADA DE LED 100W, INCLUSIVE CAIXA DE INSPEÇÃO DE ALVENARIA 40X40X40CM DE 1 TIJOLO COM TAMPA DE CONCRETO</t>
  </si>
  <si>
    <t>POSTE GALVANIZADO TUBULAR RETO H= 3,00M P/ DUAS LUMINÁRIAS P/ LAMPADAS DE 160 W</t>
  </si>
  <si>
    <t>IN.09 -  POSTE GALVANIZADO, RETO, FLANGEADO, H=5M COM LUMINÁRIA HERMÉTICA TIPO LED DE 150W COM APROVAÇÃO DE ILUME/PMSP, INCLUSIVE CAIXA DE INSPEÇÃO DE ALVENARIA 40X40X40CM DE 1 TIJOLO COM TAMPA DE CONCRETO</t>
  </si>
  <si>
    <t>IN.09 -  POSTE DE AÇO GALVANIZADO, RETO, FLANGEADO, H=5M COM LUMINÁRIA HERMÉTICA TIPO LED DE 120W COM APROVAÇÃO DE ILUME/PMSP, INCLUSIVE CAIXA DE INSPEÇÃO DE ALVENARIA 40X40X40CM DE 1 TIJOLO COM TAMPA DE CONCRETO</t>
  </si>
  <si>
    <t>DEMOLIÇÕES - ENTRADA E DISTRIBUIÇÃO</t>
  </si>
  <si>
    <t>REMOÇÃO DE POSTE DE ENTRADA DE ENERGIA EM BAIXA TENSÃO - GALVANIZADO</t>
  </si>
  <si>
    <t>REMOÇÃO DE POSTE DE ENTRADA DE ENERGIA EM BAIXA TENSÃO - CONCRETO</t>
  </si>
  <si>
    <t>REMOÇÃO DE CAIXA DE ENTRADA DE ENERGIA EM BAIXA TENSÃO</t>
  </si>
  <si>
    <t>REMOÇÃO DE ARMAÇÃO TIPO BRAQUETE</t>
  </si>
  <si>
    <t>REMOÇÃO DE CABEÇOTE TIPO "TELESP"</t>
  </si>
  <si>
    <t>REMOÇÃO DE CAIXA DE ENTRADA DE TELEFONE TIPO "TELESP"</t>
  </si>
  <si>
    <t>REMOÇÃO DE PERFILADOS</t>
  </si>
  <si>
    <t>REMOÇÃO DE ELETRODUTOS EMBUTIDOS - ATÉ 2"</t>
  </si>
  <si>
    <t>REMOÇÃO DE ELETRODUTOS EMBUTIDOS - ACIMA DE 2"</t>
  </si>
  <si>
    <t>REMOÇÃO DE ELETRODUTOS APARENTES - ATÉ 2"</t>
  </si>
  <si>
    <t>REMOÇÃO DE ELETRODUTOS APARENTES - ACIMA DE 2"</t>
  </si>
  <si>
    <t>REMOÇÃO DE CABO EMBUTIDO - ATÉ 16MM2</t>
  </si>
  <si>
    <t>REMOÇÃO DE CABO EMBUTIDO - ACIMA DE 16MM2</t>
  </si>
  <si>
    <t>REMOÇÃO DE CABO APARENTE - ATÉ 16MM2</t>
  </si>
  <si>
    <t>REMOÇÃO DE CABO APARENTE - ACIMA DE 16MM2</t>
  </si>
  <si>
    <t>REMOÇÃO DE TERMINAIS OU CONECTORES DE PRESSÃO PARA CABOS</t>
  </si>
  <si>
    <t>REMOÇÃO DE SUPORTE-ISOLADOR TIPO ROLDANA</t>
  </si>
  <si>
    <t>DEMOLIÇÕES - CAIXAS E QUADROS</t>
  </si>
  <si>
    <t>REMOÇÃO DE ISOLADORES EM QUADROS ELÉTRICOS</t>
  </si>
  <si>
    <t>REMOÇÃO DE DISJUNTOR AUTOMÁTICO UNIPOLAR ATÉ 50A</t>
  </si>
  <si>
    <t>REMOÇÃO DE DISJUNTOR AUTOMÁTICO BIPOLAR ATÉ 50A</t>
  </si>
  <si>
    <t>REMOÇÃO DE DISJUNTOR AUTOMÁTICO TRIPOLAR ATÉ 50A</t>
  </si>
  <si>
    <t>REMOÇÃO DE CAIXA PARA FUSÍVEL OU TOMADA, INSTALADA EM PERFILADOS</t>
  </si>
  <si>
    <t>REMOÇÃO DE QUADRO DE DISTRIBUIÇÃO OU CAIXA DE PASSAGEM</t>
  </si>
  <si>
    <t>REMOÇÃO DE FUNDO DE QUADRO DE DISTRIBUIÇÃO OU CAIXA DE PASSAGEM</t>
  </si>
  <si>
    <t>REMOÇÃO DE TAMPA DE QUADRO DE DISTRIBUIÇÃO OU CAIXA DE PASSAGEM</t>
  </si>
  <si>
    <t>REMOÇÃO DE FECHADURA DE QUADRO DE DISTRIBUIÇÃO OU CAIXA DE PASSAGEM</t>
  </si>
  <si>
    <t>REMOÇÃO DE DISJUNTOR AUTOMÁTICO TIPO "QUICK-LAG"</t>
  </si>
  <si>
    <t>REMOÇÃO DE BASE EM CHAPA DE FERRO PARA DISJUNTOR TIPO "QUICK-LAG"</t>
  </si>
  <si>
    <t>REMOÇÃO DE CAPACITOR PARA CORREÇÃO DE FATOR DE POTÊNCIA</t>
  </si>
  <si>
    <t>REMOÇÃO DE CHAVE SECCIONADORA TIPO FACA - BASE DE MÁRMORE OU ARDÓSIA</t>
  </si>
  <si>
    <t>REMOÇÃO DE CHAVE SECCIONADORA OU BASE PARA FUSÍVEIS TIPO NH - UNIPOLAR</t>
  </si>
  <si>
    <t>REMOÇÃO DE CHAVE SECCIONADORA OU BASE PARA FUSÍVEIS TIPO NH - TRIPOLAR</t>
  </si>
  <si>
    <t>REMOÇÃO DE BASE PARA FUSÍVEIS TIPO "DIAZED"</t>
  </si>
  <si>
    <t>DEMOLIÇÕES - PONTOS E APARELHOS</t>
  </si>
  <si>
    <t>REMOÇÃO DE SOQUETE</t>
  </si>
  <si>
    <t>REMOÇÃO DE REATOR PARA LÂMPADA FLUORESCENTE</t>
  </si>
  <si>
    <t>REMOÇÃO DE LÂMPADA INCANDESCENTE OU FLUORESCENTE</t>
  </si>
  <si>
    <t>REMOÇÃO DE LÂMPADA DE VAPOR DE MERCÚRIO, SÓDIO OU MISTA</t>
  </si>
  <si>
    <t>REMOÇÃO DE PLACA DIFUSORA PARA LÂMPADA FLUORESCENTE</t>
  </si>
  <si>
    <t>REMOÇÃO DE INTERRUPTOR, TOMADA, BOTÃO DE CAMPAINHA OU CIGARRA</t>
  </si>
  <si>
    <t>REMOÇÃO DE REATOR PARA LÂMPADA HG/NA - EM CAIXA DE PASSAGEM</t>
  </si>
  <si>
    <t>REMOÇÃO DE REATOR PARA LÂMPADA HG/NA - EM POSTE</t>
  </si>
  <si>
    <t>REMOÇÃO DE LUMINÁRIA INTERNA PARA LÂMPADA INCANDESCENTE</t>
  </si>
  <si>
    <t>REMOÇÃO DE LUMINÁRIA INTERNA PARA LÂMPADA FLUORESCENTE</t>
  </si>
  <si>
    <t>REMOÇÃO DE LUMINÁRIA EXTERNA INSTALADA EM POSTE</t>
  </si>
  <si>
    <t>REMOÇÃO DE LUMINÁRIA EXTERNA INSTALADA EM BRAÇO DE FERRO</t>
  </si>
  <si>
    <t>REMOÇÃO DE LUMINÁRIA A PROVA DE TEMPO, GASES E VAPOR</t>
  </si>
  <si>
    <t>REMOÇÃO DE PROJETOR DE FACHADA</t>
  </si>
  <si>
    <t>REMOÇÃO DE PROJETOR DE JARDIM</t>
  </si>
  <si>
    <t>REMOÇÃO DE CRUZETA DE FERRO PARA FIXAÇÃO DE PROJETOR</t>
  </si>
  <si>
    <t>REMOÇÃO DE BRAÇO DE LUMINÁRIA</t>
  </si>
  <si>
    <t>REMOÇÃO DE LÂMPADA LED</t>
  </si>
  <si>
    <t>REMOÇÃO DE LÂMPADA LED TUBULAR</t>
  </si>
  <si>
    <t>DEMOLIÇÕES - PÁRA-RAIOS E OUTROS</t>
  </si>
  <si>
    <t>REMOÇÃO DE CAPTOR DE PÁRA-RAIOS - TIPO FRANKLIN</t>
  </si>
  <si>
    <t>REMOÇÃO DE CAPTOR DE PÁRA-RAIOS - RADIOATIVO</t>
  </si>
  <si>
    <t>REMOÇÃO DE CORDOALHA DE COBRE NÚ</t>
  </si>
  <si>
    <t>REMOÇÃO DE CABO DE COBRE NÚ, PARA ATERRAMENTO</t>
  </si>
  <si>
    <t>REMOÇÃO DE CONECTOR TIPO "SPLIT-BOLT"</t>
  </si>
  <si>
    <t>REMOÇÃO DE BASE E HASTE DE PÁRA-RAIOS</t>
  </si>
  <si>
    <t>REMOÇÃO DE CABO DE AÇO E ESTICADORES</t>
  </si>
  <si>
    <t>REMOÇÃO DE BRAÇADEIRA PARA 3 ESTAIS</t>
  </si>
  <si>
    <t>REMOÇÃO DE TUBO DE PROTEÇÃO PARA CORDOALHA, INCLUSIVE FIXAÇÕES</t>
  </si>
  <si>
    <t>REMOÇÃO DE AUTOMÁTICO DE BÓIA</t>
  </si>
  <si>
    <t>REMOÇÃO DE CONTACTOR MAGNÉTICO E RELÊS PARA QUADRO DE COMANDO</t>
  </si>
  <si>
    <t>REMOÇÃO DE POSTE DE FERRO, INCLUSIVE BASE DE FIXAÇÃO</t>
  </si>
  <si>
    <t>REMOÇÃO DE POSTE DE FERRO ENGASTADO NO SOLO</t>
  </si>
  <si>
    <t>REMOÇÃO DE POSTE DE CONCRETO EM REDE DE ENERGIA</t>
  </si>
  <si>
    <t>DEMOLIÇÕES - CABINE PRIMÁRIA</t>
  </si>
  <si>
    <t>REMOÇÃO DE ISOLADOR TIPO DISCO, INCLUSIVE GANCHO DE SUSTENTAÇÃO</t>
  </si>
  <si>
    <t>REMOÇÃO DE ISOLADOR TIPO CASTANHA, INCLUSIVE GANCHO DE SUSTENTAÇÃO</t>
  </si>
  <si>
    <t>REMOÇÃO DE ISOLADOR TIPO PINO PARA A.T. INCLUSIVE PINO</t>
  </si>
  <si>
    <t>REMOÇÃO DE ISOLADOR TIPO PEDESTAL PARA A.T.</t>
  </si>
  <si>
    <t>REMOÇÃO DE CRUZETA DE MADEIRA</t>
  </si>
  <si>
    <t>REMOÇÃO DE BUCHA DE PASSAGEM INTERNA/EXTERNA PARA A.T.</t>
  </si>
  <si>
    <t>REMOÇÃO DE CHAPA DE FERRO PARA BUCHA DE PASSAGEM</t>
  </si>
  <si>
    <t>REMOÇÃO DE VERGALHÃO DE COBRE 3/8"</t>
  </si>
  <si>
    <t>REMOÇÃO DE TERMINAL OU CONECTOR PARA VERGALHÃO DE COBRE</t>
  </si>
  <si>
    <t>REMOÇÃO DE CHAVE SECCIONADORA TRIPOLAR</t>
  </si>
  <si>
    <t>REMOÇÃO DE TRANSFORMADOR DE POTENCIAL</t>
  </si>
  <si>
    <t>REMOÇÃO DE DISJUNTOR A ÓLEO - VOL NORMAL OU REDUZIDO</t>
  </si>
  <si>
    <t>REMOÇÃO DE TRANSFORMADOR DE POTÊNCIA CLASSE 15KV</t>
  </si>
  <si>
    <t>REMOÇÃO DE CHAVE FUSÍVEL TIPO MATHEUS</t>
  </si>
  <si>
    <t>REMOÇÃO DE SUPORTE DE TRANSFORMADOR EM POSTE</t>
  </si>
  <si>
    <t>REMOÇÃO DE CABOS DE A.T. EM LINHA AÉREA ATÉ 35MM2</t>
  </si>
  <si>
    <t>REMOÇÃO DE PÁRA-RAIOS TIPO CRISTAL VALVE CLASSE 15KV</t>
  </si>
  <si>
    <t>REMOÇÃO DE CONTATORES E RELÊS EM GERAL</t>
  </si>
  <si>
    <t>REMOÇÃO DE MUFLA INTERNA UNIPOLAR/TRIPOLAR</t>
  </si>
  <si>
    <t>REMOÇÃO DE BUCHA DE PASSAGEM PARA NEUTRO - 1KV</t>
  </si>
  <si>
    <t>REMOÇÃO DE ÓLEO ISOLANTE DE TRANSFORMADOR OU DISJUNTOR</t>
  </si>
  <si>
    <t>REMOÇÃO DE SELA PARA CRUZETA DE MADEIRA</t>
  </si>
  <si>
    <t>REMOÇÃO DE FUSÍVEL EM ALTA TENSÃO TIPO "HH"</t>
  </si>
  <si>
    <t>REMOÇÃO DE ELO FUSÍVEL EM CHAVE TIPO MATHEUS</t>
  </si>
  <si>
    <t>REMOÇÃO DE RELÊ OU BOBINA - DISJUNTOR DE A.T.</t>
  </si>
  <si>
    <t>REMOÇÃO DE MUFLA EXTERNA UNIPOLAR / TRIPOLAR</t>
  </si>
  <si>
    <t>REMOÇÃO DE MUFLA INTERNA UNIPOLAR / TRIPOLAR</t>
  </si>
  <si>
    <t>RETIRADAS - ENTRADA E DISTRIBUIÇÃO</t>
  </si>
  <si>
    <t>RETIRADA DE POSTE DE ENTRADA DE ENERGIA EM BAIXA TENSÃO - GALVANIZADO</t>
  </si>
  <si>
    <t>RETIRADA DE POSTE DE ENTRADA DE ENERGIA EM BAIXA TENSÃO - CONCRETO</t>
  </si>
  <si>
    <t>RETIRADA DE CAIXA DE ENTRADA DE ENERGIA EM BAIXA TENSÃO</t>
  </si>
  <si>
    <t>RETIRADA DE ARMAÇÃO TIPO BRAQUETE</t>
  </si>
  <si>
    <t>RETIRADA DE CABEÇOTE TIPO "TELESP"</t>
  </si>
  <si>
    <t>RETIRADA DE CONDULETE</t>
  </si>
  <si>
    <t>RETIRADA DE PERFILADOS</t>
  </si>
  <si>
    <t>RETIRADA DE ELETRODUTOS APARENTES - ATÉ 2"</t>
  </si>
  <si>
    <t>RETIRADA DE ELETRODUTOS APARENTES - ACIMA DE 2"</t>
  </si>
  <si>
    <t>RETIRADA DE FIO EMBUTIDO - ATÉ 16MM2</t>
  </si>
  <si>
    <t>RETIRADA DE CABO EMBUTIDO - ACIMA DE 16MM2</t>
  </si>
  <si>
    <t>RETIRADA DE FIO APARENTE - ATÉ 16MM2</t>
  </si>
  <si>
    <t>RETIRADA DE CABO APARENTE - ACIMA DE 16MM2</t>
  </si>
  <si>
    <t>RETIRADA DE TERMINAIS OU CONECTORES DE PRESSÃO PARA CABOS</t>
  </si>
  <si>
    <t>RETIRADA DE SUPORTE-ISOLADOR TIPO ROLDANA</t>
  </si>
  <si>
    <t>RETIRADAS - CAIXAS E QUADROS</t>
  </si>
  <si>
    <t>RETIRADA DE BARRAMENTOS EM QUADROS ELÉTRICOS</t>
  </si>
  <si>
    <t>RETIRADA DE ISOLADORES EM QUADROS ELÉTRICOS</t>
  </si>
  <si>
    <t>RETIRADA DE DISJUNTOR AUTOMÁTICO UNIPOLAR ATÉ 50A</t>
  </si>
  <si>
    <t>RETIRADA DE DISJUNTOR AUTOMÁTICO BIPOLAR ATÉ 50A</t>
  </si>
  <si>
    <t>RETIRADA DE DISJUNTOR AUTOMÁTICO TRIPOLAR ATÉ 50A</t>
  </si>
  <si>
    <t>RETIRADA DE CAIXA PARA FUSÍVEL OU TOMADA, INSTALADA EM PERFILADOS</t>
  </si>
  <si>
    <t>RETIRADA DE QUADRO DE DISTRIBUIÇÃO OU CAIXA DE PASSAGEM</t>
  </si>
  <si>
    <t>RETIRADA DE FECHADURA DE QUADRO DE DISTRIBUIÇÃO OU CAIXA DE PASSAGEM</t>
  </si>
  <si>
    <t>RETIRADA DE DISJUNTOR AUTOMÁTICO TIPO "QUICK-LAG"</t>
  </si>
  <si>
    <t>RETIRADA DE BASE EM CHAPA DE FERRO, PARA DISJUNTOR TIPO "QUICK-LAG"</t>
  </si>
  <si>
    <t>RETIRADA DE CAPACITOR PARA CORREÇÃO DE FATOR DE POTÊNCIA</t>
  </si>
  <si>
    <t>RETIRADA DE CHAVE SECCIONADORA OU BASE PARA FUSÍVEIS TIPO NH UNIPOLAR</t>
  </si>
  <si>
    <t>RETIRADA DE CHAVE SECCIONADORA OU BASE PARA FUSÍVEIS TIPO NH TRIPOLAR</t>
  </si>
  <si>
    <t>RETIRADA DE BASE PARA FUSÍVEIS TIPO DIAZED</t>
  </si>
  <si>
    <t>RETIRADA DE BARRAMENTO DE COBRE</t>
  </si>
  <si>
    <t>RETIRADAS - PONTOS E APARELHOS</t>
  </si>
  <si>
    <t>RETIRADA DE SOQUETES EM LUMINÁRIAS</t>
  </si>
  <si>
    <t>RETIRADA DE REATOR EM LUMINÁRIA FLUORESCENTE</t>
  </si>
  <si>
    <t>RETIRADA DE LÂMPADA INCANDESCENTE OU FLUORESCENTE</t>
  </si>
  <si>
    <t>RETIRADA DE LÂMPADA VAPOR DE MERCÚRIO, SÓDIO OU MISTA</t>
  </si>
  <si>
    <t>RETIRADA DE PLACA DIFUSORA PARA LÂMPADA FLUORESCENTE</t>
  </si>
  <si>
    <t>RETIRADA DE LUMINÁRIA INTERNA PARA LÂMPADA INCANDESCENTE</t>
  </si>
  <si>
    <t>RETIRADA DE LUMINÁRIA INTERNA PARA LÂMPADA FLUORESCENTE</t>
  </si>
  <si>
    <t>RETIRADA DE LUMINÁRIA EXTERNA INSTALADA EM POSTE</t>
  </si>
  <si>
    <t>RETIRADA DE LUMINÁRIA EXTERNA INSTALADA EM BRAÇO DE FERRO</t>
  </si>
  <si>
    <t>RETIRADA DE LUMINÁRIA A PROVA DE TEMPO, GASES E VAPOR</t>
  </si>
  <si>
    <t>RETIRADA DE PROJETOR DE FACHADA</t>
  </si>
  <si>
    <t>RETIRADA DE PROJETOR DE JARDIM</t>
  </si>
  <si>
    <t>RETIRADA DE BRAÇO DE LUMINÁRIA</t>
  </si>
  <si>
    <t>RETIRADA DE LÂMPADA LED</t>
  </si>
  <si>
    <t>RETIRADA DE LÂMPADA LED TUBULAR</t>
  </si>
  <si>
    <t>RETIRADAS - PÁRA-RAIOS E OUTROS</t>
  </si>
  <si>
    <t>RETIRADA DE CORDOALHA DE COBRE NÚ</t>
  </si>
  <si>
    <t>RETIRADA DE CORDOALHA DE COBRE NÚ PARA ATERRAMENTO</t>
  </si>
  <si>
    <t>RETIRADA DE CONECTOR TIPO "SPLIT-BOLT"</t>
  </si>
  <si>
    <t>RETIRADA DE POSTE DE FERRO, INCLUSIVE BASE DE FIXAÇÃO</t>
  </si>
  <si>
    <t>RETIRADA DE POSTE DE FERRO ENGASTADO NO SOLO</t>
  </si>
  <si>
    <t>RETIRADA DE POSTE DE CONCRETO EM REDE DE ENERGIA</t>
  </si>
  <si>
    <t>RETIRADAS - CABINE PRIMÁRIA</t>
  </si>
  <si>
    <t>RETIRADA DE ISOLADOR TIPO DISCO INCLUSIVE GANCHO DE SUSTENTAÇÃO</t>
  </si>
  <si>
    <t>RETIRADA DE ISOLADOR TIPO CASTANHA INCLUSIVE GANCHO DE SUSTENTAÇÃO</t>
  </si>
  <si>
    <t>RETIRADA DE ISOLADOR TIPO PINO A.T. INCLUSIVE PINO</t>
  </si>
  <si>
    <t>RETIRADA DE ISOLADOR TIPO PEDESTAL PARA A.T.</t>
  </si>
  <si>
    <t>RETIRADA DE CRUZETA DE MADEIRA</t>
  </si>
  <si>
    <t>RETIRADA DE BUCHA DE PASSAGEM INTERNA/EXTERNA PARA A.T.</t>
  </si>
  <si>
    <t>RETIRADA DE CHAPA DE FERRO PARA BUCHA DE PASSAGEM</t>
  </si>
  <si>
    <t>RETIRADA DE VERGALHÃO DE COBRE 3/8"</t>
  </si>
  <si>
    <t>RETIRADA DE TERMINAL OU CONECTOR PARA VERGALHÃO DE COBRE</t>
  </si>
  <si>
    <t>RETIRADA DE CHAVE SECCIONADORA TRIPOLAR CLASSE 15 K.V.</t>
  </si>
  <si>
    <t>RETIRADA DE TRANSFORMADOR DE POTENCIAL</t>
  </si>
  <si>
    <t>RETIRADA DE DISJUNTOR A.T. DE VOL. NORMAL OU REDUZIDO DE ÓLEO</t>
  </si>
  <si>
    <t>RETIRADA DE TRANSFORMADOR DE POTÊNCIA CLASSE 15 KV</t>
  </si>
  <si>
    <t>RETIRADA DE CHAVE FUSÍVEL TIPO MATHEUS</t>
  </si>
  <si>
    <t>RETIRADA DE SUPORTE DE TRANSFORMADOR EM POSTE</t>
  </si>
  <si>
    <t>RETIRADA DE CABO DE A.T. EM LINHA AÉREA ATÉ 35MM2</t>
  </si>
  <si>
    <t>RETIRADA DE PÁRA-RAIO TIPO CRISTAL VALVE 15KV</t>
  </si>
  <si>
    <t>RETIRADA DE CONTATORES E RELÊS EM GERAL</t>
  </si>
  <si>
    <t>RETIRADA DE FUSÍVEL EM ALTA TENSÃO TIPO "HH"</t>
  </si>
  <si>
    <t>RETIRADA DE ELO FUSÍVEL EM CHAVE TIPO MATHEUS</t>
  </si>
  <si>
    <t>RECOLOCAÇÕES - ENTRADA E DISTRIBUIÇÃO</t>
  </si>
  <si>
    <t>RECOLOCAÇÃO DE POSTE DE ENTRADA DE ENERGIA EM BAIXA TENSÃO - GALVANIZADO</t>
  </si>
  <si>
    <t>RECOLOCAÇÃO DE POSTE DE ENTRADA DE ENERGIA EM BAIXA TENSÃO - CONCRETO</t>
  </si>
  <si>
    <t>RECOLOCAÇÃO DE CAIXA DE ENTRADA DE ENERGIA EM BAIXA TENSÃO</t>
  </si>
  <si>
    <t>RECOLOCAÇÃO DE ARMAÇÃO TIPO BRAQUETE</t>
  </si>
  <si>
    <t>RECOLOCAÇÃO DE CABEÇOTE TIPO "TELESP"</t>
  </si>
  <si>
    <t>RECOLOCAÇÃO DE CONDULETE</t>
  </si>
  <si>
    <t>RECOLOCAÇÃO DE PERFILADOS</t>
  </si>
  <si>
    <t>RECOLOCAÇÃO DE ELETRODUTOS APARENTES - ATÉ 2"</t>
  </si>
  <si>
    <t>RECOLOCAÇÃO DE ELETRODUTOS APARENTES - ACIMA DE 2"</t>
  </si>
  <si>
    <t>RECOLOCAÇÃO DE FIO EMBUTIDO - ATÉ 16MM2</t>
  </si>
  <si>
    <t>RECOLOCAÇÃO DE CABO EMBUTIDO - ACIMA DE 16MM2</t>
  </si>
  <si>
    <t>RECOLOCAÇÃO DE FIO APARENTE - ATÉ 16MM2</t>
  </si>
  <si>
    <t>RECOLOCAÇÃO DE CABO APARENTE - ACIMA DE 16MM2</t>
  </si>
  <si>
    <t>RECOLOCAÇÃO DE TERMINAIS OU CONECTORES DE PRESSÃO PARA CABOS</t>
  </si>
  <si>
    <t>RECOLOCAÇÃO DE SUPORTE-ISOLADOR TIPO ROLDANA</t>
  </si>
  <si>
    <t>RECOLOCAÇÕES - CAIXAS E QUADROS</t>
  </si>
  <si>
    <t>RECOLOCAÇÃO DE BARRAMENTOS EM QUADROS ELÉTRICOS</t>
  </si>
  <si>
    <t>RECOLOCAÇÃO DE ISOLADORES EM QUADROS ELÉTRICOS</t>
  </si>
  <si>
    <t>RECOLOCAÇÃO DE DISJUNTOR AUTOMÁTICO UNIPOLAR ATÉ 50A</t>
  </si>
  <si>
    <t>RECOLOCAÇÃO DE DISJUNTOR AUTOMÁTICO BIPOLAR ATÉ 50A</t>
  </si>
  <si>
    <t>RECOLOCAÇÃO DE DISJUNTOR AUTOMÁTICO TRIPOLAR ATÉ 50A</t>
  </si>
  <si>
    <t>RECOLOCAÇÃO DE CAIXA PARA FUSÍVEL OU TOMADA, INSTALADA EM PERFILADOS</t>
  </si>
  <si>
    <t>RECOLOCAÇÃO DE QUADRO DE DISTRIBUIÇÃO OU CAIXA DE PASSAGEM</t>
  </si>
  <si>
    <t>RECOLOCAÇÃO DE FECHADURA DE QUADRO DE DISTRIBUIÇÃO OU CAIXA DE PASSAGEM</t>
  </si>
  <si>
    <t>RECOLOCAÇÃO DE DISJUNTOR AUTOMÁTICO TIPO "QUICK-LAG"</t>
  </si>
  <si>
    <t>RECOLOCAÇÃO DE BASE EM CHAPA DE FERRO, PARA DISJUNTOR TIPO "QUICK-LAG"</t>
  </si>
  <si>
    <t>RECOLOCAÇÃO DE CAPACITOR PARA CORREÇÃO DE FATOR DE POTÊNCIA</t>
  </si>
  <si>
    <t>RECOLOCAÇÃO DE CHAVE SECCIONADA OU BASE PARA FUSÍVEL TIPO NH-UNIPOLAR</t>
  </si>
  <si>
    <t>RECOLOCAÇÃO DE CHAVE SECCIONADA OU BASE PARA FUSÍVEL TIPO NH-TRIPOLAR</t>
  </si>
  <si>
    <t>RECOLOCAÇÃO DE BASE DE FUSÍVEIS TIPO " DIAZED"</t>
  </si>
  <si>
    <t>RECOLOCAÇÃO DE BARRAMENTO DE COBRE</t>
  </si>
  <si>
    <t>RECOLOCAÇÕES - PONTOS E APARELHOS</t>
  </si>
  <si>
    <t>RECOLOCAÇÃO DE SOQUETES EM LUMINÁRIAS</t>
  </si>
  <si>
    <t>RECOLOCAÇÃO DE REATOR EM LUMINÁRIA FLUORESCENTE</t>
  </si>
  <si>
    <t>RECOLOCAÇÃO DE LÂMPADA FLUORESCENTE</t>
  </si>
  <si>
    <t>RECOLOCAÇÃO DE LÂMPADA VAPOR DE MERCÚRIO, SÓDIO OU MISTA</t>
  </si>
  <si>
    <t>RECOLOCAÇÃO DE PLACA DIFUSORA PARA LÂMPADA FLUORESCENTE</t>
  </si>
  <si>
    <t>RECOLOCAÇÃO DE LUMINÁRIA INTERNA PARA LÂMPADA FLUORESCENTE</t>
  </si>
  <si>
    <t>RECOLOCAÇÃO DE LUMINÁRIA EXTERNA INSTALADA EM POSTE</t>
  </si>
  <si>
    <t>RECOLOCAÇÃO DE LUMINÁRIA EXTERNA INSTALADA EM BRAÇO DE FERRO</t>
  </si>
  <si>
    <t>RECOLOCAÇÃO DE LUMINÁRIA A PROVA DE TEMPO, GASES E VAPOR</t>
  </si>
  <si>
    <t>RECOLOCAÇÃO DE PROJETOR DE FACHADA</t>
  </si>
  <si>
    <t>RECOLOCAÇÃO DE PROJETOR DE JARDIM</t>
  </si>
  <si>
    <t>RECOLOCAÇÃO DE BRAÇO DE LUMINÁRIA</t>
  </si>
  <si>
    <t>RECOLOCAÇÃO DE LÂMPADAS LED</t>
  </si>
  <si>
    <t>RECOLOCAÇÕES - PÁRA-RAIOS E OUTROS</t>
  </si>
  <si>
    <t>RECOLOCAÇÃO DE CORDOALHA DE COBRE NÚ</t>
  </si>
  <si>
    <t>RECOLOCAÇÃO CORDOALHA DE COBRE NÚ PARA ATERRAMENTO</t>
  </si>
  <si>
    <t>RECOLOCAÇÃO DE CONECTOR TIPO "SPLIT_BOLT"</t>
  </si>
  <si>
    <t>RECOLOCAÇÃO DE POSTE DE FERRO, INCLUSIVE BASE DE FIXAÇÃO</t>
  </si>
  <si>
    <t>RECOLOCAÇÃO DE POSTE DE FERRO ENGASTADO NO SOLO</t>
  </si>
  <si>
    <t>RECOLOCAÇÃO DE POSTE DE CONCRETO EM REDE DE ENERGIA</t>
  </si>
  <si>
    <t>RECOLOCAÇÕES - CABINES PRIMÁRIAS</t>
  </si>
  <si>
    <t>RECOLOCAÇÃO DE ISOLADOR TIPO DISCO INCLUSIVE GANCHO DE SUSTENTAÇÃO</t>
  </si>
  <si>
    <t>RECOLOCAÇÃO DE ISOLADOR TIPO CASTANHA INCLUSIVE GANCHO DE SUSTENTAÇÃO</t>
  </si>
  <si>
    <t>RECOLOCAÇÃO DE ISOLADOR TIPO PINO PARA A.T. INCLUSIVE PINO</t>
  </si>
  <si>
    <t>RECOLOCAÇÃO DE ISOLADOR TIPO PEDESTAL PARA A.T.</t>
  </si>
  <si>
    <t>RECOLOCAÇÃO DE CRUZETA DE MADEIRA</t>
  </si>
  <si>
    <t>RECOLOCAÇÃO DE BUCHA DE PASSAGEM INTERNA/EXTERNA PARA A.T.</t>
  </si>
  <si>
    <t>RECOLOCAÇÃO DE CHAPA DE FERRO PARA BUCHA DE PASSAGEM</t>
  </si>
  <si>
    <t>RECOLOCAÇÃO DE VERGALHÃO DE COBRE 3/8"</t>
  </si>
  <si>
    <t>RECOLOCAÇÃO DE TERMINAL OU CONECTOR PARA VERGALHÃO DE COBRE</t>
  </si>
  <si>
    <t>RECOLOCAÇÃO DE CHAVE SECCIONADORA TRIPOLAR CLASSE 15KV</t>
  </si>
  <si>
    <t>RECOLOCAÇÃO DE TRANSFORMADOR DE POTENCIAL</t>
  </si>
  <si>
    <t>RECOLOCAÇÃO DE DISJUNTOR A.T. DE VOLUME NORMAL OU REDUZIDO DE ÓLEO</t>
  </si>
  <si>
    <t>RECOLOCAÇÃO DE TRANSFORMADOR DE POTÊNCIA CLASSE 15KV</t>
  </si>
  <si>
    <t>RECOLOCAÇÃO DE CHAVE FUSÍVEL TIPO MATHEUS</t>
  </si>
  <si>
    <t>RECOLOCAÇÃO DE SUPORTE DE TRANSFORMADOR EM POSTE</t>
  </si>
  <si>
    <t>RECOLOCAÇÃO DE CABO DE A.T. EM LINHA AÉREA ATÉ 35MM2</t>
  </si>
  <si>
    <t>RECOLOCAÇÃO DE PÁRA-RAIO TIPO CRISTAL VALVE 15KV</t>
  </si>
  <si>
    <t>RECOLOCAÇÃO DE CONTATORES E RELÊS EM GERAL</t>
  </si>
  <si>
    <t>RECOLOCAÇÃO DE FUSÍVEL EM ALTA TENSÃO TIPO "HH"</t>
  </si>
  <si>
    <t>RECOLOCAÇÃO DE ELO FUSÍVEL EM CHAVE TIPO MATHEUS</t>
  </si>
  <si>
    <t>SERVIÇOS PARCIAIS - ENTRADA E DISTRIBUIÇÃO</t>
  </si>
  <si>
    <t>POSTE DE ENTRADA DE ENERGIA, DUPLO "T" - 7,5M/200DAN</t>
  </si>
  <si>
    <t>POSTE DE ENTRADA DE ENERGIA, DUPLO "T" - 7,5M/300DAN</t>
  </si>
  <si>
    <t>FORNECIMENTO E INSTALAÇÃO DE POSTE EM CONCRETO COM ALTURA LIVRE DE 18M, 1000DAN, ENGASTADO</t>
  </si>
  <si>
    <t>TERMINAL OU CONECTOR DE PRESSÃO - PARA FIO ATÉ 6MM2</t>
  </si>
  <si>
    <t>TERMINAL OU CONECTOR DE PRESSÃO - PARA CABO 10MM2</t>
  </si>
  <si>
    <t>TERMINAL OU CONECTOR DE PRESSÃO - PARA CABO 16MM2</t>
  </si>
  <si>
    <t>TERMINAL OU CONECTOR DE PRESSÃO - PARA CABO 25MM2</t>
  </si>
  <si>
    <t>TERMINAL OU CONECTOR DE PRESSÃO - PARA CABO 35MM2</t>
  </si>
  <si>
    <t>TERMINAL OU CONECTOR DE PRESSÃO - PARA CABO 50MM2</t>
  </si>
  <si>
    <t>TERMINAL OU CONECTOR DE PRESSÃO - PARA CABO 70MM2</t>
  </si>
  <si>
    <t>TERMINAL OU CONECTOR DE PRESSÃO - PARA CABO 95MM2</t>
  </si>
  <si>
    <t>TERMINAL OU CONECTOR DE PRESSÃO - PARA CABO 120MM2</t>
  </si>
  <si>
    <t>TERMINAL OU CONECTOR DE PRESSÃO - PARA CABO 150MM2</t>
  </si>
  <si>
    <t>TERMINAL OU CONECTOR DE PRESSÃO - PARA CABO 185MM2</t>
  </si>
  <si>
    <t>TERMINAL OU CONECTOR DE PRESSÃO - PARA CABO 240MM2</t>
  </si>
  <si>
    <t>TERMINAL OU CONECTOR DE PRESSÃO - PARA CABO 300MM2</t>
  </si>
  <si>
    <t>SERVIÇOS PARCIAIS - PONTOS E APARELHOS</t>
  </si>
  <si>
    <t>INTERRUPTOR SIMPLES - 1 TECLA</t>
  </si>
  <si>
    <t>INTERRUPTOR SIMPLES - 2 TECLAS</t>
  </si>
  <si>
    <t>INTERRUPTOR SIMPLES - 3 TECLAS</t>
  </si>
  <si>
    <t>INTERRUPTOR SIMPLES BIPOLAR - 1 TECLA</t>
  </si>
  <si>
    <t>INTERRUPTOR PARALELO - 1 TECLA</t>
  </si>
  <si>
    <t>ESPELHO PLÁSTICO - 3"X3"</t>
  </si>
  <si>
    <t>ESPELHO PLÁSTICO - 4"X2"</t>
  </si>
  <si>
    <t>ESPELHO PLÁSTICO - 4"X4"</t>
  </si>
  <si>
    <t>TOMADA SIMPLES DE EMBUTIR - 110/220V</t>
  </si>
  <si>
    <t>TOMADA SIMPLES DE EMBUTIR - PARA PISO</t>
  </si>
  <si>
    <t>TOMADA 3P+T 30A - 440V</t>
  </si>
  <si>
    <t>TOMADA 3P+T 32A - 600/690V TIPO INDUSTRIAL</t>
  </si>
  <si>
    <t>TOMADA 3P+T 63A - 600/690V TIPO INDUSTRIAL</t>
  </si>
  <si>
    <t>BOTÃO PARA CAMPAINHA - USO AO TEMPO</t>
  </si>
  <si>
    <t>CIGARRA DE SOBREPOR, TIPO COLEGIAL</t>
  </si>
  <si>
    <t>TOMADA SIMPLES, 2P+T, 20A</t>
  </si>
  <si>
    <t>SOQUETE ANTIVIBRATÓRIO PARA LÂMPADA FLUORESCENTE SEM PORTA-STARTER</t>
  </si>
  <si>
    <t>IGNITOR PARA PARTIDA LÂMPADA VAPOR SÓDIO ALTA PRESSÃO ATÉ 400W</t>
  </si>
  <si>
    <t>REATOR DUPLO PARA LÂMPADA FLUORESCENTE PARTIDA RÁPIDA, ALTO F.POTÊNCIA - 110-220V/2X20W</t>
  </si>
  <si>
    <t>REATOR PARA LÂMPADA VAPOR DE SÓDIO ALTA PRESSÃO - 220V/70W</t>
  </si>
  <si>
    <t>REATOR PARA LÂMPADA VAPOR DE SÓDIO ALTA PRESSÃO - 220V/150W</t>
  </si>
  <si>
    <t>REATOR PARA LÂMPADA VAPOR DE SÓDIO ALTA PRESSÃO - 220V/250W</t>
  </si>
  <si>
    <t>REATOR PARA LÂMPADA VAPOR DE SÓDIO ALTA PRESSÃO - 220V/400W</t>
  </si>
  <si>
    <t>INVERSOR FOTOVOLTÁICO SAÍDA TRIFÁSICA - 15 KW - ENTRADA ATÉ 1000 VCC - EFICIÊNCIA MÍNIMA 95%</t>
  </si>
  <si>
    <t>INVERSOR FOTOVOLTÁICO SAÍDA TRIFÁSICA - 10 KW -  ENTRADA ATÉ 600 VCC - EFICIÊNCIA MÍNIMA 95%</t>
  </si>
  <si>
    <t>LÂMPADA FLUORESCENTE - 20W</t>
  </si>
  <si>
    <t>LÂMPADA FLUORESCENTE - 110W TIPO HO</t>
  </si>
  <si>
    <t>LÂMPADA VAPOR DE SÓDIO ALTA PRESSÃO - 70W</t>
  </si>
  <si>
    <t>LÂMPADA VAPOR DE SÓDIO ALTA PRESSÃO - 150W</t>
  </si>
  <si>
    <t>LÂMPADA VAPOR DE SÓDIO ALTA PRESSÃO - 250W</t>
  </si>
  <si>
    <t>LÂMPADA VAPOR DE SÓDIO ALTA PRESSÃO - 400W</t>
  </si>
  <si>
    <t>LÂMPADA DE HALOGÊNIO - 110V/220V/300W</t>
  </si>
  <si>
    <t>LÂMPADA DE HALOGÊNIO - 220V/1000W</t>
  </si>
  <si>
    <t>LÂMPADA DE LED (BULBO) SOQUETE E-27/ E-40 - 40W</t>
  </si>
  <si>
    <t>LÂMPADA DE LED (BULBO) SOQUETE E-27/ E-40 - 70W</t>
  </si>
  <si>
    <t>LÂMPADA DE LED TUBULAR T8 - 9/10W</t>
  </si>
  <si>
    <t>LÂMPADA DE LED TUBULAR T8 - 18/20W</t>
  </si>
  <si>
    <t>LÂMPADA DE LED BULBO 10W - SOQUETE E-27</t>
  </si>
  <si>
    <t>MÓDULO FOTOVOLTÁICO (PAINEL) POLICRISTALINO - 270 W - TENSÃO MÁX. 1000 VCC - EFICIÊNCIA MÍN. 15%</t>
  </si>
  <si>
    <t>LÂMPADA DE LED (BULBO) SOQUETE E-27/E-40 - 100W</t>
  </si>
  <si>
    <t>LÂMPADA DE LED (BULBO) SOQUETE E-27/E-40 - 150W</t>
  </si>
  <si>
    <t>PLUG 3P+T 30A - 440V</t>
  </si>
  <si>
    <t>PLUG 3P+T 32A - 600/690V - TIPO INDUSTRIAL</t>
  </si>
  <si>
    <t>PLUG 3P+T 63A - 600/690V - TIPO INDUSTRIAL</t>
  </si>
  <si>
    <t>PLUG P/ TOMADA ATÉ 20A (2P+T, 20A - 250V)</t>
  </si>
  <si>
    <t>PLUG PARA TELEFONE - PADRÃO RJ11</t>
  </si>
  <si>
    <t>INTERRUPTOR COM VARIADOR DE LUMINOSIDADE 110/ 220 V - 127V/ 500W</t>
  </si>
  <si>
    <t>INTERRUPTOR PARALELO BIPOLAR 1 TECLA</t>
  </si>
  <si>
    <t>SERVIÇOS PARCIAIS - PÁRA-RAIOS E OUTROS</t>
  </si>
  <si>
    <t>COLOCAÇÃO DE ARAME GUIA #14 DE AÇO GALVANIZADO EM ELETRODUTO</t>
  </si>
  <si>
    <t>SENSOR DE PRESENÇA COM FOTOCÉLULA, TENSÃO 127/220 V (BIVOLT)</t>
  </si>
  <si>
    <t>FOTOCELULA SOLAR-RELÊ FOTOELÉTRICO CAPACIDADE - 1000W</t>
  </si>
  <si>
    <t>BASE E ESTAIS PARA HASTE DE PÁRA-RAIOS</t>
  </si>
  <si>
    <t>CAPTOR TIPO TERMINAL AÉREO, H=600 MM OU BANDEIRA MÓVEL, GALVANIZADO</t>
  </si>
  <si>
    <t>TERMINAL AÉREO EM AÇO GALVANIZADO COM BASE DE FIXAÇÃO H=30CM</t>
  </si>
  <si>
    <t>SUPORTE PARA FIXAÇÃO DE CABO EM TELHA ONDULADA</t>
  </si>
  <si>
    <t>CRUZETA DE FERRO GALVANIZADO PARA 3 PROJETORES</t>
  </si>
  <si>
    <t>BRAÇO P/ LUMINÁRIA EM TUBO FERRO GALVANIZADO 1"X1M</t>
  </si>
  <si>
    <t>IN.09 - POSTE DE AÇO GALVANIZADO, TIPO RETO FLANGEADO H=5M</t>
  </si>
  <si>
    <t>IN.09 - POSTE DE AÇO GALVANIZADO, TIPO RETO FLANGEADO H=7M</t>
  </si>
  <si>
    <t>POSTE DE AÇO GALVANIZADO, TIPO CURVO SIMPLES  H=7M</t>
  </si>
  <si>
    <t>POSTE DE AÇO GALVANIZADO, TIPO CURVO DUPLO H=7M</t>
  </si>
  <si>
    <t>POSTE DE AÇO GALVANIZADO, TIPO RETO H=9M</t>
  </si>
  <si>
    <t>POSTE DE AÇO GALVANIZADO, TIPO RETO H=10M</t>
  </si>
  <si>
    <t>CONECTOR TIPO PRENSA CABO EM ALUMÍNIO - 3/8"</t>
  </si>
  <si>
    <t>CONECTOR TIPO PRENSA-CABO EM ALUMÍNIO - 1/2"</t>
  </si>
  <si>
    <t>CONECTOR TIPO PRENSA-CABO EM ALUMÍNIO - 3/4"</t>
  </si>
  <si>
    <t>CONECTOR TIPO PRENSA-CABO EM ALUMÍNIO - 1"</t>
  </si>
  <si>
    <t>SUPORTE SIMPLES COM ROLDANA, PARA DESCIDA DE PÁRA-RAIOS</t>
  </si>
  <si>
    <t>CONECTOR TIPO "SPLIT-BOLT" - PARA CABO DE 16MM2</t>
  </si>
  <si>
    <t>CONECTOR TIPO "SPLIT-BOLT" - PARA CABO DE 35MM2</t>
  </si>
  <si>
    <t>HASTE "COPPERWELD"- 5/8"X3,OOM</t>
  </si>
  <si>
    <t>CONECTOR PARA HASTE "COPPERWELD"</t>
  </si>
  <si>
    <t>CONECTOR TIPO "SPLIT-BOLT" - PARA CABO DE 300,0MM2</t>
  </si>
  <si>
    <t>HASTE "COPPERWELD " - 3/4"X3,00M</t>
  </si>
  <si>
    <t>SERVIÇOS PARCIAIS - ELETROFERRAGENS E ACESSÓRIOS</t>
  </si>
  <si>
    <t>BUCHA E ARRUELA RÍGIDA PESADA EM ZAMAK - 1/2"</t>
  </si>
  <si>
    <t>BUCHA E ARRUELA RÍGIDA PESADA EM ZAMAK - 3/4"</t>
  </si>
  <si>
    <t>BRAÇADEIRA DE AÇO GALVANIZADO - 1/2"</t>
  </si>
  <si>
    <t>BRAÇADEIRA DE AÇO GALVANIZADO - 3"</t>
  </si>
  <si>
    <t>SUPORTE P/ PERFILADO 100X38MM GE</t>
  </si>
  <si>
    <t>SUPORTE CURTO PARA LUMINÁRIA 100X38MM GE</t>
  </si>
  <si>
    <t>SUPORTE LONGO PARA LUMINÁRIA 165X38MM GE</t>
  </si>
  <si>
    <t>EMENDA INTERNA P/ PERFILADO 38X38 "1" GE</t>
  </si>
  <si>
    <t>EMENDA INTERNA P/ PEFILADO 38X38 "T" GE</t>
  </si>
  <si>
    <t>CAIXA DE DERIVAÇÃO P/ PERFILADO 38X38 TP "C" GE - CHAPA 14</t>
  </si>
  <si>
    <t>CAIXA DE DERIVAÇÃO P/ PERFILADO 38X38 TP "L" GE - CHAPA 14</t>
  </si>
  <si>
    <t>CAIXA DE DERIVAÇÃO P/ PERFILADO 38X76 TP "E" GE - CHAPA 14</t>
  </si>
  <si>
    <t>CAIXA DE DERIVAÇÃO P/ PERFILADO 38X76 TP "C" GE - CHAPA 14</t>
  </si>
  <si>
    <t>CAIXA DE DERIVAÇÃO P/ PERFILADO 38X76 TP "L" GE - CHAPA 14</t>
  </si>
  <si>
    <t>CAIXA DE DERIVAÇÃO P/ PERFILADO 38X76 TP "T" GE - CHAPA 14</t>
  </si>
  <si>
    <t>CAIXA EM ALUMÍNIO P/ TOMADA FIXAÇÃO EM PERFILADO</t>
  </si>
  <si>
    <t>SAÍDA PARA ELETRODUTO EM PERFILADO 3/4" GE</t>
  </si>
  <si>
    <t>VERGALHÃO DE AÇO C/ ROSCA TOTAL 5/16" GE</t>
  </si>
  <si>
    <t>REATORES</t>
  </si>
  <si>
    <t>REATOR PARA LÂMPADA VAPOR METÁLICO - 70W/ 220V</t>
  </si>
  <si>
    <t>REATOR PARA LÂMPADA VAPOR METÁLICO - 150W/ 220V</t>
  </si>
  <si>
    <t>REATOR DE LÂMPADA VAPOR METÁLICO - 250W/ 220V</t>
  </si>
  <si>
    <t>REATOR PARA LÂMPADA VAPOR METÁLICO - 400W/ 220V</t>
  </si>
  <si>
    <t>REATOR ELETRÔNICO AFP 127V P/ LÂMPADA FLUORESCENTE - 1 X 28W</t>
  </si>
  <si>
    <t>REATOR ELETRÔNICO AFP 127V P/ LÂMPADA FLUORESCENTE - 2 X 28W</t>
  </si>
  <si>
    <t>REATOR ELETRÔNICO FLUORESCENTE DUPLO AFP - 2X16W - 127/220V</t>
  </si>
  <si>
    <t>REATOR ELETRÔNICO FLUORESCENTE DUPLO AFP - 2X32W - 127/220V</t>
  </si>
  <si>
    <t>REATOR ELETRÔNICO FLUORESCENTE SIMPLES AFP 1X54W - 220V</t>
  </si>
  <si>
    <t>REATOR ELETRÔNICO FLUORESCENTE DUPLO AFP 2X54W - 220V</t>
  </si>
  <si>
    <t>LÂMPADA VAPOR METÁLICO - 70W</t>
  </si>
  <si>
    <t>LÂMPADA VAPOR METÁLICO - 150W</t>
  </si>
  <si>
    <t>LÂMPADA VAPOR METÁLICO - 250W</t>
  </si>
  <si>
    <t>LÂMPADA VAPOR METÁLICO - 400W</t>
  </si>
  <si>
    <t>LÂMPADA COMPACTA MINI-FLUORESCENTE COM REATOR E SOQUETE INCORPORADOS - 25W</t>
  </si>
  <si>
    <t>LÂMPADA FLUORESCENTE - 14W</t>
  </si>
  <si>
    <t>LÂMPADA FLUORESCENTE 16W</t>
  </si>
  <si>
    <t>LÂMPADA FLUORESCENTE 32W</t>
  </si>
  <si>
    <t>LÂMPADA FLUORESCENTE - 28W</t>
  </si>
  <si>
    <t>TOMADAS</t>
  </si>
  <si>
    <t>TOMADA RJ 45 PARA INFORMÁTICA COM PLACA</t>
  </si>
  <si>
    <t>TOMADA PARA TELEFONE PADRÃO RJ11 COM PLACA/ ESPELHO</t>
  </si>
  <si>
    <t>REDE LÓGICA</t>
  </si>
  <si>
    <t>CERTIFICAÇÃO DE REDE LÓGICA - ATÉ 50 PONTOS</t>
  </si>
  <si>
    <t>GL</t>
  </si>
  <si>
    <t>CERTIFICAÇÃO DE REDE LÓGICA - EXCEDENTE 50 PONTOS</t>
  </si>
  <si>
    <t>PTO</t>
  </si>
  <si>
    <t>RACK 8U'S COM VENTILAÇÃO, BANDEJA FIXA E RÉGUA DE TOMADAS - INSTALADO</t>
  </si>
  <si>
    <t>PATCH PAINEL - 24 PORTAS - INSTALADO</t>
  </si>
  <si>
    <t>SWITCH - 24 PORTAS - INSTALADO</t>
  </si>
  <si>
    <t>GUIA ORGANIZADORA DE CABOS 19" - 1V - INSTALADA</t>
  </si>
  <si>
    <t>PATCH CORD RJ45 - 1,5M</t>
  </si>
  <si>
    <t>PATCH CORD RJ45 - 2,5M</t>
  </si>
  <si>
    <t>CABO UTP - CATEGORIA 4 E 5 PARES</t>
  </si>
  <si>
    <t>CABO UTP - CAT 6 - 4 PARES</t>
  </si>
  <si>
    <t>CRIMPAGEM DE CABOS COM CONECTOR RJ</t>
  </si>
  <si>
    <t>FORNECIMENTO DE AR CONDICIONADO A FRIO, TIPO SPLIT PAREDE-INVERTER COM CAPACIDADE DE 9.000 BTUS/H</t>
  </si>
  <si>
    <t>FORNECIMENTO DE AR CONDICIONADO A FRIO, TIPO SPLIT PAREDE-INVERTER COM CAPACIDADE DE 36.000 BTUS/H</t>
  </si>
  <si>
    <t>FORNECIMENTO DE AR CONDICIONADO A FRIO, TIPO SPLIT PISO TETO COM CAPACIDADE DE 24.000 BTUS/H</t>
  </si>
  <si>
    <t>INST.HIDRO-SANITARIAS</t>
  </si>
  <si>
    <t>ALIMENTAÇÃO PREDIAL DE ÁGUA E GÁS</t>
  </si>
  <si>
    <t>HD.01 - CAVALETE DE ENTRADA - 3/4"</t>
  </si>
  <si>
    <t>HD.02 - CAVALETE DE ENTRADA - 1"</t>
  </si>
  <si>
    <t>HD.04 - CAVALETE DE ENTRADA - 1 1/2"</t>
  </si>
  <si>
    <t>HIDRÔMETRO UNIJATO, DN 1/2", VAZÃO NOMINAL DE 1,5 M3/H, RELOJOARIA INCLINADA E CLASSE B</t>
  </si>
  <si>
    <t>HIDRÔMETRO MULTIJATO, DN 1 1/2", VAZÃO NOMINAL DE 20 M3/H, RELOJOARIA INCLINADA E CLASSE B</t>
  </si>
  <si>
    <t>HIDRÔMETRO UNIJATO, DN 3/4", VAZÃO NOMINAL DE 5 M3/H, RELOJOARIA INCLINADA E CLASSE B</t>
  </si>
  <si>
    <t>HV.09 - ABRIGO PARA CAVALETE ENTRADA, D=3/4" OU 1" EM ALVENARIA REVESTIDA</t>
  </si>
  <si>
    <t>HV.10 - ABRIGO PARA CAVALETE ENTRADA, D=1 1/4", D=1 1/2"OU 2" EM ALVENARIA REVESTIDA</t>
  </si>
  <si>
    <t>PROTEÇÃO ANTICORROSIVA PARA TUBULAÇÃO ENTERRADA</t>
  </si>
  <si>
    <t>ENVELOPAMENTO DE TUBULAÇÃO ENTERRADA, COM CONCRETO</t>
  </si>
  <si>
    <t>CAVALETE DE ENTRADA QUÁDRUPLO GALVANIZADO - 3/4"</t>
  </si>
  <si>
    <t>CAVALETE DE ENTRADA SEXTUPLO GALVANIZADO - 3/4"</t>
  </si>
  <si>
    <t>RESERVAÇÃO DE ÁGUA</t>
  </si>
  <si>
    <t>CAIXA D'ÁGUA DE FIBRA DE VIDRO - 1000 LITROS</t>
  </si>
  <si>
    <t>CAIXA D'ÁGUA DE FIBRA DE VIDRO - 1500 LITROS</t>
  </si>
  <si>
    <t>HD.21 - RESERVATÓRIO DE POLIETILENO 5000 LITROS</t>
  </si>
  <si>
    <t>HD.21 - RSERVATÓRIO   DE POLIETILENO 10.000 LITROS</t>
  </si>
  <si>
    <t>HD.21 - RESERVATÓRIO  DE POLIETILENO 15.000 LITROS</t>
  </si>
  <si>
    <t>HD.21 - RESERVATÓRIO  DE POLIETILENO 310 LITROS</t>
  </si>
  <si>
    <t>HD.21 - RESERVATÓRIO  DE POLIETILENO 500 LITROS</t>
  </si>
  <si>
    <t>HD.21 - RESERVATÓRIO  DE POLIETILENO 1.000 LITROS</t>
  </si>
  <si>
    <t xml:space="preserve"> RESERVATÓRIO  DE POLIETILENO 2.000 LITROS</t>
  </si>
  <si>
    <t>ANÉIS PRÉ-MOLDADOS EM CONCRETO ARMADO P/ RESERVATÓRIO DE ÁGUA D=2,50M</t>
  </si>
  <si>
    <t>RESERVATÓRIO  DE POLIETILENO 2.500 LITROS</t>
  </si>
  <si>
    <t>LAJE PRÉ-MOLDADA D=2,50M E=8CM PARA RESERVATÓRIO</t>
  </si>
  <si>
    <t>LAJE PRÉ-MOLDADA D=2,50M E=15CM PARA RESERVATÓRIO</t>
  </si>
  <si>
    <t>TUBO DE AÇO GALVANIZADO, CLASSE LEVE I (LINHA ÁGUA) - 3/4"</t>
  </si>
  <si>
    <t>TUBO DE AÇO GALVANIZADO, CLASSE LEVE I (LINHA ÁGUA) - 1"</t>
  </si>
  <si>
    <t>TUBO DE AÇO GALVANIZADO, CLASSE LEVE I (LINHA ÁGUA) - 1 1/2"</t>
  </si>
  <si>
    <t>TUBO DE AÇO GALVANIZADO, CLASSE LEVE I (LINHA ÁGUA) - 2"</t>
  </si>
  <si>
    <t>TUBO DE PVC RÍGIDO, SOLDÁVEL (LINHA ÁGUA) - 25MM (3/4")</t>
  </si>
  <si>
    <t>TUBO DE PVC RÍGIDO, SOLDÁVEL (LINHA ÁGUA) - 32MM (1")</t>
  </si>
  <si>
    <t>TUBO DE PVC RÍGIDO, SOLDÁVEL (LINHA ÁGUA) - 50MM (1 1/2")</t>
  </si>
  <si>
    <t>TUBO DE PVC RÍGIDO, SOLDÁVEL (LINHA ÁGUA) - 60MM (2")</t>
  </si>
  <si>
    <t>REGISTRO DE GAVETA, METAL AMARELO - 3/4"</t>
  </si>
  <si>
    <t>REGISTRO DE GAVETA, METAL AMARELO - 1"</t>
  </si>
  <si>
    <t>REGISTRO DE GAVETA, METAL AMARELO - 1 1/2"</t>
  </si>
  <si>
    <t>REGISTRO DE GAVETA, METAL AMARELO - 2"</t>
  </si>
  <si>
    <t>TORNEIRA DE BÓIA, DE LATÃO - 3/4"</t>
  </si>
  <si>
    <t>TORNEIRA DE BÓIA, DE LATÃO - 1"</t>
  </si>
  <si>
    <t>TORNEIRA DE BÓIA, DE LATÃO - 1 1/2"</t>
  </si>
  <si>
    <t>TORNEIRA DE BÓIA, DE LATÃO - 2"</t>
  </si>
  <si>
    <t>INSTALAÇÃO ELEVATÓRIA</t>
  </si>
  <si>
    <t>CONJUNTO MOTOR-BOMBA - ATÉ 1/2HP</t>
  </si>
  <si>
    <t>CONJUNTO MOTOR-BOMBA - ATÉ 3/4HP</t>
  </si>
  <si>
    <t>CONJUNTO MOTOR-BOMBA - ATÉ 1HP</t>
  </si>
  <si>
    <t>CONJUNTO MOTOR-BOMBA - ATÉ 2HP</t>
  </si>
  <si>
    <t>CONJUNTO MOTOR-BOMBA - ATÉ 3HP</t>
  </si>
  <si>
    <t>CONJUNTO MOTOR-BOMBA - ATÉ 4HP</t>
  </si>
  <si>
    <t>CONJUNTO MOTOR-BOMBA - ATÉ 5HP</t>
  </si>
  <si>
    <t>CONJUNTO MOTOR-BOMBA 80M3/H, 20MCA, 7,5CV, 3500RPM, 220/380V, TRIFÁSICO</t>
  </si>
  <si>
    <t>CONJUNTO MOTOR-BOMBA 112M3/H, 20MCA, 10CV, 3500RPM, 220/380V, TRIFÁSICO</t>
  </si>
  <si>
    <t>CONJUNTO MOTOR-BOMBA 160M3/H, 20MCA, 15CV, 1750RPM, 220/380V, TRIFÁSICO</t>
  </si>
  <si>
    <t>CONJUNTO MOTOR-BOMBA 240M3/H, 20MCA, 20CV, 1750RPM, 220/380V, TRIFÁSICO</t>
  </si>
  <si>
    <t>CONJUNTO MOTOR-BOMBA 270M3/H, 20MCA, 25CV, 1750RPM, 220/380V, TRIFÁSICO</t>
  </si>
  <si>
    <t>TUBO DE AÇO-CARBONO GALVANIZADO, CL.MÉDIA (DIN2440) - 1" (RECALQUE)</t>
  </si>
  <si>
    <t>TUBO DE AÇO-CARBONO GALVANIZADO, CL.MÉDIA (DIN2440) - 1 1/2" (SUCÇÃO)</t>
  </si>
  <si>
    <t>VÁLVULA DE RETENÇÃO HORIZONTAL - 1"</t>
  </si>
  <si>
    <t>VÁLVULA DE RETENÇÃO HORIZONTAL - 1 1/2"</t>
  </si>
  <si>
    <t>VÁLVULA DE RETENÇÃO HORIZONTAL - 2"</t>
  </si>
  <si>
    <t>VÁLVULA DE RETENÇÃO HORIZONTAL - 2 1/2"</t>
  </si>
  <si>
    <t>VÁLVULA DE RETENÇÃO HORIZONTAL - 3"</t>
  </si>
  <si>
    <t>VÁLVULA DE RETENÇÃO HORIZONTAL - 4"</t>
  </si>
  <si>
    <t>VÁLVULA DE RETENÇÃO VERTICAL - 1"</t>
  </si>
  <si>
    <t>VÁLVULA DE RETENÇÃO VERTICAL - 1 1/4"</t>
  </si>
  <si>
    <t>VÁLVULA DE RETENÇÃO VERTICAL - 1 1/2"</t>
  </si>
  <si>
    <t>VÁLVULA DE RETENÇÃO VERTICAL - 2"</t>
  </si>
  <si>
    <t>VÁLVULA DE RETENÇÃO VERTICAL - 2 1/2"</t>
  </si>
  <si>
    <t>VÁLVULA DE RETENÇÃO VERTICAL - 3"</t>
  </si>
  <si>
    <t>VÁLVULA DE RETENÇÃO VERTICAL - 4"</t>
  </si>
  <si>
    <t>REDE DE ÁGUA FRIA - TUBULAÇÃO</t>
  </si>
  <si>
    <t>TUBO DE AÇO GALVANIZADO, CLASSE LEVE I (LINHA ÁGUA) - 1 1/4"</t>
  </si>
  <si>
    <t>TUBO DE AÇO GALVANIZADO, CLASSE LEVE I (LINHA ÁGUA) - 2 1/2"</t>
  </si>
  <si>
    <t>TUBO DE AÇO GALVANIZADO, CLASSE LEVE I (LINHA ÁGUA) - 3"</t>
  </si>
  <si>
    <t>TUBO DE AÇO GALVANIZADO, CLASSE LEVE I (LINHA ÁGUA) - 4"</t>
  </si>
  <si>
    <t>TUBO DE PVC RÍGIDO, SOLDÁVEL (LINHA ÁGUA) - 40MM (1 1/4")</t>
  </si>
  <si>
    <t>TUBO DE PVC RÍGIDO, SOLDÁVEL (LINHA ÁGUA) - 75MM (2 1/2")</t>
  </si>
  <si>
    <t>TUBO DE PVC RÍGIDO, SOLDÁVEL (LINHA ÁGUA) - 85MM (3")</t>
  </si>
  <si>
    <t>TUBO DE PVC RÍGIDO, SOLDÁVEL (LINHA ÁGUA) - 110MM (4")</t>
  </si>
  <si>
    <t>TUBO DE PVC PBA, CLASSE 15, COM ANEL - 50MM</t>
  </si>
  <si>
    <t>TUBO DE PVC PBA, CLASSE 15, COM ANEL - 75MM</t>
  </si>
  <si>
    <t>TUBO DE PVC PBA, CLASSE 15, COM ANEL - 100MM</t>
  </si>
  <si>
    <t>TUBO DE PVC PBA, CLASSE 20, COM ANEL - 50MM</t>
  </si>
  <si>
    <t>TUBO DE PVC PBA, CLASSE 20, COM ANEL - 75MM</t>
  </si>
  <si>
    <t>TUBO DE PVC PBA, CLASSE 20, COM ANEL - 100MM</t>
  </si>
  <si>
    <t>REDE DE ÁGUA FRIA - ACESSÓRIOS</t>
  </si>
  <si>
    <t>REGISTRO DE GAVETA, METAL AMARELO - 1 1/4"</t>
  </si>
  <si>
    <t>REGISTRO DE GAVETA, METAL AMARELO - 2 1/2"</t>
  </si>
  <si>
    <t>REGISTRO DE GAVETA, METAL AMARELO - 3"</t>
  </si>
  <si>
    <t>REGISTRO DE GAVETA, METAL AMARELO - 4"</t>
  </si>
  <si>
    <t>REGISTRO DE GAVETA, METAL CROMADO - 3/4"</t>
  </si>
  <si>
    <t>REGISTRO DE GAVETA, METAL CROMADO - 1"</t>
  </si>
  <si>
    <t>REGISTRO DE GAVETA, METAL CROMADO - 1 1/4"</t>
  </si>
  <si>
    <t>REGISTRO DE GAVETA, METAL CROMADO - 1 1/2"</t>
  </si>
  <si>
    <t>REGISTRO DE PRESSÃO, METAL AMARELO - 1/2"</t>
  </si>
  <si>
    <t>REGISTRO DE PRESSÃO, METAL AMARELO - 3/4"</t>
  </si>
  <si>
    <t>REGISTRO DE PRESSÃO, METAL CROMADO - 3/4"</t>
  </si>
  <si>
    <t>REGISTRO GLOBO COM ADAPTADOR E TAMPA - 2 1/2"</t>
  </si>
  <si>
    <t>REDE DE ÁGUA QUENTE</t>
  </si>
  <si>
    <t>TUBO DE COBRE SEM COSTURA, CLASSE EL - 1/2"</t>
  </si>
  <si>
    <t>TUBO DE COBRE SEM COSTURA, CLASSE EL - 3/4"</t>
  </si>
  <si>
    <t>TUBO DE COBRE SEM COSTURA, CLASSE EL - 1"</t>
  </si>
  <si>
    <t>TUBO DE COBRE SEM COSTURA, CLASSE EL - 1 1/4"</t>
  </si>
  <si>
    <t>TUBO DE COBRE SEM COSTURA, CLASSE EL - 1 1/2"</t>
  </si>
  <si>
    <t>TUBO DE COBRE SEM COSTURA, CLASSE A - 1/2"</t>
  </si>
  <si>
    <t>TUBO DE COBRE SEM COSTURA, CLASSE A 3/4"</t>
  </si>
  <si>
    <t>TUBO DE COBRE SEM COSTURA, CLASSE A 1"</t>
  </si>
  <si>
    <t>TUBO DE COBRE SEM COSTURA, CLASSE A 1 1/4"</t>
  </si>
  <si>
    <t>TUBO DE COBRE SEM COSTURA, CLASSE A 1 1/2"</t>
  </si>
  <si>
    <t>TUBO DE COBRE SEM COSTURA, CLASSE A - 2"</t>
  </si>
  <si>
    <t>TUBO DE COBRE SEM COSTURA, CLASSE A - 2 1/2"</t>
  </si>
  <si>
    <t>TUBO DE COBRE SEM COSTURA, CLASSE E - 2"</t>
  </si>
  <si>
    <t>TUBO DE COBRE SEM COSTURA, CLASSE E - 2 1/2"</t>
  </si>
  <si>
    <t>TUBO DE CPVC, SOLDÁVEL (LINHA ÁGUA) - 22MM (7/8")</t>
  </si>
  <si>
    <t>REDE DE GÁS</t>
  </si>
  <si>
    <t>TUBO PRETO DE AÇO-CARBONO, CLASSE SCH-40 - 3/4"</t>
  </si>
  <si>
    <t>TUBO PRETO DE AÇO-CARBONO, CLASSE SCH-40 - 1"</t>
  </si>
  <si>
    <t>TUBO PRETO DE AÇO-CARBONO, CLASSE SCH-40 - 1 1/4"</t>
  </si>
  <si>
    <t>TUBO PRETO DE AÇO-CARBONO, CLASSE SCH-40 - 1 1/2"</t>
  </si>
  <si>
    <t>VÁLVULA ESFÉRICA MONOBLOCO EM LATÃO, 3/4" NPT</t>
  </si>
  <si>
    <t>HV.04 - ABRIGO PARA GÁS EM BLOCO DE CONCRETO APARENTE PARA 2 BOTIJÕES</t>
  </si>
  <si>
    <t>HV.11 - ABRIGO PARA GÁS EM ALVENARIA REVESTIDA PARA 2 BOTIJÕES</t>
  </si>
  <si>
    <t>HV.13 - ABRIGO PARA GÁS EM BLOCOS DE CONCRETO APARENTE PARA 2 CILINDROS</t>
  </si>
  <si>
    <t>HV.14 - ABRIGO PARA GÁS EM BLOCO DE CONCRETO APARENTE PARA 4 CILINDROS</t>
  </si>
  <si>
    <t>HV.15 - ABRIGO PARA GÁS EM BLOCO DE CONCRETO APARENTE PARA 6 CILINDROS</t>
  </si>
  <si>
    <t>HV.17 - ABRIGO PARA GÁS EM TIJOLO APARENTE PARA 4 CILINDROS</t>
  </si>
  <si>
    <t>HV.18 - ABRIGO PARA GÁS EM TIJOLO APARENTE PARA 6 CILINDROS</t>
  </si>
  <si>
    <t>HV.19 - ABRIGO PARA GÁS EM ALVENARIA REVESTIDA PARA 2 CILINDROS</t>
  </si>
  <si>
    <t>HV.20- ABRIGO PARA GÁS EM ALVENARIA REVESTIDA PARA 4 CILINDROS</t>
  </si>
  <si>
    <t>HV.21 - ABRIGO PARA GÁS EM ALVENARIA REVESTIDA PARA 6 CILINDROS</t>
  </si>
  <si>
    <t>HD.10 - INSTALAÇÃO PARA 2 BOTIJÕES GLP 13KG, EXCLUSIVE ABRIGO</t>
  </si>
  <si>
    <t>HD.11 - INSTALAÇÃO PARA 2 CILINDROS GLP 45 KG, EXCLUSIVE ABRIGO</t>
  </si>
  <si>
    <t>HD.12 - INSTALAÇÃO PARA 4 CILINDRO GLP 45KG, EXCLUSIVE ABRIGO</t>
  </si>
  <si>
    <t>HD.13  - INSTALAÇÃO PARA 6 CILINDROS GLP 45KG, EXCLUSIVE ABRIGO</t>
  </si>
  <si>
    <t>BOTIJÃO DE GÁS DE 13KG COM CARGA</t>
  </si>
  <si>
    <t>CILINDRO DE G.L.P. DE 45KG COM CARGA</t>
  </si>
  <si>
    <t>CAIXA COM COLETOR DE ÁGUA (SIFÃO) PARA REDE DE GÁS</t>
  </si>
  <si>
    <t>REDE DE PREVENÇÃO E COMBATE A INCÊNDIOS</t>
  </si>
  <si>
    <t>TUBO DE AÇO-CARBONO GALVANIZADO, CLASSE MÉDIA (DIN2440) - 2 1/2"</t>
  </si>
  <si>
    <t>TUBO DE AÇO-CARBONO GALVANIZADO, CLASSE MÉDIA (DIN2440) - 3"</t>
  </si>
  <si>
    <t>TUBO DE AÇO-CARBONO GALVANIZADO, CLASSE MÉDIA (DIN2440) - 4"</t>
  </si>
  <si>
    <t>TUBO DE AÇO-CARBONO GALVANIZADO, CLASSE MÉDIA (DIN2440) - 6"</t>
  </si>
  <si>
    <t>RECALQUE DE PASSEIO COM UNIÃO ENGATE RÁPIDO - REGISTRO TIPO GLOBO 2 1/2"</t>
  </si>
  <si>
    <t>HIDRANTE COM UNIÃO DE ENGATE RÁPIDO - REGISTRO TIPO GLOBO 2 1/2"</t>
  </si>
  <si>
    <t>ABRIGO DE EMBUTIR PARA HIDRANTE E MANGUEIRA - CHAPA DE AÇO N.20</t>
  </si>
  <si>
    <t>MANGUEIRA DE INCÊNDIO COM UNIÃO DE ENGATE RÁPIDO, 15M - 1 1/2"</t>
  </si>
  <si>
    <t>MANGUEIRA DE INCÊNDIO COM UNIÃO DE ENGATE RÁPIDO, 30M - 1 1/2"</t>
  </si>
  <si>
    <t>MANGUEIRA DE INCÊNDIO COM UNIÃO DE ENGATE RÁPIDO, 30M - 2 1/2"</t>
  </si>
  <si>
    <t>ESGUICHO DE INCÊNDIO COM ENGATE RÁPIDO - 1 1/2"X1/2"</t>
  </si>
  <si>
    <t>EXTINTOR DE INCÊNDIO COM CARGA DE GÁS CARBÔNICO (CO2) - 4KG</t>
  </si>
  <si>
    <t>EXTINTOR DE INCÊNDIO COM CARGA DE GÁS CARBÔNICO (CO2) - 6KG</t>
  </si>
  <si>
    <t>EXTINTOR DE INCÊNDIO COM CARGA DE GÁS CARBÔNICO (CO2) - 10KG</t>
  </si>
  <si>
    <t>EXTINTOR DE INCÊNDIO COM CARGA DE ÁGUA PRESSURIZADA - 10L</t>
  </si>
  <si>
    <t>EXTINTOR DE INCÊNDIO COM CARGA DE ESPUMA QUÍMICA - 9L</t>
  </si>
  <si>
    <t>EXTINTOR DE INCÊNDIO COM CARGA DE PÓ QUÍMICO SECO - 4KG</t>
  </si>
  <si>
    <t>EXTINTOR DE INCÊNDIO COM CARGA DE PÓ QUÍMICO SECO - 8KG</t>
  </si>
  <si>
    <t>EXTINTOR DE INCÊNDIO COM CARGA DE PÓ QUÍMICO SECO - 12KG</t>
  </si>
  <si>
    <t>SETA PARA HIDRANTE/EXTINTOR DE INCÊNDIO</t>
  </si>
  <si>
    <t>SPRINKLER COM RESPOSTA PADRÃO BULBO VERMELHO</t>
  </si>
  <si>
    <t>REDE DE ESGOTO SANITÁRIO - TUBULAÇÃO</t>
  </si>
  <si>
    <t>TUBO DE FERRO FUNDIDO PARA ESGOTO, LINHA SMU - 50MM</t>
  </si>
  <si>
    <t>TUBO DE FERRO FUNDIDO PARA ESGOTO, LINHA SMU - 75MM</t>
  </si>
  <si>
    <t>TUBO DE FERRO FUNDIDO PARA ESGOTO, LINHA SMU - 100MM</t>
  </si>
  <si>
    <t>TUBO DE FERRO FUNDIDO PARA ESGOTO, LINHA SMU - 150MM</t>
  </si>
  <si>
    <t>TUBO DE PVC RÍGIDO, PONTA E BOLSA (LINHA ESGOTO) - 40MM (1 1/2")</t>
  </si>
  <si>
    <t>TUBO DE PVC RÍGIDO, PONTA E BOLSA (LINHA ESGOTO) - 50MM (2")</t>
  </si>
  <si>
    <t>TUBO DE PVC RÍGIDO, PONTA E BOLSA (LINHA ESGOTO) - 75MM (3")</t>
  </si>
  <si>
    <t>TUBO DE PVC RÍGIDO, PONTA E BOLSA (LINHA ESGOTO) - 100MM (4")</t>
  </si>
  <si>
    <t>TUBO DE PVC RÍGIDO, PONTA E BOLSA (LINHA ESGOTO) - 150MM (6")</t>
  </si>
  <si>
    <t>TUBO DE PVC RÍGIDO, PONTA E BOLSA (LINHA ESGOTO) - 200MM (8")</t>
  </si>
  <si>
    <t>REDE DE ESGOTO SANITÁRIO - ACESSÓRIOS</t>
  </si>
  <si>
    <t>RALO SECO DE PVC RÍGIDO, COM SAÍDA SOLDADA DE 40MM - DIÂMETRO 100MM</t>
  </si>
  <si>
    <t>CAIXA SIFONADA DE PVC RÍGIDO - 100X150MM</t>
  </si>
  <si>
    <t>CAIXA SIFONADA DE PVC RÍGIDO - 150X150MM</t>
  </si>
  <si>
    <t>CAIXA SIFONADA DE PVC RÍGIDO 250X230X75MM</t>
  </si>
  <si>
    <t>RALO SECO DE FERRO FUNDIDO, COM SAÍDA VERTICAL (SMU) - DIÂMETRO 100MM</t>
  </si>
  <si>
    <t>CAIXA DE GORDURA COM CESTO DE LIMPEZA EM PVC 100MM - TIGRE OU SIMILAR</t>
  </si>
  <si>
    <t>CAIXA DE GORDURA, ALVENARIA DE TIJOLOS MACIÇOS COMUNS - 60X60CM</t>
  </si>
  <si>
    <t>FOSSA SÉPTICA EM ANÉIS DE CONCRETO, PARA 10 PESSOAS - 1,40 X 1,20M</t>
  </si>
  <si>
    <t>FOSSA SÉPTICA EM ANÉIS DE CONCRETO, PARA 20 PESSOAS - 1,40 X 1,70M</t>
  </si>
  <si>
    <t>FOSSA SÉPTICA EM ANÉIS DE CONCRETO, PARA 100 PESSOAS - 2,40 X 2,50M</t>
  </si>
  <si>
    <t>FOSSA SÉPTICA EM ANÉIS DE CONCRETO, PARA 140 PESSOAS - 2,40 X 3,50M</t>
  </si>
  <si>
    <t>SUMIDOURO, DIÂMETRO INTERNO 2,00M - POÇO ABSORVENTE</t>
  </si>
  <si>
    <t>SUMIDOURO, DIÂMETRO INTERNO 2,00M - TAMPÃO DE CONCRETO</t>
  </si>
  <si>
    <t>FILTRO ANAERÓBICO D=3,00M H=2,00M</t>
  </si>
  <si>
    <t>ANEL DE CONCRETO D=2,00 H=0,50M</t>
  </si>
  <si>
    <t>ANEL DE CONCRETO D=3,00 H=0,50M</t>
  </si>
  <si>
    <t>INSTALAÇÃO DE TERMINAL DE VENTILAÇÃO - 100 MM</t>
  </si>
  <si>
    <t>INSTALAÇÃO DE TERMINAL DE VENTILAÇÃO - 75 MM</t>
  </si>
  <si>
    <t>REDE DE ÁGUAS PLUVIAIS - CAPTAÇÃO</t>
  </si>
  <si>
    <t>CALHA EM CHAPA DE AÇO GALVANIZADO N.24 - DESENVOLVIMENTO 33CM</t>
  </si>
  <si>
    <t>CALHA EM CHAPA DE AÇO GALVANIZADO N.24 - DESENVOLVIMENTO 50CM</t>
  </si>
  <si>
    <t>CALHA EM CHAPA DE AÇO GALVANIZADO N.24 - DESENVOLVIMENTO 100CM</t>
  </si>
  <si>
    <t>CALHA EM ALUMÍNIO - ESP. 0,8MM - DESENVOLVIMENTO 50CM</t>
  </si>
  <si>
    <t>CALHA EM ALUMÍNIO - ESP. 0,8MM - DESENVOLVIMENTO 100CM</t>
  </si>
  <si>
    <t>CALHA EM ALUMÍNIO ESP. 1,0MM - DESENVOLVIMENTO 50CM</t>
  </si>
  <si>
    <t>CALHA EM ALUMÍNIO ESP. 1,0MM - DESENVOLVIMENTO 100CM</t>
  </si>
  <si>
    <t>CALHA EM PVC COM 125 ≤ DIÂM. ≤ 150MM</t>
  </si>
  <si>
    <t>RUFO EM CHAPA DE AÇO GALVANIZADO N.24 - DESENVOLVIMENTO 16CM</t>
  </si>
  <si>
    <t>RUFO EM CHAPA DE AÇO GALVANIZADO N.24 - DESENVOLVIMENTO 25CM</t>
  </si>
  <si>
    <t>RUFO EM CHAPA DE AÇO GALVANIZADO N.24 - DESENVOLVIMENTO 33CM</t>
  </si>
  <si>
    <t>RUFO EM CHAPA DE AÇO GALVANIZADO N.24 - DESENVOLVIMENTO 50CM</t>
  </si>
  <si>
    <t>RUFO EM CHAPA DE AÇO GALVANIZADO N.24 - DESENVOLVIMENTO 100CM</t>
  </si>
  <si>
    <t>RUFO EM CHAPA DE AÇO GALVANIZADO N.24 - DESENVOLVIMENTO 130CM</t>
  </si>
  <si>
    <t>RUFO EM CHAPA DE AÇO GALVANIZADO N.24 - DESENVOLVIMENTO 140 CM</t>
  </si>
  <si>
    <t>HC.10 - CANALETA DE CONCRETO, TIPO GUIA E SARJETA - SECÇÃO 15X40CM</t>
  </si>
  <si>
    <t>HC.11 - CANALETA DE CONCRETO, TIPO GUIA E SARJETA - SECÇÃO 15X50CM</t>
  </si>
  <si>
    <t>HC.01 - CANALETA DE CONCRETO DE A.P.P/TAMPA/GRELHA DE CONCRETO OU FERRO L=30CM</t>
  </si>
  <si>
    <t>HC.02 - CANALETA DE CONCRETO DE A.P.P/TAMPA/GRELHA DE CONCRETO OU FERRO L=40CM</t>
  </si>
  <si>
    <t>CANALETA MEIA CANA EM CONCRETO D=30CM</t>
  </si>
  <si>
    <t>CANALETA MEIA CANA EM CONCRETO D=40CM</t>
  </si>
  <si>
    <t>HV.24 - CANALETA DE ALVENARIA PARA GRELHA DE FERRO  L=20CM</t>
  </si>
  <si>
    <t>HV.22 - CANALETA DE ALVENARIA PARA GRELHA OU TAMPA DE CONCRETO  L=30CM</t>
  </si>
  <si>
    <t>HV.23 - CANALETA DE ALVENARIA PARA GRELHA OU TAMPA DE CONCRETO  L=40CM</t>
  </si>
  <si>
    <t>CANTONEIRA DE FERRO 1"X1"X1/8" PARA APOIO E CHUMBAMENTO DAS GRELHAS DE FERRO</t>
  </si>
  <si>
    <t>HC.05 - GRELHA DE CONCRETO PARA CANALETA - L=30CM - SEM PASSAGEM DE VEÍCULOS</t>
  </si>
  <si>
    <t>HP.02 - GRELHA DE FERRO PERFILADO PARA CANALETA - L=30CM</t>
  </si>
  <si>
    <t>HP.03 - GRELHA DE FERRO PERFILADO PARA CANALETA - L=40CM</t>
  </si>
  <si>
    <t>HP.04 - GRELHA DE FERRO PERFILADO PARA CANALETA - L=50CM</t>
  </si>
  <si>
    <t>HC.03 - TAMPA DE CONCRETO PARA CANALETA DE A.P.L=0,30M</t>
  </si>
  <si>
    <t>HC.04 - TAMPA DE CONCRETO PARA CANALETA DE A.P.L=0,40M</t>
  </si>
  <si>
    <t>GRELHA DE CONCRETO PARA CANALETA - L=30CM - COM PASSAGEM DE VEÍCULOS</t>
  </si>
  <si>
    <t>REDE DE ÁGUAS PLUVIAIS - TUBULAÇÃO</t>
  </si>
  <si>
    <t>CONDUTOR EM TUBO DE FERRO FUNDIDO PARA ESGOTO, LINHA SMU - 50MM</t>
  </si>
  <si>
    <t>CONDUTOR EM TUBO DE FERRO FUNDIDO PARA ESGOTO, LINHA SMU - 75MM</t>
  </si>
  <si>
    <t>CONDUTOR EM TUBO DE FERRO FUNDIDO PARA ESGOTO, LINHA SMU - 100MM</t>
  </si>
  <si>
    <t>CONDUTOR EM TUBO DE FERRO FUNDIDO PARA ESGOTO, LINHA SMU - 150MM</t>
  </si>
  <si>
    <t>CONDUTOR EM TUBO DE PVC RÍGIDO, PONTA E BOLSA - 50MM (2")</t>
  </si>
  <si>
    <t>CONDUTOR EM TUBO DE PVC RÍGIDO, PONTA E BOLSA - 75MM (3")</t>
  </si>
  <si>
    <t>CONDUTOR EM TUBO DE PVC RÍGIDO, PONTA E BOLSA - 100MM (4")</t>
  </si>
  <si>
    <t>CONDUTOR EM TUBO DE PVC RÍGIDO, PONTA E BOLSA - 150MM (6")</t>
  </si>
  <si>
    <t>CONDUTOR EM TUBO DE PVC RÍGIDO, PONTA E BOLSA - 200MM (8")</t>
  </si>
  <si>
    <t>GRELHA HEMISFÉRICA DE FERRO FUNDIDO - 75MM</t>
  </si>
  <si>
    <t>GRELHA HEMISFÉRICA DE FERRO FUNDIDO - 100MM</t>
  </si>
  <si>
    <t>GRELHA HEMISFÉRICA DE FERRO FUNDIDO - 150MM</t>
  </si>
  <si>
    <t>CURVA DE FERRO FUNDIDO, LINHA SMU (LIGAÇÃO REDE-CONDUTOR) - 50MM</t>
  </si>
  <si>
    <t>CURVA DE FERRO FUNDIDO, LINHA SMU (LIGAÇÃO REDE-CONDUTOR) - 75MM</t>
  </si>
  <si>
    <t>CURVA DE FERRO FUNDIDO, LINHA SMU (LIGAÇÃO REDE-CONDUTOR) - 100MM</t>
  </si>
  <si>
    <t>CURVA DE FERRO FUNDIDO, LINHA SMU (LIGAÇÃO REDE-CONDUTOR) - 150MM</t>
  </si>
  <si>
    <t>LIGAÇÃO PARA DESPEJO LIVRE EM SARJETAS, COM TUBO DE FERRO FUNDIDO SMU - 100MM</t>
  </si>
  <si>
    <t>APARELHOS SANITÁRIOS E EQUIPAMENTOS</t>
  </si>
  <si>
    <t>BACIA SANITÁRIA SIFONADA, DE LOUÇA BRANCA</t>
  </si>
  <si>
    <t>BACIA SANITÁRIA COM CAIXA ACOPLADA DE LOUÇA BRANCA</t>
  </si>
  <si>
    <t>BACIA SANITÁRIA INFANTIL SIFONADA, DE LOUÇA BRANCA</t>
  </si>
  <si>
    <t>BACIA SANITÁRIA ALTEADA PARA PORTADORES DE DEFICIÊNCIA FÍSICA</t>
  </si>
  <si>
    <t>LAVATÓRIO DE LOUÇA BRANCA, SEM COLUNA, CAPACIDADE MÍNIMA 5L, EXCLUSIVE TORNEIRA</t>
  </si>
  <si>
    <t>LAVATÓRIO DE LOUÇA INDIVIDUAL PARA PORTADORES DE DEFICIÊNCIA FÍSICA</t>
  </si>
  <si>
    <t>LAVATÓRIO OVAL DE EMBUTIR, LOUÇA BRANCA - EXCLUSIVE TORNEIRA</t>
  </si>
  <si>
    <t>HX.01 - LAVATÓRIO E BEBEDOURO DE CHAPA AÇO INOX CHAPA 18 - EXCLUSIVE TORNEIRA</t>
  </si>
  <si>
    <t>MICTÓRIO INDIVIDUAL DE LOUÇA BRANCA, TIPO BACIA - DE CENTRO</t>
  </si>
  <si>
    <t>MICTÓRIO INDIVIDUAL DE LOUÇA, PARA DEFICIENTE</t>
  </si>
  <si>
    <t>HX.02 - MICTÓRIO COLETIVO DE AÇO INOXIDÁVEL - COMPRIMENTO 0/2000MM</t>
  </si>
  <si>
    <t>CONJUNTO ANTIVANDALISMO PARA MICTÓRIO FORMADO  POR VÁLVULA DE FECHAMENTO AUTOMÁTICO E RABICHO DE METAL</t>
  </si>
  <si>
    <t>TANQUE DE LOUÇA BRANCA, SEM COLUNA, CAPACIDADE MÍNIMA 30L, EXCLUSIVE TORNEIRA</t>
  </si>
  <si>
    <t>CUBA SIMPLES DE AÇO INOXIDÁVEL CHAPA 20 - 500X400X200MM</t>
  </si>
  <si>
    <t>CUBA SIMPLES DE AÇO INOXIDÁVEL CHAPA 20 - 560X335X150MM</t>
  </si>
  <si>
    <t>CUBA SIMPLES DE AÇO INOXIDÁVEL CHAPA 20 - 500X400X250MM</t>
  </si>
  <si>
    <t>CUBA SIMPLES DE AÇO INOXIDÁVEL CHAPA 20 - 500X400X150MM</t>
  </si>
  <si>
    <t>CUBA DUPLA DE AÇO INOXIDÁVEL CHAPA 20 - 700X400X150MM</t>
  </si>
  <si>
    <t>CUBA DUPLA DE AÇO INOXIDÁVEL CHAPA 20 - 1020X400X200MM</t>
  </si>
  <si>
    <t>TANQUE DE PANELA EM AÇO INOXIDÁVEL CHAPA 18  - 600X500X400MM</t>
  </si>
  <si>
    <t>HX.04 - TANQUE DE PANELA EM AÇO INOXIDÁVEL CHAPA 18 - 600X800X300MM</t>
  </si>
  <si>
    <t>TANQUE DE PANELA EM AÇO INOXIDÁVEL - 600X500X500MM</t>
  </si>
  <si>
    <t>CUBA DE FIBRA DE VIDRO 600 X 500 X 200MM</t>
  </si>
  <si>
    <t>TANQUE PARA LAVA PÉS</t>
  </si>
  <si>
    <t>BEBEDOURO ELÉTRICO COM SISTEMA DE REFRIGERAÇÃO E DUAS SAÍDAS - 40L</t>
  </si>
  <si>
    <t>BEBEDOURO ELÉTRICO COM SISTEMA DE REFRIGERAÇÃO E DUAS SAÍDAS - 80L</t>
  </si>
  <si>
    <t>FILTRO TIPO CUNO OU SIMILAR COM ELEMENTO FILTRANTE CEL./CARVAO/CEL. 180 L/H</t>
  </si>
  <si>
    <t>METAIS SANITÁRIOS E ACESSÓRIOS</t>
  </si>
  <si>
    <t>TORNEIRA DE PRESSÃO PARA USO GERAL, METAL CROMADO - 1/2"</t>
  </si>
  <si>
    <t>TORNEIRA DE PRESSÃO PARA USO GERAL, METAL CROMADO - 3/4"</t>
  </si>
  <si>
    <t>TORNEIRA DE PRESSÃO PARA PIA, COM CORPO LONGO E AERADOR - 3/4"</t>
  </si>
  <si>
    <t>TORNEIRA CLÍNICA DE MESA - 12 CM - 1/2"</t>
  </si>
  <si>
    <t>TORNEIRA DE MESA COM ACIONAMENTO MANUAL E FECHAMENTO AUTOMÁTICO</t>
  </si>
  <si>
    <t>TORNEIRA ELETRÔNICA DE MESA, COM SENSOR E ACIONAMENTO ELÉTRICO</t>
  </si>
  <si>
    <t>BICA ALTA ARTICULÁVEL DE MESA - 1/2"</t>
  </si>
  <si>
    <t>MISTURADOR DE PAREDE PARA PIA, COM BICA MÓVEL TIPO LONGA E AERADOR - 3/4"</t>
  </si>
  <si>
    <t>REGISTRO REGULADOR DE VAZÃO - 1/2"</t>
  </si>
  <si>
    <t>TORNEIRA DE PAREDE ANTIVANDALISMO</t>
  </si>
  <si>
    <t>TORNEIRA DE ACIONAMENTO RESTRITO DE PAREDE</t>
  </si>
  <si>
    <t>TORNEIRA ELÉTRICA AUTOMÁTICA, COM CORPO EM PVC CROMADO - 220V</t>
  </si>
  <si>
    <t>VÁLVULA DE ACIONAMENTO HIDRO-MECÂNICO POR PEDAL</t>
  </si>
  <si>
    <t>VÁLVULA DE DESCARGA - 1.1/2"</t>
  </si>
  <si>
    <t>VÁLVULA DE DESCARGA COM DUPLO ACIONAMENTO</t>
  </si>
  <si>
    <t>VÁLVULA DE DESCARGA EXTERNA COM ALAVANCA - 1 1/4"</t>
  </si>
  <si>
    <t>ACABAMENTO ANTIVANDALISMO PARA VÁLVULA DE DESCARGA</t>
  </si>
  <si>
    <t>VÁLVULA DE FECHAMENTO AUTOMÁTICO PARA CHUVEIRO ELÉTRICO</t>
  </si>
  <si>
    <t>VÁLVULA DE FECHAMENTO AUTOMÁTICO PARA DUCHA DE ÁGUA FRIA OU PRÉ-MISTURADA</t>
  </si>
  <si>
    <t>VÁLVULA DE FECHAMENTO AUTOMÁTICO PARA CHUVEIRO DE AQUECEDOR DE ACUMULAÇÃO</t>
  </si>
  <si>
    <t>VÁLVULA FLUXIVEL PARA MICTÓRIO COM ACIONAMENTO MANUAL E FECHAMENTO AUTOMÁTICO</t>
  </si>
  <si>
    <t>REGISTRO DE ESFERA VS SOLDÁVEL , PVC - 1"</t>
  </si>
  <si>
    <t>CHUVEIRO FIXO DE METAL CROMADO - CRIVO COM DIÂMETRO DE NO MÍNIMO 6CM</t>
  </si>
  <si>
    <t>CHUVEIRO ELÉTRICO AUTOMÁTICO, CORPO EM PVC CROMADO - 220V-2800/4400W</t>
  </si>
  <si>
    <t>CHUVEIRO DUCHA MODELO JET-SET METÁLICA OU SIMILAR</t>
  </si>
  <si>
    <t>DUCHA HIGIÊNICA FLEXÍVEL COM REGISTRO DE PAREDE</t>
  </si>
  <si>
    <t>DUCHA HIGIÊNICA FLEXÍVEL SEM REGISTRO DE PAREDE</t>
  </si>
  <si>
    <t>CONJUNTO ANTIVANDALISMO FORMADO DE CHUVEIRO E VÁLVULA DE FECHAMENTO AUTOMÁTICO (ÁGUA FRIA OU PRÉ-MISTURADA)</t>
  </si>
  <si>
    <t>MISTURADOR DE MESA PARA LAVATÓRIO - 1/2"</t>
  </si>
  <si>
    <t>MISTURADOR PARA CHUVEIRO ENTRADA HORIZ. 3/4" SAÍDA 1/2 C/ ACABAMENTO</t>
  </si>
  <si>
    <t>DISPENSER DE SABÃO, DE PAREDE, MANUAL, PARA SANITÁRIOS, ABS, ALTO IMPACTO, COM RESERVATÓRIO DE 800/ 900ML</t>
  </si>
  <si>
    <t>DISPENSER PAPEL TOALHA, DE PAREDE, MANUAL, PARA SANITÁRIOS - ABS - ALTO IMPACTO - AUTO CORTE</t>
  </si>
  <si>
    <t>FRONTÃO OU TESTEIRA DE MÁRMORE BRANCO ESPIRITO SANTO - H. ATÉ 10CM</t>
  </si>
  <si>
    <t>FRONTÃO OU TESTEIRA DE GRANITO CINZA MAUA - H ATÉ 10CM</t>
  </si>
  <si>
    <t>TAMPO PARA BANCADA ÚMIDA - GRANITO CINZA ANDORINHA - ESPESSURA 2CM</t>
  </si>
  <si>
    <t>TAMPO PARA BANCADA ÚMIDA - GRANITO CINZA MAUA POLIDO - ESPESSURA 2CM</t>
  </si>
  <si>
    <t>TAMPO PARA BANCADA ÚMIDA - GRANITO VERDE UBATUBA POLIDO - ESPESSURA 2CM</t>
  </si>
  <si>
    <t>TAMPO PARA BANCADA ÚMIDA - GRANITO PRETO TIJUCA POLIDO 2CM</t>
  </si>
  <si>
    <t>TAMPO PARA BANCADA ÚMIDA - MÁRMORE BRANCO ESPIRITO SANTO 2CM</t>
  </si>
  <si>
    <t>TAMPO PARA BANCADA ÚMIDA - AÇO INOX N.18 (18:8)</t>
  </si>
  <si>
    <t>TAMPO PARA BANCADA ÚMIDA - CONCRETO POLIDO E=40MM COM BORDAS ARREDONDADAS E ENVERNIZADAS</t>
  </si>
  <si>
    <t>TAMPO PARA BANCADA ÚMIDA - CONCRETO POLIDO E=50MM COM BORDAS ARREDONDADAS E ENVERNIZADAS</t>
  </si>
  <si>
    <t>SABONETEIRA PARA SABÃO LÍQUIDO</t>
  </si>
  <si>
    <t>PORTA TOALHA DE PAPEL INTER FOLHAS</t>
  </si>
  <si>
    <t>DEMOLIÇÃO DE TUBULAÇÃO DE AÇO PRETO OU GALVANIZADO - ATÉ 2"</t>
  </si>
  <si>
    <t>DEMOLIÇÃO DE TUBULAÇÃO DE AÇO PRETO OU GALVANIZADO - ACIMA DE 2"</t>
  </si>
  <si>
    <t>DEMOLIÇÃO DE TUBULAÇÃO DE PVC RÍGIDO - ATÉ 4"</t>
  </si>
  <si>
    <t>DEMOLIÇÃO DE TUBULAÇÃO DE PVC RÍGIDO - ACIMA DE 4"</t>
  </si>
  <si>
    <t>DEMOLIÇÃO DE TUBULAÇÃO DE COBRE - ATÉ 1 1/4"</t>
  </si>
  <si>
    <t>DEMOLIÇÃO DE REGISTROS</t>
  </si>
  <si>
    <t>DEMOLIÇÃO DE CALHAS, RUFOS OU RINCÕES EM CHAPA METÁLICA</t>
  </si>
  <si>
    <t>DEMOLIÇÃO DE CONDUTORES APARENTES</t>
  </si>
  <si>
    <t>RETIRADA DE TUBULAÇÃO DE AÇO PRETO OU GALVANIZADO - ATÉ 2"</t>
  </si>
  <si>
    <t>RETIRADA DE TUBULAÇÃO DE AÇO PRETO OU GALVANIZADO - ACIMA DE 2"</t>
  </si>
  <si>
    <t>RETIRADA DE TUBULAÇÃO DE PVC RÍGIDO - ATÉ 4"</t>
  </si>
  <si>
    <t>RETIRADA DE TUBULAÇÃO DE PVC RÍGIDO - ACIMA DE 4"</t>
  </si>
  <si>
    <t>RETIRADA DE TUBULAÇÃO DE COBRE - ATÉ 1 1/4"</t>
  </si>
  <si>
    <t>RETIRADA DE TUBULAÇÃO DE COBRE - ACIMA DE 1 1/4"</t>
  </si>
  <si>
    <t>RETIRADA DE TUBULAÇÃO DE FERRO FUNDIDO - ATÉ 4"</t>
  </si>
  <si>
    <t>RETIRADA DE TUBULAÇÃO DE FERRO FUNDIDO - ACIMA DE 4"</t>
  </si>
  <si>
    <t>RETIRADA DE TUBULAÇÃO DE CIMENTO-AMIANTO - ATÉ 3"</t>
  </si>
  <si>
    <t>RETIRADA DE TUBULAÇÃO DE CIMENTO-AMIANTO - ACIMA DE 3"</t>
  </si>
  <si>
    <t>RETIRADA DE TUBULAÇÃO DE CERÂMICA VIDRADA - ATÉ 6"</t>
  </si>
  <si>
    <t>RETIRADA DE TUBULAÇÃO DE CERÂMICA VIDRADA - ACIMA DE 6"</t>
  </si>
  <si>
    <t>RETIRADA DE RESERVATÓRIOS DE CIMENTO-AMIANTO - ATÉ 1000 LITROS</t>
  </si>
  <si>
    <t>RETIRADA DE REGISTROS OU VÁLVULAS FLUXÍVEIS</t>
  </si>
  <si>
    <t>RETIRADA DE VÁLVULAS DE RETENÇÃO</t>
  </si>
  <si>
    <t>RETIRADA DE CONJUNTOS MOTOR-BOMBA</t>
  </si>
  <si>
    <t>RETIRADA DE CAIXAS SIFONADAS OU RALOS</t>
  </si>
  <si>
    <t>RETIRADA DE HIDRANTES DE PAREDE</t>
  </si>
  <si>
    <t>RETIRADA DE CALHAS, RUFOS OU RINCÕES EM CHAPA METÁLICA</t>
  </si>
  <si>
    <t>RETIRADA DE CONDUTORES APARENTES</t>
  </si>
  <si>
    <t>RETIRADA DE APARELHOS SANITÁRIOS, INCLUSIVE ACESSÓRIOS</t>
  </si>
  <si>
    <t>RETIRADA DE SIFÕES</t>
  </si>
  <si>
    <t>RETIRADA DE TORNEIRAS</t>
  </si>
  <si>
    <t>RETIRADA DE CAIXAS DE DESCARGA DE SOBREPOR</t>
  </si>
  <si>
    <t>RETIRADA DO TAMPO ÚMIDO</t>
  </si>
  <si>
    <t>RECOLOCAÇÃO DE REGISTROS OU VÁLVULAS FLUXÍVEIS</t>
  </si>
  <si>
    <t>RECOLOCAÇÃO DE VÁLVULAS DE RETENÇÃO</t>
  </si>
  <si>
    <t>RECOLOCAÇÃO DE CONJUNTOS MOTOR-BOMBA</t>
  </si>
  <si>
    <t>RECOLOCAÇÃO DE CAIXAS SIFONADAS OU RALOS</t>
  </si>
  <si>
    <t>RECOLOCAÇÃO DE HIDRANTES DE PAREDE</t>
  </si>
  <si>
    <t>RECOLOCAÇÃO DE CALHAS, RUFOS OU RINCÕES EM CHAPA METÁLICA</t>
  </si>
  <si>
    <t>RECOLOCAÇÃO DE CONDUTORES APARENTES</t>
  </si>
  <si>
    <t>RECOLOCAÇÃO DE APARELHOS SANITÁRIOS, INCLUSIVE ACESSÓRIOS</t>
  </si>
  <si>
    <t>RECOLOCAÇÃO DE SIFÕES</t>
  </si>
  <si>
    <t>RECOLOCAÇÃO DE TORNEIRAS</t>
  </si>
  <si>
    <t>RECOLOCAÇÃO DE CAIXAS DE DESCARGA DE SOBREPOR</t>
  </si>
  <si>
    <t>SIFÃO COM COPO, TIPO REFORÇADO, PVC RÍGIDO - 1 1/2"X2"</t>
  </si>
  <si>
    <t>SIFÃO TIPO PESADO, METAL CROMADO - 1"X1 1/2"</t>
  </si>
  <si>
    <t>SIFÃO TIPO PESADO, METAL CROMADO - 1"X2"</t>
  </si>
  <si>
    <t>SIFÃO TIPO PESADO, METAL CROMADO - 1 1/2"X2"</t>
  </si>
  <si>
    <t>TUBO DE LIGAÇÃO FLEXÍVEL, PVC - 1/2"X30/40CM</t>
  </si>
  <si>
    <t>TUBO DE LIGAÇÃO FLEXÍVEL, METAL CROMADO - 1/2"X30/40CM</t>
  </si>
  <si>
    <t>TORNEIRA DE PRESSÃO PARA LAVATÓRIO, METAL CROMADO - 1/2"</t>
  </si>
  <si>
    <t>VÁLVULA AMERICANA DE METAL CROMADO - 1 1/2"X3 3/4"</t>
  </si>
  <si>
    <t>TUBO DE LIGAÇÃO EM ALUMÍNIO COM CANOPLA, PARA CHUVEIRO - 3/4"</t>
  </si>
  <si>
    <t>DESENTUPIMENTO DE RAMAIS DE ESGOTO OU ÁGUAS PLUVIAIS</t>
  </si>
  <si>
    <t>REVESTIMENTO DE FORROS</t>
  </si>
  <si>
    <t>CHAPISCO COMUM - ARGAMASSA DE CIMENTO E AREIA 1:3</t>
  </si>
  <si>
    <t>EMBOÇO - ARGAMASSA MISTA DE CIMENTO, CAL E AREIA 1:4/12</t>
  </si>
  <si>
    <t>EMBOÇO DESEMPENADO PARA PINTURA - ARGAMASSA MISTA CIMENTO, CAL E AREIA 1:3/12</t>
  </si>
  <si>
    <t>REBOCO INTERNO - ARGAMASSA PRÉ-FABRICADA</t>
  </si>
  <si>
    <t>REVESTIMENTO DE PAREDES INTERNAS</t>
  </si>
  <si>
    <t>CHAPISCO COLANTE APLICADO EM ESTRUTURA DE CONCRETO COM DESEMPENADEIRA DENTADA</t>
  </si>
  <si>
    <t>EMBOÇO INTERNO - ARGAMASSA MISTA DE CIMENTO, CAL E AREIA 1:4/12</t>
  </si>
  <si>
    <t>EMBOÇO INTERNO DESEMPENADO PARA PINTURA - ARGAMASSA MISTA DE CIMENTO, CAL E AREIA 1:3/12</t>
  </si>
  <si>
    <t>EMBOÇO INTERNO - ARGAMASSA DE CIMENTO E AREIA 1:3</t>
  </si>
  <si>
    <t>REVESTIMENTO COM GESSO</t>
  </si>
  <si>
    <t>AZULEJOS, JUNTAS AMARRAÇÃO OU A PRUMO - ASSENTES COM ARGAMASSA COMUM</t>
  </si>
  <si>
    <t>AZULEJOS, JUNTA AMARRAÇÃO OU A PRUMO - ASSENTES COM ARGAMASSA COLANTE</t>
  </si>
  <si>
    <t>LAMINADO MELAMÍNICO COLADO, 1,3MM DE ESPESSURA - JUNTAS SECAS</t>
  </si>
  <si>
    <t>CHAPISCO COMUM - ARGAMASSA DE CIMENTO E AREIA 1:4</t>
  </si>
  <si>
    <t>VA.09 - CHAPISCO ROLADO APLICADO EM ALVENARIA COM ROLO PARA TEXTURA ACRÍLICA</t>
  </si>
  <si>
    <t>REVESTIMENTO DE PAREDES EXTERNAS</t>
  </si>
  <si>
    <t>CHAPISCO RÚSTICO FINO, APLICADO COM PENEIRA - ARGAMASSA DE CIMENTO E AREIA 1:3</t>
  </si>
  <si>
    <t>CHAPISCO RÚSTICO GROSSO, COM ADIÇÃO DE BRITA N.1</t>
  </si>
  <si>
    <t>EMBOÇO EXTERNO - ARGAMASSA MISTA DE CIMENTO, CAL E AREIA 1:4/12</t>
  </si>
  <si>
    <t>EMBOÇO EXTERNO DESEMPENADO PARA PINTURA - ARGAMASSA MISTA DE CIMENTO, CAL E AREIA 1:3/12</t>
  </si>
  <si>
    <t>EMBOÇO EXTERNO - ARGAMASSA DE CIMENTO E AREIA 1:3</t>
  </si>
  <si>
    <t>REBOCO EXTERNO - ARGAMASSA PRÉ-FABRICADA</t>
  </si>
  <si>
    <t>PASTILHAS DE PORCELANA FOSCA, 3/4" - FAIXAS DE ATÉ 20CM</t>
  </si>
  <si>
    <t>REVESTIMENTO CERÂMICO ANTI-PICHAÇÃO, JUNTAS AMARRAÇÃO OU PRUMO - ASSENTADOS COM ARGAMASSA COMUM</t>
  </si>
  <si>
    <t>REVESTIMENTO CERÂMICO ANTI-PICHAÇÃO, JUNTAS AMARRAÇÃO OU PRUMO - ASSENTADOS COM ARGAMASSA COLANTE</t>
  </si>
  <si>
    <t>REVESTIMENTO CERÂMICO ESMALTADO, JUNTAS AMARRAÇÃO OU PRUMO - ASSENTADOS COM ARGAMASSA COMUM</t>
  </si>
  <si>
    <t>ARREMATES DE REVESTIMENTO</t>
  </si>
  <si>
    <t>CANTONEIRA DE PROTEÇÃO - PERFIL "L" DE FERRO, 1 1/4" X 1 1/4" X 1/8"</t>
  </si>
  <si>
    <t>DA.04 - CANTONEIRA DE PROTEÇÃO - PERFIL "L" DE FERRO, 1"X1"X1/8"</t>
  </si>
  <si>
    <t>DA.01 - CANTONEIRA DE PROTEÇÃO - PERFIL "L" DE ALUMÍNIO, 1"X1"X1/8"</t>
  </si>
  <si>
    <t>DA.02 - CANTONEIRA DE PROTEÇÃO PARA REBOCO - PERFIL "Y" DE ALUMÍNIO</t>
  </si>
  <si>
    <t>DA.03 - CANTONEIRA DE PROTEÇÃO PARA AZULEJOS - PERFIL "TRIFACE" DE ALUMÍNIO</t>
  </si>
  <si>
    <t>DG.10 - PEITORIL DE ARGAMASSA DE CIMENTO QUEIMADO - ESP=2CM, L=20CM</t>
  </si>
  <si>
    <t>DG.10/16 - PEITORIL DE GRANILITE - ESPESSURA 2CM, LARGURA 20CM</t>
  </si>
  <si>
    <t>PEITORIL DE GRANITO POLIDO - ESP=2CM, L=25CM</t>
  </si>
  <si>
    <t>PEITORIL DE ARDÓSIA POLIDA</t>
  </si>
  <si>
    <t>PEITORIL DE MÁRMORE - ESP=2CM, L=25CM</t>
  </si>
  <si>
    <t>DEMOLIÇÃO DE ARGAMASSA DE CAL E AREIA OU MISTA</t>
  </si>
  <si>
    <t>DEMOLIÇÃO DE ARGAMASSA DE CIMENTO E AREIA</t>
  </si>
  <si>
    <t>DEMOLIÇÃO DE REVESTIMENTO CERÂMICO OU SIMILAR</t>
  </si>
  <si>
    <t>DEMOLIÇÃO DE LAMBRI DE TÁBUAS OU CHAPAS DE MADEIRA, EXCLUSIVE ENTARUGAMENTO</t>
  </si>
  <si>
    <t>DEMOLIÇÃO DE LAMBRI DE TÁBUAS OU CHAPAS DE MADEIRA, INCLUSIVE ENTARUGAMENTO</t>
  </si>
  <si>
    <t>RETIRADA DE FORRAS DE PEDRAS NATURAIS - GRANITO OU MÁRMORE</t>
  </si>
  <si>
    <t>RETIRADA DE LAMBRI DE TÁBUAS OU CHAPAS DE MADEIRA, EXCLUSIVE ENTARUGAMENTO</t>
  </si>
  <si>
    <t>RETIRADA DE LAMBRI DE TÁBUAS OU CHAPAS DE MADEIRA, INCLUSIVE ENTARUGAMENTO</t>
  </si>
  <si>
    <t>RECOLOCAÇÃO DE FORRAS DE PEDRAS NATURAIS - GRANITO OU MÁRMORE</t>
  </si>
  <si>
    <t>REPAROS EM TRINCAS E RACHADURAS</t>
  </si>
  <si>
    <t>REPAROS EM EMBOÇO - ARGAMASSA MISTA DE CIMENTO, CAL E AREIA 1:4/12</t>
  </si>
  <si>
    <t>REPAROS EM REBOCO - ARGAMASSA DE CAL E AREIA 1:2</t>
  </si>
  <si>
    <t>FORROS</t>
  </si>
  <si>
    <t>FORROS FALSOS</t>
  </si>
  <si>
    <t>FORRO FIBRA MINERAL MODELADO ÚMIDA - ACABAMENTO SUPERFÍCIE PINTURA VINÍLICA A BASE DE LÁTEX BRANCA - ESPESSURA 13MM, NRC=0,50, CAC=MÍNIMO 35</t>
  </si>
  <si>
    <t>FORRO DE GESSO COMUM - PLACA CONVENCIONAL (FORNECIMENTO E INSTALAÇÃO)</t>
  </si>
  <si>
    <t>FORRO DE GESSO ACARTONADO TIPO FGA (FORNECIMENTO E INSTALAÇÃO)</t>
  </si>
  <si>
    <t>FORRO DE GESSO ACARTONADO TIPO FGE (FORNECIMENTO E INSTALAÇÃO)</t>
  </si>
  <si>
    <t>FORRO EM RÉGUA DE PVC 200MM - INCLUSIVE PERFIS DE FIXAÇÃO E ACABAMENTO</t>
  </si>
  <si>
    <t>DEMOLIÇÃO DE ESTUQUE COMUM, EXCLUSIVE ENTARUGAMENTO</t>
  </si>
  <si>
    <t>DEMOLIÇÃO DE FORRO DE TÁBUAS OU CHAPAS DE MADEIRA, EXCLUSIVE ENTARUGAMENTO</t>
  </si>
  <si>
    <t>DEMOLIÇÃO DE FORRO DE GESSO</t>
  </si>
  <si>
    <t>DEMOLIÇÃO DE ENTARUGAMENTO DE FORRO</t>
  </si>
  <si>
    <t>RETIRADA DE FORRO DE TÁBUAS OU CHAPAS EM GERAL - PREGADAS</t>
  </si>
  <si>
    <t>RETIRADA DE FORRO DE CHAPAS EM GERAL - APOIADAS</t>
  </si>
  <si>
    <t>RETIRADA DE ENTARUGAMENTO DE FORRO</t>
  </si>
  <si>
    <t>RETIRADA DE FORRO EM RÉGUAS DE PVC, INCLUSIVE PERFIS</t>
  </si>
  <si>
    <t>RECOLOCAÇÃO DE FORROS, APOIADOS OU ENCAIXADOS</t>
  </si>
  <si>
    <t>PISOS</t>
  </si>
  <si>
    <t>LASTROS E ENCHIMENTOS</t>
  </si>
  <si>
    <t>ENCHIMENTO COM TIJOLOS CERÂMICOS FURADOS</t>
  </si>
  <si>
    <t>ENCHIMENTO COM ARGILA EXPANDIDA</t>
  </si>
  <si>
    <t>ENCHIMENTO DE CONCRETO COM AGREGADO LEVE</t>
  </si>
  <si>
    <t>ENCHIMENTO DE CONCRETO COM AGREGADO RECICLADO</t>
  </si>
  <si>
    <t>LASTRO DE CONCRETO - 200KG CIM/M3</t>
  </si>
  <si>
    <t>LASTRO DE CONCRETO, COM HIDROFUGO - 150KG CIM/M3</t>
  </si>
  <si>
    <t>LASTRO DE CONCRETO, COM HIDROFUGO - 200KG CIM/M3</t>
  </si>
  <si>
    <t>LASTRO DE CONCRETO COM AGREGADO RECICLADO - 150KG CIM/M3</t>
  </si>
  <si>
    <t>LASTRO DE CONCRETO COM AGREGADO RECICLADO - 200KG CIM/M3</t>
  </si>
  <si>
    <t>REVESTIMENTO DE PISOS</t>
  </si>
  <si>
    <t>CIMENTADO COMUM, DESEMPENADO - ESPESSURA 20MM</t>
  </si>
  <si>
    <t>CIMENTADO COMUM, DESEMPENADO E ALISADO - ESPESSURA 20MM</t>
  </si>
  <si>
    <t>CIMENTADO COM CORANTE, DESEMPENADO E ALISADO - ESPESSURA 20MM</t>
  </si>
  <si>
    <t>ACABAMENTO DE PISO DE CONCRETO TIPO BAMBOLÊ</t>
  </si>
  <si>
    <t>NG.05 - GRANILITE - ESPESSURA 8MM</t>
  </si>
  <si>
    <t>CIMENTADO COMUM COM AGREGADO RECLICLADO, DESEMPENADO ALISADO - ESPESSURA 20MM</t>
  </si>
  <si>
    <t>NG.07 - ARGAMASSA DE ALTA RESISTÊNCIA, TIPO LEVE - ESPESSURA 8MM</t>
  </si>
  <si>
    <t>NG.08 - ARGAMASSA DE ALTA RESISTÊNCIA, TIPO MÉDIO - ESPESSURA 12MM</t>
  </si>
  <si>
    <t>CIMENTADO COM AGREGADO RECICLADO, COM CORANTE DESEMPENADO  ALISADO</t>
  </si>
  <si>
    <t>CIMENTADO COMUM COM AGREGADO RECICLADO, DESEMPENADO - ESPESSURA 20MM</t>
  </si>
  <si>
    <t>PISO ESTRUTURAL EM CONCRETO ARMADO - 7CM</t>
  </si>
  <si>
    <t xml:space="preserve"> CONTRAPISO CONVENCIONAL COM ESPESSURA ATÉ 4 CM</t>
  </si>
  <si>
    <t>MOSAICO PORTUGUÊS UMA OU DUAS CORES SOBRE BASE DE AREIA RECICLADA</t>
  </si>
  <si>
    <t>PISO CERÂMICO NÃO ESMALTADO ANTIDERRAPANTE  - ASSENTADO COM ARGAMASSA COMUM (PARA COZINHAS E REFEITÓRIOS)</t>
  </si>
  <si>
    <t>PISO CERÂMICO NÃO ESMALTADO ANTIDERRAPANTE - ASSENTADO COM ARGAMASSA COLANTE (PARA COZINHAS E REFEITÓRIOS)</t>
  </si>
  <si>
    <t>PISO CERÂMICO ESMALTADO  (PEI-5) - ASSENTADO COM ARGAMASSA COMUM</t>
  </si>
  <si>
    <t>PISO CERÂMICO ESMALTADO (PEI-5) - ASSENTADO COM ARGAMASSA COLANTE</t>
  </si>
  <si>
    <t>PISO PODOTÁTIL, ALERTA OU DIRECIONAL, EM BORRACHA SINTÉTICA ASSENTES COM COLA</t>
  </si>
  <si>
    <t>PISO PODOTÁTIL, ALERTA OU DIRECIONAL, EM BORRACHA SINTÉTICA ASSENTES COM ARGAMASSA</t>
  </si>
  <si>
    <t>PISO PODOTÁTIL, ALERTA DIRECIONAL, INTERTRAVADO 6CM</t>
  </si>
  <si>
    <t>PISO PODOTÁTIL, ALERTA OU DIRECIONAL, EM LADRILHO HIDRÁULICO</t>
  </si>
  <si>
    <t>PISO PODOTÁTIL COLORIDO, ALERTA OU DIRECIONAL VIBRO-PRENSADO - 3CM - SELADO</t>
  </si>
  <si>
    <t>PISO EM GRANITO CINZA MAUA, PLACAS - ESPESSURA 2CM</t>
  </si>
  <si>
    <t>GRANITO POLIDO, FORRAS DE 20MM - VERDE UBATUBA</t>
  </si>
  <si>
    <t>MÁRMORE POLIDO, FORRAS DE 20MM - BRANCO ESPIRITO SANTO</t>
  </si>
  <si>
    <t>REVESTIMENTO DE PISO EM PEDRA ARDÓSIA SELECIONADA</t>
  </si>
  <si>
    <t>PISO PORTÁTIL DE POLIPROPILENO EM QUADRAS DE TÊNIS - FORNECIMENTO E INSTALAÇÃO</t>
  </si>
  <si>
    <t xml:space="preserve"> PISO PORTÁTIL DE POLIPROPILENO EM QUADRAS POLIESPORTIVAS,
ÁREA EXTERNA - FORNECIMENTO E INSTALAÇÃO</t>
  </si>
  <si>
    <t xml:space="preserve"> PISO PORTÁTIL DE POLIPROPILENO EM QUADRAS POLIESPORTIVAS,
ÁREA INTERNA - FORNECIMENTO E INSTALAÇÃO</t>
  </si>
  <si>
    <t>PISO VINÍLICO CROMA OU SIMILAR 2,0 MM, EXCLUSIVE ARGAMASSA DE REGULARIZAÇÃO DA BASE</t>
  </si>
  <si>
    <t>PISO VINÍLICO CROMA OU SIMILAR - E=3,2 MM, EXCLUSIVE ARGAMASSA REGULARIZAÇÃO DA BASE</t>
  </si>
  <si>
    <t>CHAPAS DE BORRACHA SINTÉTICA ASSENTES COM COLA, E=4 A 5MM - LISAS</t>
  </si>
  <si>
    <t>CHAPAS DE BORRACHA SINTÉTICA ASSENTES COM COLA, E=4 A 5MM - COM RELEVO</t>
  </si>
  <si>
    <t>NS.13 - CHAPAS DE BORRACHA SINTÉTICA ASSENTES COM ARGAMASSA, E=8 A 10MM - LISAS</t>
  </si>
  <si>
    <t>NS.13 - CHAPAS DE BORRACHA SINTÉTICA ASSENTES COM ARGAMASSA, E=8 A 10MM - COM RELEVO</t>
  </si>
  <si>
    <t>NP.02 - CONTRAPISO AUTONIVELANTE, APLICADO SOBRE LAJE, ADERIDO - ESPESSURA ATÉ 4 CM</t>
  </si>
  <si>
    <t>CONTRAPISO CONVENCIONAL COM ESPESSURA ATÉ 4 CM</t>
  </si>
  <si>
    <t>CONTRAPISO EM ARGAMASSA PRONTA</t>
  </si>
  <si>
    <t>ARREMATE DE PISOS E ESCADAS</t>
  </si>
  <si>
    <t>RODAPÉ DE ARGAMASSA DE CIMENTO E AREIA 1:3 - 10CM</t>
  </si>
  <si>
    <t>RODAPÉ DE GRANILITE - 10CM</t>
  </si>
  <si>
    <t>RODAPÉ DE GRANILITE - MEIA CANA, 10CM</t>
  </si>
  <si>
    <t>RODAPÉ DE ARGAMASSA DE ALTA RESISTÊNCIA - MEIA CANA, 10CM</t>
  </si>
  <si>
    <t>RODAPÉ CERÂMICO ESMALTADO PEIV 7CM À 10CM</t>
  </si>
  <si>
    <t xml:space="preserve"> DA.09 - RODAPÉ DE MADEIRA - PADRÃO CUMARU 7CM</t>
  </si>
  <si>
    <t>RODAPÉ DE FIBRO-VINIL - 7,5CM</t>
  </si>
  <si>
    <t>RODAPÉ DE BORRACHA SINTÉTICA - BOLEADO, 7CM</t>
  </si>
  <si>
    <t>DA.09 - RODAPÉ EM GRANITO CINZA MAUA, ESP. 2CM, ALT. 7CM</t>
  </si>
  <si>
    <t>JUNTA PLÁSTICA PARA PISOS 3/4" X 1/8"</t>
  </si>
  <si>
    <t>DEGRAUS DE ARGAMASSA DE CIMENTO E AREIA 1:3</t>
  </si>
  <si>
    <t>DEGRAUS DE GRANILITE</t>
  </si>
  <si>
    <t>DEGRAUS DE ARGAMASSA DE ALTA RESISTÊNCIA</t>
  </si>
  <si>
    <t>DEGRAUS DE CHAPAS VINÍLICAS - ESPESSURA 2MM (INCLUSIVE ARGAMASSA DE REGULARIZAÇÃO DA BASE)</t>
  </si>
  <si>
    <t>DEGRAUS DE CHAPAS DE BORRACHA SINTÉTICA - ESPESSURA 4 À 5MM</t>
  </si>
  <si>
    <t>FITA ANTIDERRAPANTE, FAIXA COM LARGURA=5CM E ESPESSURA=2MM, APLICAÇÃO EM DEGRAU</t>
  </si>
  <si>
    <t>SOLEIRAS</t>
  </si>
  <si>
    <t>SOLEIRA PARA PORTA EM GRANITO CINZA SEM POLIMENTO (FOSCO)</t>
  </si>
  <si>
    <t>SOLEIRA EM ARDÓSIA, E = 20 MM, L = 18 CM</t>
  </si>
  <si>
    <t>DEMOLIÇÃO DE CONCRETO SIMPLES</t>
  </si>
  <si>
    <t>DEMOLIÇÃO DE ARGAMASSA, CERÂMICA OU SIMILAR INCLUSIVE ARGAMASSA DE REGULARIZAÇÃO</t>
  </si>
  <si>
    <t>DEMOLIÇÃO DE TACOS DE MADEIRA, INCLUSIVE ARGAMASSA DE ASSENTAMENTO</t>
  </si>
  <si>
    <t>DEMOLIÇÃO DE SOALHO DE MADEIRA, EXCLUSIVE VIGAMENTO</t>
  </si>
  <si>
    <t>DEMOLIÇÃO DE SOALHO DE MADEIRA, INCLUSIVE VIGAMENTO</t>
  </si>
  <si>
    <t>DEMOLIÇÃO DE FIBRO-VINIL OU BORRACHA SINTÉTICA, INCLUSIVE ARGAMASSA DE REGULARIZAÇÃO</t>
  </si>
  <si>
    <t>DEMOLIÇÃO DE RODAPÉS EM GERAL, INCLUSIVE ARGAMASSA DE ASSENTAMENTO</t>
  </si>
  <si>
    <t>DEMOLIÇÃO DE DEGRAUS EM GERAL, INCLUSIVE ARGAMASSA DE ASSENTAMENTO</t>
  </si>
  <si>
    <t>RETIRADA DE TACOS DE MADEIRA</t>
  </si>
  <si>
    <t>RETIRADA DE SOALHO DE MADEIRA, EXCLUSIVE VIGAMENTO</t>
  </si>
  <si>
    <t>RETIRADA DE SOALHO DE MADEIRA, INCLUSIVE VIGAMENTO</t>
  </si>
  <si>
    <t>RETIRADA DE FIBRO-VINIL</t>
  </si>
  <si>
    <t>RETIRADA DE RODAPÉS DE MADEIRA, INCLUSIVE CORDÃO</t>
  </si>
  <si>
    <t>RECOLOCAÇÃO DE TACOS DE MADEIRA</t>
  </si>
  <si>
    <t>RECOLOCAÇÃO DE SOALHO DE MADEIRA, EXCLUSIVE VIGAMENTO</t>
  </si>
  <si>
    <t>RECOLOCAÇÃO DE SOALHO DE MADEIRA, INCLUSIVE VIGAMENTO</t>
  </si>
  <si>
    <t>RECOLOCAÇÃO DE FIBRO-VINIL</t>
  </si>
  <si>
    <t>RECOLOCAÇÃO DE RODAPÉS DE MADEIRA, INCLUSIVE CORDÃO</t>
  </si>
  <si>
    <t>COLAGEM DE TACOS SOLTOS - COM FORNECIMENTO DE TACOS</t>
  </si>
  <si>
    <t>COLAGEM DE TACOS SOLTOS - SEM FORNECIMENTO DE TACOS</t>
  </si>
  <si>
    <t>REPREGAMENTO DE ASSOALHO DE MADEIRA</t>
  </si>
  <si>
    <t>TABUAS DE MADEIRA MACIÇA PARA ASSOALHO - CUMARU</t>
  </si>
  <si>
    <t>TESTEIRA DE BORRACHA SINTÉTICA PARA DEGRAUS</t>
  </si>
  <si>
    <t>POLIMENTO DE PISO DE GRANILITE OU ARGAMASSA DE ALTA RESISTÊNCIA</t>
  </si>
  <si>
    <t>POLIMENTO DE PISO DE MÁRMORE</t>
  </si>
  <si>
    <t>RESINA ACRÍLICA PARA PISO GRANILITE</t>
  </si>
  <si>
    <t>RESINA EPÓXI PARA PISO GRANILITE</t>
  </si>
  <si>
    <t>RESINA POLIURETANO PARA PISO GRANILITE</t>
  </si>
  <si>
    <t>RESINA ACRÍLICA PARA DEGRAU DE GRANILITE</t>
  </si>
  <si>
    <t>RESINA EPÓXI PARA DEGRAU DE GRANILITE</t>
  </si>
  <si>
    <t>RESINA POLIURETANO PARA DEGRAU DE GRANILITE</t>
  </si>
  <si>
    <t>LIMPEZA POR HIDROJATEAMENTO E REJUNTAMENTO DE PISO CERÂMICO TIPO GAIL OU SIMILAR</t>
  </si>
  <si>
    <t>RECOLOCAÇÃO DE PLACAS DE PISO ELEVADO EM ÁREA INTERNA OU EXTERNA</t>
  </si>
  <si>
    <t>VIDROS</t>
  </si>
  <si>
    <t>VIDROS ENCAIXILHADOS E ESPELHOS</t>
  </si>
  <si>
    <t>VIDRO LISO COMUM, TRANSPARENTE INCOLOR - ESPESSURA 4MM</t>
  </si>
  <si>
    <t>VIDRO LISO COMUM, TRANSPARENTE INCOLOR - ESPESSURA 5MM</t>
  </si>
  <si>
    <t>VIDRO LISO COMUM, TRANSPARENTE INCOLOR - ESPESSURA 6MM</t>
  </si>
  <si>
    <t>VIDRO IMPRESSO COMUM, TRANSLÚCIDO INCOLOR - TIPO CANELADO, 4MM</t>
  </si>
  <si>
    <t>VIDRO LISO DE SEGURANÇA, LAMINADO INCOLOR - ESPESSURA 6MM</t>
  </si>
  <si>
    <t>VIDRO LISO DE SEGURANÇA, LAMINADO LEITOSO - ESPESSURA 6MM</t>
  </si>
  <si>
    <t>VIDRO LISO DE SEGURANÇA, TEMPERADO INCOLOR - ESPESSURA 6MM</t>
  </si>
  <si>
    <t>VIDRO LISO DE SEGURANÇA, TEMPERADO INCOLOR - ESPESSURA 10MM</t>
  </si>
  <si>
    <t>ESPELHO COMUM - ESPESSURA 3MM</t>
  </si>
  <si>
    <t>ESPELHO E=3MM COM MOLDURA DE ALUMÍNIO</t>
  </si>
  <si>
    <t>DEMOLIÇÃO DE VIDROS ENCAIXILHADOS EM GERAL, INCLUSIVE LIMPEZA DO CAIXILHO</t>
  </si>
  <si>
    <t>RETIRADA DE VIDROS ENCAIXILHADOS EM GERAL, INCLUSIVE LIMPEZA DO JANELA</t>
  </si>
  <si>
    <t>RECOLOCAÇÃO DE VIDROS ENCAIXILHADOS EM GERAL</t>
  </si>
  <si>
    <t>PINTURA EM ALVENARIA E CONCRETO</t>
  </si>
  <si>
    <t>AGUADA DE CAL - CONCRETO OU REBOCO SEM MASSA CORRIDA, INTERIOR</t>
  </si>
  <si>
    <t>AGUADA DE CAL - CONCRETO OU REBOCO SEM MASSA CORRIDA, EXTERIOR</t>
  </si>
  <si>
    <t>TINTA HIDROFUGA A BASE DE CIMENTO - CONCRETO OU REBOCO SEM MASSA CORRIDA</t>
  </si>
  <si>
    <t>TINTA PVA (LÁTEX) - CONCRETO OU REBOCO SEM MASSA CORRIDA</t>
  </si>
  <si>
    <t>TINTA PVA (LÁTEX) - REBOCO COM MASSA CORRIDA</t>
  </si>
  <si>
    <t>TINTA ACRÍLICA - CONCRETO OU REBOCO SEM MASSA CORRIDA</t>
  </si>
  <si>
    <t>TINTA ACRÍLICA - REBOCO COM MASSA CORRIDA</t>
  </si>
  <si>
    <t>TINTA ACRÍLICA COR DE CONCRETO COM MASSA TEXTURA ACRÍLICA</t>
  </si>
  <si>
    <t>TINTA ACRÍLICA TEXTURADA</t>
  </si>
  <si>
    <t>TINTA ESMALTE SINTÉTICO - CONCRETO OU REBOCO SEM MASSA CORRIDA</t>
  </si>
  <si>
    <t>TINTA ESMALTE SINTÉTICO - CONCRETO OU REBOCO COM MASSA CORRIDA</t>
  </si>
  <si>
    <t>TINTA EPÓXI - REBOCO COM MASSA BASE EPÓXI</t>
  </si>
  <si>
    <t>HIDRO-REPELENTE A BASE DE SILICONE - CONCRETO OU ALVENARIA APARENTE (2 DEMÃOS)</t>
  </si>
  <si>
    <t>VERNIZ ACRÍLICO - CONCRETO APARENTE/ ALVENARIA</t>
  </si>
  <si>
    <t>APLICAÇÃO DE VERNIZ ANTI-PICHAÇÃO - BASE SOLVENTE - 2 DEMÃOS (REMOÇÃO DA PICHAÇÃO SOMENTE A SECO OU COM ÁGUA E SABÃO)</t>
  </si>
  <si>
    <t>PINTURA EM MADEIRA</t>
  </si>
  <si>
    <t>ESMALTE SINTÉTICO - ESQUADRIAS E PEÇAS DE MARCENARIA, SEM EMASSAMENTO</t>
  </si>
  <si>
    <t>ESMALTE SINTÉTICO - ESQUADRIAS E PEÇAS DE MARCENARIA, COM EMASSAMENTO</t>
  </si>
  <si>
    <t>ESMALTE SINTÉTICO - ESTRUTURAS DE MADEIRA, SEM EMASSAMENTO</t>
  </si>
  <si>
    <t>ESMALTE SINTÉTICO - RODAPÉS, GUARNIÇÕES E MOLDURAS DE MADEIRA</t>
  </si>
  <si>
    <t>LÍQUIDO IMUNIZANTE PARA MADEIRA A BASE DE PIRETROIDE DISSOLVIDO EM ISOPARAFINA - COM APLICAÇÃO</t>
  </si>
  <si>
    <t>VERNIZ A BASE DE POLIURETANO TIPO "MARÍTIMO" - ESQUADRIAS E PEÇAS DE MARCENARIA</t>
  </si>
  <si>
    <t>PINTURA EM METAL</t>
  </si>
  <si>
    <t>TINTA BETUMINOSA - INTERIOR DE CALHAS, RUFOS E RINCÕES METÁLICOS</t>
  </si>
  <si>
    <t>ESMALTE SINTÉTICO - ESQUADRIAS E PEÇAS DE SERRALHERIA</t>
  </si>
  <si>
    <t>ESMALTE SINTÉTICO - ESTRUTURAS METÁLICAS</t>
  </si>
  <si>
    <t>ESMALTE SINTÉTICO - EXTERIOR DE CALHAS, RUFOS E CONDUTORES</t>
  </si>
  <si>
    <t>ESMALTE SINTÉTICO APLICADO DE FORMA MECÂNICA - ESQUADRIAS E PEÇAS DE SERRALHERIA</t>
  </si>
  <si>
    <t>REMOÇÃO DE AGUADA DE CAL OU TINTA A BASE DE CIMENTO - ESCOVA DE AÇO</t>
  </si>
  <si>
    <t>REMOÇÃO DE PINTURA EM ALVENARIA E CONCRETO - LIXA</t>
  </si>
  <si>
    <t>REMOÇÃO DE PINTURA EM ALVENARIA E CONCRETO - REMOVEDOR</t>
  </si>
  <si>
    <t>REMOÇÃO DE PINTURA EM CONCRETO - JATEAMENTO</t>
  </si>
  <si>
    <t>REMOÇÃO DE PINTURA EM ESQUADRIAS E FORROS DE MADEIRA - LIXA</t>
  </si>
  <si>
    <t>REMOÇÃO DE PINTURA EM ESQUADRIAS E FORROS DE MADEIRA - REMOVEDOR</t>
  </si>
  <si>
    <t>REMOÇÃO DE PINTURA EM RODAPÉS E MOLDURAS DE MADEIRA - LIXA</t>
  </si>
  <si>
    <t>REMOÇÃO DE PINTURA EM RODAPÉS E MOLDURAS DE MADEIRA - REMOVEDOR</t>
  </si>
  <si>
    <t>REMOÇÃO DE PINTURA EM ESQUADRIAS E PEÇAS DE SERRALHERIA - LIXA</t>
  </si>
  <si>
    <t>REMOÇÃO DE PINTURA EM ESQUADRIAS E PEÇAS DE SERRALHERIA - REMOVEDOR</t>
  </si>
  <si>
    <t>REMOÇÃO DE PINTURA EM ESTRUTURAS METÁLICAS - JATEAMENTO</t>
  </si>
  <si>
    <t>PVA (LÁTEX) - REPINTURA DE ALVENARIA E CONCRETO, COM RETOQUES DE MASSA</t>
  </si>
  <si>
    <t>TINTA ACRÍLICA - REPINTURA DE ALVENARIA E CONCRETO COM RETOQUE DE MASSA</t>
  </si>
  <si>
    <t>ESMALTE SINTÉTICO - REPINTURA DE ESQUADRIAS DE MADEIRA</t>
  </si>
  <si>
    <t>ESMALTE SINTÉTICO - REPINTURA DE ESTRUTURAS DE MADEIRA</t>
  </si>
  <si>
    <t>ESMALTE SINTÉTICO - REPINTURA DE FORROS DE MADEIRA</t>
  </si>
  <si>
    <t>ESMALTE SINTÉTICO - REPINTURA DE RODAPÉS E MOLDURAS DE MADEIRA</t>
  </si>
  <si>
    <t>ESMALTE SINTÉTICO - REPINTURA DE ESQUADRIAS METÁLICAS</t>
  </si>
  <si>
    <t>SERV.COMPLEMENTARES</t>
  </si>
  <si>
    <t>FECHAMENTOS</t>
  </si>
  <si>
    <t>FP.04 - ALAMBRADO EM TUBO GALVANIZADO E TELA GALVANIZADA H=2,00M</t>
  </si>
  <si>
    <t>FP.05 - ALAMBRADO EM TUBO GALVANIZADO E TELA GALVANIZADA H=1,00M</t>
  </si>
  <si>
    <t>FP.03 - ALAMBRADO PARA QUADRAS DE ESPORTE - GP.6/EDIF - TG/4,5M</t>
  </si>
  <si>
    <t>FP.07 - GRADIL DE FERRO PERFILADO - GE-1/EDIF</t>
  </si>
  <si>
    <t>FP.01 - GRADIL DE FERRO PERFILADO, TIPO PARQUE SEM MURETA - GP-5/DEPAVE</t>
  </si>
  <si>
    <t>FP.02 - GRADIL DE FERRO PERFILADO, TIPO PARQUE COM MURETA - GPM-1/DEPAVE</t>
  </si>
  <si>
    <t>FP.06 - GRADIL/PEITORIL DE FERRO PERFILADO H=1,00M</t>
  </si>
  <si>
    <t>PP.38 - PORTÃO DE FERRO PERFILADO, TIPO PARQUE (GP.5/GPM1) 2,00M, 1 FOLHA</t>
  </si>
  <si>
    <t>PP.37 - PORTÃO DE FERRO PERFILADO, TIPO PARQUE (GP.5/GPM.1) 1,50M, 1 FOLHA</t>
  </si>
  <si>
    <t>PP.39/PP.40 - PORTÃO DE FERRO PERFILADO TIPO PARQUE (GP.5/GPM1) 3,0M, 1 OU 2 FOLHAS</t>
  </si>
  <si>
    <t>PP.41 - PORTÃO DE FERRO PERFILADO, TIPO PARQUE (GP-5/GPM-1) 4,00M, 2 FOLHAS</t>
  </si>
  <si>
    <t>PP.42 - PORTÃO DE FERRO PERFILADO, TIPO PARQUE (GP-5/GPM-1) 6,00M, 2 FOLHAS</t>
  </si>
  <si>
    <t>PP.15/19 - PORTÃO EM FERRO PERFILADO COM CHAPA, 1 FOLHA</t>
  </si>
  <si>
    <t>PP.20/24 - PORTÃO EM FERRO PERFILADO COM TELA, 1 FOLHA</t>
  </si>
  <si>
    <t>PP.25/29 - PORTÃO EM FERRO PERFILADO COM CHAPA, 2 FOLHAS</t>
  </si>
  <si>
    <t>PP.30/34 - PORTÃO EM FERRO PERFILADO COM TELA, 2 FOLHAS</t>
  </si>
  <si>
    <t>PP.43/44 - PORTÃO EM FERRO PERFILADO COM CHAPA, 1 FOLHA, H=1,00M</t>
  </si>
  <si>
    <t>PP.45/46 - PORTÃO EM FERRO PERFILADO COM TELA, 1 FOLHA, H=1,00M</t>
  </si>
  <si>
    <t>FV.15/16 - MURO DE FECHO EM BLOCOS E ESTRUTURA DE CONCRETO, FUNDAÇÃO COM BROCAS</t>
  </si>
  <si>
    <t>MURO DE ARRIMO H=1,40M, COM DRENAGEM</t>
  </si>
  <si>
    <t>MURO DE ARRIMO H=2,50M, COM DRENAGEM</t>
  </si>
  <si>
    <t>MURO DE ARRIMO H=3,50M, COM DRENAGEM</t>
  </si>
  <si>
    <t>MURO DE ARRIMO H=4,50M, COM DRENAGEM</t>
  </si>
  <si>
    <t>FV.08 - MURETA DE BLOCOS DE CONCRETO</t>
  </si>
  <si>
    <t>FV.12/13 - MURETA DE ARRIMO EM BLOCOS DE CONCRETO, H=1,00 M</t>
  </si>
  <si>
    <t>FV.14 - MURETA DE ARRIMO EM BLOCOS DE CONCRETO H=1,00M - CHAPISCADO</t>
  </si>
  <si>
    <t>FV15/16 - MURO FECHO EM BLOCO E ESTRUT. CONCRETO FUND. EM BROCAS (H=2,5M)</t>
  </si>
  <si>
    <t>MURETA EM BLOCOS DE CONCRETO H=0,50M (REVESTIDO)</t>
  </si>
  <si>
    <t>GRADIL DE FERRO GALVANIZADO ELETROFUNDIDO - BARRA 25X2MM - MALHA 65X132MM - MONTANTE COM DISTÂNCIA DE 1650MM - SEM PINTURA</t>
  </si>
  <si>
    <t>GRADIL DE FERRO GALVANIZADO ELETROFUNDIDO - BARRA 25X2MM - MALHA 65X132MM - MONTANTE COM DISTÂNCIA DE 1650MM - COM PINTURA</t>
  </si>
  <si>
    <t>PORTÃO EM FERRO GALVANIZADO ELETROFUNDIDO, MALHA 65X132MM, DE ABRIR, 1 FOLHA, SEM PINTURA</t>
  </si>
  <si>
    <t>PORTÃO EM FERRO GALVANIZADO ELETROFUNDIDO MALHA 65X132MM, DE ABRIR, 1 FOLHA, COM PINTURA ELETROLÍTICA</t>
  </si>
  <si>
    <t>PORTÃO EM FERRO GALVANIZADO ELETROFUNDIDO MALHA 65X132MM, DE ABRIR, 2 FOLHAS, SEM PINTURA</t>
  </si>
  <si>
    <t>PORTÃO EM FERRO GALVANIZADO ELETROFUNDIDO MALHA 65X132MM, DE ABRIR, 2 FOLHAS, COM PINTURA ELETROLÍTICA</t>
  </si>
  <si>
    <t>PORTÃO EM FERRO GALVANIZADO ELETROFUNDIDO MALHA 65X132MM, DE CORRER, SEM PINTURA</t>
  </si>
  <si>
    <t>PORTÃO EM FERRO GALVANIZADO ELETROFUNDIDO MALHA 65X132MM, DE CORRER, COM PINTURA ELETROLÍTICA</t>
  </si>
  <si>
    <t>PAVIMENTAÇÃO</t>
  </si>
  <si>
    <t>NC.01 - CONCRETO SIMPLES DESEMPENADO E RIPADO, 200KG CIM/M3</t>
  </si>
  <si>
    <t>NC.02 - CONCRETO DESEMPENADO E RIPADO (PMSP-DL.1009/47), 335KG CIM/M3 - 7CM</t>
  </si>
  <si>
    <t>NC.10 - PISO DE CONCRETO INTERTRAVADO, ESPESSURA 6CM</t>
  </si>
  <si>
    <t>NC.11 - PISO DE CONCRETO INTERTRAVADO, ESPESSURA 8CM</t>
  </si>
  <si>
    <t>NC.12 - PISO DE CONCRETO INTERTRAVADO, ESPESSURA 10CM</t>
  </si>
  <si>
    <t>CONCRETO SIMPLES COM AGREGADO RECICLADO, DESEMPENADO E RIPADO -200KG CIM/M3</t>
  </si>
  <si>
    <t>CONCRETO COM AGREGADO RECICLADO DESEMPENADO E RIPADO, TIPO PMSP -DL1009/47,335KGCIM/M3-7CM</t>
  </si>
  <si>
    <t>NC.15 - LAJOTA PRÉ-MOLDADA DE CONCRETO E=7CM - JUNTA DE GRAMA</t>
  </si>
  <si>
    <t>NC.18 - LAJOTA DE CONCRETO MOLDADA "IN LOCO", TIPO PMSP E=7CM JUNTA DE PEDRISCO</t>
  </si>
  <si>
    <t>NC.19 - LAJOTA DE CONCRETO MOLDADA "IN LOCO", TIPO PMSP E=7CM - JUNTA DE ARGAMASSA</t>
  </si>
  <si>
    <t>NC.05 -  MOSAICO PORTUGUÊS, UMA OU DUAS CORES, SOBRE BASE DE AREIA</t>
  </si>
  <si>
    <t>NC.06 -  MOSAICO PORTUGUÊS, UMA OU DUAS CORES, SOBRE BASE DE CONCRETO</t>
  </si>
  <si>
    <t>PEDRISCO - FORNECIMENTO E ESPALHAMENTO COM COMPACTAÇÃO MECÂNICA</t>
  </si>
  <si>
    <t>PEDRISCO COM COMPACTAÇÃO MANUAL - ESPESSURA 5CM</t>
  </si>
  <si>
    <t>PÓ DE BRITA COM COMPACTAÇÃO MECÂNICA - ESPESSURA 10CM</t>
  </si>
  <si>
    <t>PEDRA BRITADA N.2 COM COMPACTAÇÃO MANUAL - 5CM</t>
  </si>
  <si>
    <t>PEDRISCO RECICLADO, FORNECIMENTO E ESPALHAMENTO COM  COMPACTAÇÃO MECÂNICA</t>
  </si>
  <si>
    <t>PEDRISCO RECICLADO COM COMPACTAÇÃO MANUAL - ESPESSURA 5CM</t>
  </si>
  <si>
    <t>AGREGADO RECICLADO FINO COMPACTAÇÃO MECÂNICA - ESPESSURA 10CM</t>
  </si>
  <si>
    <t>AGREGADO RECICLADO N.2 COM COMPACTAÇÃO MANUAL - 5CM</t>
  </si>
  <si>
    <t>MOSAICO PORTUGUÊS UMA OU DUAS CORES, SOBRE BASE DE CONCRETO COM AGREGADO RECICLADO</t>
  </si>
  <si>
    <t>PAVIMENTAÇÃO ASFÁLTICA PARA TRÁFEGO MÉDIO (POR PENETRAÇÃO)</t>
  </si>
  <si>
    <t>NC.27 - PASSEIO DE CONCRETO, FCK=25MPA, INCLUINDO PREPARO DA CAIXA E LASTRO DE BRITA</t>
  </si>
  <si>
    <t>NC.27 - PASSEIO DE CONCRETO ARMADO, FCK=25MPA, INCLUINDO PREPARO DA CAIXA E LASTRO DE BRITA</t>
  </si>
  <si>
    <t>NC.27 - PASSEIO DE CONCRETO, FCK=30MPA, INCLUINDO PREPARO DA CAIXA E LASTRO DE BRITA</t>
  </si>
  <si>
    <t>NC.27 - PASSEIO DE CONCRETO ARMADO, FCK=30MPA, INCLUINDO PREPARO DA CAIXA E LASTRO DE BRITA</t>
  </si>
  <si>
    <t>NC.27 - PISO/ PASSEIO DE CONCRETO, INCLUINDO O PREPARO DA CAIXA, LASTRO DE BRITA E A MÃO DE OBRA REFERENTE AOS SERVIÇOS NO CONCRETO: LANÇAMENTO E ACABAMENTO (RIPADO E DESEMPENADO) EXCLUSIVE O FORNECIMENTO DO CONCRETO</t>
  </si>
  <si>
    <t>NC.27 - PISO/ PASSEIO DE CONCRETO ARMADO, INCLUINDO O PREPARO DA CAIXA, LASTRO DE BRITA, TELA METÁLICA E A MÃO DE OBRA REFERENTE AOS SERVIÇOS NO CONCRETO: LANÇAMENTO E ACABAMENTO (RIPADO E DESEMPENADO), EXCLUSIVE O FORNECIMENTO DO CONCRETO</t>
  </si>
  <si>
    <t>NC.20 - GUIA DE CONCRETO RETA OU CURVA, TIPO PMSP</t>
  </si>
  <si>
    <t>NC.21 - GUIA DE CONCRETO COM AGREGADO RECICLADO, RETA OU CURVA TIPO PMSP</t>
  </si>
  <si>
    <t>NC.22 - SARJETA DE CONCRETO, INCLUSIVE PREPARO DE CAIXA</t>
  </si>
  <si>
    <t>REBAIXAMENTO DE GUIA</t>
  </si>
  <si>
    <t>REBAIXAMENTO DE GUIA COM CONCRETO RECICLADO</t>
  </si>
  <si>
    <t>NC.28 - PISO DE CONCRETO INTERTRAVADO DRENANTE, ESPESSURA 6CM</t>
  </si>
  <si>
    <t>NC.28 - PISO DE CONCRETO INTERTRAVADO DRENANTE, ESPESSURA 8CM</t>
  </si>
  <si>
    <t>NC.28 - PAVIMENTOS PERMEÁVEIS - PERFIL PARA CALÇADAS E PASSEIOS COM PISO DE CONCRETO PRÉ-MOLDADO INTERTRAVADO DRENANTE COM INFILTRAÇÃO TOTAL</t>
  </si>
  <si>
    <t>NC.28 - PAVIMENTOS PERMEÁVEIS - PERFIL PARA ESTACIONAMENTO DE VEÍCULOS LEVES COM PISOS DE CONCRETO PRÉ-MOLDADO INTERTRAVADO DRENANTE COM INFILTRAÇÃO TOTAL</t>
  </si>
  <si>
    <t>IP.03 - PLATAFORMA COM 3 MASTROS DE BANDEIRA H.LIVRE=7,00M (EXCLUSIVE ENGASTAMENTO)</t>
  </si>
  <si>
    <t>IP.04 - PLATAFORMA COM 3 MASTROS DE BANDEIRA H LIVRE=9,00M (EXCLUSIVE ENGASTAMENTO)</t>
  </si>
  <si>
    <t>QC.02 - QUADRA POLIESPORTIVA - PISO ARMADO</t>
  </si>
  <si>
    <t>QC.02 - QUADRA POLIESPORTIVA PISO ARMADO COM AGREGADO RECICLADO</t>
  </si>
  <si>
    <t>QD.01 - DEMARCAÇÃO DE QUADRA COM TINTA A BASE DE BORRACHA CLORADA - VOLEIBOL</t>
  </si>
  <si>
    <t>QD.02 - DEMARCAÇÃO DE QUADRA COM TINTA A BASE DE BORRACHA. CLORADA - FUTEBOL DE SALÃO</t>
  </si>
  <si>
    <t>QD.03 - DEMARCAÇÃO DE QUADRA COM TINTA A BASE DE BORRACHA CLORADA - BASQUETE</t>
  </si>
  <si>
    <t>QD.05 - DEMARCAÇÃO DE QUADRA COM TINTA A BASE DE BORRACHA CLORADA - HANDBOL</t>
  </si>
  <si>
    <t>DEMARCAÇÃO DE VAGA DE ESTACIONAMENTO PARA PORTADORES DE DEFICIÊNCIA FÍSICA</t>
  </si>
  <si>
    <t>QD.04 - POSTES PARA VOLEIBOL, INCLUSIVE PINTURA E REDE</t>
  </si>
  <si>
    <t>QD.04 - TRAVE PARA FUTEBOL DE SALÃO, INCLUSIVE PINTURA E REDE</t>
  </si>
  <si>
    <t>TABELA PARA BASQUETE, ENGLOBANDO DESDE FUNDAÇÃO ATÉ A CESTA DE NYLON</t>
  </si>
  <si>
    <t>TELA DE NYLON PARA COBERTURA DE QUADRA</t>
  </si>
  <si>
    <t>DEMARCAÇÃO E PINTURA DE SUPERFÍCIES - BORRACHA CLORADA</t>
  </si>
  <si>
    <t>DEMARCAÇÃO E PINTURA DE SUPERFÍCIES - EPÓXI</t>
  </si>
  <si>
    <t>DEMARCAÇÃO E PINTURA DE FAIXAS ATÉ 10CM - BORRACHA CLORADA</t>
  </si>
  <si>
    <t>DEMARCAÇÃO E PINTURA DE FAIXAS ATÉ 10CM - EPÓXI</t>
  </si>
  <si>
    <t>HV.20 - ABRIGO PARA LIXO EM ALVENARIA - REVESTIMENTO EXTERNO COM ARGAMASSA E INTERNO COM AZULEJOS</t>
  </si>
  <si>
    <t>IV.06 - LIXEIRA JUNTO AO ALINHAMENTO COM REVESTIMENTO INTERNO EM AZULEJOS</t>
  </si>
  <si>
    <t>BANCADA DE CONCRETO POLIDO COM BORDAS ARREDONDADAS - ESPESSURA 30MM</t>
  </si>
  <si>
    <t>BANCADA DE CONCRETO POLIDO COM BORDAS ARREDONDADAS - ESPESSURA 40MM</t>
  </si>
  <si>
    <t>BANCADA DE CONCRETO POLIDO COM BORDAS ARREDONDADAS - ESPESSURA 50MM</t>
  </si>
  <si>
    <t>LIMPEZA</t>
  </si>
  <si>
    <t>LIMPEZA GERAL DA OBRA</t>
  </si>
  <si>
    <t>LIMPEZA DE PISOS E REVESTIMENTO DE ARGAMASSA, CERÂMICA OU PEDRAS NATURAIS</t>
  </si>
  <si>
    <t>LIMPEZA DE VIDROS EM GERAL, INCLUSIVE CAIXILHO</t>
  </si>
  <si>
    <t>LIMPEZA E LAVAGEM DE PAREDE POR HIDROJATEAMENTO, SEM REJUNTAMENTO</t>
  </si>
  <si>
    <t>LIMPEZA E LAVAGEM DE PAREDE COM REVESTIMENTO EM PASTILHA OU MATERIAL CERÂMICO POR HIDROJATEAMENTO COM REJUNTAMENTO</t>
  </si>
  <si>
    <t>LIMPEZA E LAVAGEM DE PISO POR HIDROJATEAMENTO</t>
  </si>
  <si>
    <t>LIMPEZA DE CAIXA D'ÁGUA - ATÉ 1000 LITROS</t>
  </si>
  <si>
    <t>LIMPEZA DE CAIXA D'ÁGUA - DE 1001 À 10000 LITROS</t>
  </si>
  <si>
    <t>LIMPEZA DE CAIXA D'ÁGUA - ACIMA DE 10000 LITROS</t>
  </si>
  <si>
    <t>LIMPEZA DE CANALETAS DE ÁGUAS PLUVIAIS</t>
  </si>
  <si>
    <t>LIMPEZA DE CAIXA DE INSPEÇÃO</t>
  </si>
  <si>
    <t>LIMPEZA DE FOSSA SÉPTICA</t>
  </si>
  <si>
    <t>LIMPEZA DE SUMIDOURO, POR VIAGEM DE 7M3</t>
  </si>
  <si>
    <t>VG</t>
  </si>
  <si>
    <t>ENCERAMENTO E LUSTRAÇÃO DE REVESTIMENTOS E PISOS EM GERAL</t>
  </si>
  <si>
    <t>COMPLEMENTOS DO EDIFÍCIO</t>
  </si>
  <si>
    <t>PRATELEIRA DE GRANILITE, ESPESSURA 30MM, EXCLUSIVE APOIO</t>
  </si>
  <si>
    <t>PRATELEIRA DE GRANILITE, ESPESSURA 40MM, EXCLUSIVE APOIO</t>
  </si>
  <si>
    <t>PRATELEIRA DE GRANILITE, ESPESSURA 50MM, EXCLUSIVE APOIO</t>
  </si>
  <si>
    <t>PRATELEIRA DE CONCRETO, ESPESSURA 50MM, COM BORDAS ARREDONDADAS E ENVERNIZADAS, EXCLUSIVE APOIO</t>
  </si>
  <si>
    <t>PRATELEIRA EM ARDÓSIA CINZA, POLIDA 2 LADOS, ESPESSURA 30MM, EXCLUSIVE APOIO</t>
  </si>
  <si>
    <t>EP.01 - MÃO FRANCESA DE FERRO PERFILADO</t>
  </si>
  <si>
    <t>EP.02 - MÃO FRANCESA DE FERRO PERFILADO</t>
  </si>
  <si>
    <t>DM.01 - ESTRADO DE MADEIRA APARELHADA PARA DESPENSA</t>
  </si>
  <si>
    <t>DM.02/04 - ESTRADO DE MADEIRA APARELHADA PARA DESPENSA</t>
  </si>
  <si>
    <t>BARRA DE APOIO PARA DEFICIENTES L=45 CM (BARRAS COM DIÂMETRO ENTRE 3,0 E 4,5CM)</t>
  </si>
  <si>
    <t>BARRA DE APOIO PARA DEFICIENTES L=80 CM (BARRAS COM DIÂMETRO ENTRE 3,0 E 4,5CM)</t>
  </si>
  <si>
    <t>BARRA DE APOIO PARA DEFICIENTES L=90 CM (BARRAS COM DIÂMETRO ENTRE 3,0 E 4,5CM)</t>
  </si>
  <si>
    <t>BARRA DE APOIO PARA CHUVEIRO PARA PORTADORES DE DEFICIÊNCIA FÍSICA (BARRAS COM DIÂMETRO ENTRE 3,0 E 4,5CM)</t>
  </si>
  <si>
    <t>DP.04 - CORRIMÃO EM TUBO GALVANIZADO</t>
  </si>
  <si>
    <t>DP.05 - CORRIMÃO EM TUBO GALVANIZADO COM GUARDA CORPO</t>
  </si>
  <si>
    <t>ANEL DE TEXTURA PARA CORRIMÃO</t>
  </si>
  <si>
    <t>BARRA DE APOIO PARA LAVATÓRIO EM "L" - PPDF</t>
  </si>
  <si>
    <t>LOUSA EM LAMINADO MELAMÍNICO BRANCO SOBRE COMPENSADO</t>
  </si>
  <si>
    <t>DM.07 - QUADRO DE AVISOS DE MADEIRA</t>
  </si>
  <si>
    <t>DM.05 - FAIXA BATE-CARTEIRA PARA SALA DE AULA</t>
  </si>
  <si>
    <t>DM.06 - FIXADOR DE CARTAZES PARA SALA DE AULA</t>
  </si>
  <si>
    <t>DP.01 - ESCADA MARINHEIRO DE FERRO GALVANIZADO</t>
  </si>
  <si>
    <t>DP.02 - ESCADA MARINHEIRO DE FERRO GALVANIZADO COM GUARDA CORPO</t>
  </si>
  <si>
    <t>DP.03 - COMPLEMENTOS PARA ESCADA MARINHEIRO DE FERRO PERFILADO</t>
  </si>
  <si>
    <t>DP.06 - BATE PNEU EM TUBO DE AÇO GALVANIZADO D=3" C=2,50M</t>
  </si>
  <si>
    <t>ARMÁRIO DE AÇO COM 4 PORTAS E FECHADURA L 640XP420XH1980</t>
  </si>
  <si>
    <t>MESA DE PREPARO PARA COZINHAS - EM MÁRMORE</t>
  </si>
  <si>
    <t>PORTA CORTA-FOGO P90 (0,90X2,10M) COM FERRAGENS</t>
  </si>
  <si>
    <t>PORTA CORTA-FOGO P90 - 1,05 X 2,10M, COM DOBRADIÇAS E MOLAS SEM FERRAGEM</t>
  </si>
  <si>
    <t>PEDESTAL SINALIZADOR PARA ESTACIONAMENTO P/ DEFICIENTE</t>
  </si>
  <si>
    <t>PLACA DE IDENTIFICAÇÃO COM NÚMERO PAVIMENTO EM BRAILE</t>
  </si>
  <si>
    <t>PLACA DE IDENTIFICAÇÃO DE WC EM BRAILE FEM./ MASC.</t>
  </si>
  <si>
    <t>PLACA DE IDENTIFICAÇÃO EM BRAILE "INÍCIO E FINAL" P/ CORRIMÃO</t>
  </si>
  <si>
    <t>PLACA DE IDENTIFICAÇÃO EM BRAILE DE PAVIMENTO P/ CORRIMÃO</t>
  </si>
  <si>
    <t>PLACA PARA PORTA WC C/ DESENHO UNIVERSAL ACESSIBILIDADE</t>
  </si>
  <si>
    <t>SINALIZAÇÃO VISUAL DE DEGRAUS PARA DEFICIENTE VISUAL</t>
  </si>
  <si>
    <t>EQUIPAMENTOS DIVERSOS</t>
  </si>
  <si>
    <t>ELEVADOR ELÉTRICO SEM CASA DE MÁQUINAS - 2 PARADAS</t>
  </si>
  <si>
    <t>ELEVADOR ELÉTRICO SEM CASA DE MÁQUINAS - 3 PARADAS</t>
  </si>
  <si>
    <t>ELEVADOR EL[ETRICO SEM CASA DE MÁQUINAS - 4 PARADAS</t>
  </si>
  <si>
    <t>ELEVADOR ELÉTRICO SEM CASA DE MÁQUINAS - 5 PARADAS</t>
  </si>
  <si>
    <t>DX.01/06 - COIFA EM CHAPA DE AÇO GALVANIZADO PARA FOGÃO DE 3 OU 4 BOCAS</t>
  </si>
  <si>
    <t>DX.01/06 - COIFA EM CHAPA DE AÇO GALVANIZADO PARA FOGÃO DE 6 BOCAS</t>
  </si>
  <si>
    <t>CHAPÉU CHINÊS PARA DUTO GALVANIZADO 35CM BIT.22 PARA EXAUSTÃO DE AR</t>
  </si>
  <si>
    <t>DUTO EM CHAPA DE AÇO GALVANIZADO N.22 - DIÂMETRO 35CM</t>
  </si>
  <si>
    <t xml:space="preserve"> CURVA PARA DUTO EM CHAPA GALVANIZADA 35CM BIT.22 PARA EXAUSTÃO AR RECRAVADA A CADA 10GRAUS</t>
  </si>
  <si>
    <t>EXAUSTOR 1/2 HP PARA COIFAS</t>
  </si>
  <si>
    <t>FOGÃO INDUSTRIAL 4 BOCAS COM FORNO E 2 QUEIMADORES DUPLOS</t>
  </si>
  <si>
    <t>FOGÃO INDUSTRIAL 6 BOCAS COM FORNO E 2 QUEIMADORES DUPLOS</t>
  </si>
  <si>
    <t>AUTOCLAVE - CAPACIDADE 54 LITROS</t>
  </si>
  <si>
    <t>VENTILADOR DE PAREDE, DIÂM. MÍN.=65CM</t>
  </si>
  <si>
    <t>PORTA DE VIDRO TEMPERADO 10MM OPACO COM FERRAGENS 82X210CM</t>
  </si>
  <si>
    <t>POSTO DE CONSUMO DE O2 OU AR VÁCUO OU N2O</t>
  </si>
  <si>
    <t>ESTAÇÃO DE CHAMADA DE ENFERMEIRA</t>
  </si>
  <si>
    <t>PAINEL DE ALARME PARA O2 OU AR OU VÁCUO OU N2O, INSTALADO</t>
  </si>
  <si>
    <t>FORNECIMENTO DE AR CONDICIONADO A FRIO, TIPO SPLIT CASSETE-INVERTER COM CAPACIDADE DE 18.000 BTUS/h</t>
  </si>
  <si>
    <t>FORNECIMENTO DE AR CONDICIONADO A FRIO, TIPO SPLIT CASSETE-INVERTER COM CAPACIDADE DE 36.000 BTUS/H</t>
  </si>
  <si>
    <t>FORNECIMENTO DE AR CONDICIONADO A FRIO, TIPO SPLIT CASSETE-INVERTER COM CAPACIDADE DE 48.000 BTUS/H</t>
  </si>
  <si>
    <t>FORNECIMENTO DE AR CONDICIONADO A FRIO, TIPO SPLIT PAREDE INVERTER COM CAPACIDADE DE 12.000 BTUS/h</t>
  </si>
  <si>
    <t>FORNECIMENTO DE AR CONDICIONADO A FRIO, TIPO SPLIT PAREDE-INVERTER COM CAPACIDADE DE 18.000 BTUS/H</t>
  </si>
  <si>
    <t>FORNECIMENTO DE AR CONDICIONADO A FRIO, TIPO SPLIT PAREDE-INVERTER COM CAPACIDADE DE 24.000 BTUS/H</t>
  </si>
  <si>
    <t>FORNECIMENTO DE AR CONDICIONADO A FRIO, TIPO SPLIT PISO TETO COM CAPACIDADE DE 36.000 BTUS/H</t>
  </si>
  <si>
    <t>FORNECIMENTO DE CORTINA DE AR COM DUAS VELOCIDADES, PARA VÃO DE 1,00 M</t>
  </si>
  <si>
    <t>FORNECIMENTO DE CORTINA DE AR COM DUAS VELOCIDADES, PARA VÃO DE 1,20 M</t>
  </si>
  <si>
    <t>FORNECIMENTO DE CORTINA DE AR COM DUAS VELOCIDADES, PARA VÃO DE 1,50 M</t>
  </si>
  <si>
    <t>PLACAS DE OBRA</t>
  </si>
  <si>
    <t>PLACA INAUGURAL - 600X500X3MM - CHAPA DE  AÇO INOX EM BAIXO RELEVO</t>
  </si>
  <si>
    <t>PLACA DE OBRA EM CHAPA DE AÇO GALVANIZADO</t>
  </si>
  <si>
    <t>SISTEMA DE AQUECIMENTO SOLAR</t>
  </si>
  <si>
    <t>SISTEMA DE AQUECIMENTO SOLAR ATÉ 1000L - COLETOR SOLAR PLANO FECHADO (SELO "A" DO INMETRO)</t>
  </si>
  <si>
    <t>SISTEMA DE AQUECIMENTO SOLAR ACIMA DE 1000L - FORNECIMENTO DE COLETOR SOLAR PLANO FECHADO (SELO "A" INMETRO) - SEM INSTALAÇÃO</t>
  </si>
  <si>
    <t>SISTEMA DE AQUECIMENTO SOLAR, FORNECIMENTO DE RESERVATÓRIO TÉRMICO ATÉ 1000L, BAIXA PRESSÃO (APROVAÇÃO INMETRO) - SEM INSTALAÇÃO</t>
  </si>
  <si>
    <t>SISTEMA DE AQUECIMENTO SOLAR, FORNECIMENTO DE RESERVATÓRIO TÉRMICO ATÉ 1000L, ALTA PRESSÃO (APROVAÇÃO INMETRO) - SEM INSTALAÇÃO</t>
  </si>
  <si>
    <t>SISTEMA DE AQUECIMENTO SOLAR, INSTALAÇÃO DE RESERVATÓRIO TÉRMICO ATÉ 1000L</t>
  </si>
  <si>
    <t>SISTEMA DE AQUECIMENTO SOLAR, FORNECIMENTO DE RESERVATÓRIO TÉRMICO ACIMA DE 1000L, BAIXA PRESSÃO (APROVAÇÃO INMETRO) - SEM INSTALAÇÃO</t>
  </si>
  <si>
    <t>SISTEMA DE AQUECIMENTO SOLAR, FORNECIMENTO DE RESERVATÓRIO TÉRMICO ACIMA DE 1000L, ALTA PRESSÃO (APROVAÇÃO INMETRO) - SEM INSTALAÇÃO</t>
  </si>
  <si>
    <t>SISTEMA DE AQUECIMENTO SOLAR (CIRCULAÇÃO FORÇADA), BOMBA HIDRÁULICA DE CIRCULAÇÃO DE ÁGUA NOS COLETORES SOLARES</t>
  </si>
  <si>
    <t>SISTEMA DE AQUECIMENTO SOLAR (CIRCULAÇÃO FORÇADA), CONJUNTO DIGITAL PARA ACIONAMENTOS PROGRAMADOS DE EQUIPAMENTOS</t>
  </si>
  <si>
    <t>SISTEMA DE AQUECIMENTO SOLAR PARA PISCINA, FORNECIMENTO DE COLETOR SOLAR ABERTO (SELO "A" INMETRO) - SEM INSTALAÇÃO</t>
  </si>
  <si>
    <t>ANDAIMES METÁLICOS - FORNECIMENTO</t>
  </si>
  <si>
    <t>M3xMÊS</t>
  </si>
  <si>
    <t>ANDAIMES METÁLICOS - MONTAGEM E DESMONTAGEM</t>
  </si>
  <si>
    <t>DEMOLIÇÃO DE MURO DE ALVENARIA - H=1,80 À 2,00M</t>
  </si>
  <si>
    <t>DEMOLIÇÃO DE ALAMBRADO DE TELA GALVANIZADA</t>
  </si>
  <si>
    <t>DEMOLIÇÃO DE LADRILHOS HIDRÁULICOS, INCLUSIVE ARGAMASSA DE REGULARIZAÇÃO</t>
  </si>
  <si>
    <t>DEMOLIÇÃO DE LAJOTAS DE CONCRETO</t>
  </si>
  <si>
    <t>DEMOLIÇÃO DE PAVIMENTAÇÃO ASFÁLTICA, CAPA E BASE - MANUAL</t>
  </si>
  <si>
    <t>DEMOLIÇÃO DE GUIAS DE CONCRETO</t>
  </si>
  <si>
    <t>DEMOLIÇÃO DE SARJETAS DE CONCRETO</t>
  </si>
  <si>
    <t>RETIRADA DE CERCA DE ARAME FARPADO, MOURÃO DE EUCALIPTO OU CONCRETO</t>
  </si>
  <si>
    <t>RETIRADA DE LAJOTAS PRÉ-MOLDADAS DE CONCRETO</t>
  </si>
  <si>
    <t>RETIRADA DE FORRAS DE PEDRAS NATURAIS</t>
  </si>
  <si>
    <t>RETIRADA DE PARALELEPÍPEDOS</t>
  </si>
  <si>
    <t>RETIRADA DE MOSAICO PORTUGUÊS</t>
  </si>
  <si>
    <t>RETIRADA DE GUIAS DE CONCRETO</t>
  </si>
  <si>
    <t>RETIRADA DE PISO INTERTRAVADO</t>
  </si>
  <si>
    <t>RETIRADA DE BRINQUEDOS</t>
  </si>
  <si>
    <t>RETIRADA DE PORTA-GIZ, INCLUSIVE SUPORTES</t>
  </si>
  <si>
    <t>RETIRADA DE COIFA E CHAPA PARA FOGÃO DE 3 OU 4 BOCAS</t>
  </si>
  <si>
    <t>RETIRADA DE COIFA EM CHAPA PARA FOGÃO DE 6 BOCAS</t>
  </si>
  <si>
    <t>RETIRADA DE EXAUSTOR</t>
  </si>
  <si>
    <t>RETIRADA DE DUTO DE EXAUSTÃO</t>
  </si>
  <si>
    <t>RETIRADA DE PORTÃO DE FERRO PERFILADO TIPO PQ (GP5/GPM1)</t>
  </si>
  <si>
    <t>RETIRADA DE ALAMBRADO EM TELA INCLUSIVE ESTRUTURA DE SUSTENTAÇÃO (FP.04)</t>
  </si>
  <si>
    <t>RETIRADA DE CERCA DE TELA GALVANIZADA E RESPECTIVOS MOURÕES (FC 04/05)</t>
  </si>
  <si>
    <t>RETIRADA DE PORTÃO METÁLICO</t>
  </si>
  <si>
    <t>RETIRADA DE GRADIL E GUARDA-CORPO</t>
  </si>
  <si>
    <t>RETIRADA DE MINI GUIAS DE CONCRETO</t>
  </si>
  <si>
    <t>RETIRADA DE TAPUME METÁLICO</t>
  </si>
  <si>
    <t>RECOLOCAÇÃO DE TELA E TIRANTE EM ALAMBRADO</t>
  </si>
  <si>
    <t>RECOLOCAÇÃO DE PARALELEPÍPEDOS</t>
  </si>
  <si>
    <t>RECOLOCAÇÃO DE PARALELEPÍPEDO COM AREIA RECICLADA</t>
  </si>
  <si>
    <t>RECOLOCAÇÃO DE MOSAICO PORTUGUÊS SOBRE BASE DE CONCRETO</t>
  </si>
  <si>
    <t>RECOLOCAÇÃO DE MOSAICO PORTUGUÊS SOBRE BASE DE AREIA</t>
  </si>
  <si>
    <t>RECOLOCAÇÃO DE MOSAICO PORTUGUÊS SOBRE BASE DE CONCRETO COM AGREGADO RECICLADO</t>
  </si>
  <si>
    <t>RECOLOCAÇÃO DE MOSAICO PORTUGUÊS SOBRE BASE DE AREIA RECICLADA</t>
  </si>
  <si>
    <t>RECOLOCAÇÃO DE GUIAS DE CONCRETO</t>
  </si>
  <si>
    <t>RECOLOCAÇÃO DE PISO INTERTRAVADO COM AREIA RECICLADA</t>
  </si>
  <si>
    <t>RECOLOCAÇÃO DE PORTA-GIZ, INCLUSIVE SUPORTES</t>
  </si>
  <si>
    <t>RECOLOCAÇÃO DE COIFA EM CHAPA PARA FOGÃO DE 3 OU 4 BOCAS</t>
  </si>
  <si>
    <t>RECOLOCAÇÃO DE COIFA EM CHAPA PARA FOGÃO DE 6 BOCAS</t>
  </si>
  <si>
    <t>RECOLOCAÇÃO DE EXAUSTOR</t>
  </si>
  <si>
    <t>RECOLOCAÇÃO DE DUTO DE EXAUSTÃO</t>
  </si>
  <si>
    <t>RECOLOCAÇÃO DE PORTÃO DE FERRO PERFILADO TIPO PARQUE (GP5/GPM-1)</t>
  </si>
  <si>
    <t>RECOLOCAÇÃO DE CERCA DE TELA GALVANIZADA E RESPECTIVOS MOURÕES (FC 04/05)</t>
  </si>
  <si>
    <t>RECOLOCAÇÃO DE MINI GUIAS DE CONCRETO</t>
  </si>
  <si>
    <t>TELA GALVANIZADA PARA ALAMBRADO - MALHA 2" FIO 10</t>
  </si>
  <si>
    <t>FERRO TRABALHADO PARA GRADIS</t>
  </si>
  <si>
    <t>TABELA DE BASQUETE, INCLUSIVE ARO E CESTA - MADEIRA PINTADA</t>
  </si>
  <si>
    <t>REPINTURA DE FAIXAS ATÉ 10CM - BORRACHA CLORADA</t>
  </si>
  <si>
    <t>REPINTURA DE FAIXAS ATÉ 10CM - EPÓXI</t>
  </si>
  <si>
    <t>LOCAÇÃO DE CONTAINER 2,30 X 6,00 M, ALT. 2,50 M, PARA ESCRITÓRIO, COM 1 SANITÁRIO, COMPLETO, SEM DIVISÓRIAS INTERNAS</t>
  </si>
  <si>
    <t>UNXMÊS</t>
  </si>
  <si>
    <t>BALANCIM ELÉTRICO TIPO PLATAFORMA PARA TRANSPORTE VERTICAL, COM ALTURA ATÉ 60 METROS</t>
  </si>
  <si>
    <t>MXDIÁRIA</t>
  </si>
  <si>
    <t>BALANCIM MANIVELA TIPO ANDAIME SUSPENSO, COM CAPACIDADE DE CARGA ATÉ 445 KG</t>
  </si>
  <si>
    <t>PAISAGISMO</t>
  </si>
  <si>
    <t>SERVIÇOS GERAIS</t>
  </si>
  <si>
    <t>TUTOR E AMARILHO PARA ÁRVORES</t>
  </si>
  <si>
    <t>PROTETOR TIPO PARQUE PARA ÁRVORES</t>
  </si>
  <si>
    <t>ÁRVORES E PALMEIRAS - FORNECIMENTO E PLANTIO</t>
  </si>
  <si>
    <t>ALECRIM DE CAMPINAS (HOLOCALIX GLAZZIOVII)</t>
  </si>
  <si>
    <t>GOIABA DA SERRA (ACCA SELLOWIANA)</t>
  </si>
  <si>
    <t>GUARITÁ  (ASTRONIUM GRAVEOLENS)</t>
  </si>
  <si>
    <t>PAU MARFIM  (BALFOURODENDRON RIEDELLIANUM)</t>
  </si>
  <si>
    <t>GUANANDI (CALOPHYLLUM BRASILIENSES)</t>
  </si>
  <si>
    <t>CAMBUCI (CAMPOMANESIA PHAEA)</t>
  </si>
  <si>
    <t>GABIROBA (CAMPOMANESIA XANTHOCARPA)</t>
  </si>
  <si>
    <t>CASSIA (CASSIA MULTIJUGA)</t>
  </si>
  <si>
    <t>CÁSSIA FERRUGEM (CASSIA FERRUGINEA)</t>
  </si>
  <si>
    <t>FALSO BARBATIMÃO (CASSIA LEPTOPHYLLA)</t>
  </si>
  <si>
    <t>PAU VIOLA (CITHAREXYLUM MYRIANTHUM)</t>
  </si>
  <si>
    <t>IPÊ VERDE (CYBYSTAX ANTISYPHILITICA)</t>
  </si>
  <si>
    <t>SAGUARAGI (COLUBRINA GLANDULOSA)</t>
  </si>
  <si>
    <t>MULUNGU ( ERYTHRINA FALCATA)</t>
  </si>
  <si>
    <t>UVAIA (EUGENIA PYRIFORMIS)</t>
  </si>
  <si>
    <t>PITANGUEIRA ( EUGENIA UNIFLORA)</t>
  </si>
  <si>
    <t>IPÊ BRANCO (HANDROANTHUS ROSEO ALBA)</t>
  </si>
  <si>
    <t>IPÊ AMARELO DO BREJO (HANDROANTHUS UMBELLATUS)</t>
  </si>
  <si>
    <t>IPÊ TABACO (HANDROANTHUS VELLOSOI)</t>
  </si>
  <si>
    <t>INGÁ FEIJÃO (INGA MARGINATA)</t>
  </si>
  <si>
    <t>JACARANDÁ DE MINAS (JACARANDA CUSPIDIFOLIA)</t>
  </si>
  <si>
    <t>CAROBÃO (JACARANDA MICRANTHA)</t>
  </si>
  <si>
    <t>IPÊ AMARELO (TABEBUIA CHRYSOTRICHA)</t>
  </si>
  <si>
    <t>IPÊ ROSA (TABEBUIA AVELLANEDAE)</t>
  </si>
  <si>
    <t>IPÊ ROXO (TABEBUIA IMPETIGINOSA)</t>
  </si>
  <si>
    <t>CAROBINHA (JACARANDA PUBERULA)</t>
  </si>
  <si>
    <t>EMBIRA DE SAPO - LONCHOCARPUS MUELBERGIANUS</t>
  </si>
  <si>
    <t>AÇOITA CAVALO (LUEHEA DIVARICATA)</t>
  </si>
  <si>
    <t>JACARANDÁ DO CAMPO (MICHAERIUM ACUTIFOLIUM)</t>
  </si>
  <si>
    <t>JACARANDÁ BRANCO (MICHAERIUM PARAGUAIENSIS)</t>
  </si>
  <si>
    <t>CAMBOATÁ BRANCO (MATAYBA ELAEAGNOIDES)</t>
  </si>
  <si>
    <t>AROEIRA PRETA (MYRACRODURON URUNDEUVA)</t>
  </si>
  <si>
    <t>PAINEIRA (CHORISIA SPECIOSA)</t>
  </si>
  <si>
    <t>CAMBUÍ (MYRCIA SELLOI)</t>
  </si>
  <si>
    <t>PAU-BRASIL (CAESALPINIA ECHINATA)</t>
  </si>
  <si>
    <t>CABREÚVA PARDA (MYROCARPUS FRONDOSUS)</t>
  </si>
  <si>
    <t>CABREÚVA ( MIROXYLON PERUIFERUM)</t>
  </si>
  <si>
    <t>PAU-FERRO (CAESALPINIA FERREA)</t>
  </si>
  <si>
    <t>BORDÃO DE VELHO (SAMANEA TUBULOSA)</t>
  </si>
  <si>
    <t>PITOMBA (TALISIA ESCULENTA)</t>
  </si>
  <si>
    <t>SIBIPIRUNA (CAESALPINIA PELTOPHOROIDES)</t>
  </si>
  <si>
    <t>SUINÃ (ERYTRINA SPECIOSA)</t>
  </si>
  <si>
    <t>TIPUANA (TIPUANA TIPU)</t>
  </si>
  <si>
    <t>ARECA BAMBU (CHRYSALIDO CARPUS LUTESCENS)</t>
  </si>
  <si>
    <t>BURITI (MAURITIA VINIFERA)</t>
  </si>
  <si>
    <t>COLINIA (CHAMAEDOREA ELEGANS)</t>
  </si>
  <si>
    <t>COQUEIRO (COCOS NUCIFERA)</t>
  </si>
  <si>
    <t>GUARIROBA (SYAGRUS OLERACEA)</t>
  </si>
  <si>
    <t>JERIVÁ (ARECASTRUM ROMANZOFFIANUM)</t>
  </si>
  <si>
    <t>LATÂNIA (LATANIA SPP)</t>
  </si>
  <si>
    <t>SEAFORTIA (ARCHONTO PHOENIX CUNNINGHAMIANA)</t>
  </si>
  <si>
    <t>PALMEIRA IMPERIAL (ROY STONEAOLERACEA)</t>
  </si>
  <si>
    <t>PATA DE VACA (BAUHINIA VARIEGATA)</t>
  </si>
  <si>
    <t>QUARESMEIRA (TIBOUCHINA GRANULOSA)</t>
  </si>
  <si>
    <t>MANACA DA SERRA (TIBOUCHINA MUTABILIS)</t>
  </si>
  <si>
    <t>ARBUSTOS, FORRAÇÕES E TREPADEIRAS - FORNECIMENTO E PLANTIO</t>
  </si>
  <si>
    <t>GRAMA BATATAES EM PLACAS (PASPALUM NOTATUM)</t>
  </si>
  <si>
    <t>GRAMA SÃO CARLOS EM PLACAS (ANOXONOPUS OBTUSIFOLIUS)</t>
  </si>
  <si>
    <t>GRAMA ESMERALDA</t>
  </si>
  <si>
    <t>GRAMA PRETA (OPHIOPOGUM JAPONICUS) - 36 MUDAS POR M2</t>
  </si>
  <si>
    <t>CINERARIA (SENECIO CINERARIA)</t>
  </si>
  <si>
    <t>DÚZIA</t>
  </si>
  <si>
    <t>CLOROFITO (CLOROPHYTUM CROMOSSUM)</t>
  </si>
  <si>
    <t>FILODENDRO (PHILODENDRON BIPINNATIFIDUM)</t>
  </si>
  <si>
    <t>HERA (HEDERA HELIX)</t>
  </si>
  <si>
    <t>LÍRIO (HEMEROCALLIS FLAVA)</t>
  </si>
  <si>
    <t>MARIA SEM VERGONHA (IMPATIENS SPP)</t>
  </si>
  <si>
    <t>MONSTERA (MONSTERA DELICIOSA)</t>
  </si>
  <si>
    <t>PILEA (PILEA CADIEREI)</t>
  </si>
  <si>
    <t>VEDELIA (WEDELIA PALUDARIS)</t>
  </si>
  <si>
    <t>IPOMÉIA (IPOMEIA LEARII)</t>
  </si>
  <si>
    <t>JASMIM ESTRELA (TRACHELOSPERMOM JASMINDA)</t>
  </si>
  <si>
    <t>LÁGRIMA DE CRISTO (CLERODENDRON THOMSONAE)</t>
  </si>
  <si>
    <t>MARACUJÁ (PASSIFLORA COERULEA)</t>
  </si>
  <si>
    <t>PRIMAVERA (BOUGAINVILLEA GLABRA)</t>
  </si>
  <si>
    <t>TUMBERGIA (THUNBERGIA GRANDIFLORA)</t>
  </si>
  <si>
    <t>UNHA DE GATO (FICUS PUMILA)</t>
  </si>
  <si>
    <t>ABUTILOM (ABUTILON STRIATUM)</t>
  </si>
  <si>
    <t>ACALIFA (ACALYPHA WILKESIANA)</t>
  </si>
  <si>
    <t>ALAMANDA (ALLAMANDA NERIIFOLIA)</t>
  </si>
  <si>
    <t>AZALÉA (RHODODENDRON INDICUM)</t>
  </si>
  <si>
    <t>BAMBUZINHO (BAMBUZA GRACILIS)</t>
  </si>
  <si>
    <t>BELA EMÍLIA (PLUMBAGO CAPENSIS)</t>
  </si>
  <si>
    <t>CAMARÃO (BELOPERONE GUTATA)</t>
  </si>
  <si>
    <t>COSMOS (COSMOS BIPINNATUS)</t>
  </si>
  <si>
    <t>DRACENA (DRACAENA FRAGRANS)</t>
  </si>
  <si>
    <t>ESPONJINHA (CALLIANDRA TWEEDII)</t>
  </si>
  <si>
    <t>HIBISCO (HIBISCUS ROSA SINENSIS)</t>
  </si>
  <si>
    <t>MALVAVISCO (MALVAVISCUS MOLLIS)</t>
  </si>
  <si>
    <t>PIRACANTA (PYRACANTHA COCCINEA)</t>
  </si>
  <si>
    <t>ABACAXI ROXO (TRADESCANIA SPATHACEA)</t>
  </si>
  <si>
    <t>BEIJO PINTADO (IMPATIENS HAWKERI)</t>
  </si>
  <si>
    <t>BOCA DE LEÃO (ANTIRRHINUM MAJUS)</t>
  </si>
  <si>
    <t>CÓLEUS (COLEUS SCUTELLARIOIDES)</t>
  </si>
  <si>
    <t>GRAMA AMENDOIM (ARACHIS REPENS)</t>
  </si>
  <si>
    <t>MORÉIA (DIETES IRIDIOIDES)</t>
  </si>
  <si>
    <t>MULTI EXERCITADOR CONJUGADO COM 6 FUNÇÕES</t>
  </si>
  <si>
    <t>TRATAMENTO PAISAGÍSTICO DE PISOS</t>
  </si>
  <si>
    <t>NR.10 - ORLA PARA ÁRVORE EM PARALELEPÍPEDO - 1,20 X 1,20 M</t>
  </si>
  <si>
    <t>NC.26 - ORLA DE SEPARAÇÃO EM CONCRETO</t>
  </si>
  <si>
    <t>GRELHA DE CONCRETO PARA PISOS GRAMADOS 60X45X9,5CM</t>
  </si>
  <si>
    <t>HD.16 - TORNEIRA PARA JARDIM</t>
  </si>
  <si>
    <t>MOBILIÁRIO EXTERNO</t>
  </si>
  <si>
    <t>IC.01 - BANCO DE CONCRETO POLIDO COM PINTURA EM POLIURETANO</t>
  </si>
  <si>
    <t>IC.02 - CONJUNTO MESA E BANCOS EM CONCRETO</t>
  </si>
  <si>
    <t>IC.03 - BANCO EM CONCRETO APARENTE - L=40CM</t>
  </si>
  <si>
    <t>IC.04 - BANCO EM CONCRETO APARENTE - L=50CM</t>
  </si>
  <si>
    <t>IC.05 - BANCO EM CONCRETO APARENTE COM BALANÇO DE 40CM</t>
  </si>
  <si>
    <t>IC.06 - BANCO EM CONCRETO APARENTE, TIPO PMSP</t>
  </si>
  <si>
    <t>IV.02/03 - BANCO EM BLOCOS DE CONCRETO APARENTE</t>
  </si>
  <si>
    <t>IV.07 - BANCO EM ALVENARIA APARENTE E CONCRETO</t>
  </si>
  <si>
    <t>IV.08 - BANCO EM ALVENARIA REVESTIDA E CONCRETO</t>
  </si>
  <si>
    <t>IV.09 - BANCO JARDINEIRA EM ALVENARIA DE TIJOLO APARENTE</t>
  </si>
  <si>
    <t>BRINQUEDOS EDIFICADOS</t>
  </si>
  <si>
    <t>RV.01 - MINI ANFITEATRO</t>
  </si>
  <si>
    <t>RV.06 - MURAL EM ALVENARIA</t>
  </si>
  <si>
    <t>RV.11 - TANQUE DE AREIA - GENÉRICO - ESCAVAÇÃO E APILOAMENTO</t>
  </si>
  <si>
    <t>RV.11 - TANQUE DE AREIA - GENÉRICO - DRENAGEM</t>
  </si>
  <si>
    <t>RV.11 - TANQUE DE AREIA - GENÉRICO - LASTRO DE CONCRETO</t>
  </si>
  <si>
    <t>RV.11 - TANQUE DE AREIA - GENÉRICO - BORDA BAIXA</t>
  </si>
  <si>
    <t>RV.11 - TANQUE DE AREIA - GENÉRICO - BORDA ALTA</t>
  </si>
  <si>
    <t>RV.11 - TANQUE DE AREIA - GENÉRICO - FORNECIMENTO E APLICAÇÃO DE AREIA LAVADA</t>
  </si>
  <si>
    <t>BRINQUEDO - TRENZINHO DE TUBOS DE CONCRETO/FABES</t>
  </si>
  <si>
    <t>RV.07 - FORTINHO</t>
  </si>
  <si>
    <t>BRINQUEDOS INDUSTRIALIZADOS</t>
  </si>
  <si>
    <t>CARROSSEL PARA 20 LUGARES,  DIÂMETRO 2,20M, FORNECIMENTO E INSTALAÇÃO</t>
  </si>
  <si>
    <t>ESCORREGADOR COMPR=3,00M H=1,80M - ESTRUTURA METÁLICA</t>
  </si>
  <si>
    <t>GANGORRA COM 3 PRANCHAS COMPR=3,00M H=0,70M - ESTRUTURA METÁLICA</t>
  </si>
  <si>
    <t>BALANÇO DE 3 LUGARES COM PNEUS COMPR=4,50M H=2,50M - ESTRUTURA METÁLICA</t>
  </si>
  <si>
    <t>BRINQUEDO TIPO BALANÇO FRONTAL DUPLO PARA CADEIRANTE COM ESTRUTURA EM TUBOS DE AÇO CARBONO - INSTALADO</t>
  </si>
  <si>
    <t>ESCADA HORIZONTAL COMPR=1,80M H=1,80M - ESTRUTURA METÁLICA</t>
  </si>
  <si>
    <t>GAIOLA LABIRINTO (1,5X1,5X2,0)M - ESTRUTURA METÁLICA</t>
  </si>
  <si>
    <t>PLACAS DE E.V.A. ESP.30MM PARA USO INTERNO, TIPO TATAMI, COLOCADAS</t>
  </si>
  <si>
    <t>PLAYGROUND BRINQUEDOS DE MADEIRA - CASA TARZAN COM RAMPA ESCALADA, ESCORREGADOR, PONTE E ESCADA MARINHEIRO</t>
  </si>
  <si>
    <t>PLAYGROUND BRINQUEDOS DE MADEIRA - CASA TARZAN COM RAMPA ESCALADA, ESCORREGADOR E ESCADA MARINHEIRO</t>
  </si>
  <si>
    <t>PLAYGROUND BRINQUEDOS DE MADEIRA - CASA TARZAN COM ESCORREGADOR E ESCADA MARINHEIRO</t>
  </si>
  <si>
    <t>PLAYGROUND BRINQUEDOS DE MADEIRA - DOIS CAVALINHOS E DUAS GANGORRAS</t>
  </si>
  <si>
    <t>PLAYGROUND BRINQUEDOS DE MADEIRA - ESCORREGADOR ( ALT.=1,80M COMP.=3,00M)</t>
  </si>
  <si>
    <t>PLAYGROUND BRINQUEDOS DE MADEIRA - GANGORRA DUPLA</t>
  </si>
  <si>
    <t>PLAYGROUND BRINQUEDOS DE MADEIRA - ARGOLA E TRAPÉZIO</t>
  </si>
  <si>
    <t>PLAYGROUND BRINQUEDOS DE MADEIRA - BALANÇA DUPLA</t>
  </si>
  <si>
    <t>PLAYGROUND BRINQUEDOS DE MADEIRA - ESCADA HORIZONTAL</t>
  </si>
  <si>
    <t>BRINQUEDOS - SERVIÇOS</t>
  </si>
  <si>
    <t>APARELHOS DE GINÁTICA EM MADEIRA - BARRA DUPLA EM DOIS NIVEIS</t>
  </si>
  <si>
    <t>APARELHOS DE GINÁTICA EM MADEIRA - BARREIRA SIMPLES</t>
  </si>
  <si>
    <t>APARELHOS DE GINÁTICA EM MADEIRA - BARRAS PARALELAS</t>
  </si>
  <si>
    <t>RD.06 - CARACOL - DEMARCAÇÃO DE PISO</t>
  </si>
  <si>
    <t>RD.04 - AMARELINHA DEMARCAÇÃO DE PISO</t>
  </si>
  <si>
    <t>RD.05 - XADREZ - DEMARCAÇÃO DE PISO</t>
  </si>
  <si>
    <t>FORNECIMENTO E APLICAÇÃO DE AREIA FINA</t>
  </si>
  <si>
    <t>FORNECIMENTO E APLICAÇÃO  DE PEDRA N.2</t>
  </si>
  <si>
    <t>SURF DUPLO CONJUGADO (EXERCITADOR PARA IDOSOS)</t>
  </si>
  <si>
    <t>ROTAÇÃO DIAGONAL DUPLA - APARELHO DUPLO CONJUGADO</t>
  </si>
  <si>
    <t>SIMULADOR DE CAVALGADA</t>
  </si>
  <si>
    <t>SIMULADOR DE CAVALGADA TRIPLO</t>
  </si>
  <si>
    <t>ALONGADOR COM 3 ALTURAS CONJUGADO</t>
  </si>
  <si>
    <t>PRESSÃO DE PERNAS TRIPLO CONJUGADO</t>
  </si>
  <si>
    <t>REMADA SENTADA</t>
  </si>
  <si>
    <t>SIMULADOR DE CAMINHADA DUPLO CONJUGADO</t>
  </si>
  <si>
    <t>SIMULADOR DE CAMINHADA TRIPLO CONJUGADO</t>
  </si>
  <si>
    <t>ROTAÇÃO VERTICAL DUPLO</t>
  </si>
  <si>
    <t>ROTAÇÃO VERTICAL TRIPLO CONJUGADO</t>
  </si>
  <si>
    <t>ESQUI DUPLO CONJUGADO</t>
  </si>
  <si>
    <t>ESQUI TRIPLO CONJUGADO</t>
  </si>
  <si>
    <t>BICICLETA DE CADEIRA INDIVIDUAL</t>
  </si>
  <si>
    <t>BICICLETA DE CADEIRA TRIPLA</t>
  </si>
  <si>
    <t>PUXADOR PEITORAL DUPLO STAR</t>
  </si>
  <si>
    <t>TWIST TRIPLO</t>
  </si>
  <si>
    <t>PLACA ORIENTADORA VERTICAL</t>
  </si>
  <si>
    <t>LIXEIRA DUPLA</t>
  </si>
  <si>
    <t>RETIRADA DE GRAMA</t>
  </si>
  <si>
    <t>RECOLOCAÇÃO DE GRAMA</t>
  </si>
  <si>
    <t>TRANSPLANTE DE ÁRVORES COM DIÂMETRO ATÉ 30CM</t>
  </si>
  <si>
    <t>TRANSPLANTE DE ÁRVORES COM DAP MAIOR OU IGUAL A 30CM</t>
  </si>
  <si>
    <t>REVOLVIMENTO E AJUSTE DO SOLO</t>
  </si>
  <si>
    <t>TERRA PREPARADA PARA PLANTIO</t>
  </si>
  <si>
    <t>CALCAREO DOLOMITICO</t>
  </si>
  <si>
    <t>ADUBO QUÍMICO NPK, 10:10:10</t>
  </si>
  <si>
    <t>PREPARO DO SOLO PARA PLANTIO DE GRAMA BATATAES</t>
  </si>
  <si>
    <t>RECOLOCAÇÃO DE TERRA DE JARDIM</t>
  </si>
  <si>
    <t>RV.12 - PISO EMBORRACHADO PARA AMORTECIMENTO DE IMPACTO, ESPESSURA 2,5 CM OU SIMILAR QUE ATENDA ABSORÇÃO DE IMPACTO A QUEDA DE ALTURA DE 1,20M CONFORME NBR 16071</t>
  </si>
  <si>
    <t>RV.12 - PISO EMBORRACHADO PARA AMORTECIMENTO DE IMPACTO, ESPESSURA 5,0 CM OU SIMILAR QUE ATENDA ABSORÇÃO DE IMPACTO A QUEDA DE ALTURA DE 1,50M CONFORME NBR 16071</t>
  </si>
  <si>
    <t>SERVICOS TECNICOS</t>
  </si>
  <si>
    <t>TOPOGRAFIA</t>
  </si>
  <si>
    <t>LEVANTAMENTO PLANIMÉTRICO DE PERÍMETRO - ATÉ 1.000M</t>
  </si>
  <si>
    <t>LEVANTAMENTO PLANIMÉTRICO DE PERÍMETRO - EXCEDENTE 1.000M</t>
  </si>
  <si>
    <t>LEVANTAMENTO PLANIALTIMÉTRICO DE ÁREAS - ATÉ 10.000M2</t>
  </si>
  <si>
    <t>LEVANTAMENTO PLANIALTIMÉTRICO DE ÁREAS - EXCEDENTE A 10.000M2</t>
  </si>
  <si>
    <t>ACRÉSCIMO FACE AO GRAU DE DIFICULDADE - TERRENO ACIDENTADO</t>
  </si>
  <si>
    <t>ACRÉSCIMO FACE AO GRAU DE DIFICULDADE - TERRENO COBERTO PARA VEGETAÇÃO</t>
  </si>
  <si>
    <t>ACRÉSCIMO FACE AO GRAU DE DIFICULDADE - TERRENO PANTANOSO</t>
  </si>
  <si>
    <t>ACRÉSCIMO FACE AO GRAU DE DIFICULDADE - TERRENO COM CADASTRO</t>
  </si>
  <si>
    <t>ACRÉSCIMO PARA ELABORAÇÃO DE CÁLCULOS - ÁREAS, DISTÂNCIAS E AZIMUTES</t>
  </si>
  <si>
    <t>ACRÉSCIMO PARA ELABORAÇÃO DE CÁLCULOS - NIVELAMENTO DE SECÇÕES TRANSVERSAIS</t>
  </si>
  <si>
    <t>ACRÉSCIMO PARA ELABORAÇÃO DE CÁLCULOS - MOVIMENTO DE TERRA</t>
  </si>
  <si>
    <t>SONDAGEM</t>
  </si>
  <si>
    <t>TRADO MANUAL</t>
  </si>
  <si>
    <t>MOBILIZAÇÃO E INSTALAÇÃO DE 1  EQUIPAMENTO PARA EXECUÇÃO DE SONDAGEM A PERCUSSÃO</t>
  </si>
  <si>
    <t>DESLOCAMENTO DE EQUIPAMENTO ENTRE FUROS EM TERRENO PLANO, CONSIDERANDO A DISTÂNCIA ATÉ 100M, PARA SONDAGEM A PERCUSSÃO</t>
  </si>
  <si>
    <t>DESLOCAMENTO DE EQUIPAMENTO ENTRE FUROS EM TERRENO PLANO, CONSIDERANDO A DISTÂNCIA DE 100 À 200M, PARA FUNDAÇÃO A PERCUSSÃO</t>
  </si>
  <si>
    <t>DESLOCAMENTO DE EQUIPAMENTO ENTRE FUROS EM TERRENO PLANO, CONSIDERANDO A DISTÂNCIA ACIMA DE 200M, PARA SONDAGEM A PERCUSSÃO</t>
  </si>
  <si>
    <t>DESLOCAMENTO DE EQUIPAMENTO ENTRE FUROS EM TERRENO ACIDENTADO, CONSIDERANDO A DISTÂNCIA ATÉ 50M, PARA SONDAGEM A PERCUSSÃO</t>
  </si>
  <si>
    <t>DESLOCAMENTO DE EQUIPAMENTO ENTRE FUROS EM TERRENO ACIDENTADO, CONSIDERANDO A DISTÂNCIA ACIMA DE 50M, PARA SONDAGEM A PERCUSSÃO</t>
  </si>
  <si>
    <t>EXECUÇÃO DE PLATAFORMA EM TERRENO ALAGADIÇO OU ACIDENTADO, PARA SONDAGEM A PERCUSSÃO</t>
  </si>
  <si>
    <t>PERFURAÇÃO E EXECUÇÃO DE ENSAIO PENETROMÉTRICO OU DE LAVAGEM POR TEMPO</t>
  </si>
  <si>
    <t>SERVIÇOS TÉCNICOS</t>
  </si>
  <si>
    <t>COORDENADOR GERAL</t>
  </si>
  <si>
    <t>ENGENHEIRO/ ARQUITETO SÊNIOR</t>
  </si>
  <si>
    <t>ENGENHEIRO/ ARQUITETO JUNIOR</t>
  </si>
  <si>
    <t>ENGENHEIRO/ ARQUITETO PLENO</t>
  </si>
  <si>
    <t>PROJETISTA</t>
  </si>
  <si>
    <t>DESENHISTA PROJETISTA</t>
  </si>
  <si>
    <t>COORDENADOR SETORIAL</t>
  </si>
  <si>
    <t>CONSULTOR</t>
  </si>
  <si>
    <t>PROJETISTA CADISTA</t>
  </si>
  <si>
    <t>DESENVOLVIMENTO DE PRANCHA DE DESENHO TÉCNICO/ DETALHAMENTO FORMATO A1</t>
  </si>
  <si>
    <t>DESENHISTA CADISTA</t>
  </si>
  <si>
    <t>SERVIÇO DE PLOTAGEM EM PAPEL SULFITE, TAMANHO A1, PRETO E BRANCO</t>
  </si>
  <si>
    <t>SERVIÇO DE PLOTAGEM EM PAPEL SULFITE, TAMANHO A0, PRETO E BRANCO</t>
  </si>
  <si>
    <t>SERVIÇO DE PLOTAGEM EM PAPEL SULFITE, TAMANHO A1, COLORIDA</t>
  </si>
  <si>
    <t>SERVIÇO DE PLOTAGEM EM PAPEL SULFITE, TAMANHO A0, COLORIDA</t>
  </si>
  <si>
    <t>CÓPIA XEROX EM TAMANHO OFÍCIO, UMA FACE, PRETO E BRANCO</t>
  </si>
  <si>
    <t>CÓPIA XEROX EM TAMANHO OFÍCIO, UMA FACE, COLORIDA</t>
  </si>
  <si>
    <t>CÓPIA XEROX EM TAMANHO A3, UMA FACE, PRETO E BRANCO</t>
  </si>
  <si>
    <t>CÓPIA XEROX EM TAMANHO A3, UMA FACE, COLORIDA</t>
  </si>
  <si>
    <t>CÓPIA XEROX - PRETO E BRANCO</t>
  </si>
  <si>
    <t>ENGENHEIRO DA OBRA</t>
  </si>
  <si>
    <t>PROJETO BÁSICO (PRANCHA A1)</t>
  </si>
  <si>
    <t>PROJETO EXECUTIVO (PRANCHA A1)</t>
  </si>
  <si>
    <t>LEVANTAMENTO CADASTRAL DE EDIFICAÇÃO ATÉ 500M2</t>
  </si>
  <si>
    <t>LEVANTAMENTO CADASTRAL DE EDIFICAÇÃO EXCEDENTE ENTRE 501M2 À 2000M2</t>
  </si>
  <si>
    <t>LEVANTAMENTO CADASTRAL DE EDIFICAÇÃO EXCEDENTE ENTRE 2001M2 À 5000M2</t>
  </si>
  <si>
    <t>LEVANTAMENTO CADASTRAL DE EDIFICAÇÃO EXCEDENTE ACIMA DE 5001M2</t>
  </si>
  <si>
    <t>LEVANTAMENTO CADASTRAL INSTALAÇÕES ELÉTRICAS ATÉ 500M2</t>
  </si>
  <si>
    <t>LEVANT. CADASTRAL INSTALAÇÕES ELÉTRICAS EXCEDENTE ENTRE 501M2 À 2000M2</t>
  </si>
  <si>
    <t>LEVANTAMENTO CADASTRAL INSTALAÇÕES ELÉTRICAS EXCEDENTE ENTRE 2001M2 À 5000M2</t>
  </si>
  <si>
    <t>LEVANTAMENTO CADASTRAL INSTALAÇÕES ELÉTRICAS EXCEDENTE ACIMA DE  5000M2</t>
  </si>
  <si>
    <t>LEVANTAMENTO CADASTRAL INSTALAÇÕES HIDRO-SANITÁRIAS ATÉ 500M2</t>
  </si>
  <si>
    <t>LEVANTAMENTO CADASTRAL INSTALAÇÕES HIDRO-SANITÁRIAS EXCEDENTE ENTRE 501M2 À 2000M2</t>
  </si>
  <si>
    <t>LEVANTAMENTO CADASTRAL INSTALAÇÕES HIDRO-SANITÁRIAS EXCEDENTE ENTRE 2001 M2 À 5000M2</t>
  </si>
  <si>
    <t>LEVANTAMENTO CADASTRAL INSTALAÇÕES HIDRO-SANITÁRIAS EXCEDENTE ACIMA DE 5000M2</t>
  </si>
  <si>
    <t>CADASTRAMENTO DE VEGETAÇÃO ARBOREA ATÉ 30 EXEMPLARES</t>
  </si>
  <si>
    <t>CADASTRAMENTO/ INVENTÁRIO DE VEGETAÇÃO ARBOREA ACIMA DE 30 EXEMPLARES</t>
  </si>
  <si>
    <t>PARECER TÉCNICO DE FUNDAÇÃO PARA ÁREA CONSTRUÍDA ATÉ 2000M2</t>
  </si>
  <si>
    <t>PARECER TÉCNICO DE FUNDAÇÃO PARA ÁREA CONSTRUÍDA DE 2001 À 5000M2</t>
  </si>
  <si>
    <t>PARECER TÉCNICO DE FUNDAÇÃO PARA ÁREA CONSTRUÍDA DE 5001 À 10000M2</t>
  </si>
  <si>
    <t>DESENVOLVIMENTO DE PROJETO TÉCNICO DE PREVENÇÃO E COMBATE A INCÊNDIO E APROVAÇÃO JUNTO AO CORPO DE BOMBEIROS PARA EDIFICAÇÕES ATÉ 2000 M2</t>
  </si>
  <si>
    <t>DESENVOLVIMENTO DE PROJETO TÉCNICO DE PREVENÇÃO E COMBATE A INCÊNDIO E APROVAÇÃO JUNTO AO CORPO DE BOMBEIROS PARA EDIFICAÇÕES DE 2001 M2 À 5000 M2</t>
  </si>
  <si>
    <t>DESENVOLVIMENTO DE PROJETO TÉCNICO DE PREVENÇÃO E COMBATE A INCÊNDIO E APROVAÇÃO JUNTO AO CORPO DE BOMBEIROS PARA EDIFICAÇÕES DE  5001 M2 À 10000 M2</t>
  </si>
  <si>
    <t>SERVIÇOS TÉCNICOS PROFISSIONAIS PARA OBTENÇÃO DO AVCB JUNTO AO CORPO DE BOMBEIROS PARA EDIFICAÇÕES ATÉ 2000 M2</t>
  </si>
  <si>
    <t>SERVIÇOS TÉCNICOS PROFISSIONAIS PARA OBTENÇÃO DO AVCB JUNTO AO CORPO DE BOMBEIROS PARA EDIFICAÇÕES DE 2001 À 5000 M2</t>
  </si>
  <si>
    <t>SERVIÇOS TÉCNICOS PROFISSIONAIS PARA OBTENÇÃO DO AVCB JUNTO AO CORPO DE BOMBEIROS PARA EDIFICAÇÕES DE 5001 À 10000 M2</t>
  </si>
  <si>
    <t>CONTROLE TECNOLÓGICO</t>
  </si>
  <si>
    <t>CONCRETO - ESTUDOS E ENSAIOS</t>
  </si>
  <si>
    <t>CONCRETO - ENSAIOS DE RUPTURA A COMPRESSÃO (CORPOS DE PROVA)</t>
  </si>
  <si>
    <t>CONTROLE TECNOLÓGICO DE CONCRETO - MOBILIZAÇÃO PARA MOLDAGEM E/OU COLETA DOS CORPOS DE PROVA DE CONCRETO</t>
  </si>
  <si>
    <t>CONTROLE TECNOLÓGICO DE CONCRETO - ENSAIO DE ESCLEROMETRIA EM 10 PONTOS COM 16 TIROS POR PONTO</t>
  </si>
  <si>
    <t>ENS.</t>
  </si>
  <si>
    <t>AÇO - ENSAIOS DE TRAÇÃO EM BARRAS</t>
  </si>
  <si>
    <t>AÇO - ENSAIOS DE DOBRAMENTO EM BARRAS</t>
  </si>
  <si>
    <t>AÇO - ENSAIOS DE VERIFICAÇÃO DE BITOLA</t>
  </si>
  <si>
    <t>ENSAIO DE ISOLAÇÃO DE CABO DE MÉDIA TENSÃO</t>
  </si>
  <si>
    <t>ENSAIO DE ISOLAÇÃO DE TRANFORMADOR DE POTÊNCIA</t>
  </si>
  <si>
    <t>ENSAIO DE RELAÇÃO DE TRANSFORMAÇÃO EM TRANSFORMADOR DE POTÊNCIA</t>
  </si>
  <si>
    <t>ENSAIO DE RESISTÊNCIA DE ISOLAÇÃO DE CHAVE SECCIONADORA CLASSE 15KV</t>
  </si>
  <si>
    <t>PARAMETRIZAÇÃO DO RELÊ DE PROTEÇÃO INDIRETA DE DISJUNTOR EM MÉDIA TENSÃO</t>
  </si>
  <si>
    <t>18.33</t>
  </si>
  <si>
    <t>18.34</t>
  </si>
  <si>
    <t>18.35</t>
  </si>
  <si>
    <t>18.36</t>
  </si>
  <si>
    <t>CANCELA AUTOMÁTICA METÁLICA COM BARREIRA DE ALUMÍNIO DE 3,50 ATÉ 4,00 M</t>
  </si>
  <si>
    <t>14.102</t>
  </si>
  <si>
    <t xml:space="preserve">RESERVATÓRIO EM CONCRETO ARMADO CILÍNDRICO, VERTICAL, BIPARTIDO, MÉTODO CONSTRUTÍVO EM FORMAS DESLIZANTES, DIÂMETRO INTERNO DE 3,50M A 4,00M, ALTURA DE 15,00M A 25,00M </t>
  </si>
  <si>
    <t>4.20</t>
  </si>
  <si>
    <t>TAXA DE MOBILIZAÇÃO E DESMOBILIZAÇÃO DE EQUIPAMENTO PARA EXECUÇÃO DE ESTACA TIPO HÉLICE CONTÍNUA EM SOLO</t>
  </si>
  <si>
    <t>5.6</t>
  </si>
  <si>
    <t>FORMA EM TUBO DE PAPELÃO COM DIÂMETRO DE 50 CM</t>
  </si>
  <si>
    <t>11.42</t>
  </si>
  <si>
    <t>PERFIL EM ALUMÍNIO NATURAL</t>
  </si>
  <si>
    <t>11.43</t>
  </si>
  <si>
    <t>PORTA DE FERRO ACÚSTICA, ESPESSURA DE 80MM, BATENTE TRIPLA VEDAÇÃO 185MM, COM FECHADURA E MAÇANETA - 50 DB</t>
  </si>
  <si>
    <t>9.22</t>
  </si>
  <si>
    <t>DEGRAU E ESPELHO DE GRANITO, ESPESSURA DE 2CM, ACABAMENTO POLIDO</t>
  </si>
  <si>
    <t>8.3</t>
  </si>
  <si>
    <t>8.4</t>
  </si>
  <si>
    <t>PINTURA COM ESMALTE ALQUÍDICO EM ESTRUTURA METÁLICA</t>
  </si>
  <si>
    <t>CUMEEIRA EM CHAPA DE AÇO PRÉ-PINTADA, PERFIL TRAPEZOIDAL, COM ESPESSURA DE 0,50MM</t>
  </si>
  <si>
    <t>7.11</t>
  </si>
  <si>
    <t>DIVISÓRIA EM PLACAS DUPLAS DE GESSO ACARTONADO, RESISTÊNCIA AO FOGO 60 MINUTOS, ESPESSURA 120/70MM - 2ST / 2ST LM</t>
  </si>
  <si>
    <t>11.44</t>
  </si>
  <si>
    <t>COMP.</t>
  </si>
  <si>
    <t>1.27</t>
  </si>
  <si>
    <t>1.28</t>
  </si>
  <si>
    <t>SONDAGEM DO TERRENO À PERCUSSÃO (MÍNIMO DE 30M)</t>
  </si>
  <si>
    <t>9.23</t>
  </si>
  <si>
    <t>9.24</t>
  </si>
  <si>
    <t>REVESTIMENTO VINÍLICO FLEXÍVEL EM MANTA HOMOGÊNEA, ESPESSURA DE 2MM, COM IMPERMEABILIZANTE ACRÍLICO</t>
  </si>
  <si>
    <t>10.5</t>
  </si>
  <si>
    <t>CPTM</t>
  </si>
  <si>
    <t>02.01.09.400.04</t>
  </si>
  <si>
    <t>FORRO METÁLICO, SISTEMA LINEAR INTERLOCKING, CONSTRUÍDO DE LÂMINAS PERFURADAS LINEARES DE ALUMÍNIO, COM TRATAMENTO TERMOACÚSTICO</t>
  </si>
  <si>
    <t>PISO EPÓXI AUTONIVELANTE, MÚLTIPLAS CAMADAS, ESPESSURA 4MM</t>
  </si>
  <si>
    <t>PINTURA DOS PISOS DAS CASAS DE MÁQUINAS</t>
  </si>
  <si>
    <t>15.37</t>
  </si>
  <si>
    <t>CANTONEIRA E PERFIS EM FERRO</t>
  </si>
  <si>
    <t>11.45</t>
  </si>
  <si>
    <t>FECHAMENTO DE FACHADA COM SISTEMA SPIDER GLASS COMPOSTO POR VIDROS TEMPERADOS E LAMINADOS INCOLOR DE 12MM (6MM+6MM), ANCORADOS EM FERRAGENS SPIDER EM AÇO INOX 304, FIXADOS EM ESTRUTURA METÁLICA AUXILIAR</t>
  </si>
  <si>
    <t>9.25</t>
  </si>
  <si>
    <t>9.26</t>
  </si>
  <si>
    <t>PORTA EM LAMINADO MELAMÍNICO COM ACABAMENTO LISO, BATENTE DE AÇO GALVANIZADO - 100 X 210 CM</t>
  </si>
  <si>
    <t>17.60</t>
  </si>
  <si>
    <t>CORTINA DE AR COM DUAS VELOCIDADES, PARA VÃO DE 1,50 M</t>
  </si>
  <si>
    <t>17.61</t>
  </si>
  <si>
    <t>17.62</t>
  </si>
  <si>
    <t>PROTEÇÃO PARA ISOLAMENTO TÉRMICO EM ALUMÍNIO</t>
  </si>
  <si>
    <t>12.11</t>
  </si>
  <si>
    <t>ESMALTE À BASE ÁGUA EM SUPERFÍCIE METÁLICA, INCLUSIVE PREPARO</t>
  </si>
  <si>
    <t>ESTUCAMENTO E LIXAMENTO DE CONCRETO</t>
  </si>
  <si>
    <t>13.183</t>
  </si>
  <si>
    <t>13.184</t>
  </si>
  <si>
    <t>BARRA CONDUTORA CHATA EM ALUMÍNIO DE 7/8''X1/8'', INCLUSIVE ACESSÓRIOS DE FIXAÇÃO</t>
  </si>
  <si>
    <t>13.185</t>
  </si>
  <si>
    <t>CAIXA DE EQUALIZAÇÃO DE EMBUTIR, EM AÇO COM BARRAMENTO, DE 400 X 400 MM E TAMPA</t>
  </si>
  <si>
    <t>13.186</t>
  </si>
  <si>
    <t>13.187</t>
  </si>
  <si>
    <t>13.188</t>
  </si>
  <si>
    <t>TRANSFORMADOR DE POTÊNCIA TRIFÁSICO DE 300 KVA, CLASSE 15KV, A SECO</t>
  </si>
  <si>
    <t>TRANSFORMADOR DE POTÊNCIA TRIFÁSICO DE 50 KVA, CLASSE 15KV, A SECO</t>
  </si>
  <si>
    <t>TRANSFORMADOR DE POTÊNCIA TRIFÁSICO DE 1500 KVA, CLASSE 15KV, A SECO</t>
  </si>
  <si>
    <t>GRUPO GERADOR COM POTÊNCIA DE 750 KVA, VARIAÇÃO DE + OU - 10% - COMPLETO</t>
  </si>
  <si>
    <t>13.189</t>
  </si>
  <si>
    <t>TRANSFORMADOR TRIFÁSICO A SECO DE 150 KVA, ENCAPSULADO EM RESINA EPÓXI SOB VÁCUO</t>
  </si>
  <si>
    <t>11.46</t>
  </si>
  <si>
    <t>VIDRO LISO LAMINADO INCOLOR DE 10 MM</t>
  </si>
  <si>
    <t>11.47</t>
  </si>
  <si>
    <t>DESTRAVADOR MAGNÉTICO PARA PORTA CORTA-FOGO DE 24 VCC</t>
  </si>
  <si>
    <t>7.12</t>
  </si>
  <si>
    <t>DIVISÓRIA TIPO PISO/TETO EM VIDRO TEMPERADO SIMPLES, COM COLUNA ESTRUTURAL EM ALUMÍNIO EXTRUDADO</t>
  </si>
  <si>
    <t>7.13</t>
  </si>
  <si>
    <t>MOLA HIDRÁULICA DE PISO, PARA PORTA COM LARGURA ATÉ 1,10M E PESO ATÉ 120KG</t>
  </si>
  <si>
    <t>11.48</t>
  </si>
  <si>
    <t>11.49</t>
  </si>
  <si>
    <t>11.50</t>
  </si>
  <si>
    <t>11.51</t>
  </si>
  <si>
    <t>11.52</t>
  </si>
  <si>
    <r>
      <rPr>
        <sz val="11"/>
        <rFont val="Times New Roman"/>
        <family val="1"/>
      </rPr>
      <t>23.08.060</t>
    </r>
  </si>
  <si>
    <r>
      <rPr>
        <sz val="11"/>
        <rFont val="Times New Roman"/>
        <family val="1"/>
      </rPr>
      <t>23.08.080</t>
    </r>
  </si>
  <si>
    <r>
      <rPr>
        <sz val="11"/>
        <rFont val="Times New Roman"/>
        <family val="1"/>
      </rPr>
      <t>23.08.220</t>
    </r>
  </si>
  <si>
    <r>
      <rPr>
        <sz val="11"/>
        <rFont val="Times New Roman"/>
        <family val="1"/>
      </rPr>
      <t>23.08.040</t>
    </r>
  </si>
  <si>
    <t>TAMPO SOB MEDIDA EM COMPENSADO, REVESTIDO NA FACE SUPERIOR EM LAMINADO FENÓLICO MELAMÍNICO</t>
  </si>
  <si>
    <t xml:space="preserve">PRATELEIRA SOB MEDIDA EM COMPENSADO, REVESTIDA NAS DUAS FACES EM LAMINADOI FENÓLICO MELAMÍNICO </t>
  </si>
  <si>
    <t>ARMÁRIO SOB MEDIDA EM COMPENSADO DE MADEIRA TOTALMENTE REVESTIDO EM LAMINADO MELAMÍNICO  TEXTURIZADO, COMPLETO</t>
  </si>
  <si>
    <t>ARMÁRIO/GABINETE EMBUTIDO EM MDF SOB MEDIDA, REVESTIDO EM LAMINADO MELAMÍNICO, COM PORTAS E PRATELEIRAS</t>
  </si>
  <si>
    <t>VIDRO LAMINADO TEMPERADO INCOLOR DE 8MM</t>
  </si>
  <si>
    <t>15.38</t>
  </si>
  <si>
    <t>9.27</t>
  </si>
  <si>
    <t xml:space="preserve"> PROJETOS ''AS BUILT'', DATA BOOK E  MANUAL DO USUÁRIO</t>
  </si>
  <si>
    <t>REVESTIMENTO VINÍLICO FLEXÍVEL EM MANTA CONDUTIVA HOMOGÊNEA, ESPESSURA DE 2MM, COM IMPERMEABILIZANTE</t>
  </si>
  <si>
    <t>TORNEIRA COM SENSOR PARA LAVATÓRIO CIRÚRGICO, FUNCIONAMENTO ELÉTRICO 110/220V</t>
  </si>
  <si>
    <t>15.39</t>
  </si>
  <si>
    <t>14.103</t>
  </si>
  <si>
    <t>14.104</t>
  </si>
  <si>
    <t>14.105</t>
  </si>
  <si>
    <t>14.106</t>
  </si>
  <si>
    <t>3.7</t>
  </si>
  <si>
    <t>3.8</t>
  </si>
  <si>
    <t>BACIA SIFONADA DE LOUÇA SEM TAMPA - 6 LITROS</t>
  </si>
  <si>
    <t xml:space="preserve">FORRO METÁLICO REMOVÍVEL, EM PAINÉIS DE 625MM X 625MM, TIPO COLMÉIA </t>
  </si>
  <si>
    <t xml:space="preserve">ESCAVAÇÃO E CARGA MECANIZADA EM SOLO VEGETAL SUPERFICIAL </t>
  </si>
  <si>
    <t>TRANSPORTE DE SOLO BREJOSO POR CAMINHÃO PARA DISTÂNCIAS SUPERIORES AO 10º KM ATÉ O 15º KM</t>
  </si>
  <si>
    <t>13.190</t>
  </si>
  <si>
    <t>SISTEMA ININTERRUPTO DE ENERGIA, TRIFÁSICO ON LINE DE 80 KVA (220/127V), COM AUTONOMIA DE 15 MINUTOS</t>
  </si>
  <si>
    <t>2.20</t>
  </si>
  <si>
    <t>6.8</t>
  </si>
  <si>
    <t>IMPERMEABILIZAÇÃO EM MANTA ASFÁLTICA COM ARMADURA, TIPO III-B, ESPESSURA DE 4 MM</t>
  </si>
  <si>
    <t>5.7</t>
  </si>
  <si>
    <t>9.28</t>
  </si>
  <si>
    <t>13.191</t>
  </si>
  <si>
    <t>13.192</t>
  </si>
  <si>
    <t>13.193</t>
  </si>
  <si>
    <t>13.194</t>
  </si>
  <si>
    <t>13.195</t>
  </si>
  <si>
    <t>13.196</t>
  </si>
  <si>
    <t>38.13,030</t>
  </si>
  <si>
    <t>ELETRODUTO CORRUGADO EM POLIETILENO DE ALTA DENSIDADE DN= 50 MM, COM ACESSÓRIOS</t>
  </si>
  <si>
    <t>ELETRODUTO CORRUGADO EM POLIETILENO DE ALTA DENSIDADE DN= 40 MM, COM ACESSÓRIOS</t>
  </si>
  <si>
    <t>ELETRODUTO CORRUGADO EM POLIETILENO DE ALTA DENSIDADE DN= 75 MM, COM ACESSÓRIOS</t>
  </si>
  <si>
    <t>ELETRODUTO DE PVC CORRUGADO FLEXÍVEL LEVE, DIÂMETRO EXTERNO DE 32 MM</t>
  </si>
  <si>
    <t>FANCOIL PARA SALA CIRURGICA, G4+F9+H14, AQ+UM, MODELO REF: T25, VAZÃO DE AR 1998 M³/H</t>
  </si>
  <si>
    <t>FANCOIL PARA SALA CIRURGICA, G4+F9+H14, AQ+UM, MODELO REF: T25, VAZÃO DE AR 2138 M³/H</t>
  </si>
  <si>
    <t>FANCOIL PARA SALA CIRURGICA, G4+F9+H14, AQ+UM, MODELO REF: T31, VAZÃO DE AR 2715 M³/H</t>
  </si>
  <si>
    <t>FANCOIL, G4+F8, MODELO REF: WLTA31, VAZÃO DE AR 27085 M³/H</t>
  </si>
  <si>
    <t>FANCOIL, G4+F8, MODELO REF: WLTA04, VAZÃO DE AR 2800 M³/H</t>
  </si>
  <si>
    <t>FANCOIL G4+F8 PARA RESSONÂNCIA, AQ+UM, MODELO REF: WDTA10, VAZÃO DE AR 7805 M³/H</t>
  </si>
  <si>
    <t>FANCOIL, G4+F8, MODELO REF: WLTA10, VAZÃO DE AR 6191 M³/H</t>
  </si>
  <si>
    <t>FANCOIL, G4+F8, MODELO REF: WLTA31, VAZÃO DE AR 25222 M³/H</t>
  </si>
  <si>
    <t>FANCOIL, G4+F8, MODELO REF: WLTA14, VAZÃO DE AR 11783 M³/H</t>
  </si>
  <si>
    <t>FANCOIL, G4+F8, MODELO REF: WLTA06, VAZÃO DE AR 4241 M³/H</t>
  </si>
  <si>
    <t>FANCOIL, G4+F8, MODELO REF: WLTA06, VAZÃO DE AR 4700 M³/H</t>
  </si>
  <si>
    <t>GABINETE DE VENTILAÇÃO, G4+M5, 2906 M³/H, 30MMCA</t>
  </si>
  <si>
    <t>GABINETE DE VENTILAÇÃO, G4+M5, 3186 M³/H, 30MMCA</t>
  </si>
  <si>
    <t>GABINETE DE VENTILAÇÃO, G4+M5, 3404 M³/H, 30MMCA</t>
  </si>
  <si>
    <t>EXAUSTOR, 5616 M³/H, 20MMCA (BAGIN-BAGOUT)</t>
  </si>
  <si>
    <t>EXAUSTOR, 1815 M³/H, 20MMCA  (BAGIN-BAGOUT)</t>
  </si>
  <si>
    <t>EXAUSTOR, 600 M³/H, 20MMCA  (BAGIN-BAGOUT)</t>
  </si>
  <si>
    <t>EXAUSTOR, 815 M³/H, 20MMCA  (BAGIN-BAGOUT)</t>
  </si>
  <si>
    <t>EXAUSTOR, 641M³/H, 20MMCA  (BAGIN-BAGOUT)</t>
  </si>
  <si>
    <t>EXAUSTOR, 5560 M³/H, 25MMCA  (BAGIN-BAGOUT)</t>
  </si>
  <si>
    <t>EXAUSTOR, 8030 M³/H, 25MMCA  (BAGIN-BAGOUT)</t>
  </si>
  <si>
    <t>EXAUSTOR, 3111 M³/H, 25MMCA  (BAGIN-BAGOUT)</t>
  </si>
  <si>
    <t>EXAUSTOR, 3716 M³/H, 25MMCA  (BAGIN-BAGOUT)</t>
  </si>
  <si>
    <t>EXAUSTOR, 3943 M³/H, 25MMCA  (BAGIN-BAGOUT)</t>
  </si>
  <si>
    <t>EXAUSTOR, 7716 M³/H, 25MMCA  (BAGIN-BAGOUT)</t>
  </si>
  <si>
    <t>EXAUSTOR, 3125 M³/H, 25MMCA  (BAGIN-BAGOUT)</t>
  </si>
  <si>
    <t>PROJETOS AS BUILT E COMISSIONAMENTO DO SISTEMA</t>
  </si>
  <si>
    <t>17.63</t>
  </si>
  <si>
    <t>17.64</t>
  </si>
  <si>
    <t>17.65</t>
  </si>
  <si>
    <t>17.66</t>
  </si>
  <si>
    <t>17.67</t>
  </si>
  <si>
    <t>17.68</t>
  </si>
  <si>
    <t>17.69</t>
  </si>
  <si>
    <t>17.70</t>
  </si>
  <si>
    <t>RSI-4 - RÉGUA SIMPLES COM 750MM (R5) - GASES 5</t>
  </si>
  <si>
    <t>RDI-5 - RÉGUA DUPLA COM 1000MM (R2) - GASES 2</t>
  </si>
  <si>
    <t>RDI-4 - RÉGUA DUPLA COM 750MM (R3) - GASES 3</t>
  </si>
  <si>
    <t>RDI-3 - RÉGUA DUPLA COM 600MM (R4) - GASES 4</t>
  </si>
  <si>
    <t>RDI-2 - RÉGUA DUPLA COM 500MM (R6) - GASES 6</t>
  </si>
  <si>
    <t>RSI-5 - RÉGUA SIMPLES COM 1000MM (R7) - GASES 7</t>
  </si>
  <si>
    <t>RDI-6 - RÉGUA DUPLA COM 1500MM (R1) - GASES 1</t>
  </si>
  <si>
    <t>16.29</t>
  </si>
  <si>
    <t>SUPORTE PARA MONTAGEM DE TUBULAÇÃO</t>
  </si>
  <si>
    <t>12.13</t>
  </si>
  <si>
    <t>DISPOSITIVO SUPERVISOR DE ISOLAMENTO E DISPOSITIVO SUPERVISOR DO TRANSFORMADOR, GERADOR DE SINAIS, CONF. IEC61557-9 P/ SIST. LOCAL DE FALHAS. TENSÃO ALIMENT. E REDE CA70. 264V,42..460V. RESISTENCIA INTERNA 240 KOHM, TENSÃO MED. 12V E CORR.</t>
  </si>
  <si>
    <t>PRAZO DE EXECUÇÃO:</t>
  </si>
  <si>
    <t xml:space="preserve"> 24 MESES</t>
  </si>
  <si>
    <t>CDHU 199; SIURB 01/25</t>
  </si>
  <si>
    <t>(       )%</t>
  </si>
  <si>
    <t>BDI SERVIÇO  -  (       )%</t>
  </si>
  <si>
    <t>BDI SERVIÇO - (       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</si>
</sst>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416]mmm\-yy;@"/>
    <numFmt numFmtId="166" formatCode="00\-000\-000"/>
    <numFmt numFmtId="168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1"/>
    </font>
    <font>
      <b/>
      <sz val="16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sz val="12"/>
      <color theme="8" tint="0.79998168889431442"/>
      <name val="Arial"/>
      <family val="2"/>
    </font>
    <font>
      <sz val="11"/>
      <name val="Arial"/>
      <family val="2"/>
    </font>
    <font>
      <b/>
      <sz val="12"/>
      <color rgb="FF00B05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6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12" fillId="0" borderId="0"/>
    <xf numFmtId="44" fontId="14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/>
    <xf numFmtId="0" fontId="31" fillId="0" borderId="0"/>
    <xf numFmtId="0" fontId="9" fillId="0" borderId="0"/>
    <xf numFmtId="0" fontId="36" fillId="0" borderId="0"/>
    <xf numFmtId="0" fontId="1" fillId="0" borderId="0"/>
    <xf numFmtId="0" fontId="2" fillId="0" borderId="0"/>
    <xf numFmtId="0" fontId="1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6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7" fillId="5" borderId="7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center"/>
    </xf>
    <xf numFmtId="44" fontId="7" fillId="6" borderId="7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/>
    </xf>
    <xf numFmtId="43" fontId="5" fillId="4" borderId="6" xfId="1" applyFont="1" applyFill="1" applyBorder="1" applyAlignment="1">
      <alignment vertical="center"/>
    </xf>
    <xf numFmtId="44" fontId="5" fillId="4" borderId="6" xfId="2" applyFont="1" applyFill="1" applyBorder="1" applyAlignment="1">
      <alignment vertical="center"/>
    </xf>
    <xf numFmtId="43" fontId="6" fillId="0" borderId="1" xfId="1" applyFont="1" applyBorder="1" applyAlignment="1">
      <alignment vertical="center"/>
    </xf>
    <xf numFmtId="44" fontId="6" fillId="0" borderId="1" xfId="2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6" xfId="0" applyFont="1" applyFill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43" fontId="6" fillId="4" borderId="1" xfId="1" applyFont="1" applyFill="1" applyBorder="1" applyAlignment="1">
      <alignment vertical="center"/>
    </xf>
    <xf numFmtId="43" fontId="6" fillId="0" borderId="12" xfId="1" applyFont="1" applyBorder="1" applyAlignment="1">
      <alignment vertical="center"/>
    </xf>
    <xf numFmtId="43" fontId="8" fillId="0" borderId="13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Continuous" vertical="center"/>
    </xf>
    <xf numFmtId="10" fontId="8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8" fillId="0" borderId="1" xfId="2" applyFont="1" applyBorder="1" applyAlignment="1">
      <alignment vertical="center"/>
    </xf>
    <xf numFmtId="43" fontId="8" fillId="0" borderId="1" xfId="1" applyFont="1" applyBorder="1" applyAlignment="1">
      <alignment vertical="center" wrapText="1"/>
    </xf>
    <xf numFmtId="43" fontId="8" fillId="0" borderId="1" xfId="1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center" vertical="center"/>
    </xf>
    <xf numFmtId="44" fontId="7" fillId="5" borderId="15" xfId="2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4" fontId="7" fillId="0" borderId="7" xfId="2" applyFont="1" applyFill="1" applyBorder="1" applyAlignment="1">
      <alignment horizontal="right" vertical="center"/>
    </xf>
    <xf numFmtId="44" fontId="7" fillId="0" borderId="7" xfId="2" applyFont="1" applyFill="1" applyBorder="1" applyAlignment="1">
      <alignment horizontal="center" vertical="center"/>
    </xf>
    <xf numFmtId="44" fontId="7" fillId="0" borderId="15" xfId="2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7" fillId="0" borderId="3" xfId="2" applyFont="1" applyFill="1" applyBorder="1" applyAlignment="1">
      <alignment horizontal="right" vertical="center"/>
    </xf>
    <xf numFmtId="44" fontId="7" fillId="0" borderId="3" xfId="2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44" fontId="5" fillId="0" borderId="19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44" fontId="5" fillId="4" borderId="19" xfId="2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44" fontId="6" fillId="0" borderId="21" xfId="2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44" fontId="7" fillId="0" borderId="23" xfId="2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/>
    </xf>
    <xf numFmtId="44" fontId="7" fillId="6" borderId="7" xfId="2" applyFont="1" applyFill="1" applyBorder="1" applyAlignment="1">
      <alignment vertical="center"/>
    </xf>
    <xf numFmtId="44" fontId="7" fillId="6" borderId="15" xfId="2" applyFont="1" applyFill="1" applyBorder="1" applyAlignment="1">
      <alignment vertical="center"/>
    </xf>
    <xf numFmtId="0" fontId="10" fillId="0" borderId="24" xfId="6" applyFont="1" applyBorder="1" applyAlignment="1">
      <alignment horizontal="right" vertical="center" wrapText="1"/>
    </xf>
    <xf numFmtId="0" fontId="10" fillId="0" borderId="25" xfId="6" applyFont="1" applyBorder="1" applyAlignment="1">
      <alignment vertical="center"/>
    </xf>
    <xf numFmtId="0" fontId="10" fillId="0" borderId="26" xfId="6" applyFont="1" applyBorder="1" applyAlignment="1">
      <alignment vertical="center"/>
    </xf>
    <xf numFmtId="0" fontId="9" fillId="0" borderId="0" xfId="7">
      <alignment vertical="top"/>
    </xf>
    <xf numFmtId="0" fontId="10" fillId="0" borderId="27" xfId="6" applyFont="1" applyBorder="1" applyAlignment="1">
      <alignment horizontal="right" vertical="center" wrapText="1"/>
    </xf>
    <xf numFmtId="0" fontId="10" fillId="0" borderId="0" xfId="6" applyFont="1" applyAlignment="1">
      <alignment vertical="center"/>
    </xf>
    <xf numFmtId="0" fontId="10" fillId="0" borderId="28" xfId="6" applyFont="1" applyBorder="1" applyAlignment="1">
      <alignment vertical="center"/>
    </xf>
    <xf numFmtId="0" fontId="3" fillId="0" borderId="0" xfId="7" applyFont="1">
      <alignment vertical="top"/>
    </xf>
    <xf numFmtId="0" fontId="11" fillId="0" borderId="29" xfId="6" applyFont="1" applyBorder="1" applyAlignment="1">
      <alignment vertical="center" wrapText="1"/>
    </xf>
    <xf numFmtId="0" fontId="11" fillId="0" borderId="30" xfId="6" applyFont="1" applyBorder="1" applyAlignment="1">
      <alignment vertical="center" wrapText="1"/>
    </xf>
    <xf numFmtId="0" fontId="11" fillId="0" borderId="31" xfId="6" applyFont="1" applyBorder="1" applyAlignment="1">
      <alignment vertical="center" wrapText="1"/>
    </xf>
    <xf numFmtId="0" fontId="10" fillId="6" borderId="32" xfId="8" applyFont="1" applyFill="1" applyBorder="1" applyAlignment="1">
      <alignment horizontal="center" vertical="center"/>
    </xf>
    <xf numFmtId="0" fontId="10" fillId="6" borderId="33" xfId="8" applyFont="1" applyFill="1" applyBorder="1" applyAlignment="1">
      <alignment horizontal="center" vertical="center" wrapText="1"/>
    </xf>
    <xf numFmtId="0" fontId="10" fillId="6" borderId="33" xfId="8" applyFont="1" applyFill="1" applyBorder="1" applyAlignment="1">
      <alignment horizontal="center" vertical="center"/>
    </xf>
    <xf numFmtId="0" fontId="10" fillId="6" borderId="35" xfId="8" applyFont="1" applyFill="1" applyBorder="1" applyAlignment="1">
      <alignment horizontal="center" vertical="center"/>
    </xf>
    <xf numFmtId="1" fontId="10" fillId="0" borderId="36" xfId="8" applyNumberFormat="1" applyFont="1" applyBorder="1" applyAlignment="1">
      <alignment horizontal="center" vertical="center"/>
    </xf>
    <xf numFmtId="1" fontId="10" fillId="0" borderId="12" xfId="8" applyNumberFormat="1" applyFont="1" applyBorder="1" applyAlignment="1">
      <alignment horizontal="left" vertical="center" wrapText="1"/>
    </xf>
    <xf numFmtId="44" fontId="10" fillId="0" borderId="12" xfId="2" applyFont="1" applyBorder="1" applyAlignment="1">
      <alignment horizontal="center" vertical="center"/>
    </xf>
    <xf numFmtId="10" fontId="10" fillId="0" borderId="37" xfId="3" applyNumberFormat="1" applyFont="1" applyBorder="1" applyAlignment="1">
      <alignment horizontal="center" vertical="center"/>
    </xf>
    <xf numFmtId="1" fontId="10" fillId="0" borderId="38" xfId="8" applyNumberFormat="1" applyFont="1" applyBorder="1" applyAlignment="1">
      <alignment horizontal="center" vertical="center"/>
    </xf>
    <xf numFmtId="1" fontId="10" fillId="0" borderId="1" xfId="8" applyNumberFormat="1" applyFont="1" applyBorder="1" applyAlignment="1">
      <alignment horizontal="left" vertical="center" wrapText="1"/>
    </xf>
    <xf numFmtId="44" fontId="10" fillId="0" borderId="1" xfId="2" applyFont="1" applyBorder="1" applyAlignment="1">
      <alignment horizontal="center" vertical="center"/>
    </xf>
    <xf numFmtId="10" fontId="10" fillId="0" borderId="39" xfId="3" applyNumberFormat="1" applyFont="1" applyBorder="1" applyAlignment="1">
      <alignment horizontal="center" vertical="center"/>
    </xf>
    <xf numFmtId="0" fontId="10" fillId="6" borderId="40" xfId="8" applyFont="1" applyFill="1" applyBorder="1"/>
    <xf numFmtId="0" fontId="10" fillId="6" borderId="41" xfId="8" applyFont="1" applyFill="1" applyBorder="1" applyAlignment="1">
      <alignment horizontal="right" wrapText="1"/>
    </xf>
    <xf numFmtId="44" fontId="10" fillId="6" borderId="42" xfId="9" applyFont="1" applyFill="1" applyBorder="1" applyAlignment="1">
      <alignment vertical="center"/>
    </xf>
    <xf numFmtId="44" fontId="10" fillId="6" borderId="43" xfId="9" applyFont="1" applyFill="1" applyBorder="1" applyAlignment="1">
      <alignment horizontal="center" vertical="center"/>
    </xf>
    <xf numFmtId="0" fontId="10" fillId="6" borderId="45" xfId="8" applyFont="1" applyFill="1" applyBorder="1" applyAlignment="1">
      <alignment horizontal="right"/>
    </xf>
    <xf numFmtId="10" fontId="10" fillId="6" borderId="6" xfId="8" applyNumberFormat="1" applyFont="1" applyFill="1" applyBorder="1" applyAlignment="1">
      <alignment horizontal="right" wrapText="1"/>
    </xf>
    <xf numFmtId="44" fontId="10" fillId="6" borderId="4" xfId="9" applyFont="1" applyFill="1" applyBorder="1" applyAlignment="1">
      <alignment vertical="center"/>
    </xf>
    <xf numFmtId="44" fontId="10" fillId="6" borderId="39" xfId="9" applyFont="1" applyFill="1" applyBorder="1" applyAlignment="1">
      <alignment horizontal="center" vertical="center"/>
    </xf>
    <xf numFmtId="1" fontId="10" fillId="0" borderId="51" xfId="8" applyNumberFormat="1" applyFont="1" applyBorder="1" applyAlignment="1">
      <alignment horizontal="center" vertical="center"/>
    </xf>
    <xf numFmtId="10" fontId="10" fillId="0" borderId="52" xfId="3" applyNumberFormat="1" applyFont="1" applyBorder="1" applyAlignment="1">
      <alignment horizontal="center" vertical="center"/>
    </xf>
    <xf numFmtId="10" fontId="10" fillId="0" borderId="54" xfId="3" applyNumberFormat="1" applyFont="1" applyBorder="1" applyAlignment="1">
      <alignment horizontal="center" vertical="center"/>
    </xf>
    <xf numFmtId="10" fontId="9" fillId="0" borderId="0" xfId="3" applyNumberFormat="1" applyFont="1" applyAlignment="1">
      <alignment vertical="top"/>
    </xf>
    <xf numFmtId="0" fontId="11" fillId="6" borderId="55" xfId="8" applyFont="1" applyFill="1" applyBorder="1"/>
    <xf numFmtId="0" fontId="11" fillId="6" borderId="56" xfId="8" applyFont="1" applyFill="1" applyBorder="1" applyAlignment="1">
      <alignment horizontal="right" wrapText="1"/>
    </xf>
    <xf numFmtId="44" fontId="11" fillId="6" borderId="57" xfId="9" applyFont="1" applyFill="1" applyBorder="1" applyAlignment="1">
      <alignment vertical="center"/>
    </xf>
    <xf numFmtId="44" fontId="11" fillId="6" borderId="33" xfId="9" applyFont="1" applyFill="1" applyBorder="1" applyAlignment="1">
      <alignment vertical="center"/>
    </xf>
    <xf numFmtId="10" fontId="11" fillId="6" borderId="35" xfId="9" applyNumberFormat="1" applyFont="1" applyFill="1" applyBorder="1" applyAlignment="1">
      <alignment vertical="center"/>
    </xf>
    <xf numFmtId="0" fontId="12" fillId="0" borderId="0" xfId="8" applyAlignment="1">
      <alignment horizontal="center"/>
    </xf>
    <xf numFmtId="0" fontId="12" fillId="0" borderId="0" xfId="8" applyAlignment="1">
      <alignment wrapText="1"/>
    </xf>
    <xf numFmtId="164" fontId="12" fillId="0" borderId="0" xfId="8" applyNumberFormat="1"/>
    <xf numFmtId="0" fontId="12" fillId="0" borderId="0" xfId="8"/>
    <xf numFmtId="0" fontId="12" fillId="0" borderId="0" xfId="10" applyAlignment="1">
      <alignment vertical="center"/>
    </xf>
    <xf numFmtId="164" fontId="17" fillId="7" borderId="59" xfId="11" applyFont="1" applyFill="1" applyBorder="1" applyAlignment="1">
      <alignment horizontal="center" wrapText="1"/>
    </xf>
    <xf numFmtId="165" fontId="17" fillId="7" borderId="59" xfId="10" applyNumberFormat="1" applyFont="1" applyFill="1" applyBorder="1" applyAlignment="1">
      <alignment horizontal="center" wrapText="1"/>
    </xf>
    <xf numFmtId="164" fontId="17" fillId="7" borderId="63" xfId="11" applyFont="1" applyFill="1" applyBorder="1" applyAlignment="1">
      <alignment horizontal="center" wrapText="1"/>
    </xf>
    <xf numFmtId="165" fontId="17" fillId="7" borderId="63" xfId="10" applyNumberFormat="1" applyFont="1" applyFill="1" applyBorder="1" applyAlignment="1">
      <alignment horizontal="center" wrapText="1"/>
    </xf>
    <xf numFmtId="0" fontId="12" fillId="0" borderId="0" xfId="10"/>
    <xf numFmtId="10" fontId="10" fillId="3" borderId="66" xfId="12" applyNumberFormat="1" applyFont="1" applyFill="1" applyBorder="1" applyAlignment="1">
      <alignment horizontal="center" vertical="center" wrapText="1"/>
    </xf>
    <xf numFmtId="10" fontId="10" fillId="3" borderId="69" xfId="12" applyNumberFormat="1" applyFont="1" applyFill="1" applyBorder="1" applyAlignment="1">
      <alignment horizontal="center" vertical="center" wrapText="1"/>
    </xf>
    <xf numFmtId="10" fontId="10" fillId="3" borderId="70" xfId="12" applyNumberFormat="1" applyFont="1" applyFill="1" applyBorder="1" applyAlignment="1">
      <alignment horizontal="center" vertical="center" wrapText="1"/>
    </xf>
    <xf numFmtId="164" fontId="18" fillId="0" borderId="38" xfId="10" applyNumberFormat="1" applyFont="1" applyBorder="1" applyAlignment="1">
      <alignment horizontal="center" vertical="center" wrapText="1"/>
    </xf>
    <xf numFmtId="164" fontId="18" fillId="0" borderId="1" xfId="10" applyNumberFormat="1" applyFont="1" applyBorder="1" applyAlignment="1">
      <alignment horizontal="center" vertical="center" wrapText="1"/>
    </xf>
    <xf numFmtId="164" fontId="18" fillId="0" borderId="21" xfId="10" applyNumberFormat="1" applyFont="1" applyBorder="1" applyAlignment="1">
      <alignment horizontal="center" vertical="center" wrapText="1"/>
    </xf>
    <xf numFmtId="44" fontId="19" fillId="0" borderId="0" xfId="10" applyNumberFormat="1" applyFont="1"/>
    <xf numFmtId="44" fontId="20" fillId="0" borderId="38" xfId="9" applyFont="1" applyFill="1" applyBorder="1" applyAlignment="1">
      <alignment horizontal="center" vertical="center" wrapText="1"/>
    </xf>
    <xf numFmtId="44" fontId="20" fillId="0" borderId="1" xfId="9" applyFont="1" applyFill="1" applyBorder="1" applyAlignment="1">
      <alignment horizontal="center" vertical="center" wrapText="1"/>
    </xf>
    <xf numFmtId="44" fontId="20" fillId="0" borderId="21" xfId="9" applyFont="1" applyFill="1" applyBorder="1" applyAlignment="1">
      <alignment horizontal="center" vertical="center" wrapText="1"/>
    </xf>
    <xf numFmtId="10" fontId="15" fillId="7" borderId="73" xfId="13" applyNumberFormat="1" applyFont="1" applyFill="1" applyBorder="1" applyAlignment="1">
      <alignment vertical="center" wrapText="1"/>
    </xf>
    <xf numFmtId="10" fontId="21" fillId="0" borderId="0" xfId="3" applyNumberFormat="1" applyFont="1"/>
    <xf numFmtId="10" fontId="10" fillId="3" borderId="38" xfId="12" applyNumberFormat="1" applyFont="1" applyFill="1" applyBorder="1" applyAlignment="1">
      <alignment horizontal="center" vertical="center" wrapText="1"/>
    </xf>
    <xf numFmtId="10" fontId="10" fillId="3" borderId="1" xfId="12" applyNumberFormat="1" applyFont="1" applyFill="1" applyBorder="1" applyAlignment="1">
      <alignment horizontal="center" vertical="center" wrapText="1"/>
    </xf>
    <xf numFmtId="10" fontId="10" fillId="3" borderId="21" xfId="12" applyNumberFormat="1" applyFont="1" applyFill="1" applyBorder="1" applyAlignment="1">
      <alignment horizontal="center" vertical="center" wrapText="1"/>
    </xf>
    <xf numFmtId="1" fontId="17" fillId="7" borderId="36" xfId="10" applyNumberFormat="1" applyFont="1" applyFill="1" applyBorder="1" applyAlignment="1">
      <alignment horizontal="center" vertical="center" wrapText="1"/>
    </xf>
    <xf numFmtId="10" fontId="10" fillId="3" borderId="38" xfId="3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0" fontId="10" fillId="3" borderId="21" xfId="3" applyNumberFormat="1" applyFont="1" applyFill="1" applyBorder="1" applyAlignment="1">
      <alignment horizontal="center" vertical="center" wrapText="1"/>
    </xf>
    <xf numFmtId="0" fontId="11" fillId="8" borderId="12" xfId="10" applyFont="1" applyFill="1" applyBorder="1" applyAlignment="1">
      <alignment horizontal="left" vertical="center" wrapText="1"/>
    </xf>
    <xf numFmtId="44" fontId="11" fillId="8" borderId="37" xfId="9" applyFont="1" applyFill="1" applyBorder="1" applyAlignment="1">
      <alignment horizontal="center" vertical="center" wrapText="1"/>
    </xf>
    <xf numFmtId="44" fontId="20" fillId="0" borderId="75" xfId="9" applyFont="1" applyFill="1" applyBorder="1" applyAlignment="1">
      <alignment horizontal="center" vertical="center" wrapText="1"/>
    </xf>
    <xf numFmtId="44" fontId="20" fillId="0" borderId="76" xfId="9" applyFont="1" applyFill="1" applyBorder="1" applyAlignment="1">
      <alignment horizontal="center" vertical="center" wrapText="1"/>
    </xf>
    <xf numFmtId="44" fontId="20" fillId="0" borderId="77" xfId="9" applyFont="1" applyFill="1" applyBorder="1" applyAlignment="1">
      <alignment horizontal="center" vertical="center" wrapText="1"/>
    </xf>
    <xf numFmtId="10" fontId="15" fillId="7" borderId="78" xfId="13" applyNumberFormat="1" applyFont="1" applyFill="1" applyBorder="1" applyAlignment="1">
      <alignment vertical="center" wrapText="1"/>
    </xf>
    <xf numFmtId="44" fontId="17" fillId="10" borderId="79" xfId="2" applyFont="1" applyFill="1" applyBorder="1" applyAlignment="1">
      <alignment vertical="center" wrapText="1"/>
    </xf>
    <xf numFmtId="44" fontId="17" fillId="10" borderId="80" xfId="2" applyFont="1" applyFill="1" applyBorder="1" applyAlignment="1">
      <alignment vertical="center" wrapText="1"/>
    </xf>
    <xf numFmtId="44" fontId="17" fillId="10" borderId="69" xfId="2" applyFont="1" applyFill="1" applyBorder="1" applyAlignment="1">
      <alignment vertical="center" wrapText="1"/>
    </xf>
    <xf numFmtId="44" fontId="17" fillId="10" borderId="18" xfId="2" applyFont="1" applyFill="1" applyBorder="1" applyAlignment="1">
      <alignment vertical="center" wrapText="1"/>
    </xf>
    <xf numFmtId="44" fontId="17" fillId="10" borderId="81" xfId="2" applyFont="1" applyFill="1" applyBorder="1" applyAlignment="1">
      <alignment vertical="center" wrapText="1"/>
    </xf>
    <xf numFmtId="44" fontId="17" fillId="11" borderId="49" xfId="2" applyFont="1" applyFill="1" applyBorder="1" applyAlignment="1">
      <alignment vertical="center" wrapText="1"/>
    </xf>
    <xf numFmtId="44" fontId="17" fillId="11" borderId="83" xfId="2" applyFont="1" applyFill="1" applyBorder="1" applyAlignment="1">
      <alignment vertical="center" wrapText="1"/>
    </xf>
    <xf numFmtId="44" fontId="17" fillId="11" borderId="50" xfId="2" applyFont="1" applyFill="1" applyBorder="1" applyAlignment="1">
      <alignment vertical="center" wrapText="1"/>
    </xf>
    <xf numFmtId="44" fontId="17" fillId="11" borderId="84" xfId="2" applyFont="1" applyFill="1" applyBorder="1" applyAlignment="1">
      <alignment vertical="center" wrapText="1"/>
    </xf>
    <xf numFmtId="44" fontId="17" fillId="11" borderId="85" xfId="2" applyFont="1" applyFill="1" applyBorder="1" applyAlignment="1">
      <alignment horizontal="center" vertical="center" wrapText="1"/>
    </xf>
    <xf numFmtId="0" fontId="22" fillId="0" borderId="0" xfId="10" applyFont="1" applyAlignment="1">
      <alignment horizontal="center"/>
    </xf>
    <xf numFmtId="0" fontId="22" fillId="0" borderId="0" xfId="10" applyFont="1" applyAlignment="1">
      <alignment wrapText="1"/>
    </xf>
    <xf numFmtId="164" fontId="22" fillId="0" borderId="0" xfId="11" applyFont="1"/>
    <xf numFmtId="0" fontId="22" fillId="0" borderId="0" xfId="10" applyFont="1"/>
    <xf numFmtId="0" fontId="23" fillId="0" borderId="1" xfId="0" applyFont="1" applyBorder="1" applyAlignment="1">
      <alignment horizontal="center" vertical="center"/>
    </xf>
    <xf numFmtId="43" fontId="23" fillId="0" borderId="1" xfId="1" applyFont="1" applyBorder="1" applyAlignment="1">
      <alignment horizontal="center" vertical="center"/>
    </xf>
    <xf numFmtId="43" fontId="23" fillId="0" borderId="1" xfId="1" applyFont="1" applyBorder="1" applyAlignment="1">
      <alignment vertical="center" wrapText="1"/>
    </xf>
    <xf numFmtId="43" fontId="23" fillId="0" borderId="1" xfId="1" applyFont="1" applyBorder="1" applyAlignment="1">
      <alignment vertical="center"/>
    </xf>
    <xf numFmtId="44" fontId="23" fillId="0" borderId="1" xfId="2" applyFont="1" applyBorder="1" applyAlignment="1">
      <alignment vertical="center"/>
    </xf>
    <xf numFmtId="44" fontId="23" fillId="0" borderId="21" xfId="2" applyFont="1" applyBorder="1" applyAlignment="1">
      <alignment vertical="center"/>
    </xf>
    <xf numFmtId="44" fontId="6" fillId="0" borderId="1" xfId="2" applyFont="1" applyFill="1" applyBorder="1" applyAlignment="1">
      <alignment vertical="center"/>
    </xf>
    <xf numFmtId="44" fontId="6" fillId="0" borderId="21" xfId="2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4" applyNumberFormat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8" fillId="13" borderId="0" xfId="0" applyFont="1" applyFill="1" applyAlignment="1">
      <alignment horizontal="right" vertical="center"/>
    </xf>
    <xf numFmtId="0" fontId="2" fillId="0" borderId="0" xfId="4" applyAlignment="1">
      <alignment vertical="center" wrapText="1"/>
    </xf>
    <xf numFmtId="0" fontId="3" fillId="0" borderId="0" xfId="4" applyFont="1" applyAlignment="1">
      <alignment horizontal="center" vertical="center"/>
    </xf>
    <xf numFmtId="0" fontId="28" fillId="3" borderId="0" xfId="0" applyFont="1" applyFill="1" applyAlignment="1">
      <alignment horizontal="right" vertical="center"/>
    </xf>
    <xf numFmtId="49" fontId="28" fillId="13" borderId="0" xfId="0" applyNumberFormat="1" applyFont="1" applyFill="1" applyAlignment="1">
      <alignment horizontal="center" vertical="center"/>
    </xf>
    <xf numFmtId="0" fontId="29" fillId="0" borderId="0" xfId="4" applyFont="1" applyAlignment="1">
      <alignment horizontal="right" vertical="center"/>
    </xf>
    <xf numFmtId="10" fontId="29" fillId="13" borderId="0" xfId="4" applyNumberFormat="1" applyFont="1" applyFill="1" applyAlignment="1">
      <alignment horizontal="center" vertical="center"/>
    </xf>
    <xf numFmtId="4" fontId="29" fillId="3" borderId="0" xfId="5" applyNumberFormat="1" applyFont="1" applyFill="1" applyAlignment="1">
      <alignment horizontal="right" vertical="center"/>
    </xf>
    <xf numFmtId="49" fontId="30" fillId="14" borderId="1" xfId="4" applyNumberFormat="1" applyFont="1" applyFill="1" applyBorder="1" applyAlignment="1">
      <alignment horizontal="center" vertical="center"/>
    </xf>
    <xf numFmtId="0" fontId="30" fillId="14" borderId="4" xfId="4" applyFont="1" applyFill="1" applyBorder="1" applyAlignment="1">
      <alignment horizontal="center" vertical="center" wrapText="1"/>
    </xf>
    <xf numFmtId="0" fontId="30" fillId="14" borderId="1" xfId="4" applyFont="1" applyFill="1" applyBorder="1" applyAlignment="1">
      <alignment horizontal="center" vertical="center"/>
    </xf>
    <xf numFmtId="4" fontId="30" fillId="14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13" borderId="86" xfId="0" applyNumberFormat="1" applyFill="1" applyBorder="1" applyAlignment="1">
      <alignment horizontal="left" vertical="center"/>
    </xf>
    <xf numFmtId="0" fontId="0" fillId="0" borderId="86" xfId="0" applyBorder="1" applyAlignment="1">
      <alignment vertical="center" wrapText="1"/>
    </xf>
    <xf numFmtId="0" fontId="0" fillId="0" borderId="86" xfId="0" applyBorder="1" applyAlignment="1">
      <alignment horizontal="center" vertical="center"/>
    </xf>
    <xf numFmtId="4" fontId="0" fillId="0" borderId="86" xfId="0" applyNumberFormat="1" applyBorder="1" applyAlignment="1">
      <alignment vertical="center"/>
    </xf>
    <xf numFmtId="49" fontId="0" fillId="0" borderId="87" xfId="0" applyNumberFormat="1" applyBorder="1" applyAlignment="1">
      <alignment horizontal="left" vertical="center"/>
    </xf>
    <xf numFmtId="0" fontId="0" fillId="0" borderId="87" xfId="0" applyBorder="1" applyAlignment="1">
      <alignment vertical="center" wrapText="1"/>
    </xf>
    <xf numFmtId="0" fontId="0" fillId="0" borderId="87" xfId="0" applyBorder="1" applyAlignment="1">
      <alignment horizontal="center" vertical="center"/>
    </xf>
    <xf numFmtId="4" fontId="0" fillId="0" borderId="8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25" fillId="15" borderId="6" xfId="14" applyFont="1" applyFill="1" applyBorder="1" applyAlignment="1">
      <alignment horizontal="center"/>
    </xf>
    <xf numFmtId="0" fontId="25" fillId="15" borderId="6" xfId="14" applyFont="1" applyFill="1" applyBorder="1" applyAlignment="1">
      <alignment horizontal="center" wrapText="1"/>
    </xf>
    <xf numFmtId="0" fontId="25" fillId="16" borderId="6" xfId="14" applyFont="1" applyFill="1" applyBorder="1" applyAlignment="1">
      <alignment horizontal="center" wrapText="1"/>
    </xf>
    <xf numFmtId="4" fontId="25" fillId="16" borderId="6" xfId="14" applyNumberFormat="1" applyFont="1" applyFill="1" applyBorder="1" applyAlignment="1">
      <alignment horizontal="right" wrapText="1"/>
    </xf>
    <xf numFmtId="0" fontId="31" fillId="0" borderId="0" xfId="15"/>
    <xf numFmtId="166" fontId="25" fillId="17" borderId="6" xfId="14" applyNumberFormat="1" applyFont="1" applyFill="1" applyBorder="1" applyAlignment="1">
      <alignment horizontal="center" wrapText="1"/>
    </xf>
    <xf numFmtId="0" fontId="32" fillId="17" borderId="6" xfId="14" applyFont="1" applyFill="1" applyBorder="1" applyAlignment="1">
      <alignment wrapText="1"/>
    </xf>
    <xf numFmtId="0" fontId="33" fillId="17" borderId="6" xfId="14" applyFont="1" applyFill="1" applyBorder="1" applyAlignment="1">
      <alignment horizontal="center"/>
    </xf>
    <xf numFmtId="4" fontId="34" fillId="17" borderId="6" xfId="14" applyNumberFormat="1" applyFont="1" applyFill="1" applyBorder="1" applyAlignment="1">
      <alignment horizontal="right"/>
    </xf>
    <xf numFmtId="166" fontId="9" fillId="0" borderId="6" xfId="16" applyNumberFormat="1" applyBorder="1" applyAlignment="1">
      <alignment horizontal="center" wrapText="1"/>
    </xf>
    <xf numFmtId="0" fontId="35" fillId="0" borderId="6" xfId="16" applyFont="1" applyBorder="1" applyAlignment="1">
      <alignment wrapText="1"/>
    </xf>
    <xf numFmtId="0" fontId="35" fillId="0" borderId="6" xfId="16" applyFont="1" applyBorder="1" applyAlignment="1">
      <alignment horizontal="center" wrapText="1"/>
    </xf>
    <xf numFmtId="4" fontId="34" fillId="0" borderId="6" xfId="16" applyNumberFormat="1" applyFont="1" applyBorder="1" applyAlignment="1">
      <alignment wrapText="1"/>
    </xf>
    <xf numFmtId="0" fontId="6" fillId="18" borderId="6" xfId="0" applyFont="1" applyFill="1" applyBorder="1" applyAlignment="1">
      <alignment horizontal="center" vertical="center"/>
    </xf>
    <xf numFmtId="43" fontId="6" fillId="18" borderId="6" xfId="1" applyFont="1" applyFill="1" applyBorder="1" applyAlignment="1">
      <alignment vertical="center" wrapText="1"/>
    </xf>
    <xf numFmtId="43" fontId="6" fillId="18" borderId="1" xfId="1" applyFont="1" applyFill="1" applyBorder="1" applyAlignment="1">
      <alignment horizontal="center" vertical="center"/>
    </xf>
    <xf numFmtId="43" fontId="6" fillId="18" borderId="1" xfId="1" applyFont="1" applyFill="1" applyBorder="1" applyAlignment="1">
      <alignment vertical="center"/>
    </xf>
    <xf numFmtId="44" fontId="6" fillId="18" borderId="1" xfId="2" applyFont="1" applyFill="1" applyBorder="1" applyAlignment="1">
      <alignment vertical="center"/>
    </xf>
    <xf numFmtId="0" fontId="6" fillId="18" borderId="1" xfId="0" applyFont="1" applyFill="1" applyBorder="1" applyAlignment="1">
      <alignment horizontal="center" vertical="center"/>
    </xf>
    <xf numFmtId="44" fontId="6" fillId="18" borderId="21" xfId="2" applyFont="1" applyFill="1" applyBorder="1" applyAlignment="1">
      <alignment vertical="center"/>
    </xf>
    <xf numFmtId="0" fontId="6" fillId="18" borderId="0" xfId="0" applyFont="1" applyFill="1" applyAlignment="1">
      <alignment vertical="center"/>
    </xf>
    <xf numFmtId="43" fontId="6" fillId="18" borderId="1" xfId="1" applyFont="1" applyFill="1" applyBorder="1" applyAlignment="1">
      <alignment vertical="center" wrapText="1"/>
    </xf>
    <xf numFmtId="3" fontId="6" fillId="18" borderId="1" xfId="0" applyNumberFormat="1" applyFont="1" applyFill="1" applyBorder="1" applyAlignment="1">
      <alignment horizontal="center" vertical="center"/>
    </xf>
    <xf numFmtId="0" fontId="6" fillId="18" borderId="13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43" fontId="6" fillId="19" borderId="1" xfId="1" applyFont="1" applyFill="1" applyBorder="1" applyAlignment="1">
      <alignment horizontal="center" vertical="center"/>
    </xf>
    <xf numFmtId="43" fontId="6" fillId="19" borderId="1" xfId="1" applyFont="1" applyFill="1" applyBorder="1" applyAlignment="1">
      <alignment vertical="center" wrapText="1"/>
    </xf>
    <xf numFmtId="43" fontId="6" fillId="19" borderId="1" xfId="1" applyFont="1" applyFill="1" applyBorder="1" applyAlignment="1">
      <alignment vertical="center"/>
    </xf>
    <xf numFmtId="44" fontId="6" fillId="19" borderId="1" xfId="2" applyFont="1" applyFill="1" applyBorder="1" applyAlignment="1">
      <alignment vertical="center"/>
    </xf>
    <xf numFmtId="44" fontId="6" fillId="19" borderId="21" xfId="2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vertical="center" wrapText="1"/>
    </xf>
    <xf numFmtId="43" fontId="6" fillId="3" borderId="1" xfId="1" applyFont="1" applyFill="1" applyBorder="1" applyAlignment="1">
      <alignment vertical="center"/>
    </xf>
    <xf numFmtId="44" fontId="6" fillId="3" borderId="1" xfId="2" applyFont="1" applyFill="1" applyBorder="1" applyAlignment="1">
      <alignment vertical="center"/>
    </xf>
    <xf numFmtId="44" fontId="6" fillId="3" borderId="21" xfId="2" applyFont="1" applyFill="1" applyBorder="1" applyAlignment="1">
      <alignment vertical="center"/>
    </xf>
    <xf numFmtId="43" fontId="5" fillId="18" borderId="1" xfId="1" applyFont="1" applyFill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6" fillId="12" borderId="1" xfId="1" applyFont="1" applyFill="1" applyBorder="1" applyAlignment="1">
      <alignment vertical="center"/>
    </xf>
    <xf numFmtId="43" fontId="6" fillId="12" borderId="1" xfId="1" applyFont="1" applyFill="1" applyBorder="1" applyAlignment="1">
      <alignment vertical="center" wrapText="1"/>
    </xf>
    <xf numFmtId="0" fontId="6" fillId="18" borderId="20" xfId="0" applyFont="1" applyFill="1" applyBorder="1" applyAlignment="1">
      <alignment horizontal="center" vertical="center"/>
    </xf>
    <xf numFmtId="43" fontId="6" fillId="18" borderId="6" xfId="1" applyFont="1" applyFill="1" applyBorder="1" applyAlignment="1">
      <alignment horizontal="center" vertical="center"/>
    </xf>
    <xf numFmtId="43" fontId="6" fillId="18" borderId="6" xfId="1" applyFont="1" applyFill="1" applyBorder="1" applyAlignment="1">
      <alignment vertical="center"/>
    </xf>
    <xf numFmtId="44" fontId="6" fillId="18" borderId="6" xfId="2" applyFont="1" applyFill="1" applyBorder="1" applyAlignment="1">
      <alignment vertical="center"/>
    </xf>
    <xf numFmtId="0" fontId="37" fillId="18" borderId="1" xfId="0" applyFont="1" applyFill="1" applyBorder="1" applyAlignment="1">
      <alignment horizontal="center" vertical="center"/>
    </xf>
    <xf numFmtId="0" fontId="37" fillId="18" borderId="1" xfId="0" applyFont="1" applyFill="1" applyBorder="1" applyAlignment="1">
      <alignment horizontal="justify" vertical="center" wrapText="1"/>
    </xf>
    <xf numFmtId="44" fontId="6" fillId="20" borderId="1" xfId="2" applyFont="1" applyFill="1" applyBorder="1" applyAlignment="1">
      <alignment vertical="center"/>
    </xf>
    <xf numFmtId="0" fontId="6" fillId="20" borderId="1" xfId="0" applyFont="1" applyFill="1" applyBorder="1" applyAlignment="1">
      <alignment horizontal="center" vertical="center"/>
    </xf>
    <xf numFmtId="43" fontId="6" fillId="20" borderId="1" xfId="1" applyFont="1" applyFill="1" applyBorder="1" applyAlignment="1">
      <alignment horizontal="center" vertical="center"/>
    </xf>
    <xf numFmtId="43" fontId="6" fillId="20" borderId="1" xfId="1" applyFont="1" applyFill="1" applyBorder="1" applyAlignment="1">
      <alignment vertical="center" wrapText="1"/>
    </xf>
    <xf numFmtId="43" fontId="6" fillId="20" borderId="1" xfId="1" applyFont="1" applyFill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6" fillId="18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/>
    </xf>
    <xf numFmtId="43" fontId="6" fillId="12" borderId="1" xfId="1" applyFont="1" applyFill="1" applyBorder="1" applyAlignment="1">
      <alignment horizontal="center" vertical="center"/>
    </xf>
    <xf numFmtId="44" fontId="6" fillId="12" borderId="1" xfId="2" applyFont="1" applyFill="1" applyBorder="1" applyAlignment="1">
      <alignment vertical="center"/>
    </xf>
    <xf numFmtId="44" fontId="6" fillId="12" borderId="21" xfId="2" applyFont="1" applyFill="1" applyBorder="1" applyAlignment="1">
      <alignment vertical="center"/>
    </xf>
    <xf numFmtId="0" fontId="6" fillId="12" borderId="13" xfId="0" applyFont="1" applyFill="1" applyBorder="1" applyAlignment="1">
      <alignment horizontal="center" vertical="center"/>
    </xf>
    <xf numFmtId="166" fontId="9" fillId="12" borderId="6" xfId="16" applyNumberFormat="1" applyFill="1" applyBorder="1" applyAlignment="1">
      <alignment horizontal="center" wrapText="1"/>
    </xf>
    <xf numFmtId="0" fontId="35" fillId="12" borderId="6" xfId="16" applyFont="1" applyFill="1" applyBorder="1" applyAlignment="1">
      <alignment wrapText="1"/>
    </xf>
    <xf numFmtId="0" fontId="35" fillId="12" borderId="6" xfId="16" applyFont="1" applyFill="1" applyBorder="1" applyAlignment="1">
      <alignment horizontal="center" wrapText="1"/>
    </xf>
    <xf numFmtId="4" fontId="34" fillId="12" borderId="6" xfId="16" applyNumberFormat="1" applyFont="1" applyFill="1" applyBorder="1" applyAlignment="1">
      <alignment wrapText="1"/>
    </xf>
    <xf numFmtId="4" fontId="6" fillId="0" borderId="0" xfId="0" applyNumberFormat="1" applyFont="1" applyAlignment="1">
      <alignment vertical="center"/>
    </xf>
    <xf numFmtId="0" fontId="38" fillId="0" borderId="1" xfId="0" applyFont="1" applyBorder="1" applyAlignment="1">
      <alignment horizontal="left" vertical="center"/>
    </xf>
    <xf numFmtId="44" fontId="12" fillId="0" borderId="0" xfId="8" applyNumberFormat="1"/>
    <xf numFmtId="0" fontId="5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9" fillId="0" borderId="0" xfId="6" applyFont="1" applyAlignment="1">
      <alignment vertical="center"/>
    </xf>
    <xf numFmtId="0" fontId="15" fillId="0" borderId="0" xfId="6" applyFont="1" applyAlignment="1">
      <alignment vertical="center" wrapText="1"/>
    </xf>
    <xf numFmtId="10" fontId="15" fillId="0" borderId="0" xfId="6" applyNumberFormat="1" applyFont="1" applyAlignment="1">
      <alignment vertical="center" wrapText="1"/>
    </xf>
    <xf numFmtId="164" fontId="15" fillId="0" borderId="0" xfId="6" applyNumberFormat="1" applyFont="1" applyAlignment="1">
      <alignment vertical="center" wrapText="1"/>
    </xf>
    <xf numFmtId="43" fontId="15" fillId="0" borderId="0" xfId="6" applyNumberFormat="1" applyFont="1" applyAlignment="1">
      <alignment vertical="center" wrapText="1"/>
    </xf>
    <xf numFmtId="0" fontId="10" fillId="0" borderId="30" xfId="6" applyFont="1" applyBorder="1" applyAlignment="1">
      <alignment vertical="center" wrapText="1"/>
    </xf>
    <xf numFmtId="164" fontId="10" fillId="0" borderId="30" xfId="6" applyNumberFormat="1" applyFont="1" applyBorder="1" applyAlignment="1">
      <alignment vertical="center" wrapText="1"/>
    </xf>
    <xf numFmtId="10" fontId="15" fillId="0" borderId="30" xfId="6" applyNumberFormat="1" applyFont="1" applyBorder="1" applyAlignment="1">
      <alignment vertical="center" wrapText="1"/>
    </xf>
    <xf numFmtId="0" fontId="16" fillId="0" borderId="0" xfId="6" applyFont="1" applyAlignment="1" applyProtection="1">
      <alignment vertical="center"/>
      <protection locked="0"/>
    </xf>
    <xf numFmtId="43" fontId="8" fillId="0" borderId="1" xfId="1" applyFont="1" applyBorder="1" applyAlignment="1">
      <alignment horizontal="left" vertical="center" wrapText="1"/>
    </xf>
    <xf numFmtId="44" fontId="6" fillId="0" borderId="11" xfId="0" applyNumberFormat="1" applyFont="1" applyBorder="1" applyAlignment="1">
      <alignment vertical="center"/>
    </xf>
    <xf numFmtId="43" fontId="6" fillId="0" borderId="1" xfId="1" applyFont="1" applyBorder="1" applyAlignment="1">
      <alignment horizontal="center" vertical="center" wrapText="1"/>
    </xf>
    <xf numFmtId="44" fontId="6" fillId="0" borderId="17" xfId="0" applyNumberFormat="1" applyFont="1" applyBorder="1" applyAlignment="1">
      <alignment vertical="center"/>
    </xf>
    <xf numFmtId="44" fontId="6" fillId="0" borderId="0" xfId="0" applyNumberFormat="1" applyFont="1" applyAlignment="1">
      <alignment vertical="center"/>
    </xf>
    <xf numFmtId="44" fontId="6" fillId="2" borderId="6" xfId="0" applyNumberFormat="1" applyFont="1" applyFill="1" applyBorder="1" applyAlignment="1">
      <alignment vertical="center"/>
    </xf>
    <xf numFmtId="44" fontId="5" fillId="0" borderId="1" xfId="0" applyNumberFormat="1" applyFont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6" fillId="0" borderId="1" xfId="1" applyNumberFormat="1" applyFont="1" applyBorder="1" applyAlignment="1">
      <alignment horizontal="center" vertical="center" wrapText="1"/>
    </xf>
    <xf numFmtId="44" fontId="6" fillId="4" borderId="1" xfId="1" applyNumberFormat="1" applyFont="1" applyFill="1" applyBorder="1" applyAlignment="1">
      <alignment horizontal="center" vertical="center" wrapText="1"/>
    </xf>
    <xf numFmtId="44" fontId="6" fillId="5" borderId="7" xfId="0" applyNumberFormat="1" applyFont="1" applyFill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44" fontId="6" fillId="0" borderId="3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168" fontId="6" fillId="0" borderId="1" xfId="1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wrapText="1"/>
    </xf>
    <xf numFmtId="0" fontId="37" fillId="0" borderId="1" xfId="0" applyFont="1" applyBorder="1" applyAlignment="1">
      <alignment horizontal="center" vertical="center"/>
    </xf>
    <xf numFmtId="43" fontId="6" fillId="0" borderId="6" xfId="1" applyFont="1" applyFill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43" fontId="5" fillId="0" borderId="6" xfId="1" applyFont="1" applyFill="1" applyBorder="1" applyAlignment="1">
      <alignment vertical="center"/>
    </xf>
    <xf numFmtId="44" fontId="5" fillId="0" borderId="6" xfId="2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6" fillId="13" borderId="0" xfId="4" applyFont="1" applyFill="1" applyAlignment="1">
      <alignment horizontal="center" vertical="center"/>
    </xf>
    <xf numFmtId="0" fontId="13" fillId="2" borderId="32" xfId="8" applyFont="1" applyFill="1" applyBorder="1" applyAlignment="1">
      <alignment horizontal="center" vertical="center"/>
    </xf>
    <xf numFmtId="0" fontId="13" fillId="2" borderId="33" xfId="8" applyFont="1" applyFill="1" applyBorder="1" applyAlignment="1">
      <alignment horizontal="center" vertical="center"/>
    </xf>
    <xf numFmtId="0" fontId="13" fillId="2" borderId="34" xfId="8" applyFont="1" applyFill="1" applyBorder="1" applyAlignment="1">
      <alignment horizontal="center" vertical="center"/>
    </xf>
    <xf numFmtId="0" fontId="13" fillId="2" borderId="35" xfId="8" applyFont="1" applyFill="1" applyBorder="1" applyAlignment="1">
      <alignment horizontal="center" vertical="center"/>
    </xf>
    <xf numFmtId="10" fontId="10" fillId="6" borderId="44" xfId="3" applyNumberFormat="1" applyFont="1" applyFill="1" applyBorder="1" applyAlignment="1">
      <alignment horizontal="center" vertical="center"/>
    </xf>
    <xf numFmtId="10" fontId="10" fillId="6" borderId="46" xfId="3" applyNumberFormat="1" applyFont="1" applyFill="1" applyBorder="1" applyAlignment="1">
      <alignment horizontal="center" vertical="center"/>
    </xf>
    <xf numFmtId="1" fontId="17" fillId="7" borderId="74" xfId="10" applyNumberFormat="1" applyFont="1" applyFill="1" applyBorder="1" applyAlignment="1">
      <alignment horizontal="center" vertical="center" wrapText="1"/>
    </xf>
    <xf numFmtId="1" fontId="17" fillId="7" borderId="51" xfId="10" applyNumberFormat="1" applyFont="1" applyFill="1" applyBorder="1" applyAlignment="1">
      <alignment horizontal="center" vertical="center" wrapText="1"/>
    </xf>
    <xf numFmtId="1" fontId="17" fillId="7" borderId="36" xfId="10" applyNumberFormat="1" applyFont="1" applyFill="1" applyBorder="1" applyAlignment="1">
      <alignment horizontal="center" vertical="center" wrapText="1"/>
    </xf>
    <xf numFmtId="1" fontId="17" fillId="8" borderId="1" xfId="10" applyNumberFormat="1" applyFont="1" applyFill="1" applyBorder="1" applyAlignment="1">
      <alignment horizontal="left" vertical="center" wrapText="1"/>
    </xf>
    <xf numFmtId="0" fontId="17" fillId="8" borderId="1" xfId="10" applyFont="1" applyFill="1" applyBorder="1" applyAlignment="1">
      <alignment horizontal="left" vertical="center" wrapText="1"/>
    </xf>
    <xf numFmtId="44" fontId="17" fillId="8" borderId="39" xfId="9" applyFont="1" applyFill="1" applyBorder="1" applyAlignment="1">
      <alignment horizontal="center" vertical="center" wrapText="1"/>
    </xf>
    <xf numFmtId="164" fontId="15" fillId="9" borderId="73" xfId="10" applyNumberFormat="1" applyFont="1" applyFill="1" applyBorder="1" applyAlignment="1">
      <alignment vertical="center" wrapText="1"/>
    </xf>
    <xf numFmtId="0" fontId="15" fillId="0" borderId="0" xfId="6" applyFont="1" applyAlignment="1">
      <alignment horizontal="right" vertical="center" wrapText="1"/>
    </xf>
    <xf numFmtId="0" fontId="17" fillId="7" borderId="58" xfId="10" applyFont="1" applyFill="1" applyBorder="1" applyAlignment="1">
      <alignment horizontal="center" vertical="center" wrapText="1"/>
    </xf>
    <xf numFmtId="0" fontId="17" fillId="7" borderId="62" xfId="10" applyFont="1" applyFill="1" applyBorder="1" applyAlignment="1">
      <alignment horizontal="center" vertical="center" wrapText="1"/>
    </xf>
    <xf numFmtId="0" fontId="17" fillId="7" borderId="59" xfId="10" applyFont="1" applyFill="1" applyBorder="1" applyAlignment="1">
      <alignment horizontal="center" vertical="center" wrapText="1"/>
    </xf>
    <xf numFmtId="0" fontId="17" fillId="7" borderId="63" xfId="10" applyFont="1" applyFill="1" applyBorder="1" applyAlignment="1">
      <alignment horizontal="center" vertical="center" wrapText="1"/>
    </xf>
    <xf numFmtId="164" fontId="17" fillId="7" borderId="60" xfId="11" applyFont="1" applyFill="1" applyBorder="1" applyAlignment="1">
      <alignment horizontal="center" vertical="center" wrapText="1"/>
    </xf>
    <xf numFmtId="164" fontId="17" fillId="7" borderId="64" xfId="11" applyFont="1" applyFill="1" applyBorder="1" applyAlignment="1">
      <alignment horizontal="center" vertical="center" wrapText="1"/>
    </xf>
    <xf numFmtId="0" fontId="17" fillId="7" borderId="61" xfId="10" applyFont="1" applyFill="1" applyBorder="1" applyAlignment="1">
      <alignment horizontal="center" vertical="center" wrapText="1"/>
    </xf>
    <xf numFmtId="0" fontId="17" fillId="7" borderId="65" xfId="10" applyFont="1" applyFill="1" applyBorder="1" applyAlignment="1">
      <alignment horizontal="center" vertical="center" wrapText="1"/>
    </xf>
    <xf numFmtId="1" fontId="17" fillId="7" borderId="66" xfId="10" applyNumberFormat="1" applyFont="1" applyFill="1" applyBorder="1" applyAlignment="1">
      <alignment horizontal="center" vertical="center" wrapText="1"/>
    </xf>
    <xf numFmtId="0" fontId="17" fillId="7" borderId="38" xfId="10" applyFont="1" applyFill="1" applyBorder="1" applyAlignment="1">
      <alignment horizontal="center" vertical="center" wrapText="1"/>
    </xf>
    <xf numFmtId="1" fontId="17" fillId="8" borderId="67" xfId="10" applyNumberFormat="1" applyFont="1" applyFill="1" applyBorder="1" applyAlignment="1">
      <alignment horizontal="left" vertical="center" wrapText="1"/>
    </xf>
    <xf numFmtId="1" fontId="17" fillId="8" borderId="53" xfId="10" applyNumberFormat="1" applyFont="1" applyFill="1" applyBorder="1" applyAlignment="1">
      <alignment horizontal="left" vertical="center" wrapText="1"/>
    </xf>
    <xf numFmtId="1" fontId="17" fillId="8" borderId="12" xfId="10" applyNumberFormat="1" applyFont="1" applyFill="1" applyBorder="1" applyAlignment="1">
      <alignment horizontal="left" vertical="center" wrapText="1"/>
    </xf>
    <xf numFmtId="44" fontId="17" fillId="8" borderId="68" xfId="9" applyFont="1" applyFill="1" applyBorder="1" applyAlignment="1">
      <alignment horizontal="center" vertical="center" wrapText="1"/>
    </xf>
    <xf numFmtId="44" fontId="17" fillId="8" borderId="54" xfId="9" applyFont="1" applyFill="1" applyBorder="1" applyAlignment="1">
      <alignment horizontal="center" vertical="center" wrapText="1"/>
    </xf>
    <xf numFmtId="44" fontId="17" fillId="8" borderId="37" xfId="9" applyFont="1" applyFill="1" applyBorder="1" applyAlignment="1">
      <alignment horizontal="center" vertical="center" wrapText="1"/>
    </xf>
    <xf numFmtId="164" fontId="15" fillId="9" borderId="71" xfId="10" applyNumberFormat="1" applyFont="1" applyFill="1" applyBorder="1" applyAlignment="1">
      <alignment vertical="center" wrapText="1"/>
    </xf>
    <xf numFmtId="164" fontId="15" fillId="9" borderId="72" xfId="10" applyNumberFormat="1" applyFont="1" applyFill="1" applyBorder="1" applyAlignment="1">
      <alignment vertical="center" wrapText="1"/>
    </xf>
    <xf numFmtId="1" fontId="17" fillId="0" borderId="1" xfId="10" applyNumberFormat="1" applyFont="1" applyBorder="1" applyAlignment="1">
      <alignment horizontal="left" vertical="center" wrapText="1"/>
    </xf>
    <xf numFmtId="0" fontId="17" fillId="0" borderId="1" xfId="10" applyFont="1" applyBorder="1" applyAlignment="1">
      <alignment horizontal="left" vertical="center" wrapText="1"/>
    </xf>
    <xf numFmtId="0" fontId="17" fillId="11" borderId="47" xfId="10" applyFont="1" applyFill="1" applyBorder="1" applyAlignment="1">
      <alignment horizontal="right" vertical="center" wrapText="1"/>
    </xf>
    <xf numFmtId="0" fontId="17" fillId="11" borderId="48" xfId="10" applyFont="1" applyFill="1" applyBorder="1" applyAlignment="1">
      <alignment horizontal="right" vertical="center" wrapText="1"/>
    </xf>
    <xf numFmtId="0" fontId="17" fillId="11" borderId="82" xfId="10" applyFont="1" applyFill="1" applyBorder="1" applyAlignment="1">
      <alignment horizontal="right" vertical="center" wrapText="1"/>
    </xf>
    <xf numFmtId="0" fontId="17" fillId="10" borderId="66" xfId="10" applyFont="1" applyFill="1" applyBorder="1" applyAlignment="1">
      <alignment horizontal="right" vertical="center" wrapText="1"/>
    </xf>
    <xf numFmtId="0" fontId="17" fillId="10" borderId="69" xfId="10" applyFont="1" applyFill="1" applyBorder="1" applyAlignment="1">
      <alignment horizontal="right" vertical="center" wrapText="1"/>
    </xf>
  </cellXfs>
  <cellStyles count="26">
    <cellStyle name="Moeda" xfId="2" builtinId="4"/>
    <cellStyle name="Moeda 2" xfId="9" xr:uid="{033BAFAB-2CBC-4A65-BB4A-BB97B1E2CB94}"/>
    <cellStyle name="Moeda 2 2" xfId="24" xr:uid="{C8F57F6A-94A7-40DB-B2EE-A32499E1D663}"/>
    <cellStyle name="Moeda 3" xfId="22" xr:uid="{7F7B374F-4B12-4029-84EE-ACA1B162B492}"/>
    <cellStyle name="Normal" xfId="0" builtinId="0"/>
    <cellStyle name="Normal 11 2" xfId="18" xr:uid="{30FCB1FD-2404-402E-ACA7-79AED9E04E9A}"/>
    <cellStyle name="Normal 2" xfId="4" xr:uid="{69969E7B-2DB1-4BFE-B214-1C21F8BE6A3D}"/>
    <cellStyle name="Normal 2 10" xfId="20" xr:uid="{E1AF9232-0C44-46E6-9207-8F330842901E}"/>
    <cellStyle name="Normal 2 2" xfId="7" xr:uid="{CD55BDA1-FD72-4B5A-9C04-E52913CA7199}"/>
    <cellStyle name="Normal 2 3" xfId="14" xr:uid="{5AEE9F11-E0EA-4467-A4D0-D54D59F8A347}"/>
    <cellStyle name="Normal 2 5" xfId="19" xr:uid="{CE9BB493-2CAF-4B2B-A66C-61A3C2D0F2D1}"/>
    <cellStyle name="Normal 3" xfId="6" xr:uid="{394E1726-EBE5-4BFB-B225-905C99DED8F9}"/>
    <cellStyle name="Normal 3 2 2" xfId="10" xr:uid="{1863043E-E9A1-4860-809A-B5D7CCB1E55C}"/>
    <cellStyle name="Normal 4" xfId="15" xr:uid="{02AE3755-6820-467A-9684-41A6E0F6F590}"/>
    <cellStyle name="Normal 5" xfId="17" xr:uid="{E14007FD-0186-490A-8F9A-4E10FBE463C3}"/>
    <cellStyle name="Normal 5 2" xfId="8" xr:uid="{10CE1F1D-D43E-4B94-8A51-4E78046FE131}"/>
    <cellStyle name="Normal_Plan1" xfId="16" xr:uid="{717933BC-CBD1-42B3-89F7-47880BB65A6A}"/>
    <cellStyle name="Porcentagem" xfId="3" builtinId="5"/>
    <cellStyle name="Porcentagem 2 2" xfId="13" xr:uid="{F7EBD72D-E9AF-4460-AD7F-E1A01B157F92}"/>
    <cellStyle name="Porcentagem 3" xfId="12" xr:uid="{4DE3D1D2-6E88-49F5-9724-92013B7F2EBD}"/>
    <cellStyle name="Vírgula" xfId="1" builtinId="3"/>
    <cellStyle name="Vírgula 2" xfId="5" xr:uid="{40B595C9-FF13-4D63-85B2-FE4FD9D22E57}"/>
    <cellStyle name="Vírgula 2 2" xfId="23" xr:uid="{E11BC1EA-8515-4883-8667-91557C8A9C65}"/>
    <cellStyle name="Vírgula 2 2 2" xfId="11" xr:uid="{1DCAA73B-798B-4458-9C31-27E3E2BF1E82}"/>
    <cellStyle name="Vírgula 2 2 2 2" xfId="25" xr:uid="{7A124E49-36D7-423E-A4C6-40E175046F3E}"/>
    <cellStyle name="Vírgula 3" xfId="21" xr:uid="{1541222C-3414-4C83-A910-007462F5CE13}"/>
  </cellStyles>
  <dxfs count="54"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1005376</xdr:colOff>
      <xdr:row>0</xdr:row>
      <xdr:rowOff>169956</xdr:rowOff>
    </xdr:from>
    <xdr:to>
      <xdr:col>8</xdr:col>
      <xdr:colOff>322035</xdr:colOff>
      <xdr:row>3</xdr:row>
      <xdr:rowOff>35866</xdr:rowOff>
    </xdr:to>
    <xdr:pic>
      <xdr:nvPicPr>
        <xdr:cNvPr id="2" name="Imagem 1" descr="Uma imagem contendo Logotipo&#10;&#10;Descrição gerada automaticamente">
          <a:extLst>
            <a:ext uri="{FF2B5EF4-FFF2-40B4-BE49-F238E27FC236}">
              <a16:creationId xmlns:a16="http://schemas.microsoft.com/office/drawing/2014/main" id="{9BD83C24-FE1E-49F4-B88E-84E439D58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42" t="28261" r="8875" b="33043"/>
        <a:stretch>
          <a:fillRect/>
        </a:stretch>
      </xdr:blipFill>
      <xdr:spPr bwMode="auto">
        <a:xfrm>
          <a:off x="8958751" y="169956"/>
          <a:ext cx="3050460" cy="43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1005376</xdr:colOff>
      <xdr:row>0</xdr:row>
      <xdr:rowOff>169956</xdr:rowOff>
    </xdr:from>
    <xdr:to>
      <xdr:col>8</xdr:col>
      <xdr:colOff>322036</xdr:colOff>
      <xdr:row>3</xdr:row>
      <xdr:rowOff>35866</xdr:rowOff>
    </xdr:to>
    <xdr:pic>
      <xdr:nvPicPr>
        <xdr:cNvPr id="2" name="Imagem 1" descr="Uma imagem contendo Logotipo&#10;&#10;Descrição gerada automaticamente">
          <a:extLst>
            <a:ext uri="{FF2B5EF4-FFF2-40B4-BE49-F238E27FC236}">
              <a16:creationId xmlns:a16="http://schemas.microsoft.com/office/drawing/2014/main" id="{B70383AA-8838-48F9-801C-04B555C6A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42" t="28261" r="8875" b="33043"/>
        <a:stretch>
          <a:fillRect/>
        </a:stretch>
      </xdr:blipFill>
      <xdr:spPr bwMode="auto">
        <a:xfrm>
          <a:off x="11260626" y="169956"/>
          <a:ext cx="3058624" cy="43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386251</xdr:colOff>
      <xdr:row>1</xdr:row>
      <xdr:rowOff>15175</xdr:rowOff>
    </xdr:from>
    <xdr:to>
      <xdr:col>7</xdr:col>
      <xdr:colOff>857816</xdr:colOff>
      <xdr:row>3</xdr:row>
      <xdr:rowOff>71585</xdr:rowOff>
    </xdr:to>
    <xdr:pic>
      <xdr:nvPicPr>
        <xdr:cNvPr id="2" name="Imagem 1" descr="Uma imagem contendo Logotipo&#10;&#10;Descrição gerada automaticamente">
          <a:extLst>
            <a:ext uri="{FF2B5EF4-FFF2-40B4-BE49-F238E27FC236}">
              <a16:creationId xmlns:a16="http://schemas.microsoft.com/office/drawing/2014/main" id="{A34EE679-E9DE-4C80-BAB9-1781736D8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42" t="28261" r="8875" b="33043"/>
        <a:stretch>
          <a:fillRect/>
        </a:stretch>
      </xdr:blipFill>
      <xdr:spPr bwMode="auto">
        <a:xfrm>
          <a:off x="9125439" y="205675"/>
          <a:ext cx="3055221" cy="43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70AF07-C079-49A6-8F5A-D891D872E0F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428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1</xdr:row>
      <xdr:rowOff>177800</xdr:rowOff>
    </xdr:from>
    <xdr:to>
      <xdr:col>4</xdr:col>
      <xdr:colOff>1367144</xdr:colOff>
      <xdr:row>3</xdr:row>
      <xdr:rowOff>173956</xdr:rowOff>
    </xdr:to>
    <xdr:pic>
      <xdr:nvPicPr>
        <xdr:cNvPr id="2" name="Imagem 1" descr="Uma imagem contendo Logotipo&#10;&#10;Descrição gerada automaticamente">
          <a:extLst>
            <a:ext uri="{FF2B5EF4-FFF2-40B4-BE49-F238E27FC236}">
              <a16:creationId xmlns:a16="http://schemas.microsoft.com/office/drawing/2014/main" id="{9D2B0176-16A1-49D3-85D8-C7E3B1E98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42" t="28261" r="8875" b="33043"/>
        <a:stretch>
          <a:fillRect/>
        </a:stretch>
      </xdr:blipFill>
      <xdr:spPr bwMode="auto">
        <a:xfrm>
          <a:off x="8112125" y="387350"/>
          <a:ext cx="3151494" cy="4343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0</xdr:row>
      <xdr:rowOff>171450</xdr:rowOff>
    </xdr:from>
    <xdr:ext cx="3875" cy="767489"/>
    <xdr:sp macro="" textlink="">
      <xdr:nvSpPr>
        <xdr:cNvPr id="2" name="Text Box 184">
          <a:extLst>
            <a:ext uri="{FF2B5EF4-FFF2-40B4-BE49-F238E27FC236}">
              <a16:creationId xmlns:a16="http://schemas.microsoft.com/office/drawing/2014/main" id="{C69F9E24-E069-4B60-9D44-E5D23AEA0C4D}"/>
            </a:ext>
          </a:extLst>
        </xdr:cNvPr>
        <xdr:cNvSpPr txBox="1">
          <a:spLocks noChangeArrowheads="1"/>
        </xdr:cNvSpPr>
      </xdr:nvSpPr>
      <xdr:spPr bwMode="auto">
        <a:xfrm>
          <a:off x="667226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0</xdr:row>
      <xdr:rowOff>171450</xdr:rowOff>
    </xdr:from>
    <xdr:ext cx="3875" cy="767489"/>
    <xdr:sp macro="" textlink="">
      <xdr:nvSpPr>
        <xdr:cNvPr id="3" name="Text Box 184">
          <a:extLst>
            <a:ext uri="{FF2B5EF4-FFF2-40B4-BE49-F238E27FC236}">
              <a16:creationId xmlns:a16="http://schemas.microsoft.com/office/drawing/2014/main" id="{1FB961DB-D335-45CD-89D6-E2F21E28CB32}"/>
            </a:ext>
          </a:extLst>
        </xdr:cNvPr>
        <xdr:cNvSpPr txBox="1">
          <a:spLocks noChangeArrowheads="1"/>
        </xdr:cNvSpPr>
      </xdr:nvSpPr>
      <xdr:spPr bwMode="auto">
        <a:xfrm>
          <a:off x="667226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0</xdr:row>
      <xdr:rowOff>171450</xdr:rowOff>
    </xdr:from>
    <xdr:ext cx="3875" cy="767489"/>
    <xdr:sp macro="" textlink="">
      <xdr:nvSpPr>
        <xdr:cNvPr id="4" name="Text Box 184">
          <a:extLst>
            <a:ext uri="{FF2B5EF4-FFF2-40B4-BE49-F238E27FC236}">
              <a16:creationId xmlns:a16="http://schemas.microsoft.com/office/drawing/2014/main" id="{F3EA4D81-9749-448B-A998-ADEB3817EABA}"/>
            </a:ext>
          </a:extLst>
        </xdr:cNvPr>
        <xdr:cNvSpPr txBox="1">
          <a:spLocks noChangeArrowheads="1"/>
        </xdr:cNvSpPr>
      </xdr:nvSpPr>
      <xdr:spPr bwMode="auto">
        <a:xfrm>
          <a:off x="667226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0</xdr:row>
      <xdr:rowOff>171450</xdr:rowOff>
    </xdr:from>
    <xdr:ext cx="3875" cy="767489"/>
    <xdr:sp macro="" textlink="">
      <xdr:nvSpPr>
        <xdr:cNvPr id="5" name="Text Box 184">
          <a:extLst>
            <a:ext uri="{FF2B5EF4-FFF2-40B4-BE49-F238E27FC236}">
              <a16:creationId xmlns:a16="http://schemas.microsoft.com/office/drawing/2014/main" id="{7EC244DD-64C1-48FA-BE1D-FDD1ED11B21C}"/>
            </a:ext>
          </a:extLst>
        </xdr:cNvPr>
        <xdr:cNvSpPr txBox="1">
          <a:spLocks noChangeArrowheads="1"/>
        </xdr:cNvSpPr>
      </xdr:nvSpPr>
      <xdr:spPr bwMode="auto">
        <a:xfrm>
          <a:off x="667226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303024"/>
    <xdr:sp macro="" textlink="">
      <xdr:nvSpPr>
        <xdr:cNvPr id="6" name="Text Box 184">
          <a:extLst>
            <a:ext uri="{FF2B5EF4-FFF2-40B4-BE49-F238E27FC236}">
              <a16:creationId xmlns:a16="http://schemas.microsoft.com/office/drawing/2014/main" id="{218AC2E4-33D0-48D0-B0A8-FC13391975EB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303024"/>
    <xdr:sp macro="" textlink="">
      <xdr:nvSpPr>
        <xdr:cNvPr id="7" name="Text Box 184">
          <a:extLst>
            <a:ext uri="{FF2B5EF4-FFF2-40B4-BE49-F238E27FC236}">
              <a16:creationId xmlns:a16="http://schemas.microsoft.com/office/drawing/2014/main" id="{35368C0B-A80D-42EE-B122-7DF1A9B7BCE9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283974"/>
    <xdr:sp macro="" textlink="">
      <xdr:nvSpPr>
        <xdr:cNvPr id="8" name="Text Box 184">
          <a:extLst>
            <a:ext uri="{FF2B5EF4-FFF2-40B4-BE49-F238E27FC236}">
              <a16:creationId xmlns:a16="http://schemas.microsoft.com/office/drawing/2014/main" id="{91B56221-DF14-4A4E-9C01-7535EFAC5408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283974"/>
    <xdr:sp macro="" textlink="">
      <xdr:nvSpPr>
        <xdr:cNvPr id="9" name="Text Box 184">
          <a:extLst>
            <a:ext uri="{FF2B5EF4-FFF2-40B4-BE49-F238E27FC236}">
              <a16:creationId xmlns:a16="http://schemas.microsoft.com/office/drawing/2014/main" id="{C4FAD6C1-F552-445D-A565-F586671BB309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171450</xdr:rowOff>
    </xdr:from>
    <xdr:ext cx="3875" cy="425073"/>
    <xdr:sp macro="" textlink="">
      <xdr:nvSpPr>
        <xdr:cNvPr id="10" name="Text Box 184">
          <a:extLst>
            <a:ext uri="{FF2B5EF4-FFF2-40B4-BE49-F238E27FC236}">
              <a16:creationId xmlns:a16="http://schemas.microsoft.com/office/drawing/2014/main" id="{1DA60A83-2D07-4741-B4C4-487AD5B13A9B}"/>
            </a:ext>
          </a:extLst>
        </xdr:cNvPr>
        <xdr:cNvSpPr txBox="1">
          <a:spLocks noChangeArrowheads="1"/>
        </xdr:cNvSpPr>
      </xdr:nvSpPr>
      <xdr:spPr bwMode="auto">
        <a:xfrm>
          <a:off x="66722625" y="466725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171450</xdr:rowOff>
    </xdr:from>
    <xdr:ext cx="3875" cy="425073"/>
    <xdr:sp macro="" textlink="">
      <xdr:nvSpPr>
        <xdr:cNvPr id="11" name="Text Box 184">
          <a:extLst>
            <a:ext uri="{FF2B5EF4-FFF2-40B4-BE49-F238E27FC236}">
              <a16:creationId xmlns:a16="http://schemas.microsoft.com/office/drawing/2014/main" id="{15FDC70A-7D73-4356-A2B8-C71CEF8D2FC2}"/>
            </a:ext>
          </a:extLst>
        </xdr:cNvPr>
        <xdr:cNvSpPr txBox="1">
          <a:spLocks noChangeArrowheads="1"/>
        </xdr:cNvSpPr>
      </xdr:nvSpPr>
      <xdr:spPr bwMode="auto">
        <a:xfrm>
          <a:off x="66722625" y="466725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171450</xdr:rowOff>
    </xdr:from>
    <xdr:ext cx="3875" cy="472698"/>
    <xdr:sp macro="" textlink="">
      <xdr:nvSpPr>
        <xdr:cNvPr id="12" name="Text Box 184">
          <a:extLst>
            <a:ext uri="{FF2B5EF4-FFF2-40B4-BE49-F238E27FC236}">
              <a16:creationId xmlns:a16="http://schemas.microsoft.com/office/drawing/2014/main" id="{3D071290-B982-40A9-BD3C-B0C283D403C2}"/>
            </a:ext>
          </a:extLst>
        </xdr:cNvPr>
        <xdr:cNvSpPr txBox="1">
          <a:spLocks noChangeArrowheads="1"/>
        </xdr:cNvSpPr>
      </xdr:nvSpPr>
      <xdr:spPr bwMode="auto">
        <a:xfrm>
          <a:off x="66722625" y="466725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171450</xdr:rowOff>
    </xdr:from>
    <xdr:ext cx="3875" cy="472698"/>
    <xdr:sp macro="" textlink="">
      <xdr:nvSpPr>
        <xdr:cNvPr id="13" name="Text Box 184">
          <a:extLst>
            <a:ext uri="{FF2B5EF4-FFF2-40B4-BE49-F238E27FC236}">
              <a16:creationId xmlns:a16="http://schemas.microsoft.com/office/drawing/2014/main" id="{20AEEC64-F398-4BB4-82AE-60A577E751B3}"/>
            </a:ext>
          </a:extLst>
        </xdr:cNvPr>
        <xdr:cNvSpPr txBox="1">
          <a:spLocks noChangeArrowheads="1"/>
        </xdr:cNvSpPr>
      </xdr:nvSpPr>
      <xdr:spPr bwMode="auto">
        <a:xfrm>
          <a:off x="66722625" y="466725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558423"/>
    <xdr:sp macro="" textlink="">
      <xdr:nvSpPr>
        <xdr:cNvPr id="14" name="Text Box 184">
          <a:extLst>
            <a:ext uri="{FF2B5EF4-FFF2-40B4-BE49-F238E27FC236}">
              <a16:creationId xmlns:a16="http://schemas.microsoft.com/office/drawing/2014/main" id="{5D0DED4B-68E3-476A-B590-3C45C6210132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558423"/>
    <xdr:sp macro="" textlink="">
      <xdr:nvSpPr>
        <xdr:cNvPr id="15" name="Text Box 184">
          <a:extLst>
            <a:ext uri="{FF2B5EF4-FFF2-40B4-BE49-F238E27FC236}">
              <a16:creationId xmlns:a16="http://schemas.microsoft.com/office/drawing/2014/main" id="{91E0A86F-F693-4B7C-9650-EB123F890C9D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558423"/>
    <xdr:sp macro="" textlink="">
      <xdr:nvSpPr>
        <xdr:cNvPr id="16" name="Text Box 184">
          <a:extLst>
            <a:ext uri="{FF2B5EF4-FFF2-40B4-BE49-F238E27FC236}">
              <a16:creationId xmlns:a16="http://schemas.microsoft.com/office/drawing/2014/main" id="{D6C310AA-7B54-4813-9683-ADCB4899EDC1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558423"/>
    <xdr:sp macro="" textlink="">
      <xdr:nvSpPr>
        <xdr:cNvPr id="17" name="Text Box 184">
          <a:extLst>
            <a:ext uri="{FF2B5EF4-FFF2-40B4-BE49-F238E27FC236}">
              <a16:creationId xmlns:a16="http://schemas.microsoft.com/office/drawing/2014/main" id="{A316E2A9-714F-4125-B0AE-DCD0616ABA85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102999"/>
    <xdr:sp macro="" textlink="">
      <xdr:nvSpPr>
        <xdr:cNvPr id="18" name="Text Box 184">
          <a:extLst>
            <a:ext uri="{FF2B5EF4-FFF2-40B4-BE49-F238E27FC236}">
              <a16:creationId xmlns:a16="http://schemas.microsoft.com/office/drawing/2014/main" id="{AF48D414-A55A-4833-BF07-78B73386DA5C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</xdr:row>
      <xdr:rowOff>0</xdr:rowOff>
    </xdr:from>
    <xdr:ext cx="3875" cy="102999"/>
    <xdr:sp macro="" textlink="">
      <xdr:nvSpPr>
        <xdr:cNvPr id="19" name="Text Box 184">
          <a:extLst>
            <a:ext uri="{FF2B5EF4-FFF2-40B4-BE49-F238E27FC236}">
              <a16:creationId xmlns:a16="http://schemas.microsoft.com/office/drawing/2014/main" id="{1EB334D9-08AC-4E8F-ADB5-59F1C0DDDED7}"/>
            </a:ext>
          </a:extLst>
        </xdr:cNvPr>
        <xdr:cNvSpPr txBox="1">
          <a:spLocks noChangeArrowheads="1"/>
        </xdr:cNvSpPr>
      </xdr:nvSpPr>
      <xdr:spPr bwMode="auto">
        <a:xfrm>
          <a:off x="66722625" y="295275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genharia01\Desktop\PROCESSOS\2025\AME%20-%20%20VENCESLAU\1%20-%20PLANILHA\R04\EDIT&#193;VEL\Planilha%20Anal&#237;tica_CDHU197_R04.xlsx" TargetMode="External"/><Relationship Id="rId1" Type="http://schemas.openxmlformats.org/officeDocument/2006/relationships/externalLinkPath" Target="file:///C:\Users\engenharia01\Desktop\PROCESSOS\2025\AME%20-%20%20VENCESLAU\1%20-%20PLANILHA\R04\EDIT&#193;VEL\Planilha%20Anal&#237;tica_CDHU197_R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PLANILHA"/>
      <sheetName val="CDHU 197"/>
      <sheetName val="CRONOGRAMA"/>
      <sheetName val="CURVA ABC"/>
    </sheetNames>
    <sheetDataSet>
      <sheetData sheetId="0"/>
      <sheetData sheetId="1">
        <row r="2">
          <cell r="K2">
            <v>0.25</v>
          </cell>
        </row>
        <row r="3">
          <cell r="K3">
            <v>0.16800000000000001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D788-0FDF-4B82-B03A-53790FBCB8E9}">
  <sheetPr>
    <tabColor rgb="FF00B0F0"/>
  </sheetPr>
  <dimension ref="A1:S712"/>
  <sheetViews>
    <sheetView view="pageBreakPreview" topLeftCell="A677" zoomScale="85" zoomScaleNormal="85" zoomScaleSheetLayoutView="85" workbookViewId="0">
      <selection activeCell="D526" sqref="D526:D529"/>
    </sheetView>
  </sheetViews>
  <sheetFormatPr defaultColWidth="9.140625" defaultRowHeight="15" x14ac:dyDescent="0.25"/>
  <cols>
    <col min="1" max="2" width="12.5703125" style="2" customWidth="1"/>
    <col min="3" max="3" width="15.28515625" style="2" customWidth="1"/>
    <col min="4" max="4" width="73" style="20" customWidth="1"/>
    <col min="5" max="5" width="12.42578125" style="2" customWidth="1"/>
    <col min="6" max="6" width="16.28515625" style="9" customWidth="1"/>
    <col min="7" max="7" width="22.42578125" style="9" bestFit="1" customWidth="1"/>
    <col min="8" max="8" width="17.28515625" style="2" bestFit="1" customWidth="1"/>
    <col min="9" max="9" width="30.140625" style="9" bestFit="1" customWidth="1"/>
    <col min="10" max="10" width="34.42578125" style="9" bestFit="1" customWidth="1"/>
    <col min="11" max="11" width="32" style="9" bestFit="1" customWidth="1"/>
    <col min="12" max="12" width="9.140625" style="9"/>
    <col min="13" max="13" width="16.5703125" style="26" bestFit="1" customWidth="1"/>
    <col min="14" max="14" width="9.140625" style="9"/>
    <col min="15" max="15" width="32.7109375" style="9" customWidth="1"/>
    <col min="16" max="16384" width="9.140625" style="9"/>
  </cols>
  <sheetData>
    <row r="1" spans="1:13" x14ac:dyDescent="0.25">
      <c r="A1" s="52" t="s">
        <v>11</v>
      </c>
      <c r="B1" s="175" t="s">
        <v>1815</v>
      </c>
      <c r="C1" s="53"/>
      <c r="D1" s="54"/>
      <c r="E1" s="53"/>
      <c r="F1" s="55"/>
      <c r="G1" s="55"/>
      <c r="H1" s="53"/>
      <c r="I1" s="315" t="s">
        <v>599</v>
      </c>
      <c r="J1" s="316"/>
      <c r="K1" s="317"/>
    </row>
    <row r="2" spans="1:13" x14ac:dyDescent="0.25">
      <c r="A2" s="56" t="s">
        <v>12</v>
      </c>
      <c r="B2" s="176" t="s">
        <v>1816</v>
      </c>
      <c r="I2" s="4" t="s">
        <v>600</v>
      </c>
      <c r="J2" s="3" t="s">
        <v>601</v>
      </c>
      <c r="K2" s="57">
        <v>0.22120000000000001</v>
      </c>
    </row>
    <row r="3" spans="1:13" x14ac:dyDescent="0.25">
      <c r="A3" s="56" t="s">
        <v>13</v>
      </c>
      <c r="B3" s="176" t="s">
        <v>1306</v>
      </c>
      <c r="I3" s="4"/>
      <c r="J3" s="3"/>
      <c r="K3" s="57"/>
    </row>
    <row r="4" spans="1:13" x14ac:dyDescent="0.25">
      <c r="A4" s="56" t="s">
        <v>14</v>
      </c>
      <c r="B4" s="176" t="s">
        <v>1307</v>
      </c>
      <c r="I4" s="6" t="s">
        <v>598</v>
      </c>
      <c r="J4" s="6"/>
      <c r="K4" s="58">
        <f>K709</f>
        <v>102139889.725179</v>
      </c>
    </row>
    <row r="5" spans="1:13" x14ac:dyDescent="0.25">
      <c r="A5" s="56"/>
      <c r="K5" s="59"/>
    </row>
    <row r="6" spans="1:13" x14ac:dyDescent="0.25">
      <c r="A6" s="60"/>
      <c r="B6" s="16"/>
      <c r="C6" s="16"/>
      <c r="D6" s="21"/>
      <c r="E6" s="16"/>
      <c r="F6" s="10"/>
      <c r="G6" s="10"/>
      <c r="H6" s="16"/>
      <c r="I6" s="10"/>
      <c r="J6" s="10"/>
      <c r="K6" s="61"/>
    </row>
    <row r="7" spans="1:13" x14ac:dyDescent="0.25">
      <c r="A7" s="62" t="s">
        <v>0</v>
      </c>
      <c r="B7" s="1" t="s">
        <v>1</v>
      </c>
      <c r="C7" s="1" t="s">
        <v>2</v>
      </c>
      <c r="D7" s="22" t="s">
        <v>3</v>
      </c>
      <c r="E7" s="1" t="s">
        <v>4</v>
      </c>
      <c r="F7" s="1" t="s">
        <v>5</v>
      </c>
      <c r="G7" s="1" t="s">
        <v>7</v>
      </c>
      <c r="H7" s="1" t="s">
        <v>6</v>
      </c>
      <c r="I7" s="1" t="s">
        <v>8</v>
      </c>
      <c r="J7" s="1" t="s">
        <v>9</v>
      </c>
      <c r="K7" s="63" t="s">
        <v>10</v>
      </c>
      <c r="M7" s="13" t="s">
        <v>5</v>
      </c>
    </row>
    <row r="8" spans="1:13" x14ac:dyDescent="0.25">
      <c r="A8" s="56"/>
      <c r="B8" s="3"/>
      <c r="C8" s="3"/>
      <c r="D8" s="23"/>
      <c r="E8" s="3"/>
      <c r="F8" s="3"/>
      <c r="G8" s="3"/>
      <c r="H8" s="3"/>
      <c r="I8" s="3"/>
      <c r="J8" s="3"/>
      <c r="K8" s="64"/>
      <c r="M8" s="13"/>
    </row>
    <row r="9" spans="1:13" x14ac:dyDescent="0.25">
      <c r="A9" s="65">
        <v>1</v>
      </c>
      <c r="B9" s="17"/>
      <c r="C9" s="17"/>
      <c r="D9" s="24" t="s">
        <v>558</v>
      </c>
      <c r="E9" s="17"/>
      <c r="F9" s="11"/>
      <c r="G9" s="12"/>
      <c r="H9" s="17"/>
      <c r="I9" s="12"/>
      <c r="J9" s="12">
        <f>SUM(J10:J37)</f>
        <v>2143601.5100000002</v>
      </c>
      <c r="K9" s="12">
        <f>SUM(K10:K37)</f>
        <v>2617766.06</v>
      </c>
      <c r="M9" s="27"/>
    </row>
    <row r="10" spans="1:13" ht="45" x14ac:dyDescent="0.25">
      <c r="A10" s="67" t="s">
        <v>578</v>
      </c>
      <c r="B10" s="8" t="s">
        <v>16</v>
      </c>
      <c r="C10" s="18" t="s">
        <v>602</v>
      </c>
      <c r="D10" s="25" t="s">
        <v>1308</v>
      </c>
      <c r="E10" s="18" t="s">
        <v>15</v>
      </c>
      <c r="F10" s="13">
        <f>TRUNC(M10,2)</f>
        <v>1</v>
      </c>
      <c r="G10" s="14">
        <v>16366.75</v>
      </c>
      <c r="H10" s="8" t="s">
        <v>600</v>
      </c>
      <c r="I10" s="14">
        <f t="shared" ref="I10:I29" si="0">IF(H10=$I$2,G10*(1+BDI_01),(G10*(1+BDI_02)))</f>
        <v>19987.075100000002</v>
      </c>
      <c r="J10" s="14">
        <f>TRUNC(G10*F10,2)</f>
        <v>16366.75</v>
      </c>
      <c r="K10" s="68">
        <f>TRUNC(I10*F10,2)</f>
        <v>19987.07</v>
      </c>
      <c r="M10" s="28">
        <v>1</v>
      </c>
    </row>
    <row r="11" spans="1:13" ht="45" x14ac:dyDescent="0.25">
      <c r="A11" s="67" t="s">
        <v>579</v>
      </c>
      <c r="B11" s="8" t="s">
        <v>17</v>
      </c>
      <c r="C11" s="18" t="s">
        <v>602</v>
      </c>
      <c r="D11" s="25" t="s">
        <v>1309</v>
      </c>
      <c r="E11" s="18" t="s">
        <v>15</v>
      </c>
      <c r="F11" s="13">
        <f t="shared" ref="F11:F35" si="1">TRUNC(M11,2)</f>
        <v>1</v>
      </c>
      <c r="G11" s="14">
        <v>9202.36</v>
      </c>
      <c r="H11" s="8" t="s">
        <v>600</v>
      </c>
      <c r="I11" s="14">
        <f t="shared" si="0"/>
        <v>11237.922032</v>
      </c>
      <c r="J11" s="14">
        <f t="shared" ref="J11:J37" si="2">TRUNC(G11*F11,2)</f>
        <v>9202.36</v>
      </c>
      <c r="K11" s="68">
        <f t="shared" ref="K11:K37" si="3">TRUNC(I11*F11,2)</f>
        <v>11237.92</v>
      </c>
      <c r="M11" s="13">
        <v>1</v>
      </c>
    </row>
    <row r="12" spans="1:13" x14ac:dyDescent="0.25">
      <c r="A12" s="67" t="s">
        <v>580</v>
      </c>
      <c r="B12" s="8" t="s">
        <v>18</v>
      </c>
      <c r="C12" s="18" t="s">
        <v>602</v>
      </c>
      <c r="D12" s="25" t="s">
        <v>1310</v>
      </c>
      <c r="E12" s="18" t="s">
        <v>15</v>
      </c>
      <c r="F12" s="13">
        <v>80</v>
      </c>
      <c r="G12" s="14">
        <v>3624.6</v>
      </c>
      <c r="H12" s="8" t="s">
        <v>600</v>
      </c>
      <c r="I12" s="14">
        <f t="shared" si="0"/>
        <v>4426.3615200000004</v>
      </c>
      <c r="J12" s="14">
        <f t="shared" si="2"/>
        <v>289968</v>
      </c>
      <c r="K12" s="68">
        <f t="shared" si="3"/>
        <v>354108.92</v>
      </c>
      <c r="M12" s="13">
        <v>150</v>
      </c>
    </row>
    <row r="13" spans="1:13" x14ac:dyDescent="0.25">
      <c r="A13" s="67" t="s">
        <v>581</v>
      </c>
      <c r="B13" s="8" t="s">
        <v>19</v>
      </c>
      <c r="C13" s="18" t="s">
        <v>602</v>
      </c>
      <c r="D13" s="25" t="s">
        <v>1311</v>
      </c>
      <c r="E13" s="18" t="s">
        <v>15</v>
      </c>
      <c r="F13" s="13">
        <v>80</v>
      </c>
      <c r="G13" s="14">
        <v>4900.1400000000003</v>
      </c>
      <c r="H13" s="8" t="s">
        <v>600</v>
      </c>
      <c r="I13" s="14">
        <f t="shared" si="0"/>
        <v>5984.0509680000005</v>
      </c>
      <c r="J13" s="14">
        <f t="shared" si="2"/>
        <v>392011.2</v>
      </c>
      <c r="K13" s="68">
        <f t="shared" si="3"/>
        <v>478724.07</v>
      </c>
      <c r="M13" s="13">
        <v>150</v>
      </c>
    </row>
    <row r="14" spans="1:13" x14ac:dyDescent="0.25">
      <c r="A14" s="67" t="s">
        <v>586</v>
      </c>
      <c r="B14" s="8" t="s">
        <v>20</v>
      </c>
      <c r="C14" s="18" t="s">
        <v>602</v>
      </c>
      <c r="D14" s="25" t="s">
        <v>1312</v>
      </c>
      <c r="E14" s="18" t="s">
        <v>15</v>
      </c>
      <c r="F14" s="13">
        <v>50</v>
      </c>
      <c r="G14" s="14">
        <v>2658.26</v>
      </c>
      <c r="H14" s="8" t="s">
        <v>600</v>
      </c>
      <c r="I14" s="14">
        <f t="shared" si="0"/>
        <v>3246.2671120000005</v>
      </c>
      <c r="J14" s="14">
        <f t="shared" si="2"/>
        <v>132913</v>
      </c>
      <c r="K14" s="68">
        <f t="shared" si="3"/>
        <v>162313.35</v>
      </c>
      <c r="M14" s="13">
        <v>90</v>
      </c>
    </row>
    <row r="15" spans="1:13" x14ac:dyDescent="0.25">
      <c r="A15" s="67" t="s">
        <v>588</v>
      </c>
      <c r="B15" s="8" t="s">
        <v>21</v>
      </c>
      <c r="C15" s="18" t="s">
        <v>602</v>
      </c>
      <c r="D15" s="25" t="s">
        <v>1313</v>
      </c>
      <c r="E15" s="18" t="s">
        <v>15</v>
      </c>
      <c r="F15" s="13">
        <v>50</v>
      </c>
      <c r="G15" s="14">
        <v>3637.02</v>
      </c>
      <c r="H15" s="8" t="s">
        <v>600</v>
      </c>
      <c r="I15" s="14">
        <f t="shared" si="0"/>
        <v>4441.528824</v>
      </c>
      <c r="J15" s="14">
        <f t="shared" si="2"/>
        <v>181851</v>
      </c>
      <c r="K15" s="68">
        <f t="shared" si="3"/>
        <v>222076.44</v>
      </c>
      <c r="M15" s="13">
        <v>90</v>
      </c>
    </row>
    <row r="16" spans="1:13" ht="15" customHeight="1" x14ac:dyDescent="0.25">
      <c r="A16" s="67" t="s">
        <v>590</v>
      </c>
      <c r="B16" s="8" t="s">
        <v>22</v>
      </c>
      <c r="C16" s="18" t="s">
        <v>602</v>
      </c>
      <c r="D16" s="25" t="s">
        <v>1314</v>
      </c>
      <c r="E16" s="18" t="s">
        <v>15</v>
      </c>
      <c r="F16" s="13">
        <v>50</v>
      </c>
      <c r="G16" s="14">
        <v>1141.18</v>
      </c>
      <c r="H16" s="8" t="s">
        <v>600</v>
      </c>
      <c r="I16" s="14">
        <f t="shared" si="0"/>
        <v>1393.6090160000001</v>
      </c>
      <c r="J16" s="14">
        <f t="shared" si="2"/>
        <v>57059</v>
      </c>
      <c r="K16" s="68">
        <f t="shared" si="3"/>
        <v>69680.45</v>
      </c>
      <c r="M16" s="13">
        <v>105</v>
      </c>
    </row>
    <row r="17" spans="1:13" ht="15" customHeight="1" x14ac:dyDescent="0.25">
      <c r="A17" s="67" t="s">
        <v>592</v>
      </c>
      <c r="B17" s="8" t="s">
        <v>23</v>
      </c>
      <c r="C17" s="18" t="s">
        <v>602</v>
      </c>
      <c r="D17" s="25" t="s">
        <v>1315</v>
      </c>
      <c r="E17" s="18" t="s">
        <v>15</v>
      </c>
      <c r="F17" s="13">
        <v>50</v>
      </c>
      <c r="G17" s="14">
        <v>1519.09</v>
      </c>
      <c r="H17" s="8" t="s">
        <v>600</v>
      </c>
      <c r="I17" s="14">
        <f t="shared" si="0"/>
        <v>1855.1127079999999</v>
      </c>
      <c r="J17" s="14">
        <f t="shared" si="2"/>
        <v>75954.5</v>
      </c>
      <c r="K17" s="68">
        <f t="shared" si="3"/>
        <v>92755.63</v>
      </c>
      <c r="M17" s="13">
        <v>105</v>
      </c>
    </row>
    <row r="18" spans="1:13" ht="15" customHeight="1" x14ac:dyDescent="0.25">
      <c r="A18" s="67" t="s">
        <v>594</v>
      </c>
      <c r="B18" s="8" t="s">
        <v>24</v>
      </c>
      <c r="C18" s="18" t="s">
        <v>602</v>
      </c>
      <c r="D18" s="25" t="s">
        <v>1316</v>
      </c>
      <c r="E18" s="18" t="s">
        <v>15</v>
      </c>
      <c r="F18" s="13">
        <v>50</v>
      </c>
      <c r="G18" s="14">
        <v>1267.26</v>
      </c>
      <c r="H18" s="8" t="s">
        <v>600</v>
      </c>
      <c r="I18" s="14">
        <f t="shared" si="0"/>
        <v>1547.577912</v>
      </c>
      <c r="J18" s="14">
        <f t="shared" si="2"/>
        <v>63363</v>
      </c>
      <c r="K18" s="68">
        <f t="shared" si="3"/>
        <v>77378.89</v>
      </c>
      <c r="M18" s="13">
        <v>105</v>
      </c>
    </row>
    <row r="19" spans="1:13" ht="15" customHeight="1" x14ac:dyDescent="0.25">
      <c r="A19" s="67" t="s">
        <v>596</v>
      </c>
      <c r="B19" s="8" t="s">
        <v>25</v>
      </c>
      <c r="C19" s="18" t="s">
        <v>602</v>
      </c>
      <c r="D19" s="25" t="s">
        <v>1317</v>
      </c>
      <c r="E19" s="18" t="s">
        <v>15</v>
      </c>
      <c r="F19" s="13">
        <v>50</v>
      </c>
      <c r="G19" s="14">
        <v>1757.15</v>
      </c>
      <c r="H19" s="8" t="s">
        <v>600</v>
      </c>
      <c r="I19" s="14">
        <f t="shared" si="0"/>
        <v>2145.83158</v>
      </c>
      <c r="J19" s="14">
        <f t="shared" si="2"/>
        <v>87857.5</v>
      </c>
      <c r="K19" s="68">
        <f t="shared" si="3"/>
        <v>107291.57</v>
      </c>
      <c r="M19" s="13">
        <v>105</v>
      </c>
    </row>
    <row r="20" spans="1:13" x14ac:dyDescent="0.25">
      <c r="A20" s="67" t="s">
        <v>790</v>
      </c>
      <c r="B20" s="8" t="s">
        <v>26</v>
      </c>
      <c r="C20" s="18" t="s">
        <v>602</v>
      </c>
      <c r="D20" s="25" t="s">
        <v>1318</v>
      </c>
      <c r="E20" s="18" t="s">
        <v>15</v>
      </c>
      <c r="F20" s="13">
        <v>60</v>
      </c>
      <c r="G20" s="14">
        <v>3324.97</v>
      </c>
      <c r="H20" s="8" t="s">
        <v>600</v>
      </c>
      <c r="I20" s="14">
        <f t="shared" si="0"/>
        <v>4060.453364</v>
      </c>
      <c r="J20" s="14">
        <f t="shared" si="2"/>
        <v>199498.2</v>
      </c>
      <c r="K20" s="68">
        <f t="shared" si="3"/>
        <v>243627.2</v>
      </c>
      <c r="M20" s="13">
        <v>18</v>
      </c>
    </row>
    <row r="21" spans="1:13" ht="30" x14ac:dyDescent="0.25">
      <c r="A21" s="236" t="s">
        <v>791</v>
      </c>
      <c r="B21" s="237" t="s">
        <v>31</v>
      </c>
      <c r="C21" s="238" t="s">
        <v>602</v>
      </c>
      <c r="D21" s="239" t="s">
        <v>1319</v>
      </c>
      <c r="E21" s="238" t="s">
        <v>28</v>
      </c>
      <c r="F21" s="240">
        <f t="shared" si="1"/>
        <v>1</v>
      </c>
      <c r="G21" s="241">
        <v>1267.71</v>
      </c>
      <c r="H21" s="237" t="s">
        <v>600</v>
      </c>
      <c r="I21" s="241">
        <f t="shared" si="0"/>
        <v>1548.1274520000002</v>
      </c>
      <c r="J21" s="241">
        <f t="shared" si="2"/>
        <v>1267.71</v>
      </c>
      <c r="K21" s="242">
        <f t="shared" si="3"/>
        <v>1548.12</v>
      </c>
      <c r="M21" s="13">
        <v>1</v>
      </c>
    </row>
    <row r="22" spans="1:13" x14ac:dyDescent="0.25">
      <c r="A22" s="229" t="s">
        <v>792</v>
      </c>
      <c r="B22" s="230" t="s">
        <v>33</v>
      </c>
      <c r="C22" s="231" t="s">
        <v>602</v>
      </c>
      <c r="D22" s="232" t="s">
        <v>1320</v>
      </c>
      <c r="E22" s="231" t="s">
        <v>32</v>
      </c>
      <c r="F22" s="233"/>
      <c r="G22" s="234">
        <v>387.03</v>
      </c>
      <c r="H22" s="230" t="s">
        <v>600</v>
      </c>
      <c r="I22" s="234">
        <f t="shared" si="0"/>
        <v>472.64103599999999</v>
      </c>
      <c r="J22" s="234">
        <f t="shared" si="2"/>
        <v>0</v>
      </c>
      <c r="K22" s="235">
        <f t="shared" si="3"/>
        <v>0</v>
      </c>
      <c r="M22" s="13">
        <v>264</v>
      </c>
    </row>
    <row r="23" spans="1:13" ht="30" x14ac:dyDescent="0.25">
      <c r="A23" s="67" t="s">
        <v>793</v>
      </c>
      <c r="B23" s="8" t="s">
        <v>27</v>
      </c>
      <c r="C23" s="18" t="s">
        <v>602</v>
      </c>
      <c r="D23" s="25" t="s">
        <v>1321</v>
      </c>
      <c r="E23" s="18" t="s">
        <v>28</v>
      </c>
      <c r="F23" s="13">
        <f t="shared" si="1"/>
        <v>1</v>
      </c>
      <c r="G23" s="14">
        <v>1175.04</v>
      </c>
      <c r="H23" s="8" t="s">
        <v>600</v>
      </c>
      <c r="I23" s="14">
        <f t="shared" si="0"/>
        <v>1434.958848</v>
      </c>
      <c r="J23" s="14">
        <f t="shared" si="2"/>
        <v>1175.04</v>
      </c>
      <c r="K23" s="68">
        <f t="shared" si="3"/>
        <v>1434.95</v>
      </c>
      <c r="M23" s="13">
        <v>1</v>
      </c>
    </row>
    <row r="24" spans="1:13" ht="30" x14ac:dyDescent="0.25">
      <c r="A24" s="67" t="s">
        <v>794</v>
      </c>
      <c r="B24" s="8" t="s">
        <v>30</v>
      </c>
      <c r="C24" s="18" t="s">
        <v>602</v>
      </c>
      <c r="D24" s="25" t="s">
        <v>1322</v>
      </c>
      <c r="E24" s="18" t="s">
        <v>29</v>
      </c>
      <c r="F24" s="13">
        <f t="shared" si="1"/>
        <v>19230.54</v>
      </c>
      <c r="G24" s="14">
        <v>0.88</v>
      </c>
      <c r="H24" s="8" t="s">
        <v>600</v>
      </c>
      <c r="I24" s="14">
        <f t="shared" si="0"/>
        <v>1.0746560000000001</v>
      </c>
      <c r="J24" s="14">
        <f t="shared" si="2"/>
        <v>16922.87</v>
      </c>
      <c r="K24" s="68">
        <f t="shared" si="3"/>
        <v>20666.21</v>
      </c>
      <c r="M24" s="13">
        <v>19230.54</v>
      </c>
    </row>
    <row r="25" spans="1:13" ht="30" x14ac:dyDescent="0.25">
      <c r="A25" s="67" t="s">
        <v>795</v>
      </c>
      <c r="B25" s="8">
        <v>20006003</v>
      </c>
      <c r="C25" s="18" t="s">
        <v>607</v>
      </c>
      <c r="D25" s="25" t="s">
        <v>806</v>
      </c>
      <c r="E25" s="18" t="s">
        <v>608</v>
      </c>
      <c r="F25" s="13">
        <f t="shared" si="1"/>
        <v>10</v>
      </c>
      <c r="G25" s="14">
        <v>299.55</v>
      </c>
      <c r="H25" s="8" t="s">
        <v>600</v>
      </c>
      <c r="I25" s="14">
        <f t="shared" si="0"/>
        <v>365.81046000000003</v>
      </c>
      <c r="J25" s="14">
        <f t="shared" si="2"/>
        <v>2995.5</v>
      </c>
      <c r="K25" s="68">
        <f t="shared" si="3"/>
        <v>3658.1</v>
      </c>
      <c r="M25" s="13">
        <v>10</v>
      </c>
    </row>
    <row r="26" spans="1:13" ht="30" x14ac:dyDescent="0.25">
      <c r="A26" s="67" t="s">
        <v>796</v>
      </c>
      <c r="B26" s="8">
        <v>20006004</v>
      </c>
      <c r="C26" s="18" t="s">
        <v>607</v>
      </c>
      <c r="D26" s="25" t="s">
        <v>807</v>
      </c>
      <c r="E26" s="18" t="s">
        <v>609</v>
      </c>
      <c r="F26" s="13">
        <f t="shared" si="1"/>
        <v>4</v>
      </c>
      <c r="G26" s="14">
        <v>244.84</v>
      </c>
      <c r="H26" s="8" t="s">
        <v>600</v>
      </c>
      <c r="I26" s="14">
        <f t="shared" si="0"/>
        <v>298.99860800000005</v>
      </c>
      <c r="J26" s="14">
        <f t="shared" si="2"/>
        <v>979.36</v>
      </c>
      <c r="K26" s="68">
        <f t="shared" si="3"/>
        <v>1195.99</v>
      </c>
      <c r="M26" s="13">
        <v>4</v>
      </c>
    </row>
    <row r="27" spans="1:13" x14ac:dyDescent="0.25">
      <c r="A27" s="67" t="s">
        <v>797</v>
      </c>
      <c r="B27" s="8">
        <v>20006011</v>
      </c>
      <c r="C27" s="18" t="s">
        <v>607</v>
      </c>
      <c r="D27" s="25" t="s">
        <v>808</v>
      </c>
      <c r="E27" s="18" t="s">
        <v>15</v>
      </c>
      <c r="F27" s="13">
        <f t="shared" si="1"/>
        <v>54</v>
      </c>
      <c r="G27" s="14">
        <v>73.48</v>
      </c>
      <c r="H27" s="8" t="s">
        <v>600</v>
      </c>
      <c r="I27" s="14">
        <f t="shared" si="0"/>
        <v>89.733776000000006</v>
      </c>
      <c r="J27" s="14">
        <f t="shared" si="2"/>
        <v>3967.92</v>
      </c>
      <c r="K27" s="68">
        <f t="shared" si="3"/>
        <v>4845.62</v>
      </c>
      <c r="M27" s="13">
        <v>54</v>
      </c>
    </row>
    <row r="28" spans="1:13" x14ac:dyDescent="0.25">
      <c r="A28" s="67" t="s">
        <v>798</v>
      </c>
      <c r="B28" s="8">
        <v>20006012</v>
      </c>
      <c r="C28" s="18" t="s">
        <v>607</v>
      </c>
      <c r="D28" s="25" t="s">
        <v>809</v>
      </c>
      <c r="E28" s="18" t="s">
        <v>15</v>
      </c>
      <c r="F28" s="13">
        <f t="shared" si="1"/>
        <v>54</v>
      </c>
      <c r="G28" s="14">
        <v>18.62</v>
      </c>
      <c r="H28" s="8" t="s">
        <v>600</v>
      </c>
      <c r="I28" s="14">
        <f t="shared" si="0"/>
        <v>22.738744000000004</v>
      </c>
      <c r="J28" s="14">
        <f t="shared" si="2"/>
        <v>1005.48</v>
      </c>
      <c r="K28" s="68">
        <f t="shared" si="3"/>
        <v>1227.8900000000001</v>
      </c>
      <c r="M28" s="13">
        <v>54</v>
      </c>
    </row>
    <row r="29" spans="1:13" x14ac:dyDescent="0.25">
      <c r="A29" s="67" t="s">
        <v>799</v>
      </c>
      <c r="B29" s="8">
        <v>20006013</v>
      </c>
      <c r="C29" s="18" t="s">
        <v>607</v>
      </c>
      <c r="D29" s="25" t="s">
        <v>810</v>
      </c>
      <c r="E29" s="18" t="s">
        <v>15</v>
      </c>
      <c r="F29" s="13">
        <f t="shared" si="1"/>
        <v>54</v>
      </c>
      <c r="G29" s="14">
        <v>18.3</v>
      </c>
      <c r="H29" s="8" t="s">
        <v>600</v>
      </c>
      <c r="I29" s="14">
        <f t="shared" si="0"/>
        <v>22.34796</v>
      </c>
      <c r="J29" s="14">
        <f t="shared" si="2"/>
        <v>988.2</v>
      </c>
      <c r="K29" s="68">
        <f t="shared" si="3"/>
        <v>1206.78</v>
      </c>
      <c r="M29" s="13">
        <v>54</v>
      </c>
    </row>
    <row r="30" spans="1:13" x14ac:dyDescent="0.25">
      <c r="A30" s="67" t="s">
        <v>1236</v>
      </c>
      <c r="B30" s="8" t="s">
        <v>606</v>
      </c>
      <c r="C30" s="18" t="s">
        <v>606</v>
      </c>
      <c r="D30" s="25" t="s">
        <v>1237</v>
      </c>
      <c r="E30" s="18" t="s">
        <v>15</v>
      </c>
      <c r="F30" s="13">
        <f t="shared" si="1"/>
        <v>1</v>
      </c>
      <c r="G30" s="14">
        <v>79800</v>
      </c>
      <c r="H30" s="8" t="s">
        <v>600</v>
      </c>
      <c r="I30" s="14">
        <f t="shared" ref="I30:I37" si="4">IF(H30=$I$2,G30*(1+BDI_01),(G30*(1+BDI_02)))</f>
        <v>97451.760000000009</v>
      </c>
      <c r="J30" s="14">
        <f t="shared" si="2"/>
        <v>79800</v>
      </c>
      <c r="K30" s="68">
        <f t="shared" si="3"/>
        <v>97451.76</v>
      </c>
      <c r="M30" s="13">
        <v>1</v>
      </c>
    </row>
    <row r="31" spans="1:13" x14ac:dyDescent="0.25">
      <c r="A31" s="67" t="s">
        <v>1238</v>
      </c>
      <c r="B31" s="8" t="s">
        <v>606</v>
      </c>
      <c r="C31" s="18" t="s">
        <v>606</v>
      </c>
      <c r="D31" s="25" t="s">
        <v>1239</v>
      </c>
      <c r="E31" s="18" t="s">
        <v>15</v>
      </c>
      <c r="F31" s="13">
        <f t="shared" si="1"/>
        <v>1</v>
      </c>
      <c r="G31" s="14">
        <v>126350</v>
      </c>
      <c r="H31" s="8" t="s">
        <v>600</v>
      </c>
      <c r="I31" s="14">
        <f t="shared" si="4"/>
        <v>154298.62</v>
      </c>
      <c r="J31" s="14">
        <f t="shared" si="2"/>
        <v>126350</v>
      </c>
      <c r="K31" s="68">
        <f t="shared" si="3"/>
        <v>154298.62</v>
      </c>
      <c r="M31" s="13">
        <v>1</v>
      </c>
    </row>
    <row r="32" spans="1:13" ht="15" customHeight="1" x14ac:dyDescent="0.25">
      <c r="A32" s="67" t="s">
        <v>1240</v>
      </c>
      <c r="B32" s="8" t="s">
        <v>606</v>
      </c>
      <c r="C32" s="18" t="s">
        <v>606</v>
      </c>
      <c r="D32" s="25" t="s">
        <v>1241</v>
      </c>
      <c r="E32" s="18" t="s">
        <v>15</v>
      </c>
      <c r="F32" s="13">
        <f t="shared" si="1"/>
        <v>1</v>
      </c>
      <c r="G32" s="14">
        <v>19950</v>
      </c>
      <c r="H32" s="8" t="s">
        <v>600</v>
      </c>
      <c r="I32" s="14">
        <f t="shared" si="4"/>
        <v>24362.940000000002</v>
      </c>
      <c r="J32" s="14">
        <f t="shared" si="2"/>
        <v>19950</v>
      </c>
      <c r="K32" s="68">
        <f t="shared" si="3"/>
        <v>24362.94</v>
      </c>
      <c r="M32" s="13">
        <v>1</v>
      </c>
    </row>
    <row r="33" spans="1:15" x14ac:dyDescent="0.25">
      <c r="A33" s="67" t="s">
        <v>1242</v>
      </c>
      <c r="B33" s="8" t="s">
        <v>606</v>
      </c>
      <c r="C33" s="18" t="s">
        <v>606</v>
      </c>
      <c r="D33" s="25" t="s">
        <v>1243</v>
      </c>
      <c r="E33" s="18" t="s">
        <v>15</v>
      </c>
      <c r="F33" s="13">
        <f t="shared" si="1"/>
        <v>1</v>
      </c>
      <c r="G33" s="14">
        <v>19950</v>
      </c>
      <c r="H33" s="8" t="s">
        <v>600</v>
      </c>
      <c r="I33" s="14">
        <f t="shared" si="4"/>
        <v>24362.940000000002</v>
      </c>
      <c r="J33" s="14">
        <f t="shared" si="2"/>
        <v>19950</v>
      </c>
      <c r="K33" s="68">
        <f t="shared" si="3"/>
        <v>24362.94</v>
      </c>
      <c r="M33" s="13">
        <v>1</v>
      </c>
    </row>
    <row r="34" spans="1:15" x14ac:dyDescent="0.25">
      <c r="A34" s="67" t="s">
        <v>1244</v>
      </c>
      <c r="B34" s="8" t="s">
        <v>606</v>
      </c>
      <c r="C34" s="18" t="s">
        <v>606</v>
      </c>
      <c r="D34" s="25" t="s">
        <v>1245</v>
      </c>
      <c r="E34" s="18" t="s">
        <v>15</v>
      </c>
      <c r="F34" s="13">
        <f t="shared" si="1"/>
        <v>1</v>
      </c>
      <c r="G34" s="14">
        <v>66500</v>
      </c>
      <c r="H34" s="8" t="s">
        <v>600</v>
      </c>
      <c r="I34" s="14">
        <f t="shared" si="4"/>
        <v>81209.8</v>
      </c>
      <c r="J34" s="14">
        <f t="shared" si="2"/>
        <v>66500</v>
      </c>
      <c r="K34" s="68">
        <f t="shared" si="3"/>
        <v>81209.8</v>
      </c>
      <c r="M34" s="13">
        <v>1</v>
      </c>
    </row>
    <row r="35" spans="1:15" x14ac:dyDescent="0.25">
      <c r="A35" s="67" t="s">
        <v>1246</v>
      </c>
      <c r="B35" s="8" t="s">
        <v>606</v>
      </c>
      <c r="C35" s="18" t="s">
        <v>606</v>
      </c>
      <c r="D35" s="25" t="s">
        <v>1247</v>
      </c>
      <c r="E35" s="18" t="s">
        <v>15</v>
      </c>
      <c r="F35" s="13">
        <f t="shared" si="1"/>
        <v>1</v>
      </c>
      <c r="G35" s="14">
        <v>29024</v>
      </c>
      <c r="H35" s="8" t="s">
        <v>600</v>
      </c>
      <c r="I35" s="14">
        <f t="shared" si="4"/>
        <v>35444.108800000002</v>
      </c>
      <c r="J35" s="14">
        <f t="shared" si="2"/>
        <v>29024</v>
      </c>
      <c r="K35" s="68">
        <f t="shared" si="3"/>
        <v>35444.1</v>
      </c>
      <c r="M35" s="13">
        <v>1</v>
      </c>
    </row>
    <row r="36" spans="1:15" x14ac:dyDescent="0.25">
      <c r="A36" s="228" t="s">
        <v>12182</v>
      </c>
      <c r="B36" s="223" t="s">
        <v>1932</v>
      </c>
      <c r="C36" s="220" t="s">
        <v>602</v>
      </c>
      <c r="D36" s="226" t="s">
        <v>12184</v>
      </c>
      <c r="E36" s="220" t="s">
        <v>32</v>
      </c>
      <c r="F36" s="221">
        <v>264</v>
      </c>
      <c r="G36" s="222">
        <v>87.63</v>
      </c>
      <c r="H36" s="223" t="s">
        <v>600</v>
      </c>
      <c r="I36" s="222">
        <f t="shared" si="4"/>
        <v>107.013756</v>
      </c>
      <c r="J36" s="222">
        <f t="shared" si="2"/>
        <v>23134.32</v>
      </c>
      <c r="K36" s="224">
        <f t="shared" si="3"/>
        <v>28251.63</v>
      </c>
      <c r="M36" s="13">
        <v>19230.54</v>
      </c>
      <c r="O36" s="200"/>
    </row>
    <row r="37" spans="1:15" x14ac:dyDescent="0.25">
      <c r="A37" s="228" t="s">
        <v>12183</v>
      </c>
      <c r="B37" s="254" t="s">
        <v>12181</v>
      </c>
      <c r="C37" s="255" t="s">
        <v>1305</v>
      </c>
      <c r="D37" s="256" t="s">
        <v>12247</v>
      </c>
      <c r="E37" s="255" t="s">
        <v>15</v>
      </c>
      <c r="F37" s="257">
        <v>1</v>
      </c>
      <c r="G37" s="253">
        <v>243546.6</v>
      </c>
      <c r="H37" s="223" t="s">
        <v>600</v>
      </c>
      <c r="I37" s="222">
        <f t="shared" si="4"/>
        <v>297419.10792000004</v>
      </c>
      <c r="J37" s="222">
        <f t="shared" si="2"/>
        <v>243546.6</v>
      </c>
      <c r="K37" s="224">
        <f t="shared" si="3"/>
        <v>297419.09999999998</v>
      </c>
      <c r="M37" s="13">
        <v>19230.54</v>
      </c>
    </row>
    <row r="38" spans="1:15" x14ac:dyDescent="0.25">
      <c r="A38" s="65">
        <v>2</v>
      </c>
      <c r="B38" s="17"/>
      <c r="C38" s="17"/>
      <c r="D38" s="24" t="s">
        <v>559</v>
      </c>
      <c r="E38" s="17"/>
      <c r="F38" s="11"/>
      <c r="G38" s="12"/>
      <c r="H38" s="17"/>
      <c r="I38" s="12"/>
      <c r="J38" s="12">
        <f>SUM(J39:J58)</f>
        <v>2158491.4699999997</v>
      </c>
      <c r="K38" s="12">
        <f>SUM(K39:K58)</f>
        <v>2635949.7000000002</v>
      </c>
      <c r="M38" s="27"/>
    </row>
    <row r="39" spans="1:15" ht="30" x14ac:dyDescent="0.25">
      <c r="A39" s="67" t="s">
        <v>582</v>
      </c>
      <c r="B39" s="8" t="s">
        <v>36</v>
      </c>
      <c r="C39" s="18" t="s">
        <v>602</v>
      </c>
      <c r="D39" s="25" t="s">
        <v>1323</v>
      </c>
      <c r="E39" s="18" t="s">
        <v>29</v>
      </c>
      <c r="F39" s="13">
        <f t="shared" ref="F39:F57" si="5">TRUNC(M39,2)</f>
        <v>250</v>
      </c>
      <c r="G39" s="14">
        <v>578.26</v>
      </c>
      <c r="H39" s="8" t="s">
        <v>600</v>
      </c>
      <c r="I39" s="14">
        <f t="shared" ref="I39:I57" si="6">IF(H39=$I$2,G39*(1+BDI_01),(G39*(1+BDI_02)))</f>
        <v>706.17111199999999</v>
      </c>
      <c r="J39" s="14">
        <f t="shared" ref="J39:J57" si="7">TRUNC(G39*F39,2)</f>
        <v>144565</v>
      </c>
      <c r="K39" s="68">
        <f t="shared" ref="K39:K57" si="8">TRUNC(I39*F39,2)</f>
        <v>176542.77</v>
      </c>
      <c r="M39" s="28">
        <v>250</v>
      </c>
    </row>
    <row r="40" spans="1:15" x14ac:dyDescent="0.25">
      <c r="A40" s="67" t="s">
        <v>583</v>
      </c>
      <c r="B40" s="8" t="s">
        <v>37</v>
      </c>
      <c r="C40" s="18" t="s">
        <v>602</v>
      </c>
      <c r="D40" s="25" t="s">
        <v>1324</v>
      </c>
      <c r="E40" s="18" t="s">
        <v>29</v>
      </c>
      <c r="F40" s="13">
        <f t="shared" si="5"/>
        <v>150</v>
      </c>
      <c r="G40" s="14">
        <v>1080.07</v>
      </c>
      <c r="H40" s="8" t="s">
        <v>600</v>
      </c>
      <c r="I40" s="14">
        <f t="shared" si="6"/>
        <v>1318.9814839999999</v>
      </c>
      <c r="J40" s="14">
        <f t="shared" si="7"/>
        <v>162010.5</v>
      </c>
      <c r="K40" s="68">
        <f t="shared" si="8"/>
        <v>197847.22</v>
      </c>
      <c r="M40" s="13">
        <v>150</v>
      </c>
    </row>
    <row r="41" spans="1:15" ht="30" x14ac:dyDescent="0.25">
      <c r="A41" s="67" t="s">
        <v>584</v>
      </c>
      <c r="B41" s="8" t="s">
        <v>38</v>
      </c>
      <c r="C41" s="18" t="s">
        <v>602</v>
      </c>
      <c r="D41" s="25" t="s">
        <v>1325</v>
      </c>
      <c r="E41" s="18" t="s">
        <v>39</v>
      </c>
      <c r="F41" s="13">
        <f t="shared" si="5"/>
        <v>6</v>
      </c>
      <c r="G41" s="14">
        <v>1157.98</v>
      </c>
      <c r="H41" s="8" t="s">
        <v>600</v>
      </c>
      <c r="I41" s="14">
        <f t="shared" si="6"/>
        <v>1414.125176</v>
      </c>
      <c r="J41" s="14">
        <f t="shared" si="7"/>
        <v>6947.88</v>
      </c>
      <c r="K41" s="68">
        <f t="shared" si="8"/>
        <v>8484.75</v>
      </c>
      <c r="M41" s="13">
        <v>6</v>
      </c>
    </row>
    <row r="42" spans="1:15" x14ac:dyDescent="0.25">
      <c r="A42" s="67" t="s">
        <v>585</v>
      </c>
      <c r="B42" s="8" t="s">
        <v>40</v>
      </c>
      <c r="C42" s="18" t="s">
        <v>602</v>
      </c>
      <c r="D42" s="25" t="s">
        <v>1326</v>
      </c>
      <c r="E42" s="18" t="s">
        <v>29</v>
      </c>
      <c r="F42" s="13">
        <f t="shared" si="5"/>
        <v>400</v>
      </c>
      <c r="G42" s="14">
        <v>24.72</v>
      </c>
      <c r="H42" s="8" t="s">
        <v>600</v>
      </c>
      <c r="I42" s="14">
        <f t="shared" si="6"/>
        <v>30.188064000000001</v>
      </c>
      <c r="J42" s="14">
        <f t="shared" si="7"/>
        <v>9888</v>
      </c>
      <c r="K42" s="68">
        <f t="shared" si="8"/>
        <v>12075.22</v>
      </c>
      <c r="M42" s="13">
        <v>400</v>
      </c>
    </row>
    <row r="43" spans="1:15" ht="45" x14ac:dyDescent="0.25">
      <c r="A43" s="67" t="s">
        <v>587</v>
      </c>
      <c r="B43" s="8" t="s">
        <v>41</v>
      </c>
      <c r="C43" s="18" t="s">
        <v>602</v>
      </c>
      <c r="D43" s="25" t="s">
        <v>1327</v>
      </c>
      <c r="E43" s="18" t="s">
        <v>39</v>
      </c>
      <c r="F43" s="245">
        <v>24</v>
      </c>
      <c r="G43" s="14">
        <v>1567.65</v>
      </c>
      <c r="H43" s="8" t="s">
        <v>600</v>
      </c>
      <c r="I43" s="14">
        <f t="shared" si="6"/>
        <v>1914.4141800000002</v>
      </c>
      <c r="J43" s="14">
        <f t="shared" si="7"/>
        <v>37623.599999999999</v>
      </c>
      <c r="K43" s="68">
        <f t="shared" si="8"/>
        <v>45945.94</v>
      </c>
      <c r="M43" s="13">
        <v>6</v>
      </c>
    </row>
    <row r="44" spans="1:15" ht="45" x14ac:dyDescent="0.25">
      <c r="A44" s="67" t="s">
        <v>589</v>
      </c>
      <c r="B44" s="8" t="s">
        <v>42</v>
      </c>
      <c r="C44" s="18" t="s">
        <v>602</v>
      </c>
      <c r="D44" s="25" t="s">
        <v>1328</v>
      </c>
      <c r="E44" s="18" t="s">
        <v>39</v>
      </c>
      <c r="F44" s="245">
        <v>24</v>
      </c>
      <c r="G44" s="14">
        <v>1458.52</v>
      </c>
      <c r="H44" s="8" t="s">
        <v>600</v>
      </c>
      <c r="I44" s="14">
        <f t="shared" si="6"/>
        <v>1781.144624</v>
      </c>
      <c r="J44" s="14">
        <f t="shared" si="7"/>
        <v>35004.480000000003</v>
      </c>
      <c r="K44" s="68">
        <f t="shared" si="8"/>
        <v>42747.47</v>
      </c>
      <c r="M44" s="13">
        <v>6</v>
      </c>
    </row>
    <row r="45" spans="1:15" ht="30" x14ac:dyDescent="0.25">
      <c r="A45" s="67" t="s">
        <v>591</v>
      </c>
      <c r="B45" s="8" t="s">
        <v>43</v>
      </c>
      <c r="C45" s="18" t="s">
        <v>602</v>
      </c>
      <c r="D45" s="25" t="s">
        <v>1329</v>
      </c>
      <c r="E45" s="18" t="s">
        <v>39</v>
      </c>
      <c r="F45" s="13">
        <v>24</v>
      </c>
      <c r="G45" s="14">
        <v>951.71</v>
      </c>
      <c r="H45" s="8" t="s">
        <v>600</v>
      </c>
      <c r="I45" s="14">
        <f t="shared" si="6"/>
        <v>1162.2282520000001</v>
      </c>
      <c r="J45" s="14">
        <f t="shared" si="7"/>
        <v>22841.040000000001</v>
      </c>
      <c r="K45" s="68">
        <f t="shared" si="8"/>
        <v>27893.47</v>
      </c>
      <c r="M45" s="13">
        <v>18</v>
      </c>
    </row>
    <row r="46" spans="1:15" x14ac:dyDescent="0.25">
      <c r="A46" s="67" t="s">
        <v>593</v>
      </c>
      <c r="B46" s="8" t="s">
        <v>44</v>
      </c>
      <c r="C46" s="18" t="s">
        <v>602</v>
      </c>
      <c r="D46" s="25" t="s">
        <v>1330</v>
      </c>
      <c r="E46" s="18" t="s">
        <v>29</v>
      </c>
      <c r="F46" s="13">
        <f t="shared" si="5"/>
        <v>1200</v>
      </c>
      <c r="G46" s="14">
        <v>28.34</v>
      </c>
      <c r="H46" s="8" t="s">
        <v>600</v>
      </c>
      <c r="I46" s="14">
        <f t="shared" si="6"/>
        <v>34.608808000000003</v>
      </c>
      <c r="J46" s="14">
        <f t="shared" si="7"/>
        <v>34008</v>
      </c>
      <c r="K46" s="68">
        <f t="shared" si="8"/>
        <v>41530.559999999998</v>
      </c>
      <c r="M46" s="13">
        <v>1200</v>
      </c>
    </row>
    <row r="47" spans="1:15" x14ac:dyDescent="0.25">
      <c r="A47" s="67" t="s">
        <v>595</v>
      </c>
      <c r="B47" s="8" t="s">
        <v>45</v>
      </c>
      <c r="C47" s="18" t="s">
        <v>602</v>
      </c>
      <c r="D47" s="25" t="s">
        <v>1331</v>
      </c>
      <c r="E47" s="18" t="s">
        <v>29</v>
      </c>
      <c r="F47" s="13">
        <f t="shared" si="5"/>
        <v>1252</v>
      </c>
      <c r="G47" s="14">
        <v>114.77</v>
      </c>
      <c r="H47" s="8" t="s">
        <v>600</v>
      </c>
      <c r="I47" s="14">
        <f t="shared" si="6"/>
        <v>140.15712400000001</v>
      </c>
      <c r="J47" s="14">
        <f t="shared" si="7"/>
        <v>143692.04</v>
      </c>
      <c r="K47" s="68">
        <f t="shared" si="8"/>
        <v>175476.71</v>
      </c>
      <c r="M47" s="13">
        <v>1252</v>
      </c>
    </row>
    <row r="48" spans="1:15" ht="30" x14ac:dyDescent="0.25">
      <c r="A48" s="67" t="s">
        <v>777</v>
      </c>
      <c r="B48" s="8" t="s">
        <v>46</v>
      </c>
      <c r="C48" s="18" t="s">
        <v>602</v>
      </c>
      <c r="D48" s="25" t="s">
        <v>1332</v>
      </c>
      <c r="E48" s="18" t="s">
        <v>47</v>
      </c>
      <c r="F48" s="13">
        <f t="shared" si="5"/>
        <v>600</v>
      </c>
      <c r="G48" s="14">
        <v>48.27</v>
      </c>
      <c r="H48" s="8" t="s">
        <v>600</v>
      </c>
      <c r="I48" s="14">
        <f t="shared" si="6"/>
        <v>58.947324000000009</v>
      </c>
      <c r="J48" s="14">
        <f t="shared" si="7"/>
        <v>28962</v>
      </c>
      <c r="K48" s="68">
        <f t="shared" si="8"/>
        <v>35368.39</v>
      </c>
      <c r="M48" s="13">
        <v>600</v>
      </c>
    </row>
    <row r="49" spans="1:15" ht="30" x14ac:dyDescent="0.25">
      <c r="A49" s="67" t="s">
        <v>778</v>
      </c>
      <c r="B49" s="8" t="s">
        <v>48</v>
      </c>
      <c r="C49" s="18" t="s">
        <v>602</v>
      </c>
      <c r="D49" s="25" t="s">
        <v>1333</v>
      </c>
      <c r="E49" s="18" t="s">
        <v>32</v>
      </c>
      <c r="F49" s="13">
        <f t="shared" si="5"/>
        <v>4434</v>
      </c>
      <c r="G49" s="14">
        <v>13.83</v>
      </c>
      <c r="H49" s="8" t="s">
        <v>600</v>
      </c>
      <c r="I49" s="14">
        <f t="shared" si="6"/>
        <v>16.889196000000002</v>
      </c>
      <c r="J49" s="14">
        <f t="shared" si="7"/>
        <v>61322.22</v>
      </c>
      <c r="K49" s="68">
        <f t="shared" si="8"/>
        <v>74886.69</v>
      </c>
      <c r="M49" s="13">
        <v>4434</v>
      </c>
    </row>
    <row r="50" spans="1:15" ht="30" x14ac:dyDescent="0.25">
      <c r="A50" s="67" t="s">
        <v>779</v>
      </c>
      <c r="B50" s="8" t="s">
        <v>49</v>
      </c>
      <c r="C50" s="18" t="s">
        <v>602</v>
      </c>
      <c r="D50" s="25" t="s">
        <v>1334</v>
      </c>
      <c r="E50" s="18" t="s">
        <v>29</v>
      </c>
      <c r="F50" s="13">
        <f t="shared" si="5"/>
        <v>1620</v>
      </c>
      <c r="G50" s="14">
        <v>13.83</v>
      </c>
      <c r="H50" s="8" t="s">
        <v>600</v>
      </c>
      <c r="I50" s="14">
        <f t="shared" si="6"/>
        <v>16.889196000000002</v>
      </c>
      <c r="J50" s="14">
        <f t="shared" si="7"/>
        <v>22404.6</v>
      </c>
      <c r="K50" s="68">
        <f t="shared" si="8"/>
        <v>27360.49</v>
      </c>
      <c r="M50" s="13">
        <v>1620</v>
      </c>
    </row>
    <row r="51" spans="1:15" ht="30" x14ac:dyDescent="0.25">
      <c r="A51" s="67" t="s">
        <v>780</v>
      </c>
      <c r="B51" s="8" t="s">
        <v>50</v>
      </c>
      <c r="C51" s="18" t="s">
        <v>602</v>
      </c>
      <c r="D51" s="25" t="s">
        <v>1335</v>
      </c>
      <c r="E51" s="18" t="s">
        <v>29</v>
      </c>
      <c r="F51" s="13">
        <f t="shared" si="5"/>
        <v>250</v>
      </c>
      <c r="G51" s="14">
        <v>34.909999999999997</v>
      </c>
      <c r="H51" s="8" t="s">
        <v>600</v>
      </c>
      <c r="I51" s="14">
        <f t="shared" si="6"/>
        <v>42.632092</v>
      </c>
      <c r="J51" s="14">
        <f t="shared" si="7"/>
        <v>8727.5</v>
      </c>
      <c r="K51" s="68">
        <f t="shared" si="8"/>
        <v>10658.02</v>
      </c>
      <c r="M51" s="13">
        <v>250</v>
      </c>
    </row>
    <row r="52" spans="1:15" x14ac:dyDescent="0.25">
      <c r="A52" s="67" t="s">
        <v>781</v>
      </c>
      <c r="B52" s="8" t="s">
        <v>51</v>
      </c>
      <c r="C52" s="18" t="s">
        <v>602</v>
      </c>
      <c r="D52" s="25" t="s">
        <v>1336</v>
      </c>
      <c r="E52" s="18" t="s">
        <v>52</v>
      </c>
      <c r="F52" s="13">
        <f t="shared" si="5"/>
        <v>6200</v>
      </c>
      <c r="G52" s="14">
        <v>28.82</v>
      </c>
      <c r="H52" s="8" t="s">
        <v>600</v>
      </c>
      <c r="I52" s="14">
        <f t="shared" si="6"/>
        <v>35.194984000000005</v>
      </c>
      <c r="J52" s="14">
        <f t="shared" si="7"/>
        <v>178684</v>
      </c>
      <c r="K52" s="68">
        <f t="shared" si="8"/>
        <v>218208.9</v>
      </c>
      <c r="M52" s="13">
        <v>6200</v>
      </c>
    </row>
    <row r="53" spans="1:15" ht="30" x14ac:dyDescent="0.25">
      <c r="A53" s="67" t="s">
        <v>782</v>
      </c>
      <c r="B53" s="8" t="s">
        <v>53</v>
      </c>
      <c r="C53" s="18" t="s">
        <v>602</v>
      </c>
      <c r="D53" s="25" t="s">
        <v>1337</v>
      </c>
      <c r="E53" s="18" t="s">
        <v>47</v>
      </c>
      <c r="F53" s="13">
        <f t="shared" si="5"/>
        <v>11400</v>
      </c>
      <c r="G53" s="14">
        <v>24.97</v>
      </c>
      <c r="H53" s="8" t="s">
        <v>600</v>
      </c>
      <c r="I53" s="14">
        <f t="shared" si="6"/>
        <v>30.493364</v>
      </c>
      <c r="J53" s="14">
        <f t="shared" si="7"/>
        <v>284658</v>
      </c>
      <c r="K53" s="68">
        <f t="shared" si="8"/>
        <v>347624.34</v>
      </c>
      <c r="M53" s="13">
        <v>11400</v>
      </c>
    </row>
    <row r="54" spans="1:15" x14ac:dyDescent="0.25">
      <c r="A54" s="67" t="s">
        <v>783</v>
      </c>
      <c r="B54" s="8" t="s">
        <v>54</v>
      </c>
      <c r="C54" s="18" t="s">
        <v>602</v>
      </c>
      <c r="D54" s="25" t="s">
        <v>1338</v>
      </c>
      <c r="E54" s="18" t="s">
        <v>29</v>
      </c>
      <c r="F54" s="13">
        <f t="shared" si="5"/>
        <v>48</v>
      </c>
      <c r="G54" s="14">
        <v>947.27</v>
      </c>
      <c r="H54" s="8" t="s">
        <v>600</v>
      </c>
      <c r="I54" s="14">
        <f t="shared" si="6"/>
        <v>1156.806124</v>
      </c>
      <c r="J54" s="14">
        <f t="shared" si="7"/>
        <v>45468.959999999999</v>
      </c>
      <c r="K54" s="68">
        <f t="shared" si="8"/>
        <v>55526.69</v>
      </c>
      <c r="M54" s="13">
        <v>48</v>
      </c>
    </row>
    <row r="55" spans="1:15" x14ac:dyDescent="0.25">
      <c r="A55" s="67" t="s">
        <v>784</v>
      </c>
      <c r="B55" s="8" t="s">
        <v>56</v>
      </c>
      <c r="C55" s="18" t="s">
        <v>602</v>
      </c>
      <c r="D55" s="25" t="s">
        <v>1339</v>
      </c>
      <c r="E55" s="18" t="s">
        <v>29</v>
      </c>
      <c r="F55" s="13">
        <f t="shared" si="5"/>
        <v>6226.35</v>
      </c>
      <c r="G55" s="14">
        <v>18.46</v>
      </c>
      <c r="H55" s="8" t="s">
        <v>600</v>
      </c>
      <c r="I55" s="14">
        <f t="shared" si="6"/>
        <v>22.543352000000002</v>
      </c>
      <c r="J55" s="14">
        <f t="shared" si="7"/>
        <v>114938.42</v>
      </c>
      <c r="K55" s="68">
        <f t="shared" si="8"/>
        <v>140362.79</v>
      </c>
      <c r="M55" s="13">
        <v>6226.35</v>
      </c>
    </row>
    <row r="56" spans="1:15" x14ac:dyDescent="0.25">
      <c r="A56" s="67" t="s">
        <v>785</v>
      </c>
      <c r="B56" s="8" t="s">
        <v>66</v>
      </c>
      <c r="C56" s="18" t="s">
        <v>602</v>
      </c>
      <c r="D56" s="25" t="s">
        <v>1340</v>
      </c>
      <c r="E56" s="18" t="s">
        <v>67</v>
      </c>
      <c r="F56" s="245">
        <f>+F57*3</f>
        <v>34504.949999999997</v>
      </c>
      <c r="G56" s="14">
        <v>12.43</v>
      </c>
      <c r="H56" s="8" t="s">
        <v>600</v>
      </c>
      <c r="I56" s="14">
        <f t="shared" si="6"/>
        <v>15.179516</v>
      </c>
      <c r="J56" s="14">
        <f t="shared" si="7"/>
        <v>428896.52</v>
      </c>
      <c r="K56" s="68">
        <f t="shared" si="8"/>
        <v>523768.44</v>
      </c>
      <c r="M56" s="13">
        <v>23003.309999999998</v>
      </c>
    </row>
    <row r="57" spans="1:15" ht="30" x14ac:dyDescent="0.25">
      <c r="A57" s="67" t="s">
        <v>786</v>
      </c>
      <c r="B57" s="8" t="s">
        <v>68</v>
      </c>
      <c r="C57" s="18" t="s">
        <v>602</v>
      </c>
      <c r="D57" s="25" t="s">
        <v>1341</v>
      </c>
      <c r="E57" s="18" t="s">
        <v>34</v>
      </c>
      <c r="F57" s="245">
        <f t="shared" si="5"/>
        <v>11501.65</v>
      </c>
      <c r="G57" s="14">
        <v>17.28</v>
      </c>
      <c r="H57" s="8" t="s">
        <v>600</v>
      </c>
      <c r="I57" s="14">
        <f t="shared" si="6"/>
        <v>21.102336000000001</v>
      </c>
      <c r="J57" s="14">
        <f t="shared" si="7"/>
        <v>198748.51</v>
      </c>
      <c r="K57" s="68">
        <f t="shared" si="8"/>
        <v>242711.67999999999</v>
      </c>
      <c r="M57" s="13">
        <v>11501.654999999999</v>
      </c>
    </row>
    <row r="58" spans="1:15" ht="30" x14ac:dyDescent="0.25">
      <c r="A58" s="228" t="s">
        <v>12263</v>
      </c>
      <c r="B58" s="223" t="s">
        <v>2195</v>
      </c>
      <c r="C58" s="220" t="s">
        <v>602</v>
      </c>
      <c r="D58" s="226" t="s">
        <v>2196</v>
      </c>
      <c r="E58" s="220" t="s">
        <v>39</v>
      </c>
      <c r="F58" s="221">
        <v>12</v>
      </c>
      <c r="G58" s="222">
        <v>15758.35</v>
      </c>
      <c r="H58" s="223" t="s">
        <v>600</v>
      </c>
      <c r="I58" s="222">
        <f t="shared" ref="I58" si="9">IF(H58=$I$2,G58*(1+BDI_01),(G58*(1+BDI_02)))</f>
        <v>19244.097020000001</v>
      </c>
      <c r="J58" s="222">
        <f t="shared" ref="J58" si="10">TRUNC(G58*F58,2)</f>
        <v>189100.2</v>
      </c>
      <c r="K58" s="224">
        <f t="shared" ref="K58" si="11">TRUNC(I58*F58,2)</f>
        <v>230929.16</v>
      </c>
      <c r="M58" s="13"/>
      <c r="O58" s="200"/>
    </row>
    <row r="59" spans="1:15" x14ac:dyDescent="0.25">
      <c r="A59" s="65">
        <v>3</v>
      </c>
      <c r="B59" s="17"/>
      <c r="C59" s="17"/>
      <c r="D59" s="24" t="s">
        <v>560</v>
      </c>
      <c r="E59" s="17"/>
      <c r="F59" s="11"/>
      <c r="G59" s="12"/>
      <c r="H59" s="17"/>
      <c r="I59" s="12"/>
      <c r="J59" s="12">
        <f>SUM(J60:J67)</f>
        <v>4714776.37</v>
      </c>
      <c r="K59" s="66">
        <f>SUM(K60:K67)</f>
        <v>5757684.9100000001</v>
      </c>
      <c r="M59" s="27"/>
    </row>
    <row r="60" spans="1:15" ht="45" x14ac:dyDescent="0.25">
      <c r="A60" s="67" t="s">
        <v>842</v>
      </c>
      <c r="B60" s="8" t="s">
        <v>55</v>
      </c>
      <c r="C60" s="18" t="s">
        <v>602</v>
      </c>
      <c r="D60" s="25" t="s">
        <v>1342</v>
      </c>
      <c r="E60" s="18" t="s">
        <v>29</v>
      </c>
      <c r="F60" s="245">
        <v>22199.55</v>
      </c>
      <c r="G60" s="14">
        <v>6.05</v>
      </c>
      <c r="H60" s="8" t="s">
        <v>600</v>
      </c>
      <c r="I60" s="14">
        <f t="shared" ref="I60:I65" si="12">IF(H60=$I$2,G60*(1+BDI_01),(G60*(1+BDI_02)))</f>
        <v>7.3882599999999998</v>
      </c>
      <c r="J60" s="14">
        <f t="shared" ref="J60:J65" si="13">TRUNC(G60*F60,2)</f>
        <v>134307.26999999999</v>
      </c>
      <c r="K60" s="68">
        <f t="shared" ref="K60:K65" si="14">TRUNC(I60*F60,2)</f>
        <v>164016.04</v>
      </c>
      <c r="L60" s="9">
        <f>+F60*0.15</f>
        <v>3329.9324999999999</v>
      </c>
      <c r="M60" s="28">
        <v>19230.54</v>
      </c>
      <c r="O60" s="269"/>
    </row>
    <row r="61" spans="1:15" ht="30" x14ac:dyDescent="0.25">
      <c r="A61" s="67" t="s">
        <v>843</v>
      </c>
      <c r="B61" s="8" t="s">
        <v>64</v>
      </c>
      <c r="C61" s="18" t="s">
        <v>602</v>
      </c>
      <c r="D61" s="25" t="s">
        <v>1343</v>
      </c>
      <c r="E61" s="18" t="s">
        <v>34</v>
      </c>
      <c r="F61" s="13">
        <f t="shared" ref="F61" si="15">TRUNC(M61,2)</f>
        <v>24038.17</v>
      </c>
      <c r="G61" s="14">
        <v>16.79</v>
      </c>
      <c r="H61" s="8" t="s">
        <v>600</v>
      </c>
      <c r="I61" s="14">
        <f t="shared" si="12"/>
        <v>20.503948000000001</v>
      </c>
      <c r="J61" s="14">
        <f t="shared" si="13"/>
        <v>403600.87</v>
      </c>
      <c r="K61" s="68">
        <f t="shared" si="14"/>
        <v>492877.38</v>
      </c>
      <c r="M61" s="13">
        <v>24038.175000000003</v>
      </c>
      <c r="O61" s="269">
        <f>+F61*1.3</f>
        <v>31249.620999999999</v>
      </c>
    </row>
    <row r="62" spans="1:15" x14ac:dyDescent="0.25">
      <c r="A62" s="67" t="s">
        <v>845</v>
      </c>
      <c r="B62" s="8" t="s">
        <v>59</v>
      </c>
      <c r="C62" s="18" t="s">
        <v>602</v>
      </c>
      <c r="D62" s="25" t="s">
        <v>1344</v>
      </c>
      <c r="E62" s="18" t="s">
        <v>34</v>
      </c>
      <c r="F62" s="13">
        <f>+F61*1.3</f>
        <v>31249.620999999999</v>
      </c>
      <c r="G62" s="14">
        <v>6.44</v>
      </c>
      <c r="H62" s="8" t="s">
        <v>600</v>
      </c>
      <c r="I62" s="14">
        <f t="shared" si="12"/>
        <v>7.8645280000000009</v>
      </c>
      <c r="J62" s="14">
        <f t="shared" si="13"/>
        <v>201247.55</v>
      </c>
      <c r="K62" s="68">
        <f t="shared" si="14"/>
        <v>245763.51</v>
      </c>
      <c r="M62" s="13">
        <v>43749.478500000012</v>
      </c>
      <c r="O62" s="269"/>
    </row>
    <row r="63" spans="1:15" ht="30" x14ac:dyDescent="0.25">
      <c r="A63" s="67" t="s">
        <v>846</v>
      </c>
      <c r="B63" s="8" t="s">
        <v>60</v>
      </c>
      <c r="C63" s="18" t="s">
        <v>602</v>
      </c>
      <c r="D63" s="25" t="s">
        <v>1345</v>
      </c>
      <c r="E63" s="18" t="s">
        <v>34</v>
      </c>
      <c r="F63" s="13">
        <v>31249.62</v>
      </c>
      <c r="G63" s="14">
        <v>39.06</v>
      </c>
      <c r="H63" s="8" t="s">
        <v>600</v>
      </c>
      <c r="I63" s="14">
        <f t="shared" si="12"/>
        <v>47.700072000000006</v>
      </c>
      <c r="J63" s="14">
        <f t="shared" si="13"/>
        <v>1220610.1499999999</v>
      </c>
      <c r="K63" s="68">
        <f t="shared" si="14"/>
        <v>1490609.12</v>
      </c>
      <c r="M63" s="13">
        <v>43749.478500000012</v>
      </c>
      <c r="O63" s="269"/>
    </row>
    <row r="64" spans="1:15" ht="30" x14ac:dyDescent="0.25">
      <c r="A64" s="67" t="s">
        <v>847</v>
      </c>
      <c r="B64" s="8" t="s">
        <v>58</v>
      </c>
      <c r="C64" s="18" t="s">
        <v>602</v>
      </c>
      <c r="D64" s="25" t="s">
        <v>1346</v>
      </c>
      <c r="E64" s="18" t="s">
        <v>34</v>
      </c>
      <c r="F64" s="13">
        <f>31249.62+14429.71</f>
        <v>45679.33</v>
      </c>
      <c r="G64" s="14">
        <v>30.67</v>
      </c>
      <c r="H64" s="8" t="s">
        <v>600</v>
      </c>
      <c r="I64" s="14">
        <f t="shared" si="12"/>
        <v>37.454204000000004</v>
      </c>
      <c r="J64" s="14">
        <f t="shared" si="13"/>
        <v>1400985.05</v>
      </c>
      <c r="K64" s="68">
        <f t="shared" si="14"/>
        <v>1710882.94</v>
      </c>
      <c r="M64" s="13">
        <v>43749.478500000012</v>
      </c>
      <c r="O64" s="269"/>
    </row>
    <row r="65" spans="1:15" ht="30" x14ac:dyDescent="0.25">
      <c r="A65" s="67" t="s">
        <v>848</v>
      </c>
      <c r="B65" s="8" t="s">
        <v>65</v>
      </c>
      <c r="C65" s="18" t="s">
        <v>602</v>
      </c>
      <c r="D65" s="25" t="s">
        <v>1347</v>
      </c>
      <c r="E65" s="18" t="s">
        <v>34</v>
      </c>
      <c r="F65" s="13">
        <v>45679.33</v>
      </c>
      <c r="G65" s="14">
        <v>5.59</v>
      </c>
      <c r="H65" s="8" t="s">
        <v>600</v>
      </c>
      <c r="I65" s="14">
        <f t="shared" si="12"/>
        <v>6.8265080000000005</v>
      </c>
      <c r="J65" s="14">
        <f t="shared" si="13"/>
        <v>255347.45</v>
      </c>
      <c r="K65" s="68">
        <f t="shared" si="14"/>
        <v>311830.31</v>
      </c>
      <c r="M65" s="13">
        <v>43749.478500000012</v>
      </c>
      <c r="O65" s="269"/>
    </row>
    <row r="66" spans="1:15" ht="15" customHeight="1" x14ac:dyDescent="0.25">
      <c r="A66" s="67" t="s">
        <v>12255</v>
      </c>
      <c r="B66" s="223" t="s">
        <v>2842</v>
      </c>
      <c r="C66" s="220" t="s">
        <v>602</v>
      </c>
      <c r="D66" s="226" t="s">
        <v>12259</v>
      </c>
      <c r="E66" s="220" t="s">
        <v>34</v>
      </c>
      <c r="F66" s="221">
        <f>+F60*0.5*1.3</f>
        <v>14429.7075</v>
      </c>
      <c r="G66" s="222">
        <v>34.04</v>
      </c>
      <c r="H66" s="223" t="s">
        <v>600</v>
      </c>
      <c r="I66" s="222">
        <f t="shared" ref="I66" si="16">IF(H66=$I$2,G66*(1+BDI_01),(G66*(1+BDI_02)))</f>
        <v>41.569648000000001</v>
      </c>
      <c r="J66" s="222">
        <f t="shared" ref="J66" si="17">TRUNC(G66*F66,2)</f>
        <v>491187.24</v>
      </c>
      <c r="K66" s="224">
        <f t="shared" ref="K66" si="18">TRUNC(I66*F66,2)</f>
        <v>599837.86</v>
      </c>
      <c r="M66" s="13"/>
      <c r="O66" s="269"/>
    </row>
    <row r="67" spans="1:15" ht="30" x14ac:dyDescent="0.25">
      <c r="A67" s="67" t="s">
        <v>12256</v>
      </c>
      <c r="B67" s="223" t="s">
        <v>2782</v>
      </c>
      <c r="C67" s="220" t="s">
        <v>602</v>
      </c>
      <c r="D67" s="226" t="s">
        <v>12260</v>
      </c>
      <c r="E67" s="220" t="s">
        <v>34</v>
      </c>
      <c r="F67" s="221">
        <v>14429.71</v>
      </c>
      <c r="G67" s="222">
        <v>42.1</v>
      </c>
      <c r="H67" s="223" t="s">
        <v>600</v>
      </c>
      <c r="I67" s="222">
        <f t="shared" ref="I67" si="19">IF(H67=$I$2,G67*(1+BDI_01),(G67*(1+BDI_02)))</f>
        <v>51.412520000000008</v>
      </c>
      <c r="J67" s="222">
        <f t="shared" ref="J67" si="20">TRUNC(G67*F67,2)</f>
        <v>607490.79</v>
      </c>
      <c r="K67" s="224">
        <f t="shared" ref="K67" si="21">TRUNC(I67*F67,2)</f>
        <v>741867.75</v>
      </c>
      <c r="M67" s="13"/>
      <c r="O67" s="200"/>
    </row>
    <row r="68" spans="1:15" x14ac:dyDescent="0.25">
      <c r="A68" s="65">
        <v>4</v>
      </c>
      <c r="B68" s="17"/>
      <c r="C68" s="17"/>
      <c r="D68" s="24" t="s">
        <v>561</v>
      </c>
      <c r="E68" s="17"/>
      <c r="F68" s="11"/>
      <c r="G68" s="12"/>
      <c r="H68" s="17"/>
      <c r="I68" s="12"/>
      <c r="J68" s="12">
        <f>SUM(J69:J88)</f>
        <v>4009172.35</v>
      </c>
      <c r="K68" s="12">
        <f>SUM(K69:K88)</f>
        <v>4896001.2499999991</v>
      </c>
      <c r="M68" s="27"/>
    </row>
    <row r="69" spans="1:15" ht="30" x14ac:dyDescent="0.25">
      <c r="A69" s="67" t="s">
        <v>756</v>
      </c>
      <c r="B69" s="8" t="s">
        <v>90</v>
      </c>
      <c r="C69" s="18" t="s">
        <v>602</v>
      </c>
      <c r="D69" s="25" t="s">
        <v>1348</v>
      </c>
      <c r="E69" s="18" t="s">
        <v>34</v>
      </c>
      <c r="F69" s="13">
        <f>TRUNC(M69,2)</f>
        <v>1451.04</v>
      </c>
      <c r="G69" s="14">
        <v>558.29999999999995</v>
      </c>
      <c r="H69" s="8" t="s">
        <v>600</v>
      </c>
      <c r="I69" s="14">
        <f>IF(H69=$I$2,G69*(1+BDI_01),(G69*(1+BDI_02)))</f>
        <v>681.79596000000004</v>
      </c>
      <c r="J69" s="14">
        <f>TRUNC(G69*F69,2)</f>
        <v>810115.63</v>
      </c>
      <c r="K69" s="68">
        <f>TRUNC(I69*F69,2)</f>
        <v>989313.2</v>
      </c>
      <c r="M69" s="13">
        <v>1451.04</v>
      </c>
    </row>
    <row r="70" spans="1:15" ht="30" x14ac:dyDescent="0.25">
      <c r="A70" s="67" t="s">
        <v>761</v>
      </c>
      <c r="B70" s="8" t="s">
        <v>89</v>
      </c>
      <c r="C70" s="18" t="s">
        <v>602</v>
      </c>
      <c r="D70" s="25" t="s">
        <v>1349</v>
      </c>
      <c r="E70" s="18" t="s">
        <v>28</v>
      </c>
      <c r="F70" s="13">
        <f t="shared" ref="F70:F87" si="22">TRUNC(M70,2)</f>
        <v>1</v>
      </c>
      <c r="G70" s="14">
        <v>2077.2199999999998</v>
      </c>
      <c r="H70" s="8" t="s">
        <v>600</v>
      </c>
      <c r="I70" s="14">
        <f>IF(H70=$I$2,G70*(1+BDI_01),(G70*(1+BDI_02)))</f>
        <v>2536.7010639999999</v>
      </c>
      <c r="J70" s="14">
        <f t="shared" ref="J70:J88" si="23">TRUNC(G70*F70,2)</f>
        <v>2077.2199999999998</v>
      </c>
      <c r="K70" s="68">
        <f t="shared" ref="K70:K88" si="24">TRUNC(I70*F70,2)</f>
        <v>2536.6999999999998</v>
      </c>
      <c r="M70" s="13">
        <v>1</v>
      </c>
    </row>
    <row r="71" spans="1:15" ht="30" x14ac:dyDescent="0.25">
      <c r="A71" s="67" t="s">
        <v>764</v>
      </c>
      <c r="B71" s="8" t="s">
        <v>61</v>
      </c>
      <c r="C71" s="18" t="s">
        <v>602</v>
      </c>
      <c r="D71" s="25" t="s">
        <v>1350</v>
      </c>
      <c r="E71" s="18" t="s">
        <v>34</v>
      </c>
      <c r="F71" s="13">
        <f t="shared" si="22"/>
        <v>1622.16</v>
      </c>
      <c r="G71" s="14">
        <v>68.13</v>
      </c>
      <c r="H71" s="8" t="s">
        <v>600</v>
      </c>
      <c r="I71" s="14">
        <f t="shared" ref="I71:I76" si="25">IF(H71=$I$2,G71*(1+BDI_01),(G71*(1+BDI_02)))</f>
        <v>83.200355999999999</v>
      </c>
      <c r="J71" s="14">
        <f t="shared" si="23"/>
        <v>110517.75999999999</v>
      </c>
      <c r="K71" s="68">
        <f t="shared" si="24"/>
        <v>134964.28</v>
      </c>
      <c r="M71" s="13">
        <v>1622.16</v>
      </c>
    </row>
    <row r="72" spans="1:15" ht="30" x14ac:dyDescent="0.25">
      <c r="A72" s="67" t="s">
        <v>765</v>
      </c>
      <c r="B72" s="8" t="s">
        <v>62</v>
      </c>
      <c r="C72" s="18" t="s">
        <v>602</v>
      </c>
      <c r="D72" s="25" t="s">
        <v>1351</v>
      </c>
      <c r="E72" s="18" t="s">
        <v>34</v>
      </c>
      <c r="F72" s="13">
        <f t="shared" si="22"/>
        <v>654.27</v>
      </c>
      <c r="G72" s="14">
        <v>9.77</v>
      </c>
      <c r="H72" s="8" t="s">
        <v>600</v>
      </c>
      <c r="I72" s="14">
        <f t="shared" si="25"/>
        <v>11.931124000000001</v>
      </c>
      <c r="J72" s="14">
        <f t="shared" si="23"/>
        <v>6392.21</v>
      </c>
      <c r="K72" s="68">
        <f t="shared" si="24"/>
        <v>7806.17</v>
      </c>
      <c r="M72" s="13">
        <v>654.27899999999977</v>
      </c>
    </row>
    <row r="73" spans="1:15" x14ac:dyDescent="0.25">
      <c r="A73" s="67" t="s">
        <v>763</v>
      </c>
      <c r="B73" s="8" t="s">
        <v>63</v>
      </c>
      <c r="C73" s="18" t="s">
        <v>602</v>
      </c>
      <c r="D73" s="25" t="s">
        <v>1352</v>
      </c>
      <c r="E73" s="18" t="s">
        <v>34</v>
      </c>
      <c r="F73" s="13">
        <f t="shared" si="22"/>
        <v>3144.59</v>
      </c>
      <c r="G73" s="14">
        <v>13.63</v>
      </c>
      <c r="H73" s="8" t="s">
        <v>600</v>
      </c>
      <c r="I73" s="14">
        <f t="shared" si="25"/>
        <v>16.644956000000001</v>
      </c>
      <c r="J73" s="14">
        <f t="shared" si="23"/>
        <v>42860.76</v>
      </c>
      <c r="K73" s="68">
        <f t="shared" si="24"/>
        <v>52341.56</v>
      </c>
      <c r="M73" s="13">
        <v>3144.5973000000004</v>
      </c>
    </row>
    <row r="74" spans="1:15" ht="30" x14ac:dyDescent="0.25">
      <c r="A74" s="67" t="s">
        <v>760</v>
      </c>
      <c r="B74" s="8" t="s">
        <v>60</v>
      </c>
      <c r="C74" s="18" t="s">
        <v>602</v>
      </c>
      <c r="D74" s="25" t="s">
        <v>1345</v>
      </c>
      <c r="E74" s="18" t="s">
        <v>34</v>
      </c>
      <c r="F74" s="13">
        <f t="shared" si="22"/>
        <v>3144.59</v>
      </c>
      <c r="G74" s="14">
        <v>39.06</v>
      </c>
      <c r="H74" s="8" t="s">
        <v>600</v>
      </c>
      <c r="I74" s="14">
        <f t="shared" si="25"/>
        <v>47.700072000000006</v>
      </c>
      <c r="J74" s="14">
        <f t="shared" si="23"/>
        <v>122827.68</v>
      </c>
      <c r="K74" s="68">
        <f t="shared" si="24"/>
        <v>149997.16</v>
      </c>
      <c r="M74" s="13">
        <v>3144.5973000000004</v>
      </c>
    </row>
    <row r="75" spans="1:15" ht="30" x14ac:dyDescent="0.25">
      <c r="A75" s="67" t="s">
        <v>762</v>
      </c>
      <c r="B75" s="8" t="s">
        <v>58</v>
      </c>
      <c r="C75" s="18" t="s">
        <v>602</v>
      </c>
      <c r="D75" s="25" t="s">
        <v>1346</v>
      </c>
      <c r="E75" s="18" t="s">
        <v>34</v>
      </c>
      <c r="F75" s="13">
        <f t="shared" si="22"/>
        <v>3144.59</v>
      </c>
      <c r="G75" s="14">
        <v>30.67</v>
      </c>
      <c r="H75" s="8" t="s">
        <v>600</v>
      </c>
      <c r="I75" s="14">
        <f t="shared" si="25"/>
        <v>37.454204000000004</v>
      </c>
      <c r="J75" s="14">
        <f t="shared" si="23"/>
        <v>96444.57</v>
      </c>
      <c r="K75" s="68">
        <f t="shared" si="24"/>
        <v>117778.11</v>
      </c>
      <c r="M75" s="13">
        <v>3144.5973000000004</v>
      </c>
    </row>
    <row r="76" spans="1:15" ht="30" x14ac:dyDescent="0.25">
      <c r="A76" s="67" t="s">
        <v>766</v>
      </c>
      <c r="B76" s="8" t="s">
        <v>65</v>
      </c>
      <c r="C76" s="18" t="s">
        <v>602</v>
      </c>
      <c r="D76" s="25" t="s">
        <v>1347</v>
      </c>
      <c r="E76" s="18" t="s">
        <v>34</v>
      </c>
      <c r="F76" s="13">
        <f t="shared" si="22"/>
        <v>3144.59</v>
      </c>
      <c r="G76" s="14">
        <v>5.59</v>
      </c>
      <c r="H76" s="8" t="s">
        <v>600</v>
      </c>
      <c r="I76" s="14">
        <f t="shared" si="25"/>
        <v>6.8265080000000005</v>
      </c>
      <c r="J76" s="14">
        <f t="shared" si="23"/>
        <v>17578.25</v>
      </c>
      <c r="K76" s="68">
        <f t="shared" si="24"/>
        <v>21466.560000000001</v>
      </c>
      <c r="M76" s="13">
        <v>3144.5973000000004</v>
      </c>
    </row>
    <row r="77" spans="1:15" x14ac:dyDescent="0.25">
      <c r="A77" s="67" t="s">
        <v>767</v>
      </c>
      <c r="B77" s="8" t="s">
        <v>69</v>
      </c>
      <c r="C77" s="18" t="s">
        <v>602</v>
      </c>
      <c r="D77" s="25" t="s">
        <v>1353</v>
      </c>
      <c r="E77" s="18" t="s">
        <v>29</v>
      </c>
      <c r="F77" s="13">
        <f t="shared" si="22"/>
        <v>1986.97</v>
      </c>
      <c r="G77" s="14">
        <v>112.13</v>
      </c>
      <c r="H77" s="8" t="s">
        <v>600</v>
      </c>
      <c r="I77" s="14">
        <f t="shared" ref="I77:I87" si="26">IF(H77=$I$2,G77*(1+BDI_01),(G77*(1+BDI_02)))</f>
        <v>136.933156</v>
      </c>
      <c r="J77" s="14">
        <f t="shared" si="23"/>
        <v>222798.94</v>
      </c>
      <c r="K77" s="68">
        <f t="shared" si="24"/>
        <v>272082.07</v>
      </c>
      <c r="M77" s="28">
        <v>1986.9780000000014</v>
      </c>
    </row>
    <row r="78" spans="1:15" x14ac:dyDescent="0.25">
      <c r="A78" s="67" t="s">
        <v>1196</v>
      </c>
      <c r="B78" s="8" t="s">
        <v>71</v>
      </c>
      <c r="C78" s="18" t="s">
        <v>602</v>
      </c>
      <c r="D78" s="25" t="s">
        <v>1354</v>
      </c>
      <c r="E78" s="18" t="s">
        <v>29</v>
      </c>
      <c r="F78" s="13">
        <f>TRUNC(M78,2)</f>
        <v>2426.87</v>
      </c>
      <c r="G78" s="14">
        <v>98.78</v>
      </c>
      <c r="H78" s="8" t="s">
        <v>600</v>
      </c>
      <c r="I78" s="14">
        <f t="shared" si="26"/>
        <v>120.63013600000001</v>
      </c>
      <c r="J78" s="14">
        <f>TRUNC(G78*F78,2)</f>
        <v>239726.21</v>
      </c>
      <c r="K78" s="68">
        <f>TRUNC(I78*F78,2)</f>
        <v>292753.65000000002</v>
      </c>
      <c r="M78" s="13">
        <v>2426.87</v>
      </c>
    </row>
    <row r="79" spans="1:15" x14ac:dyDescent="0.25">
      <c r="A79" s="67" t="s">
        <v>1197</v>
      </c>
      <c r="B79" s="8" t="s">
        <v>72</v>
      </c>
      <c r="C79" s="18" t="s">
        <v>602</v>
      </c>
      <c r="D79" s="25" t="s">
        <v>1355</v>
      </c>
      <c r="E79" s="18" t="s">
        <v>57</v>
      </c>
      <c r="F79" s="13">
        <f t="shared" si="22"/>
        <v>36765.82</v>
      </c>
      <c r="G79" s="14">
        <v>10.71</v>
      </c>
      <c r="H79" s="8" t="s">
        <v>600</v>
      </c>
      <c r="I79" s="14">
        <f t="shared" si="26"/>
        <v>13.079052000000003</v>
      </c>
      <c r="J79" s="14">
        <f t="shared" si="23"/>
        <v>393761.93</v>
      </c>
      <c r="K79" s="68">
        <f t="shared" si="24"/>
        <v>480862.07</v>
      </c>
      <c r="M79" s="13">
        <v>36765.82</v>
      </c>
    </row>
    <row r="80" spans="1:15" x14ac:dyDescent="0.25">
      <c r="A80" s="67" t="s">
        <v>1198</v>
      </c>
      <c r="B80" s="8" t="s">
        <v>73</v>
      </c>
      <c r="C80" s="18" t="s">
        <v>602</v>
      </c>
      <c r="D80" s="25" t="s">
        <v>1356</v>
      </c>
      <c r="E80" s="18" t="s">
        <v>57</v>
      </c>
      <c r="F80" s="13">
        <f t="shared" si="22"/>
        <v>4228.0600000000004</v>
      </c>
      <c r="G80" s="14">
        <v>11.02</v>
      </c>
      <c r="H80" s="8" t="s">
        <v>600</v>
      </c>
      <c r="I80" s="14">
        <f t="shared" si="26"/>
        <v>13.457624000000001</v>
      </c>
      <c r="J80" s="14">
        <f t="shared" si="23"/>
        <v>46593.22</v>
      </c>
      <c r="K80" s="68">
        <f t="shared" si="24"/>
        <v>56899.64</v>
      </c>
      <c r="M80" s="13">
        <v>4228.0693000000001</v>
      </c>
    </row>
    <row r="81" spans="1:15" ht="15" customHeight="1" x14ac:dyDescent="0.25">
      <c r="A81" s="67" t="s">
        <v>1199</v>
      </c>
      <c r="B81" s="8" t="s">
        <v>91</v>
      </c>
      <c r="C81" s="18" t="s">
        <v>602</v>
      </c>
      <c r="D81" s="25" t="s">
        <v>1357</v>
      </c>
      <c r="E81" s="18" t="s">
        <v>32</v>
      </c>
      <c r="F81" s="13">
        <f t="shared" si="22"/>
        <v>1392</v>
      </c>
      <c r="G81" s="14">
        <v>60.12</v>
      </c>
      <c r="H81" s="8" t="s">
        <v>600</v>
      </c>
      <c r="I81" s="14">
        <f t="shared" si="26"/>
        <v>73.418543999999997</v>
      </c>
      <c r="J81" s="14">
        <f t="shared" si="23"/>
        <v>83687.039999999994</v>
      </c>
      <c r="K81" s="68">
        <f t="shared" si="24"/>
        <v>102198.61</v>
      </c>
      <c r="M81" s="13">
        <v>1392</v>
      </c>
    </row>
    <row r="82" spans="1:15" ht="15" customHeight="1" x14ac:dyDescent="0.25">
      <c r="A82" s="67" t="s">
        <v>1200</v>
      </c>
      <c r="B82" s="8" t="s">
        <v>92</v>
      </c>
      <c r="C82" s="18" t="s">
        <v>602</v>
      </c>
      <c r="D82" s="25" t="s">
        <v>1358</v>
      </c>
      <c r="E82" s="18" t="s">
        <v>32</v>
      </c>
      <c r="F82" s="13">
        <f t="shared" si="22"/>
        <v>262.5</v>
      </c>
      <c r="G82" s="14">
        <v>101.56</v>
      </c>
      <c r="H82" s="8" t="s">
        <v>600</v>
      </c>
      <c r="I82" s="14">
        <f t="shared" ref="I82" si="27">IF(H82=$I$2,G82*(1+BDI_01),(G82*(1+BDI_02)))</f>
        <v>124.02507200000001</v>
      </c>
      <c r="J82" s="14">
        <f t="shared" si="23"/>
        <v>26659.5</v>
      </c>
      <c r="K82" s="68">
        <f t="shared" si="24"/>
        <v>32556.58</v>
      </c>
      <c r="M82" s="13">
        <v>262.5</v>
      </c>
    </row>
    <row r="83" spans="1:15" ht="15" customHeight="1" x14ac:dyDescent="0.25">
      <c r="A83" s="67" t="s">
        <v>1201</v>
      </c>
      <c r="B83" s="8" t="s">
        <v>93</v>
      </c>
      <c r="C83" s="18" t="s">
        <v>602</v>
      </c>
      <c r="D83" s="25" t="s">
        <v>1359</v>
      </c>
      <c r="E83" s="18" t="s">
        <v>32</v>
      </c>
      <c r="F83" s="13">
        <f t="shared" si="22"/>
        <v>210.87</v>
      </c>
      <c r="G83" s="14">
        <v>119.08</v>
      </c>
      <c r="H83" s="8" t="s">
        <v>600</v>
      </c>
      <c r="I83" s="14">
        <f t="shared" si="26"/>
        <v>145.42049600000001</v>
      </c>
      <c r="J83" s="14">
        <f t="shared" si="23"/>
        <v>25110.39</v>
      </c>
      <c r="K83" s="68">
        <f t="shared" si="24"/>
        <v>30664.81</v>
      </c>
      <c r="M83" s="13">
        <v>210.87</v>
      </c>
    </row>
    <row r="84" spans="1:15" ht="30" x14ac:dyDescent="0.25">
      <c r="A84" s="67" t="s">
        <v>1202</v>
      </c>
      <c r="B84" s="8" t="s">
        <v>77</v>
      </c>
      <c r="C84" s="18" t="s">
        <v>602</v>
      </c>
      <c r="D84" s="25" t="s">
        <v>1360</v>
      </c>
      <c r="E84" s="18" t="s">
        <v>34</v>
      </c>
      <c r="F84" s="13">
        <f t="shared" si="22"/>
        <v>595.46</v>
      </c>
      <c r="G84" s="14">
        <v>626.71</v>
      </c>
      <c r="H84" s="8" t="s">
        <v>600</v>
      </c>
      <c r="I84" s="14">
        <f t="shared" si="26"/>
        <v>765.33825200000013</v>
      </c>
      <c r="J84" s="14">
        <f t="shared" si="23"/>
        <v>373180.73</v>
      </c>
      <c r="K84" s="68">
        <f t="shared" si="24"/>
        <v>455728.31</v>
      </c>
      <c r="M84" s="13">
        <v>595.46</v>
      </c>
    </row>
    <row r="85" spans="1:15" x14ac:dyDescent="0.25">
      <c r="A85" s="67" t="s">
        <v>1203</v>
      </c>
      <c r="B85" s="8" t="s">
        <v>75</v>
      </c>
      <c r="C85" s="18" t="s">
        <v>602</v>
      </c>
      <c r="D85" s="25" t="s">
        <v>1361</v>
      </c>
      <c r="E85" s="18" t="s">
        <v>34</v>
      </c>
      <c r="F85" s="13">
        <f t="shared" si="22"/>
        <v>1451.04</v>
      </c>
      <c r="G85" s="14">
        <v>588.75</v>
      </c>
      <c r="H85" s="8" t="s">
        <v>600</v>
      </c>
      <c r="I85" s="14">
        <f t="shared" si="26"/>
        <v>718.98149999999998</v>
      </c>
      <c r="J85" s="14">
        <f t="shared" si="23"/>
        <v>854299.8</v>
      </c>
      <c r="K85" s="68">
        <f t="shared" si="24"/>
        <v>1043270.91</v>
      </c>
      <c r="M85" s="13">
        <v>1451.04</v>
      </c>
    </row>
    <row r="86" spans="1:15" ht="30" x14ac:dyDescent="0.25">
      <c r="A86" s="67" t="s">
        <v>1235</v>
      </c>
      <c r="B86" s="8" t="s">
        <v>81</v>
      </c>
      <c r="C86" s="18" t="s">
        <v>602</v>
      </c>
      <c r="D86" s="25" t="s">
        <v>1362</v>
      </c>
      <c r="E86" s="18" t="s">
        <v>34</v>
      </c>
      <c r="F86" s="245">
        <v>2418.9299999999998</v>
      </c>
      <c r="G86" s="14">
        <v>191.54</v>
      </c>
      <c r="H86" s="8" t="s">
        <v>600</v>
      </c>
      <c r="I86" s="14">
        <f t="shared" si="26"/>
        <v>233.908648</v>
      </c>
      <c r="J86" s="14">
        <f t="shared" si="23"/>
        <v>463321.85</v>
      </c>
      <c r="K86" s="68">
        <f t="shared" si="24"/>
        <v>565808.64000000001</v>
      </c>
      <c r="M86" s="13">
        <v>2046.5</v>
      </c>
    </row>
    <row r="87" spans="1:15" x14ac:dyDescent="0.25">
      <c r="A87" s="67" t="s">
        <v>1248</v>
      </c>
      <c r="B87" s="8" t="s">
        <v>121</v>
      </c>
      <c r="C87" s="18" t="s">
        <v>602</v>
      </c>
      <c r="D87" s="25" t="s">
        <v>1363</v>
      </c>
      <c r="E87" s="18" t="s">
        <v>34</v>
      </c>
      <c r="F87" s="13">
        <f t="shared" si="22"/>
        <v>37.82</v>
      </c>
      <c r="G87" s="14">
        <v>781.01</v>
      </c>
      <c r="H87" s="8" t="s">
        <v>600</v>
      </c>
      <c r="I87" s="14">
        <f t="shared" si="26"/>
        <v>953.76941199999999</v>
      </c>
      <c r="J87" s="14">
        <f t="shared" si="23"/>
        <v>29537.79</v>
      </c>
      <c r="K87" s="68">
        <f t="shared" si="24"/>
        <v>36071.550000000003</v>
      </c>
      <c r="M87" s="13">
        <v>37.82</v>
      </c>
    </row>
    <row r="88" spans="1:15" ht="30" x14ac:dyDescent="0.25">
      <c r="A88" s="228" t="s">
        <v>12164</v>
      </c>
      <c r="B88" s="223" t="s">
        <v>3207</v>
      </c>
      <c r="C88" s="220" t="s">
        <v>602</v>
      </c>
      <c r="D88" s="226" t="s">
        <v>12165</v>
      </c>
      <c r="E88" s="220" t="s">
        <v>28</v>
      </c>
      <c r="F88" s="221">
        <v>1</v>
      </c>
      <c r="G88" s="222">
        <v>41680.870000000003</v>
      </c>
      <c r="H88" s="223" t="s">
        <v>600</v>
      </c>
      <c r="I88" s="222">
        <f t="shared" ref="I88" si="28">IF(H88=$I$2,G88*(1+BDI_01),(G88*(1+BDI_02)))</f>
        <v>50900.678444000005</v>
      </c>
      <c r="J88" s="222">
        <f t="shared" si="23"/>
        <v>41680.870000000003</v>
      </c>
      <c r="K88" s="224">
        <f t="shared" si="24"/>
        <v>50900.67</v>
      </c>
      <c r="M88" s="13">
        <v>37.82</v>
      </c>
      <c r="O88" s="200"/>
    </row>
    <row r="89" spans="1:15" x14ac:dyDescent="0.25">
      <c r="A89" s="247"/>
      <c r="B89" s="218"/>
      <c r="C89" s="248"/>
      <c r="D89" s="219"/>
      <c r="E89" s="248"/>
      <c r="F89" s="249"/>
      <c r="G89" s="250"/>
      <c r="H89" s="218"/>
      <c r="I89" s="250"/>
      <c r="J89" s="250"/>
      <c r="K89" s="250"/>
      <c r="M89" s="13"/>
      <c r="O89" s="204"/>
    </row>
    <row r="90" spans="1:15" x14ac:dyDescent="0.25">
      <c r="A90" s="65">
        <v>5</v>
      </c>
      <c r="B90" s="17"/>
      <c r="C90" s="17"/>
      <c r="D90" s="24" t="s">
        <v>562</v>
      </c>
      <c r="E90" s="17"/>
      <c r="F90" s="11"/>
      <c r="G90" s="12"/>
      <c r="H90" s="17"/>
      <c r="I90" s="12"/>
      <c r="J90" s="12">
        <f>SUM(J91:J97)</f>
        <v>8628004.0699999984</v>
      </c>
      <c r="K90" s="12">
        <f>SUM(K91:K97)</f>
        <v>10536518.559999999</v>
      </c>
      <c r="M90" s="27"/>
    </row>
    <row r="91" spans="1:15" x14ac:dyDescent="0.25">
      <c r="A91" s="67" t="s">
        <v>768</v>
      </c>
      <c r="B91" s="8" t="s">
        <v>70</v>
      </c>
      <c r="C91" s="18" t="s">
        <v>602</v>
      </c>
      <c r="D91" s="25" t="s">
        <v>1364</v>
      </c>
      <c r="E91" s="18" t="s">
        <v>29</v>
      </c>
      <c r="F91" s="13">
        <f t="shared" ref="F91:F94" si="29">TRUNC(M91,2)</f>
        <v>14865.8</v>
      </c>
      <c r="G91" s="14">
        <v>268.73</v>
      </c>
      <c r="H91" s="8" t="s">
        <v>600</v>
      </c>
      <c r="I91" s="14">
        <f t="shared" ref="I91:I96" si="30">IF(H91=$I$2,G91*(1+BDI_01),(G91*(1+BDI_02)))</f>
        <v>328.17307600000004</v>
      </c>
      <c r="J91" s="14">
        <f t="shared" ref="J91:J96" si="31">TRUNC(G91*F91,2)</f>
        <v>3994886.43</v>
      </c>
      <c r="K91" s="68">
        <f t="shared" ref="K91:K96" si="32">TRUNC(I91*F91,2)</f>
        <v>4878555.3099999996</v>
      </c>
      <c r="M91" s="28">
        <v>14865.8</v>
      </c>
    </row>
    <row r="92" spans="1:15" x14ac:dyDescent="0.25">
      <c r="A92" s="67" t="s">
        <v>757</v>
      </c>
      <c r="B92" s="8" t="s">
        <v>72</v>
      </c>
      <c r="C92" s="18" t="s">
        <v>602</v>
      </c>
      <c r="D92" s="25" t="s">
        <v>1355</v>
      </c>
      <c r="E92" s="18" t="s">
        <v>57</v>
      </c>
      <c r="F92" s="13">
        <f t="shared" si="29"/>
        <v>220750</v>
      </c>
      <c r="G92" s="14">
        <v>10.71</v>
      </c>
      <c r="H92" s="8" t="s">
        <v>600</v>
      </c>
      <c r="I92" s="14">
        <f t="shared" si="30"/>
        <v>13.079052000000003</v>
      </c>
      <c r="J92" s="14">
        <f t="shared" si="31"/>
        <v>2364232.5</v>
      </c>
      <c r="K92" s="68">
        <f t="shared" si="32"/>
        <v>2887200.72</v>
      </c>
      <c r="M92" s="13">
        <v>220750</v>
      </c>
    </row>
    <row r="93" spans="1:15" x14ac:dyDescent="0.25">
      <c r="A93" s="67" t="s">
        <v>769</v>
      </c>
      <c r="B93" s="8" t="s">
        <v>73</v>
      </c>
      <c r="C93" s="18" t="s">
        <v>602</v>
      </c>
      <c r="D93" s="25" t="s">
        <v>1356</v>
      </c>
      <c r="E93" s="18" t="s">
        <v>57</v>
      </c>
      <c r="F93" s="13">
        <f t="shared" si="29"/>
        <v>54253.2</v>
      </c>
      <c r="G93" s="14">
        <v>11.02</v>
      </c>
      <c r="H93" s="8" t="s">
        <v>600</v>
      </c>
      <c r="I93" s="14">
        <f t="shared" si="30"/>
        <v>13.457624000000001</v>
      </c>
      <c r="J93" s="14">
        <f t="shared" si="31"/>
        <v>597870.26</v>
      </c>
      <c r="K93" s="68">
        <f t="shared" si="32"/>
        <v>730119.16</v>
      </c>
      <c r="M93" s="13">
        <v>54253.2</v>
      </c>
    </row>
    <row r="94" spans="1:15" x14ac:dyDescent="0.25">
      <c r="A94" s="67" t="s">
        <v>770</v>
      </c>
      <c r="B94" s="8" t="s">
        <v>76</v>
      </c>
      <c r="C94" s="18" t="s">
        <v>602</v>
      </c>
      <c r="D94" s="25" t="s">
        <v>1365</v>
      </c>
      <c r="E94" s="18" t="s">
        <v>34</v>
      </c>
      <c r="F94" s="13">
        <f t="shared" si="29"/>
        <v>2183.9499999999998</v>
      </c>
      <c r="G94" s="14">
        <v>614.36</v>
      </c>
      <c r="H94" s="8" t="s">
        <v>600</v>
      </c>
      <c r="I94" s="14">
        <f t="shared" si="30"/>
        <v>750.25643200000002</v>
      </c>
      <c r="J94" s="14">
        <f t="shared" si="31"/>
        <v>1341731.52</v>
      </c>
      <c r="K94" s="68">
        <f t="shared" si="32"/>
        <v>1638522.53</v>
      </c>
      <c r="M94" s="13">
        <v>2183.9499999999998</v>
      </c>
    </row>
    <row r="95" spans="1:15" ht="30" x14ac:dyDescent="0.25">
      <c r="A95" s="229" t="s">
        <v>771</v>
      </c>
      <c r="B95" s="230" t="s">
        <v>82</v>
      </c>
      <c r="C95" s="231" t="s">
        <v>602</v>
      </c>
      <c r="D95" s="232" t="s">
        <v>1366</v>
      </c>
      <c r="E95" s="231" t="s">
        <v>34</v>
      </c>
      <c r="F95" s="233"/>
      <c r="G95" s="234">
        <v>132.30000000000001</v>
      </c>
      <c r="H95" s="230" t="s">
        <v>600</v>
      </c>
      <c r="I95" s="234">
        <f t="shared" si="30"/>
        <v>161.56476000000004</v>
      </c>
      <c r="J95" s="234">
        <f t="shared" si="31"/>
        <v>0</v>
      </c>
      <c r="K95" s="235">
        <f t="shared" si="32"/>
        <v>0</v>
      </c>
      <c r="M95" s="13">
        <v>2183.9499999999998</v>
      </c>
    </row>
    <row r="96" spans="1:15" x14ac:dyDescent="0.25">
      <c r="A96" s="228" t="s">
        <v>12166</v>
      </c>
      <c r="B96" s="223" t="s">
        <v>2984</v>
      </c>
      <c r="C96" s="220" t="s">
        <v>602</v>
      </c>
      <c r="D96" s="226" t="s">
        <v>12167</v>
      </c>
      <c r="E96" s="220" t="s">
        <v>32</v>
      </c>
      <c r="F96" s="221">
        <v>160.5</v>
      </c>
      <c r="G96" s="222">
        <v>232.74</v>
      </c>
      <c r="H96" s="223" t="s">
        <v>600</v>
      </c>
      <c r="I96" s="222">
        <f t="shared" si="30"/>
        <v>284.22208800000004</v>
      </c>
      <c r="J96" s="222">
        <f t="shared" si="31"/>
        <v>37354.769999999997</v>
      </c>
      <c r="K96" s="224">
        <f t="shared" si="32"/>
        <v>45617.64</v>
      </c>
      <c r="M96" s="13"/>
      <c r="O96" s="200"/>
    </row>
    <row r="97" spans="1:16" ht="30" x14ac:dyDescent="0.25">
      <c r="A97" s="228" t="s">
        <v>12266</v>
      </c>
      <c r="B97" s="223" t="s">
        <v>83</v>
      </c>
      <c r="C97" s="220" t="s">
        <v>602</v>
      </c>
      <c r="D97" s="226" t="s">
        <v>1366</v>
      </c>
      <c r="E97" s="220" t="s">
        <v>34</v>
      </c>
      <c r="F97" s="221">
        <v>2183.9499999999998</v>
      </c>
      <c r="G97" s="222">
        <v>133.66999999999999</v>
      </c>
      <c r="H97" s="223" t="s">
        <v>600</v>
      </c>
      <c r="I97" s="222">
        <f t="shared" ref="I97" si="33">IF(H97=$I$2,G97*(1+BDI_01),(G97*(1+BDI_02)))</f>
        <v>163.23780399999998</v>
      </c>
      <c r="J97" s="222">
        <f t="shared" ref="J97" si="34">TRUNC(G97*F97,2)</f>
        <v>291928.59000000003</v>
      </c>
      <c r="K97" s="224">
        <f t="shared" ref="K97" si="35">TRUNC(I97*F97,2)</f>
        <v>356503.2</v>
      </c>
      <c r="M97" s="13"/>
      <c r="O97" s="204"/>
    </row>
    <row r="98" spans="1:16" x14ac:dyDescent="0.25">
      <c r="A98" s="65">
        <v>6</v>
      </c>
      <c r="B98" s="17"/>
      <c r="C98" s="17"/>
      <c r="D98" s="24" t="s">
        <v>563</v>
      </c>
      <c r="E98" s="17"/>
      <c r="F98" s="11"/>
      <c r="G98" s="12"/>
      <c r="H98" s="17"/>
      <c r="I98" s="12"/>
      <c r="J98" s="12">
        <f>SUM(J99:J106)</f>
        <v>1015573.4299999999</v>
      </c>
      <c r="K98" s="12">
        <f>SUM(K99:K106)</f>
        <v>1240218.26</v>
      </c>
      <c r="M98" s="27"/>
    </row>
    <row r="99" spans="1:16" ht="30" x14ac:dyDescent="0.25">
      <c r="A99" s="67" t="s">
        <v>758</v>
      </c>
      <c r="B99" s="8" t="s">
        <v>209</v>
      </c>
      <c r="C99" s="18" t="s">
        <v>602</v>
      </c>
      <c r="D99" s="25" t="s">
        <v>1367</v>
      </c>
      <c r="E99" s="18" t="s">
        <v>29</v>
      </c>
      <c r="F99" s="245">
        <v>3082.84</v>
      </c>
      <c r="G99" s="14">
        <v>19.920000000000002</v>
      </c>
      <c r="H99" s="8" t="s">
        <v>600</v>
      </c>
      <c r="I99" s="14">
        <f t="shared" ref="I99:I105" si="36">IF(H99=$I$2,G99*(1+BDI_01),(G99*(1+BDI_02)))</f>
        <v>24.326304000000004</v>
      </c>
      <c r="J99" s="14">
        <f t="shared" ref="J99:J105" si="37">TRUNC(G99*F99,2)</f>
        <v>61410.17</v>
      </c>
      <c r="K99" s="68">
        <f t="shared" ref="K99:K105" si="38">TRUNC(I99*F99,2)</f>
        <v>74994.100000000006</v>
      </c>
      <c r="M99" s="28">
        <v>2152.5326400000022</v>
      </c>
    </row>
    <row r="100" spans="1:16" ht="30" x14ac:dyDescent="0.25">
      <c r="A100" s="67" t="s">
        <v>772</v>
      </c>
      <c r="B100" s="8" t="s">
        <v>210</v>
      </c>
      <c r="C100" s="18" t="s">
        <v>602</v>
      </c>
      <c r="D100" s="25" t="s">
        <v>1368</v>
      </c>
      <c r="E100" s="18" t="s">
        <v>29</v>
      </c>
      <c r="F100" s="13">
        <f t="shared" ref="F100:F105" si="39">TRUNC(M100,2)</f>
        <v>4059.13</v>
      </c>
      <c r="G100" s="14">
        <v>15.31</v>
      </c>
      <c r="H100" s="8" t="s">
        <v>600</v>
      </c>
      <c r="I100" s="14">
        <f t="shared" si="36"/>
        <v>18.696572000000003</v>
      </c>
      <c r="J100" s="14">
        <f t="shared" si="37"/>
        <v>62145.279999999999</v>
      </c>
      <c r="K100" s="68">
        <f t="shared" si="38"/>
        <v>75891.81</v>
      </c>
      <c r="M100" s="13">
        <v>4059.1320000000001</v>
      </c>
    </row>
    <row r="101" spans="1:16" ht="30" x14ac:dyDescent="0.25">
      <c r="A101" s="229" t="s">
        <v>773</v>
      </c>
      <c r="B101" s="230" t="s">
        <v>208</v>
      </c>
      <c r="C101" s="231" t="s">
        <v>602</v>
      </c>
      <c r="D101" s="232" t="s">
        <v>1369</v>
      </c>
      <c r="E101" s="231" t="s">
        <v>29</v>
      </c>
      <c r="F101" s="233"/>
      <c r="G101" s="234">
        <v>88.03</v>
      </c>
      <c r="H101" s="230" t="s">
        <v>600</v>
      </c>
      <c r="I101" s="234">
        <f t="shared" si="36"/>
        <v>107.50223600000001</v>
      </c>
      <c r="J101" s="234">
        <f t="shared" si="37"/>
        <v>0</v>
      </c>
      <c r="K101" s="235">
        <f t="shared" si="38"/>
        <v>0</v>
      </c>
      <c r="M101" s="13">
        <v>6704.3879999999999</v>
      </c>
    </row>
    <row r="102" spans="1:16" x14ac:dyDescent="0.25">
      <c r="A102" s="67" t="s">
        <v>774</v>
      </c>
      <c r="B102" s="8" t="s">
        <v>211</v>
      </c>
      <c r="C102" s="18" t="s">
        <v>602</v>
      </c>
      <c r="D102" s="25" t="s">
        <v>1370</v>
      </c>
      <c r="E102" s="18" t="s">
        <v>29</v>
      </c>
      <c r="F102" s="13">
        <f t="shared" si="39"/>
        <v>6704.38</v>
      </c>
      <c r="G102" s="14">
        <v>9.4700000000000006</v>
      </c>
      <c r="H102" s="8" t="s">
        <v>600</v>
      </c>
      <c r="I102" s="14">
        <f t="shared" si="36"/>
        <v>11.564764000000002</v>
      </c>
      <c r="J102" s="14">
        <f t="shared" si="37"/>
        <v>63490.47</v>
      </c>
      <c r="K102" s="68">
        <f t="shared" si="38"/>
        <v>77534.570000000007</v>
      </c>
      <c r="M102" s="13">
        <v>6704.3879999999999</v>
      </c>
    </row>
    <row r="103" spans="1:16" ht="30" x14ac:dyDescent="0.25">
      <c r="A103" s="67" t="s">
        <v>775</v>
      </c>
      <c r="B103" s="8" t="s">
        <v>212</v>
      </c>
      <c r="C103" s="18" t="s">
        <v>602</v>
      </c>
      <c r="D103" s="25" t="s">
        <v>1371</v>
      </c>
      <c r="E103" s="18" t="s">
        <v>29</v>
      </c>
      <c r="F103" s="13">
        <f t="shared" si="39"/>
        <v>6704.38</v>
      </c>
      <c r="G103" s="14">
        <v>9.8800000000000008</v>
      </c>
      <c r="H103" s="8" t="s">
        <v>600</v>
      </c>
      <c r="I103" s="14">
        <f t="shared" si="36"/>
        <v>12.065456000000001</v>
      </c>
      <c r="J103" s="14">
        <f t="shared" si="37"/>
        <v>66239.27</v>
      </c>
      <c r="K103" s="68">
        <f t="shared" si="38"/>
        <v>80891.399999999994</v>
      </c>
      <c r="M103" s="13">
        <v>6704.3879999999999</v>
      </c>
    </row>
    <row r="104" spans="1:16" ht="30" x14ac:dyDescent="0.25">
      <c r="A104" s="67" t="s">
        <v>759</v>
      </c>
      <c r="B104" s="8" t="s">
        <v>217</v>
      </c>
      <c r="C104" s="18" t="s">
        <v>602</v>
      </c>
      <c r="D104" s="25" t="s">
        <v>1372</v>
      </c>
      <c r="E104" s="18" t="s">
        <v>29</v>
      </c>
      <c r="F104" s="13">
        <f t="shared" si="39"/>
        <v>2980</v>
      </c>
      <c r="G104" s="14">
        <v>34.630000000000003</v>
      </c>
      <c r="H104" s="8" t="s">
        <v>600</v>
      </c>
      <c r="I104" s="14">
        <f t="shared" si="36"/>
        <v>42.290156000000003</v>
      </c>
      <c r="J104" s="14">
        <f t="shared" si="37"/>
        <v>103197.4</v>
      </c>
      <c r="K104" s="68">
        <f t="shared" si="38"/>
        <v>126024.66</v>
      </c>
      <c r="M104" s="13">
        <v>2980</v>
      </c>
    </row>
    <row r="105" spans="1:16" ht="30" x14ac:dyDescent="0.25">
      <c r="A105" s="67" t="s">
        <v>776</v>
      </c>
      <c r="B105" s="8" t="s">
        <v>213</v>
      </c>
      <c r="C105" s="18" t="s">
        <v>602</v>
      </c>
      <c r="D105" s="25" t="s">
        <v>1373</v>
      </c>
      <c r="E105" s="18" t="s">
        <v>29</v>
      </c>
      <c r="F105" s="13">
        <f t="shared" si="39"/>
        <v>8380.48</v>
      </c>
      <c r="G105" s="14">
        <v>1.23</v>
      </c>
      <c r="H105" s="8" t="s">
        <v>600</v>
      </c>
      <c r="I105" s="14">
        <f t="shared" si="36"/>
        <v>1.502076</v>
      </c>
      <c r="J105" s="14">
        <f t="shared" si="37"/>
        <v>10307.99</v>
      </c>
      <c r="K105" s="68">
        <f t="shared" si="38"/>
        <v>12588.11</v>
      </c>
      <c r="M105" s="13">
        <v>8380.4850000000006</v>
      </c>
    </row>
    <row r="106" spans="1:16" ht="30" x14ac:dyDescent="0.25">
      <c r="A106" s="228" t="s">
        <v>12264</v>
      </c>
      <c r="B106" s="223" t="s">
        <v>5035</v>
      </c>
      <c r="C106" s="220" t="s">
        <v>602</v>
      </c>
      <c r="D106" s="226" t="s">
        <v>12265</v>
      </c>
      <c r="E106" s="220" t="s">
        <v>29</v>
      </c>
      <c r="F106" s="221">
        <v>6704.38</v>
      </c>
      <c r="G106" s="222">
        <v>96.77</v>
      </c>
      <c r="H106" s="223" t="s">
        <v>600</v>
      </c>
      <c r="I106" s="222">
        <f t="shared" ref="I106" si="40">IF(H106=$I$2,G106*(1+BDI_01),(G106*(1+BDI_02)))</f>
        <v>118.175524</v>
      </c>
      <c r="J106" s="222">
        <f t="shared" ref="J106" si="41">TRUNC(G106*F106,2)</f>
        <v>648782.85</v>
      </c>
      <c r="K106" s="224">
        <f t="shared" ref="K106" si="42">TRUNC(I106*F106,2)</f>
        <v>792293.61</v>
      </c>
      <c r="M106" s="13"/>
      <c r="O106" s="200"/>
    </row>
    <row r="107" spans="1:16" x14ac:dyDescent="0.25">
      <c r="A107" s="65">
        <v>7</v>
      </c>
      <c r="B107" s="17"/>
      <c r="C107" s="17"/>
      <c r="D107" s="24" t="s">
        <v>564</v>
      </c>
      <c r="E107" s="17"/>
      <c r="F107" s="11"/>
      <c r="G107" s="12"/>
      <c r="H107" s="17"/>
      <c r="I107" s="12"/>
      <c r="J107" s="12">
        <f>SUM(J108:J120)</f>
        <v>2597414.52</v>
      </c>
      <c r="K107" s="12">
        <f>SUM(K108:K120)</f>
        <v>3171962.63</v>
      </c>
      <c r="M107" s="27"/>
    </row>
    <row r="108" spans="1:16" ht="30" x14ac:dyDescent="0.25">
      <c r="A108" s="67" t="s">
        <v>849</v>
      </c>
      <c r="B108" s="8" t="s">
        <v>94</v>
      </c>
      <c r="C108" s="18" t="s">
        <v>602</v>
      </c>
      <c r="D108" s="25" t="s">
        <v>1374</v>
      </c>
      <c r="E108" s="18" t="s">
        <v>29</v>
      </c>
      <c r="F108" s="13">
        <f t="shared" ref="F108:F117" si="43">TRUNC(M108,2)</f>
        <v>510.9</v>
      </c>
      <c r="G108" s="14">
        <v>114.94</v>
      </c>
      <c r="H108" s="8" t="s">
        <v>600</v>
      </c>
      <c r="I108" s="14">
        <f t="shared" ref="I108:I117" si="44">IF(H108=$I$2,G108*(1+BDI_01),(G108*(1+BDI_02)))</f>
        <v>140.36472800000001</v>
      </c>
      <c r="J108" s="14">
        <f t="shared" ref="J108:J120" si="45">TRUNC(G108*F108,2)</f>
        <v>58722.84</v>
      </c>
      <c r="K108" s="68">
        <f t="shared" ref="K108:K120" si="46">TRUNC(I108*F108,2)</f>
        <v>71712.33</v>
      </c>
      <c r="M108" s="28">
        <v>510.9</v>
      </c>
      <c r="O108" s="9">
        <f>+F108/0.19</f>
        <v>2688.9473684210525</v>
      </c>
      <c r="P108" s="9">
        <f>+O108*(0.38+0.14)</f>
        <v>1398.2526315789473</v>
      </c>
    </row>
    <row r="109" spans="1:16" ht="30" x14ac:dyDescent="0.25">
      <c r="A109" s="67" t="s">
        <v>850</v>
      </c>
      <c r="B109" s="8" t="s">
        <v>95</v>
      </c>
      <c r="C109" s="18" t="s">
        <v>602</v>
      </c>
      <c r="D109" s="25" t="s">
        <v>1375</v>
      </c>
      <c r="E109" s="18" t="s">
        <v>29</v>
      </c>
      <c r="F109" s="13">
        <f t="shared" si="43"/>
        <v>561.53</v>
      </c>
      <c r="G109" s="14">
        <v>141.25</v>
      </c>
      <c r="H109" s="8" t="s">
        <v>600</v>
      </c>
      <c r="I109" s="14">
        <f t="shared" si="44"/>
        <v>172.49450000000002</v>
      </c>
      <c r="J109" s="14">
        <f t="shared" si="45"/>
        <v>79316.11</v>
      </c>
      <c r="K109" s="68">
        <f t="shared" si="46"/>
        <v>96860.83</v>
      </c>
      <c r="M109" s="13">
        <v>561.5390625</v>
      </c>
      <c r="O109" s="9">
        <f>+F109/0.19</f>
        <v>2955.4210526315787</v>
      </c>
      <c r="P109" s="9">
        <f>+O109*(0.38+0.19)</f>
        <v>1684.5900000000001</v>
      </c>
    </row>
    <row r="110" spans="1:16" ht="30" x14ac:dyDescent="0.25">
      <c r="A110" s="67" t="s">
        <v>851</v>
      </c>
      <c r="B110" s="8" t="s">
        <v>97</v>
      </c>
      <c r="C110" s="18" t="s">
        <v>602</v>
      </c>
      <c r="D110" s="25" t="s">
        <v>1376</v>
      </c>
      <c r="E110" s="18" t="s">
        <v>29</v>
      </c>
      <c r="F110" s="13">
        <f t="shared" si="43"/>
        <v>5087.2</v>
      </c>
      <c r="G110" s="14">
        <v>98.29</v>
      </c>
      <c r="H110" s="8" t="s">
        <v>600</v>
      </c>
      <c r="I110" s="14">
        <f t="shared" si="44"/>
        <v>120.03174800000001</v>
      </c>
      <c r="J110" s="14">
        <f t="shared" si="45"/>
        <v>500020.88</v>
      </c>
      <c r="K110" s="68">
        <f t="shared" si="46"/>
        <v>610625.5</v>
      </c>
      <c r="M110" s="13">
        <v>5087.2</v>
      </c>
    </row>
    <row r="111" spans="1:16" ht="30" x14ac:dyDescent="0.25">
      <c r="A111" s="67" t="s">
        <v>852</v>
      </c>
      <c r="B111" s="8" t="s">
        <v>98</v>
      </c>
      <c r="C111" s="18" t="s">
        <v>602</v>
      </c>
      <c r="D111" s="25" t="s">
        <v>1377</v>
      </c>
      <c r="E111" s="18" t="s">
        <v>29</v>
      </c>
      <c r="F111" s="13">
        <f t="shared" si="43"/>
        <v>5492.31</v>
      </c>
      <c r="G111" s="14">
        <v>117.19</v>
      </c>
      <c r="H111" s="8" t="s">
        <v>600</v>
      </c>
      <c r="I111" s="14">
        <f t="shared" si="44"/>
        <v>143.11242799999999</v>
      </c>
      <c r="J111" s="14">
        <f t="shared" si="45"/>
        <v>643643.80000000005</v>
      </c>
      <c r="K111" s="68">
        <f t="shared" si="46"/>
        <v>786017.81</v>
      </c>
      <c r="M111" s="13">
        <v>5492.3125</v>
      </c>
    </row>
    <row r="112" spans="1:16" x14ac:dyDescent="0.25">
      <c r="A112" s="67" t="s">
        <v>853</v>
      </c>
      <c r="B112" s="8" t="s">
        <v>102</v>
      </c>
      <c r="C112" s="18" t="s">
        <v>602</v>
      </c>
      <c r="D112" s="25" t="s">
        <v>1378</v>
      </c>
      <c r="E112" s="18" t="s">
        <v>34</v>
      </c>
      <c r="F112" s="13">
        <f t="shared" si="43"/>
        <v>66.900000000000006</v>
      </c>
      <c r="G112" s="14">
        <v>1916.13</v>
      </c>
      <c r="H112" s="8" t="s">
        <v>600</v>
      </c>
      <c r="I112" s="14">
        <f t="shared" si="44"/>
        <v>2339.9779560000002</v>
      </c>
      <c r="J112" s="14">
        <f t="shared" si="45"/>
        <v>128189.09</v>
      </c>
      <c r="K112" s="68">
        <f t="shared" si="46"/>
        <v>156544.51999999999</v>
      </c>
      <c r="M112" s="13">
        <v>66.909999999999854</v>
      </c>
    </row>
    <row r="113" spans="1:15" ht="30" x14ac:dyDescent="0.25">
      <c r="A113" s="229" t="s">
        <v>854</v>
      </c>
      <c r="B113" s="230">
        <v>102236</v>
      </c>
      <c r="C113" s="231" t="s">
        <v>1205</v>
      </c>
      <c r="D113" s="232" t="s">
        <v>1204</v>
      </c>
      <c r="E113" s="231" t="s">
        <v>29</v>
      </c>
      <c r="F113" s="233"/>
      <c r="G113" s="234">
        <v>527.07000000000005</v>
      </c>
      <c r="H113" s="230" t="s">
        <v>600</v>
      </c>
      <c r="I113" s="234">
        <f t="shared" si="44"/>
        <v>643.65788400000008</v>
      </c>
      <c r="J113" s="234">
        <f t="shared" si="45"/>
        <v>0</v>
      </c>
      <c r="K113" s="235">
        <f t="shared" si="46"/>
        <v>0</v>
      </c>
      <c r="M113" s="13">
        <v>181.23999999999998</v>
      </c>
    </row>
    <row r="114" spans="1:15" ht="30" x14ac:dyDescent="0.25">
      <c r="A114" s="229" t="s">
        <v>855</v>
      </c>
      <c r="B114" s="230" t="s">
        <v>107</v>
      </c>
      <c r="C114" s="231" t="s">
        <v>602</v>
      </c>
      <c r="D114" s="232" t="s">
        <v>1379</v>
      </c>
      <c r="E114" s="231" t="s">
        <v>29</v>
      </c>
      <c r="F114" s="233"/>
      <c r="G114" s="234">
        <v>158.63</v>
      </c>
      <c r="H114" s="230" t="s">
        <v>600</v>
      </c>
      <c r="I114" s="234">
        <f t="shared" si="44"/>
        <v>193.71895599999999</v>
      </c>
      <c r="J114" s="234">
        <f t="shared" si="45"/>
        <v>0</v>
      </c>
      <c r="K114" s="235">
        <f t="shared" si="46"/>
        <v>0</v>
      </c>
      <c r="M114" s="13">
        <v>2695.3874999999998</v>
      </c>
    </row>
    <row r="115" spans="1:15" x14ac:dyDescent="0.25">
      <c r="A115" s="67" t="s">
        <v>856</v>
      </c>
      <c r="B115" s="8" t="s">
        <v>199</v>
      </c>
      <c r="C115" s="18" t="s">
        <v>602</v>
      </c>
      <c r="D115" s="25" t="s">
        <v>1380</v>
      </c>
      <c r="E115" s="18" t="s">
        <v>29</v>
      </c>
      <c r="F115" s="13">
        <f t="shared" si="43"/>
        <v>2695.38</v>
      </c>
      <c r="G115" s="14">
        <v>35.729999999999997</v>
      </c>
      <c r="H115" s="8" t="s">
        <v>600</v>
      </c>
      <c r="I115" s="14">
        <f t="shared" si="44"/>
        <v>43.633476000000002</v>
      </c>
      <c r="J115" s="14">
        <f t="shared" si="45"/>
        <v>96305.919999999998</v>
      </c>
      <c r="K115" s="68">
        <f t="shared" si="46"/>
        <v>117608.79</v>
      </c>
      <c r="M115" s="13">
        <v>2695.3874999999998</v>
      </c>
    </row>
    <row r="116" spans="1:15" x14ac:dyDescent="0.25">
      <c r="A116" s="67" t="s">
        <v>857</v>
      </c>
      <c r="B116" s="8" t="s">
        <v>105</v>
      </c>
      <c r="C116" s="18" t="s">
        <v>602</v>
      </c>
      <c r="D116" s="25" t="s">
        <v>1381</v>
      </c>
      <c r="E116" s="18" t="s">
        <v>29</v>
      </c>
      <c r="F116" s="13">
        <f t="shared" si="43"/>
        <v>3.3</v>
      </c>
      <c r="G116" s="14">
        <v>1223.76</v>
      </c>
      <c r="H116" s="8" t="s">
        <v>600</v>
      </c>
      <c r="I116" s="14">
        <f t="shared" si="44"/>
        <v>1494.4557120000002</v>
      </c>
      <c r="J116" s="14">
        <f t="shared" si="45"/>
        <v>4038.4</v>
      </c>
      <c r="K116" s="68">
        <f t="shared" si="46"/>
        <v>4931.7</v>
      </c>
      <c r="M116" s="13">
        <v>3.3</v>
      </c>
    </row>
    <row r="117" spans="1:15" ht="45" x14ac:dyDescent="0.25">
      <c r="A117" s="67" t="s">
        <v>858</v>
      </c>
      <c r="B117" s="8" t="s">
        <v>106</v>
      </c>
      <c r="C117" s="18" t="s">
        <v>602</v>
      </c>
      <c r="D117" s="25" t="s">
        <v>1382</v>
      </c>
      <c r="E117" s="18" t="s">
        <v>29</v>
      </c>
      <c r="F117" s="13">
        <f t="shared" si="43"/>
        <v>247.73</v>
      </c>
      <c r="G117" s="14">
        <v>835.68</v>
      </c>
      <c r="H117" s="8" t="s">
        <v>600</v>
      </c>
      <c r="I117" s="14">
        <f t="shared" si="44"/>
        <v>1020.532416</v>
      </c>
      <c r="J117" s="14">
        <f t="shared" si="45"/>
        <v>207023</v>
      </c>
      <c r="K117" s="68">
        <f t="shared" si="46"/>
        <v>252816.49</v>
      </c>
      <c r="M117" s="13">
        <v>247.73000000000002</v>
      </c>
    </row>
    <row r="118" spans="1:15" ht="45" x14ac:dyDescent="0.25">
      <c r="A118" s="228" t="s">
        <v>12178</v>
      </c>
      <c r="B118" s="223" t="s">
        <v>3386</v>
      </c>
      <c r="C118" s="220" t="s">
        <v>602</v>
      </c>
      <c r="D118" s="226" t="s">
        <v>12179</v>
      </c>
      <c r="E118" s="220" t="s">
        <v>29</v>
      </c>
      <c r="F118" s="221">
        <v>2695.39</v>
      </c>
      <c r="G118" s="222">
        <v>253.84</v>
      </c>
      <c r="H118" s="223" t="s">
        <v>600</v>
      </c>
      <c r="I118" s="222">
        <f t="shared" ref="I118" si="47">IF(H118=$I$2,G118*(1+BDI_01),(G118*(1+BDI_02)))</f>
        <v>309.98940800000003</v>
      </c>
      <c r="J118" s="222">
        <f t="shared" si="45"/>
        <v>684197.79</v>
      </c>
      <c r="K118" s="224">
        <f t="shared" si="46"/>
        <v>835542.35</v>
      </c>
      <c r="M118" s="13">
        <v>247.73000000000002</v>
      </c>
      <c r="O118" s="200"/>
    </row>
    <row r="119" spans="1:15" ht="30" x14ac:dyDescent="0.25">
      <c r="A119" s="228" t="s">
        <v>12227</v>
      </c>
      <c r="B119" s="223" t="s">
        <v>3390</v>
      </c>
      <c r="C119" s="220" t="s">
        <v>602</v>
      </c>
      <c r="D119" s="226" t="s">
        <v>12228</v>
      </c>
      <c r="E119" s="220" t="s">
        <v>29</v>
      </c>
      <c r="F119" s="221">
        <v>190.9</v>
      </c>
      <c r="G119" s="222">
        <v>891.22</v>
      </c>
      <c r="H119" s="223" t="s">
        <v>600</v>
      </c>
      <c r="I119" s="222">
        <f t="shared" ref="I119" si="48">IF(H119=$I$2,G119*(1+BDI_01),(G119*(1+BDI_02)))</f>
        <v>1088.3578640000001</v>
      </c>
      <c r="J119" s="222">
        <f t="shared" si="45"/>
        <v>170133.89</v>
      </c>
      <c r="K119" s="224">
        <f t="shared" si="46"/>
        <v>207767.51</v>
      </c>
      <c r="M119" s="13"/>
      <c r="O119" s="200"/>
    </row>
    <row r="120" spans="1:15" ht="30" x14ac:dyDescent="0.25">
      <c r="A120" s="228" t="s">
        <v>12229</v>
      </c>
      <c r="B120" s="223" t="s">
        <v>4705</v>
      </c>
      <c r="C120" s="220" t="s">
        <v>602</v>
      </c>
      <c r="D120" s="226" t="s">
        <v>12230</v>
      </c>
      <c r="E120" s="220" t="s">
        <v>29</v>
      </c>
      <c r="F120" s="221">
        <v>24</v>
      </c>
      <c r="G120" s="222">
        <v>1075.95</v>
      </c>
      <c r="H120" s="223" t="s">
        <v>600</v>
      </c>
      <c r="I120" s="222">
        <f t="shared" ref="I120" si="49">IF(H120=$I$2,G120*(1+BDI_01),(G120*(1+BDI_02)))</f>
        <v>1313.9501400000001</v>
      </c>
      <c r="J120" s="222">
        <f t="shared" si="45"/>
        <v>25822.799999999999</v>
      </c>
      <c r="K120" s="224">
        <f t="shared" si="46"/>
        <v>31534.799999999999</v>
      </c>
      <c r="M120" s="13"/>
      <c r="O120" s="200"/>
    </row>
    <row r="121" spans="1:15" x14ac:dyDescent="0.25">
      <c r="A121" s="65">
        <v>8</v>
      </c>
      <c r="B121" s="17"/>
      <c r="C121" s="17"/>
      <c r="D121" s="24" t="s">
        <v>565</v>
      </c>
      <c r="E121" s="17"/>
      <c r="F121" s="11"/>
      <c r="G121" s="12"/>
      <c r="H121" s="17"/>
      <c r="I121" s="12"/>
      <c r="J121" s="12">
        <f>SUM(J122:J125)</f>
        <v>5889891.8700000001</v>
      </c>
      <c r="K121" s="12">
        <f>SUM(K122:K125)</f>
        <v>7192735.96</v>
      </c>
      <c r="M121" s="27"/>
    </row>
    <row r="122" spans="1:15" ht="30" x14ac:dyDescent="0.25">
      <c r="A122" s="67" t="s">
        <v>859</v>
      </c>
      <c r="B122" s="8" t="s">
        <v>110</v>
      </c>
      <c r="C122" s="18" t="s">
        <v>602</v>
      </c>
      <c r="D122" s="25" t="s">
        <v>1383</v>
      </c>
      <c r="E122" s="18" t="s">
        <v>57</v>
      </c>
      <c r="F122" s="13">
        <f t="shared" ref="F122:F123" si="50">TRUNC(M122,2)</f>
        <v>128500.77</v>
      </c>
      <c r="G122" s="14">
        <v>28.59</v>
      </c>
      <c r="H122" s="8" t="s">
        <v>600</v>
      </c>
      <c r="I122" s="14">
        <f>IF(H122=$I$2,G122*(1+BDI_01),(G122*(1+BDI_02)))</f>
        <v>34.914107999999999</v>
      </c>
      <c r="J122" s="14">
        <f t="shared" ref="J122:J125" si="51">TRUNC(G122*F122,2)</f>
        <v>3673837.01</v>
      </c>
      <c r="K122" s="68">
        <f t="shared" ref="K122:K125" si="52">TRUNC(I122*F122,2)</f>
        <v>4486489.76</v>
      </c>
      <c r="M122" s="28">
        <v>128500.76999999999</v>
      </c>
    </row>
    <row r="123" spans="1:15" ht="30" x14ac:dyDescent="0.25">
      <c r="A123" s="67" t="s">
        <v>860</v>
      </c>
      <c r="B123" s="8" t="s">
        <v>115</v>
      </c>
      <c r="C123" s="18" t="s">
        <v>602</v>
      </c>
      <c r="D123" s="25" t="s">
        <v>1384</v>
      </c>
      <c r="E123" s="18" t="s">
        <v>29</v>
      </c>
      <c r="F123" s="13">
        <f t="shared" si="50"/>
        <v>5586.99</v>
      </c>
      <c r="G123" s="14">
        <v>294.3</v>
      </c>
      <c r="H123" s="8" t="s">
        <v>600</v>
      </c>
      <c r="I123" s="14">
        <f>IF(H123=$I$2,G123*(1+BDI_01),(G123*(1+BDI_02)))</f>
        <v>359.39916000000005</v>
      </c>
      <c r="J123" s="14">
        <f t="shared" si="51"/>
        <v>1644251.15</v>
      </c>
      <c r="K123" s="68">
        <f t="shared" si="52"/>
        <v>2007959.51</v>
      </c>
      <c r="M123" s="13">
        <v>5586.99</v>
      </c>
    </row>
    <row r="124" spans="1:15" ht="30" x14ac:dyDescent="0.25">
      <c r="A124" s="228" t="s">
        <v>12174</v>
      </c>
      <c r="B124" s="223" t="s">
        <v>3544</v>
      </c>
      <c r="C124" s="220" t="s">
        <v>602</v>
      </c>
      <c r="D124" s="226" t="s">
        <v>12177</v>
      </c>
      <c r="E124" s="220" t="s">
        <v>32</v>
      </c>
      <c r="F124" s="221">
        <v>69.53</v>
      </c>
      <c r="G124" s="222">
        <v>73.569999999999993</v>
      </c>
      <c r="H124" s="223" t="s">
        <v>600</v>
      </c>
      <c r="I124" s="222">
        <f>IF(H124=$I$2,G124*(1+BDI_01),(G124*(1+BDI_02)))</f>
        <v>89.843683999999996</v>
      </c>
      <c r="J124" s="222">
        <f t="shared" si="51"/>
        <v>5115.32</v>
      </c>
      <c r="K124" s="224">
        <f t="shared" si="52"/>
        <v>6246.83</v>
      </c>
      <c r="M124" s="28">
        <v>128500.76999999999</v>
      </c>
      <c r="O124" s="200"/>
    </row>
    <row r="125" spans="1:15" x14ac:dyDescent="0.25">
      <c r="A125" s="228" t="s">
        <v>12175</v>
      </c>
      <c r="B125" s="223" t="s">
        <v>5128</v>
      </c>
      <c r="C125" s="220" t="s">
        <v>602</v>
      </c>
      <c r="D125" s="226" t="s">
        <v>12176</v>
      </c>
      <c r="E125" s="220" t="s">
        <v>57</v>
      </c>
      <c r="F125" s="221">
        <v>128500.77</v>
      </c>
      <c r="G125" s="222">
        <v>4.41</v>
      </c>
      <c r="H125" s="223" t="s">
        <v>600</v>
      </c>
      <c r="I125" s="222">
        <f>IF(H125=$I$2,G125*(1+BDI_01),(G125*(1+BDI_02)))</f>
        <v>5.3854920000000002</v>
      </c>
      <c r="J125" s="222">
        <f t="shared" si="51"/>
        <v>566688.39</v>
      </c>
      <c r="K125" s="224">
        <f t="shared" si="52"/>
        <v>692039.86</v>
      </c>
      <c r="M125" s="13">
        <v>5586.99</v>
      </c>
      <c r="O125" s="200"/>
    </row>
    <row r="126" spans="1:15" x14ac:dyDescent="0.25">
      <c r="A126" s="65">
        <v>9</v>
      </c>
      <c r="B126" s="17"/>
      <c r="C126" s="17"/>
      <c r="D126" s="24" t="s">
        <v>566</v>
      </c>
      <c r="E126" s="17"/>
      <c r="F126" s="11"/>
      <c r="G126" s="12"/>
      <c r="H126" s="17"/>
      <c r="I126" s="12"/>
      <c r="J126" s="12">
        <f>SUM(J127:J154)</f>
        <v>4240724.33</v>
      </c>
      <c r="K126" s="12">
        <f>SUM(K127:K154)</f>
        <v>5178772.5699999994</v>
      </c>
      <c r="M126" s="27"/>
    </row>
    <row r="127" spans="1:15" x14ac:dyDescent="0.25">
      <c r="A127" s="67" t="s">
        <v>861</v>
      </c>
      <c r="B127" s="8" t="s">
        <v>120</v>
      </c>
      <c r="C127" s="18" t="s">
        <v>602</v>
      </c>
      <c r="D127" s="25" t="s">
        <v>1385</v>
      </c>
      <c r="E127" s="18" t="s">
        <v>34</v>
      </c>
      <c r="F127" s="240">
        <f t="shared" ref="F127:F147" si="53">TRUNC(M127,2)</f>
        <v>516.80999999999995</v>
      </c>
      <c r="G127" s="14">
        <v>824.89</v>
      </c>
      <c r="H127" s="8" t="s">
        <v>600</v>
      </c>
      <c r="I127" s="14">
        <f t="shared" ref="I127:I148" si="54">IF(H127=$I$2,G127*(1+BDI_01),(G127*(1+BDI_02)))</f>
        <v>1007.355668</v>
      </c>
      <c r="J127" s="14">
        <f t="shared" ref="J127:J153" si="55">TRUNC(G127*F127,2)</f>
        <v>426311.4</v>
      </c>
      <c r="K127" s="68">
        <f t="shared" ref="K127:K153" si="56">TRUNC(I127*F127,2)</f>
        <v>520611.48</v>
      </c>
      <c r="M127" s="28">
        <v>516.81979999999999</v>
      </c>
    </row>
    <row r="128" spans="1:15" ht="30" x14ac:dyDescent="0.25">
      <c r="A128" s="67" t="s">
        <v>862</v>
      </c>
      <c r="B128" s="8" t="s">
        <v>122</v>
      </c>
      <c r="C128" s="18" t="s">
        <v>602</v>
      </c>
      <c r="D128" s="25" t="s">
        <v>1386</v>
      </c>
      <c r="E128" s="18" t="s">
        <v>29</v>
      </c>
      <c r="F128" s="13">
        <f t="shared" si="53"/>
        <v>7383.14</v>
      </c>
      <c r="G128" s="14">
        <v>36.69</v>
      </c>
      <c r="H128" s="8" t="s">
        <v>600</v>
      </c>
      <c r="I128" s="14">
        <f t="shared" si="54"/>
        <v>44.805827999999998</v>
      </c>
      <c r="J128" s="14">
        <f t="shared" si="55"/>
        <v>270887.40000000002</v>
      </c>
      <c r="K128" s="68">
        <f t="shared" si="56"/>
        <v>330807.7</v>
      </c>
      <c r="M128" s="13">
        <v>7383.1399999999994</v>
      </c>
    </row>
    <row r="129" spans="1:13" ht="60" x14ac:dyDescent="0.25">
      <c r="A129" s="229" t="s">
        <v>864</v>
      </c>
      <c r="B129" s="230" t="s">
        <v>136</v>
      </c>
      <c r="C129" s="231" t="s">
        <v>602</v>
      </c>
      <c r="D129" s="232" t="s">
        <v>1387</v>
      </c>
      <c r="E129" s="231" t="s">
        <v>29</v>
      </c>
      <c r="F129" s="233"/>
      <c r="G129" s="234">
        <v>204.96</v>
      </c>
      <c r="H129" s="230" t="s">
        <v>600</v>
      </c>
      <c r="I129" s="234">
        <f t="shared" si="54"/>
        <v>250.29715200000001</v>
      </c>
      <c r="J129" s="234">
        <f t="shared" si="55"/>
        <v>0</v>
      </c>
      <c r="K129" s="235">
        <f t="shared" si="56"/>
        <v>0</v>
      </c>
      <c r="M129" s="13">
        <v>2358.31</v>
      </c>
    </row>
    <row r="130" spans="1:13" ht="30" x14ac:dyDescent="0.25">
      <c r="A130" s="229" t="s">
        <v>844</v>
      </c>
      <c r="B130" s="230" t="s">
        <v>147</v>
      </c>
      <c r="C130" s="231" t="s">
        <v>602</v>
      </c>
      <c r="D130" s="232" t="s">
        <v>1388</v>
      </c>
      <c r="E130" s="231" t="s">
        <v>29</v>
      </c>
      <c r="F130" s="233"/>
      <c r="G130" s="234">
        <v>274.13</v>
      </c>
      <c r="H130" s="230" t="s">
        <v>600</v>
      </c>
      <c r="I130" s="234">
        <f t="shared" si="54"/>
        <v>334.76755600000001</v>
      </c>
      <c r="J130" s="234">
        <f t="shared" si="55"/>
        <v>0</v>
      </c>
      <c r="K130" s="235">
        <f t="shared" si="56"/>
        <v>0</v>
      </c>
      <c r="M130" s="13">
        <v>569.27</v>
      </c>
    </row>
    <row r="131" spans="1:13" ht="30" x14ac:dyDescent="0.25">
      <c r="A131" s="229" t="s">
        <v>865</v>
      </c>
      <c r="B131" s="230" t="s">
        <v>148</v>
      </c>
      <c r="C131" s="231" t="s">
        <v>602</v>
      </c>
      <c r="D131" s="232" t="s">
        <v>1389</v>
      </c>
      <c r="E131" s="231" t="s">
        <v>29</v>
      </c>
      <c r="F131" s="233"/>
      <c r="G131" s="234">
        <v>327.89</v>
      </c>
      <c r="H131" s="230" t="s">
        <v>600</v>
      </c>
      <c r="I131" s="234">
        <f t="shared" si="54"/>
        <v>400.41926799999999</v>
      </c>
      <c r="J131" s="234">
        <f t="shared" si="55"/>
        <v>0</v>
      </c>
      <c r="K131" s="235">
        <f t="shared" si="56"/>
        <v>0</v>
      </c>
      <c r="M131" s="13">
        <v>123.68</v>
      </c>
    </row>
    <row r="132" spans="1:13" x14ac:dyDescent="0.25">
      <c r="A132" s="67" t="s">
        <v>866</v>
      </c>
      <c r="B132" s="8" t="s">
        <v>128</v>
      </c>
      <c r="C132" s="18" t="s">
        <v>602</v>
      </c>
      <c r="D132" s="246" t="s">
        <v>1390</v>
      </c>
      <c r="E132" s="18" t="s">
        <v>29</v>
      </c>
      <c r="F132" s="13">
        <f t="shared" si="53"/>
        <v>2065.3200000000002</v>
      </c>
      <c r="G132" s="14">
        <v>265.76</v>
      </c>
      <c r="H132" s="8" t="s">
        <v>600</v>
      </c>
      <c r="I132" s="14">
        <f t="shared" ref="I132" si="57">IF(H132=$I$2,G132*(1+BDI_01),(G132*(1+BDI_02)))</f>
        <v>324.54611199999999</v>
      </c>
      <c r="J132" s="14">
        <f t="shared" si="55"/>
        <v>548879.43999999994</v>
      </c>
      <c r="K132" s="68">
        <f t="shared" si="56"/>
        <v>670291.56999999995</v>
      </c>
      <c r="M132" s="13">
        <v>2065.3200000000002</v>
      </c>
    </row>
    <row r="133" spans="1:13" ht="15" customHeight="1" x14ac:dyDescent="0.25">
      <c r="A133" s="67" t="s">
        <v>867</v>
      </c>
      <c r="B133" s="8" t="s">
        <v>126</v>
      </c>
      <c r="C133" s="18" t="s">
        <v>602</v>
      </c>
      <c r="D133" s="25" t="s">
        <v>1391</v>
      </c>
      <c r="E133" s="18" t="s">
        <v>29</v>
      </c>
      <c r="F133" s="13">
        <f t="shared" si="53"/>
        <v>1443.96</v>
      </c>
      <c r="G133" s="14">
        <v>60.96</v>
      </c>
      <c r="H133" s="8" t="s">
        <v>600</v>
      </c>
      <c r="I133" s="14">
        <f t="shared" si="54"/>
        <v>74.444352000000009</v>
      </c>
      <c r="J133" s="14">
        <f t="shared" si="55"/>
        <v>88023.8</v>
      </c>
      <c r="K133" s="68">
        <f t="shared" si="56"/>
        <v>107494.66</v>
      </c>
      <c r="M133" s="13">
        <v>1443.96</v>
      </c>
    </row>
    <row r="134" spans="1:13" ht="60" x14ac:dyDescent="0.25">
      <c r="A134" s="67" t="s">
        <v>868</v>
      </c>
      <c r="B134" s="8" t="s">
        <v>143</v>
      </c>
      <c r="C134" s="18" t="s">
        <v>602</v>
      </c>
      <c r="D134" s="25" t="s">
        <v>1392</v>
      </c>
      <c r="E134" s="18" t="s">
        <v>29</v>
      </c>
      <c r="F134" s="13">
        <f t="shared" si="53"/>
        <v>822.6</v>
      </c>
      <c r="G134" s="14">
        <v>154.04</v>
      </c>
      <c r="H134" s="8" t="s">
        <v>600</v>
      </c>
      <c r="I134" s="14">
        <f t="shared" si="54"/>
        <v>188.11364800000001</v>
      </c>
      <c r="J134" s="14">
        <f t="shared" si="55"/>
        <v>126713.3</v>
      </c>
      <c r="K134" s="68">
        <f t="shared" si="56"/>
        <v>154742.28</v>
      </c>
      <c r="M134" s="13">
        <v>822.6</v>
      </c>
    </row>
    <row r="135" spans="1:13" ht="30" x14ac:dyDescent="0.25">
      <c r="A135" s="67" t="s">
        <v>869</v>
      </c>
      <c r="B135" s="8" t="s">
        <v>190</v>
      </c>
      <c r="C135" s="18" t="s">
        <v>602</v>
      </c>
      <c r="D135" s="25" t="s">
        <v>1393</v>
      </c>
      <c r="E135" s="18" t="s">
        <v>29</v>
      </c>
      <c r="F135" s="13">
        <f t="shared" si="53"/>
        <v>44.14</v>
      </c>
      <c r="G135" s="14">
        <v>198.91</v>
      </c>
      <c r="H135" s="8" t="s">
        <v>600</v>
      </c>
      <c r="I135" s="14">
        <f t="shared" si="54"/>
        <v>242.90889200000001</v>
      </c>
      <c r="J135" s="14">
        <f t="shared" si="55"/>
        <v>8779.8799999999992</v>
      </c>
      <c r="K135" s="68">
        <f t="shared" si="56"/>
        <v>10721.99</v>
      </c>
      <c r="M135" s="13">
        <v>44.14</v>
      </c>
    </row>
    <row r="136" spans="1:13" ht="30" x14ac:dyDescent="0.25">
      <c r="A136" s="67" t="s">
        <v>870</v>
      </c>
      <c r="B136" s="8" t="s">
        <v>146</v>
      </c>
      <c r="C136" s="18" t="s">
        <v>602</v>
      </c>
      <c r="D136" s="246" t="s">
        <v>1394</v>
      </c>
      <c r="E136" s="18" t="s">
        <v>32</v>
      </c>
      <c r="F136" s="13">
        <f t="shared" si="53"/>
        <v>2546.1999999999998</v>
      </c>
      <c r="G136" s="14">
        <v>96.91</v>
      </c>
      <c r="H136" s="8" t="s">
        <v>600</v>
      </c>
      <c r="I136" s="14">
        <f t="shared" ref="I136" si="58">IF(H136=$I$2,G136*(1+BDI_01),(G136*(1+BDI_02)))</f>
        <v>118.346492</v>
      </c>
      <c r="J136" s="14">
        <f t="shared" si="55"/>
        <v>246752.24</v>
      </c>
      <c r="K136" s="68">
        <f t="shared" si="56"/>
        <v>301333.83</v>
      </c>
      <c r="M136" s="13">
        <v>2546.1999999999998</v>
      </c>
    </row>
    <row r="137" spans="1:13" ht="45" x14ac:dyDescent="0.25">
      <c r="A137" s="67" t="s">
        <v>871</v>
      </c>
      <c r="B137" s="8" t="s">
        <v>150</v>
      </c>
      <c r="C137" s="18" t="s">
        <v>602</v>
      </c>
      <c r="D137" s="25" t="s">
        <v>1395</v>
      </c>
      <c r="E137" s="18" t="s">
        <v>32</v>
      </c>
      <c r="F137" s="13">
        <f t="shared" si="53"/>
        <v>732.57</v>
      </c>
      <c r="G137" s="14">
        <v>60.19</v>
      </c>
      <c r="H137" s="8" t="s">
        <v>600</v>
      </c>
      <c r="I137" s="14">
        <f t="shared" si="54"/>
        <v>73.504028000000005</v>
      </c>
      <c r="J137" s="14">
        <f t="shared" si="55"/>
        <v>44093.38</v>
      </c>
      <c r="K137" s="68">
        <f t="shared" si="56"/>
        <v>53846.84</v>
      </c>
      <c r="M137" s="13">
        <v>732.57</v>
      </c>
    </row>
    <row r="138" spans="1:13" ht="45" x14ac:dyDescent="0.25">
      <c r="A138" s="67" t="s">
        <v>872</v>
      </c>
      <c r="B138" s="8" t="s">
        <v>135</v>
      </c>
      <c r="C138" s="18" t="s">
        <v>602</v>
      </c>
      <c r="D138" s="25" t="s">
        <v>1396</v>
      </c>
      <c r="E138" s="18" t="s">
        <v>32</v>
      </c>
      <c r="F138" s="13">
        <f t="shared" si="53"/>
        <v>51.55</v>
      </c>
      <c r="G138" s="14">
        <v>6.9</v>
      </c>
      <c r="H138" s="8" t="s">
        <v>600</v>
      </c>
      <c r="I138" s="14">
        <f t="shared" si="54"/>
        <v>8.4262800000000002</v>
      </c>
      <c r="J138" s="14">
        <f t="shared" si="55"/>
        <v>355.69</v>
      </c>
      <c r="K138" s="68">
        <f t="shared" si="56"/>
        <v>434.37</v>
      </c>
      <c r="M138" s="13">
        <v>51.55</v>
      </c>
    </row>
    <row r="139" spans="1:13" ht="60" x14ac:dyDescent="0.25">
      <c r="A139" s="229" t="s">
        <v>873</v>
      </c>
      <c r="B139" s="230" t="s">
        <v>137</v>
      </c>
      <c r="C139" s="231" t="s">
        <v>602</v>
      </c>
      <c r="D139" s="232" t="s">
        <v>1397</v>
      </c>
      <c r="E139" s="231" t="s">
        <v>32</v>
      </c>
      <c r="F139" s="233"/>
      <c r="G139" s="234">
        <v>40.86</v>
      </c>
      <c r="H139" s="230" t="s">
        <v>600</v>
      </c>
      <c r="I139" s="234">
        <f t="shared" si="54"/>
        <v>49.898232</v>
      </c>
      <c r="J139" s="234">
        <f t="shared" si="55"/>
        <v>0</v>
      </c>
      <c r="K139" s="235">
        <f t="shared" si="56"/>
        <v>0</v>
      </c>
      <c r="M139" s="13">
        <v>730.54</v>
      </c>
    </row>
    <row r="140" spans="1:13" ht="45" x14ac:dyDescent="0.25">
      <c r="A140" s="229" t="s">
        <v>874</v>
      </c>
      <c r="B140" s="230" t="s">
        <v>139</v>
      </c>
      <c r="C140" s="231" t="s">
        <v>602</v>
      </c>
      <c r="D140" s="232" t="s">
        <v>1398</v>
      </c>
      <c r="E140" s="231" t="s">
        <v>29</v>
      </c>
      <c r="F140" s="233"/>
      <c r="G140" s="234">
        <v>87.79</v>
      </c>
      <c r="H140" s="230" t="s">
        <v>600</v>
      </c>
      <c r="I140" s="234">
        <f t="shared" si="54"/>
        <v>107.20914800000001</v>
      </c>
      <c r="J140" s="234">
        <f t="shared" si="55"/>
        <v>0</v>
      </c>
      <c r="K140" s="235">
        <f t="shared" si="56"/>
        <v>0</v>
      </c>
      <c r="M140" s="13">
        <v>2417.5499999999993</v>
      </c>
    </row>
    <row r="141" spans="1:13" ht="45" x14ac:dyDescent="0.25">
      <c r="A141" s="67" t="s">
        <v>875</v>
      </c>
      <c r="B141" s="8" t="s">
        <v>201</v>
      </c>
      <c r="C141" s="18" t="s">
        <v>602</v>
      </c>
      <c r="D141" s="25" t="s">
        <v>1399</v>
      </c>
      <c r="E141" s="18" t="s">
        <v>29</v>
      </c>
      <c r="F141" s="13">
        <f t="shared" si="53"/>
        <v>133.88999999999999</v>
      </c>
      <c r="G141" s="14">
        <v>603.32000000000005</v>
      </c>
      <c r="H141" s="8" t="s">
        <v>600</v>
      </c>
      <c r="I141" s="14">
        <f t="shared" si="54"/>
        <v>736.77438400000005</v>
      </c>
      <c r="J141" s="14">
        <f t="shared" si="55"/>
        <v>80778.509999999995</v>
      </c>
      <c r="K141" s="68">
        <f t="shared" si="56"/>
        <v>98646.720000000001</v>
      </c>
      <c r="M141" s="13">
        <v>133.89000000000001</v>
      </c>
    </row>
    <row r="142" spans="1:13" ht="45" x14ac:dyDescent="0.25">
      <c r="A142" s="67" t="s">
        <v>876</v>
      </c>
      <c r="B142" s="8" t="s">
        <v>141</v>
      </c>
      <c r="C142" s="18" t="s">
        <v>602</v>
      </c>
      <c r="D142" s="25" t="s">
        <v>1400</v>
      </c>
      <c r="E142" s="18" t="s">
        <v>29</v>
      </c>
      <c r="F142" s="13">
        <f t="shared" si="53"/>
        <v>591.25</v>
      </c>
      <c r="G142" s="14">
        <v>379.97</v>
      </c>
      <c r="H142" s="8" t="s">
        <v>600</v>
      </c>
      <c r="I142" s="14">
        <f t="shared" si="54"/>
        <v>464.01936400000005</v>
      </c>
      <c r="J142" s="14">
        <f t="shared" si="55"/>
        <v>224657.26</v>
      </c>
      <c r="K142" s="68">
        <f t="shared" si="56"/>
        <v>274351.44</v>
      </c>
      <c r="M142" s="13">
        <v>591.25</v>
      </c>
    </row>
    <row r="143" spans="1:13" ht="30" x14ac:dyDescent="0.25">
      <c r="A143" s="67" t="s">
        <v>877</v>
      </c>
      <c r="B143" s="8" t="s">
        <v>131</v>
      </c>
      <c r="C143" s="18" t="s">
        <v>602</v>
      </c>
      <c r="D143" s="25" t="s">
        <v>1401</v>
      </c>
      <c r="E143" s="18" t="s">
        <v>32</v>
      </c>
      <c r="F143" s="13">
        <f t="shared" si="53"/>
        <v>307.92</v>
      </c>
      <c r="G143" s="14">
        <v>105.7</v>
      </c>
      <c r="H143" s="8" t="s">
        <v>600</v>
      </c>
      <c r="I143" s="14">
        <f t="shared" si="54"/>
        <v>129.08084000000002</v>
      </c>
      <c r="J143" s="14">
        <f t="shared" si="55"/>
        <v>32547.14</v>
      </c>
      <c r="K143" s="68">
        <f t="shared" si="56"/>
        <v>39746.57</v>
      </c>
      <c r="M143" s="13">
        <v>307.92599999999999</v>
      </c>
    </row>
    <row r="144" spans="1:13" ht="30" x14ac:dyDescent="0.25">
      <c r="A144" s="67" t="s">
        <v>878</v>
      </c>
      <c r="B144" s="8" t="s">
        <v>132</v>
      </c>
      <c r="C144" s="18" t="s">
        <v>602</v>
      </c>
      <c r="D144" s="25" t="s">
        <v>1402</v>
      </c>
      <c r="E144" s="18" t="s">
        <v>32</v>
      </c>
      <c r="F144" s="13">
        <f t="shared" si="53"/>
        <v>1690</v>
      </c>
      <c r="G144" s="14">
        <v>11.09</v>
      </c>
      <c r="H144" s="8" t="s">
        <v>600</v>
      </c>
      <c r="I144" s="14">
        <f t="shared" si="54"/>
        <v>13.543108</v>
      </c>
      <c r="J144" s="14">
        <f t="shared" si="55"/>
        <v>18742.099999999999</v>
      </c>
      <c r="K144" s="68">
        <f t="shared" si="56"/>
        <v>22887.85</v>
      </c>
      <c r="M144" s="13">
        <v>1690</v>
      </c>
    </row>
    <row r="145" spans="1:15" ht="30" x14ac:dyDescent="0.25">
      <c r="A145" s="67" t="s">
        <v>879</v>
      </c>
      <c r="B145" s="8" t="s">
        <v>133</v>
      </c>
      <c r="C145" s="18" t="s">
        <v>602</v>
      </c>
      <c r="D145" s="25" t="s">
        <v>1403</v>
      </c>
      <c r="E145" s="18" t="s">
        <v>29</v>
      </c>
      <c r="F145" s="13">
        <f t="shared" si="53"/>
        <v>2980</v>
      </c>
      <c r="G145" s="14">
        <v>213.18</v>
      </c>
      <c r="H145" s="8" t="s">
        <v>600</v>
      </c>
      <c r="I145" s="14">
        <f t="shared" si="54"/>
        <v>260.33541600000001</v>
      </c>
      <c r="J145" s="14">
        <f t="shared" si="55"/>
        <v>635276.4</v>
      </c>
      <c r="K145" s="68">
        <f t="shared" si="56"/>
        <v>775799.53</v>
      </c>
      <c r="M145" s="13">
        <v>2980</v>
      </c>
    </row>
    <row r="146" spans="1:15" ht="30" x14ac:dyDescent="0.25">
      <c r="A146" s="67" t="s">
        <v>1303</v>
      </c>
      <c r="B146" s="8" t="s">
        <v>144</v>
      </c>
      <c r="C146" s="18" t="s">
        <v>602</v>
      </c>
      <c r="D146" s="25" t="s">
        <v>1404</v>
      </c>
      <c r="E146" s="18" t="s">
        <v>32</v>
      </c>
      <c r="F146" s="13">
        <f t="shared" si="53"/>
        <v>198.9</v>
      </c>
      <c r="G146" s="14">
        <v>174.98</v>
      </c>
      <c r="H146" s="8" t="s">
        <v>600</v>
      </c>
      <c r="I146" s="14">
        <f t="shared" si="54"/>
        <v>213.685576</v>
      </c>
      <c r="J146" s="14">
        <f t="shared" si="55"/>
        <v>34803.519999999997</v>
      </c>
      <c r="K146" s="68">
        <f t="shared" si="56"/>
        <v>42502.06</v>
      </c>
      <c r="M146" s="13">
        <v>198.90000000000003</v>
      </c>
    </row>
    <row r="147" spans="1:15" ht="30" x14ac:dyDescent="0.25">
      <c r="A147" s="67" t="s">
        <v>1304</v>
      </c>
      <c r="B147" s="8" t="s">
        <v>145</v>
      </c>
      <c r="C147" s="18" t="s">
        <v>602</v>
      </c>
      <c r="D147" s="25" t="s">
        <v>1405</v>
      </c>
      <c r="E147" s="18" t="s">
        <v>32</v>
      </c>
      <c r="F147" s="13">
        <f t="shared" si="53"/>
        <v>82.38</v>
      </c>
      <c r="G147" s="14">
        <v>209.76</v>
      </c>
      <c r="H147" s="8" t="s">
        <v>600</v>
      </c>
      <c r="I147" s="14">
        <f t="shared" si="54"/>
        <v>256.15891199999999</v>
      </c>
      <c r="J147" s="14">
        <f t="shared" si="55"/>
        <v>17280.02</v>
      </c>
      <c r="K147" s="68">
        <f t="shared" si="56"/>
        <v>21102.37</v>
      </c>
      <c r="M147" s="13">
        <v>82.381818181818161</v>
      </c>
    </row>
    <row r="148" spans="1:15" ht="45" x14ac:dyDescent="0.25">
      <c r="A148" s="228" t="s">
        <v>12172</v>
      </c>
      <c r="B148" s="223" t="s">
        <v>3830</v>
      </c>
      <c r="C148" s="220" t="s">
        <v>602</v>
      </c>
      <c r="D148" s="226" t="s">
        <v>3831</v>
      </c>
      <c r="E148" s="220" t="s">
        <v>29</v>
      </c>
      <c r="F148" s="221">
        <v>2358.31</v>
      </c>
      <c r="G148" s="222">
        <v>248.52</v>
      </c>
      <c r="H148" s="223" t="s">
        <v>600</v>
      </c>
      <c r="I148" s="222">
        <f t="shared" si="54"/>
        <v>303.49262400000003</v>
      </c>
      <c r="J148" s="222">
        <f t="shared" ref="J148" si="59">TRUNC(G148*F148,2)</f>
        <v>586087.19999999995</v>
      </c>
      <c r="K148" s="224">
        <f t="shared" ref="K148" si="60">TRUNC(I148*F148,2)</f>
        <v>715729.69</v>
      </c>
      <c r="M148" s="13"/>
      <c r="O148" s="200"/>
    </row>
    <row r="149" spans="1:15" ht="45" x14ac:dyDescent="0.25">
      <c r="A149" s="228" t="s">
        <v>12185</v>
      </c>
      <c r="B149" s="223" t="s">
        <v>3832</v>
      </c>
      <c r="C149" s="220" t="s">
        <v>602</v>
      </c>
      <c r="D149" s="226" t="s">
        <v>3833</v>
      </c>
      <c r="E149" s="220" t="s">
        <v>32</v>
      </c>
      <c r="F149" s="221">
        <v>730.54</v>
      </c>
      <c r="G149" s="222">
        <v>48.73</v>
      </c>
      <c r="H149" s="223" t="s">
        <v>600</v>
      </c>
      <c r="I149" s="222">
        <f t="shared" ref="I149" si="61">IF(H149=$I$2,G149*(1+BDI_01),(G149*(1+BDI_02)))</f>
        <v>59.509076</v>
      </c>
      <c r="J149" s="222">
        <f t="shared" ref="J149" si="62">TRUNC(G149*F149,2)</f>
        <v>35599.21</v>
      </c>
      <c r="K149" s="224">
        <f t="shared" ref="K149" si="63">TRUNC(I149*F149,2)</f>
        <v>43473.760000000002</v>
      </c>
      <c r="M149" s="13"/>
      <c r="O149" s="200"/>
    </row>
    <row r="150" spans="1:15" ht="30" x14ac:dyDescent="0.25">
      <c r="A150" s="228" t="s">
        <v>12186</v>
      </c>
      <c r="B150" s="223" t="s">
        <v>3864</v>
      </c>
      <c r="C150" s="220" t="s">
        <v>602</v>
      </c>
      <c r="D150" s="226" t="s">
        <v>12173</v>
      </c>
      <c r="E150" s="220" t="s">
        <v>32</v>
      </c>
      <c r="F150" s="221">
        <v>88.8</v>
      </c>
      <c r="G150" s="222">
        <v>435.71</v>
      </c>
      <c r="H150" s="223" t="s">
        <v>600</v>
      </c>
      <c r="I150" s="222">
        <f t="shared" ref="I150" si="64">IF(H150=$I$2,G150*(1+BDI_01),(G150*(1+BDI_02)))</f>
        <v>532.08905200000004</v>
      </c>
      <c r="J150" s="222">
        <f t="shared" si="55"/>
        <v>38691.040000000001</v>
      </c>
      <c r="K150" s="224">
        <f t="shared" si="56"/>
        <v>47249.5</v>
      </c>
      <c r="M150" s="13">
        <v>82.381818181818161</v>
      </c>
      <c r="O150" s="200"/>
    </row>
    <row r="151" spans="1:15" ht="30" x14ac:dyDescent="0.25">
      <c r="A151" s="228" t="s">
        <v>12198</v>
      </c>
      <c r="B151" s="223" t="s">
        <v>3952</v>
      </c>
      <c r="C151" s="220" t="s">
        <v>602</v>
      </c>
      <c r="D151" s="226" t="s">
        <v>12187</v>
      </c>
      <c r="E151" s="220" t="s">
        <v>29</v>
      </c>
      <c r="F151" s="221">
        <v>569.27</v>
      </c>
      <c r="G151" s="222">
        <v>408.65</v>
      </c>
      <c r="H151" s="223" t="s">
        <v>600</v>
      </c>
      <c r="I151" s="222">
        <f t="shared" ref="I151:I153" si="65">IF(H151=$I$2,G151*(1+BDI_01),(G151*(1+BDI_02)))</f>
        <v>499.04338000000001</v>
      </c>
      <c r="J151" s="222">
        <f t="shared" si="55"/>
        <v>232632.18</v>
      </c>
      <c r="K151" s="224">
        <f t="shared" si="56"/>
        <v>284090.42</v>
      </c>
      <c r="M151" s="13"/>
      <c r="O151" s="200"/>
    </row>
    <row r="152" spans="1:15" ht="30" x14ac:dyDescent="0.25">
      <c r="A152" s="228" t="s">
        <v>12199</v>
      </c>
      <c r="B152" s="254" t="s">
        <v>12181</v>
      </c>
      <c r="C152" s="255" t="s">
        <v>1305</v>
      </c>
      <c r="D152" s="256" t="s">
        <v>12248</v>
      </c>
      <c r="E152" s="255" t="s">
        <v>29</v>
      </c>
      <c r="F152" s="257">
        <v>123.68</v>
      </c>
      <c r="G152" s="253">
        <v>490.72</v>
      </c>
      <c r="H152" s="223" t="s">
        <v>600</v>
      </c>
      <c r="I152" s="222">
        <f t="shared" ref="I152" si="66">IF(H152=$I$2,G152*(1+BDI_01),(G152*(1+BDI_02)))</f>
        <v>599.26726400000007</v>
      </c>
      <c r="J152" s="222">
        <f t="shared" si="55"/>
        <v>60692.24</v>
      </c>
      <c r="K152" s="224">
        <f t="shared" si="56"/>
        <v>74117.37</v>
      </c>
      <c r="M152" s="13"/>
      <c r="O152" s="200"/>
    </row>
    <row r="153" spans="1:15" ht="35.25" customHeight="1" x14ac:dyDescent="0.25">
      <c r="A153" s="228" t="s">
        <v>12246</v>
      </c>
      <c r="B153" s="223" t="s">
        <v>3710</v>
      </c>
      <c r="C153" s="220" t="s">
        <v>602</v>
      </c>
      <c r="D153" s="226" t="s">
        <v>12192</v>
      </c>
      <c r="E153" s="220" t="s">
        <v>29</v>
      </c>
      <c r="F153" s="221">
        <v>1569.13</v>
      </c>
      <c r="G153" s="222">
        <v>158.99</v>
      </c>
      <c r="H153" s="223" t="s">
        <v>600</v>
      </c>
      <c r="I153" s="222">
        <f t="shared" si="65"/>
        <v>194.15858800000001</v>
      </c>
      <c r="J153" s="222">
        <f t="shared" si="55"/>
        <v>249475.97</v>
      </c>
      <c r="K153" s="224">
        <f t="shared" si="56"/>
        <v>304660.06</v>
      </c>
      <c r="M153" s="13"/>
      <c r="O153" s="200" t="s">
        <v>12193</v>
      </c>
    </row>
    <row r="154" spans="1:15" ht="35.25" customHeight="1" x14ac:dyDescent="0.25">
      <c r="A154" s="228" t="s">
        <v>12267</v>
      </c>
      <c r="B154" s="223" t="s">
        <v>3841</v>
      </c>
      <c r="C154" s="220" t="s">
        <v>602</v>
      </c>
      <c r="D154" s="226" t="s">
        <v>3842</v>
      </c>
      <c r="E154" s="220" t="s">
        <v>29</v>
      </c>
      <c r="F154" s="221">
        <v>2417.5500000000002</v>
      </c>
      <c r="G154" s="222">
        <v>96.24</v>
      </c>
      <c r="H154" s="223" t="s">
        <v>600</v>
      </c>
      <c r="I154" s="222">
        <f t="shared" ref="I154" si="67">IF(H154=$I$2,G154*(1+BDI_01),(G154*(1+BDI_02)))</f>
        <v>117.528288</v>
      </c>
      <c r="J154" s="222">
        <f t="shared" ref="J154" si="68">TRUNC(G154*F154,2)</f>
        <v>232665.01</v>
      </c>
      <c r="K154" s="224">
        <f t="shared" ref="K154" si="69">TRUNC(I154*F154,2)</f>
        <v>284130.51</v>
      </c>
      <c r="M154" s="13"/>
      <c r="O154" s="200"/>
    </row>
    <row r="155" spans="1:15" x14ac:dyDescent="0.25">
      <c r="A155" s="65">
        <v>10</v>
      </c>
      <c r="B155" s="17"/>
      <c r="C155" s="17"/>
      <c r="D155" s="24" t="s">
        <v>567</v>
      </c>
      <c r="E155" s="17"/>
      <c r="F155" s="11"/>
      <c r="G155" s="12"/>
      <c r="H155" s="17"/>
      <c r="I155" s="12"/>
      <c r="J155" s="12">
        <f>SUM(J156:J160)</f>
        <v>1275578.21</v>
      </c>
      <c r="K155" s="12">
        <f>SUM(K156:K160)</f>
        <v>1557736.1</v>
      </c>
      <c r="M155" s="27"/>
    </row>
    <row r="156" spans="1:15" ht="30" x14ac:dyDescent="0.25">
      <c r="A156" s="67" t="s">
        <v>880</v>
      </c>
      <c r="B156" s="8" t="s">
        <v>151</v>
      </c>
      <c r="C156" s="18" t="s">
        <v>602</v>
      </c>
      <c r="D156" s="25" t="s">
        <v>1406</v>
      </c>
      <c r="E156" s="18" t="s">
        <v>29</v>
      </c>
      <c r="F156" s="13">
        <f t="shared" ref="F156:F158" si="70">TRUNC(M156,2)</f>
        <v>2900.91</v>
      </c>
      <c r="G156" s="14">
        <v>119.94</v>
      </c>
      <c r="H156" s="8" t="s">
        <v>600</v>
      </c>
      <c r="I156" s="14">
        <f>IF(H156=$I$2,G156*(1+BDI_01),(G156*(1+BDI_02)))</f>
        <v>146.47072800000001</v>
      </c>
      <c r="J156" s="14">
        <f t="shared" ref="J156:J160" si="71">TRUNC(G156*F156,2)</f>
        <v>347935.14</v>
      </c>
      <c r="K156" s="68">
        <f t="shared" ref="K156:K160" si="72">TRUNC(I156*F156,2)</f>
        <v>424898.39</v>
      </c>
      <c r="M156" s="28">
        <v>2900.9144152051454</v>
      </c>
    </row>
    <row r="157" spans="1:15" ht="30" x14ac:dyDescent="0.25">
      <c r="A157" s="67" t="s">
        <v>881</v>
      </c>
      <c r="B157" s="8" t="s">
        <v>152</v>
      </c>
      <c r="C157" s="18" t="s">
        <v>602</v>
      </c>
      <c r="D157" s="25" t="s">
        <v>1407</v>
      </c>
      <c r="E157" s="18" t="s">
        <v>29</v>
      </c>
      <c r="F157" s="13">
        <f t="shared" si="70"/>
        <v>665.33</v>
      </c>
      <c r="G157" s="14">
        <v>99.2</v>
      </c>
      <c r="H157" s="8" t="s">
        <v>600</v>
      </c>
      <c r="I157" s="14">
        <f>IF(H157=$I$2,G157*(1+BDI_01),(G157*(1+BDI_02)))</f>
        <v>121.14304000000001</v>
      </c>
      <c r="J157" s="14">
        <f t="shared" si="71"/>
        <v>66000.73</v>
      </c>
      <c r="K157" s="68">
        <f t="shared" si="72"/>
        <v>80600.09</v>
      </c>
      <c r="M157" s="13">
        <v>665.33292601466815</v>
      </c>
    </row>
    <row r="158" spans="1:15" x14ac:dyDescent="0.25">
      <c r="A158" s="67" t="s">
        <v>883</v>
      </c>
      <c r="B158" s="8" t="s">
        <v>154</v>
      </c>
      <c r="C158" s="18" t="s">
        <v>602</v>
      </c>
      <c r="D158" s="25" t="s">
        <v>1408</v>
      </c>
      <c r="E158" s="18" t="s">
        <v>29</v>
      </c>
      <c r="F158" s="13">
        <f t="shared" si="70"/>
        <v>1926.45</v>
      </c>
      <c r="G158" s="14">
        <v>170.36</v>
      </c>
      <c r="H158" s="8" t="s">
        <v>600</v>
      </c>
      <c r="I158" s="14">
        <f>IF(H158=$I$2,G158*(1+BDI_01),(G158*(1+BDI_02)))</f>
        <v>208.04363200000003</v>
      </c>
      <c r="J158" s="14">
        <f t="shared" si="71"/>
        <v>328190.02</v>
      </c>
      <c r="K158" s="68">
        <f t="shared" si="72"/>
        <v>400785.65</v>
      </c>
      <c r="M158" s="13">
        <v>1926.4519276583812</v>
      </c>
    </row>
    <row r="159" spans="1:15" x14ac:dyDescent="0.25">
      <c r="A159" s="229" t="s">
        <v>884</v>
      </c>
      <c r="B159" s="230" t="s">
        <v>153</v>
      </c>
      <c r="C159" s="231" t="s">
        <v>602</v>
      </c>
      <c r="D159" s="232" t="s">
        <v>1409</v>
      </c>
      <c r="E159" s="231" t="s">
        <v>29</v>
      </c>
      <c r="F159" s="233"/>
      <c r="G159" s="234">
        <v>114.71</v>
      </c>
      <c r="H159" s="230" t="s">
        <v>600</v>
      </c>
      <c r="I159" s="234">
        <f>IF(H159=$I$2,G159*(1+BDI_01),(G159*(1+BDI_02)))</f>
        <v>140.08385200000001</v>
      </c>
      <c r="J159" s="234">
        <f t="shared" si="71"/>
        <v>0</v>
      </c>
      <c r="K159" s="235">
        <f t="shared" si="72"/>
        <v>0</v>
      </c>
      <c r="M159" s="13">
        <v>607.30073112180582</v>
      </c>
    </row>
    <row r="160" spans="1:15" ht="30" x14ac:dyDescent="0.25">
      <c r="A160" s="228" t="s">
        <v>12188</v>
      </c>
      <c r="B160" s="223" t="s">
        <v>4071</v>
      </c>
      <c r="C160" s="220" t="s">
        <v>602</v>
      </c>
      <c r="D160" s="226" t="s">
        <v>12258</v>
      </c>
      <c r="E160" s="220" t="s">
        <v>29</v>
      </c>
      <c r="F160" s="221">
        <v>607.29999999999995</v>
      </c>
      <c r="G160" s="222">
        <v>878.4</v>
      </c>
      <c r="H160" s="223" t="s">
        <v>600</v>
      </c>
      <c r="I160" s="222">
        <f t="shared" ref="I160" si="73">IF(H160=$I$2,G160*(1+BDI_01),(G160*(1+BDI_02)))</f>
        <v>1072.70208</v>
      </c>
      <c r="J160" s="222">
        <f t="shared" si="71"/>
        <v>533452.31999999995</v>
      </c>
      <c r="K160" s="224">
        <f t="shared" si="72"/>
        <v>651451.97</v>
      </c>
      <c r="M160" s="13"/>
      <c r="O160" s="200"/>
    </row>
    <row r="161" spans="1:15" ht="28.5" x14ac:dyDescent="0.25">
      <c r="A161" s="65">
        <v>11</v>
      </c>
      <c r="B161" s="17"/>
      <c r="C161" s="17"/>
      <c r="D161" s="24" t="s">
        <v>568</v>
      </c>
      <c r="E161" s="17"/>
      <c r="F161" s="11"/>
      <c r="G161" s="12"/>
      <c r="H161" s="17"/>
      <c r="I161" s="12"/>
      <c r="J161" s="12">
        <f>SUM(J162:J213)</f>
        <v>4723676.3499999996</v>
      </c>
      <c r="K161" s="12">
        <f>SUM(K162:K213)</f>
        <v>5768553.4299999997</v>
      </c>
      <c r="M161" s="27"/>
    </row>
    <row r="162" spans="1:15" ht="30" x14ac:dyDescent="0.25">
      <c r="A162" s="67" t="s">
        <v>885</v>
      </c>
      <c r="B162" s="8" t="s">
        <v>156</v>
      </c>
      <c r="C162" s="18" t="s">
        <v>602</v>
      </c>
      <c r="D162" s="25" t="s">
        <v>1410</v>
      </c>
      <c r="E162" s="18" t="s">
        <v>15</v>
      </c>
      <c r="F162" s="13">
        <f t="shared" ref="F162:F202" si="74">TRUNC(M162,2)</f>
        <v>7</v>
      </c>
      <c r="G162" s="14">
        <v>2337.83</v>
      </c>
      <c r="H162" s="8" t="s">
        <v>600</v>
      </c>
      <c r="I162" s="14">
        <f t="shared" ref="I162:I202" si="75">IF(H162=$I$2,G162*(1+BDI_01),(G162*(1+BDI_02)))</f>
        <v>2854.9579960000001</v>
      </c>
      <c r="J162" s="14">
        <f t="shared" ref="J162:J213" si="76">TRUNC(G162*F162,2)</f>
        <v>16364.81</v>
      </c>
      <c r="K162" s="68">
        <f t="shared" ref="K162:K213" si="77">TRUNC(I162*F162,2)</f>
        <v>19984.7</v>
      </c>
      <c r="M162" s="28">
        <v>7</v>
      </c>
      <c r="O162" s="9">
        <f>+F162*(0.7+2*2.1)*0.3</f>
        <v>10.290000000000001</v>
      </c>
    </row>
    <row r="163" spans="1:15" ht="30" x14ac:dyDescent="0.25">
      <c r="A163" s="229" t="s">
        <v>882</v>
      </c>
      <c r="B163" s="230" t="s">
        <v>157</v>
      </c>
      <c r="C163" s="231" t="s">
        <v>602</v>
      </c>
      <c r="D163" s="232" t="s">
        <v>1411</v>
      </c>
      <c r="E163" s="231" t="s">
        <v>15</v>
      </c>
      <c r="F163" s="233"/>
      <c r="G163" s="234">
        <v>2499.4</v>
      </c>
      <c r="H163" s="230" t="s">
        <v>600</v>
      </c>
      <c r="I163" s="234">
        <f t="shared" si="75"/>
        <v>3052.2672800000005</v>
      </c>
      <c r="J163" s="234">
        <f t="shared" si="76"/>
        <v>0</v>
      </c>
      <c r="K163" s="235">
        <f t="shared" si="77"/>
        <v>0</v>
      </c>
      <c r="M163" s="28">
        <v>202</v>
      </c>
    </row>
    <row r="164" spans="1:15" ht="30" x14ac:dyDescent="0.25">
      <c r="A164" s="67" t="s">
        <v>886</v>
      </c>
      <c r="B164" s="8" t="s">
        <v>158</v>
      </c>
      <c r="C164" s="18" t="s">
        <v>602</v>
      </c>
      <c r="D164" s="25" t="s">
        <v>1412</v>
      </c>
      <c r="E164" s="18" t="s">
        <v>15</v>
      </c>
      <c r="F164" s="13">
        <f t="shared" si="74"/>
        <v>24</v>
      </c>
      <c r="G164" s="14">
        <v>2502.12</v>
      </c>
      <c r="H164" s="8" t="s">
        <v>600</v>
      </c>
      <c r="I164" s="14">
        <f t="shared" si="75"/>
        <v>3055.5889440000001</v>
      </c>
      <c r="J164" s="14">
        <f t="shared" si="76"/>
        <v>60050.879999999997</v>
      </c>
      <c r="K164" s="68">
        <f t="shared" si="77"/>
        <v>73334.13</v>
      </c>
      <c r="M164" s="13">
        <v>24</v>
      </c>
      <c r="O164" s="9">
        <f t="shared" ref="O164:O205" si="78">+F164*(0.7+2*2.1)*0.3</f>
        <v>35.28</v>
      </c>
    </row>
    <row r="165" spans="1:15" ht="30" x14ac:dyDescent="0.25">
      <c r="A165" s="67" t="s">
        <v>887</v>
      </c>
      <c r="B165" s="8" t="s">
        <v>159</v>
      </c>
      <c r="C165" s="18" t="s">
        <v>602</v>
      </c>
      <c r="D165" s="25" t="s">
        <v>1413</v>
      </c>
      <c r="E165" s="18" t="s">
        <v>15</v>
      </c>
      <c r="F165" s="13">
        <f t="shared" si="74"/>
        <v>9</v>
      </c>
      <c r="G165" s="14">
        <v>3379.64</v>
      </c>
      <c r="H165" s="8" t="s">
        <v>600</v>
      </c>
      <c r="I165" s="14">
        <f t="shared" si="75"/>
        <v>4127.2163680000003</v>
      </c>
      <c r="J165" s="14">
        <f t="shared" si="76"/>
        <v>30416.76</v>
      </c>
      <c r="K165" s="68">
        <f t="shared" si="77"/>
        <v>37144.94</v>
      </c>
      <c r="M165" s="13">
        <v>9</v>
      </c>
      <c r="O165" s="9">
        <f t="shared" si="78"/>
        <v>13.23</v>
      </c>
    </row>
    <row r="166" spans="1:15" x14ac:dyDescent="0.25">
      <c r="A166" s="67" t="s">
        <v>888</v>
      </c>
      <c r="B166" s="8" t="s">
        <v>160</v>
      </c>
      <c r="C166" s="18" t="s">
        <v>602</v>
      </c>
      <c r="D166" s="25" t="s">
        <v>1414</v>
      </c>
      <c r="E166" s="18" t="s">
        <v>29</v>
      </c>
      <c r="F166" s="13">
        <f t="shared" si="74"/>
        <v>58.59</v>
      </c>
      <c r="G166" s="14">
        <v>554.44000000000005</v>
      </c>
      <c r="H166" s="8" t="s">
        <v>600</v>
      </c>
      <c r="I166" s="14">
        <f t="shared" si="75"/>
        <v>677.08212800000013</v>
      </c>
      <c r="J166" s="14">
        <f t="shared" si="76"/>
        <v>32484.63</v>
      </c>
      <c r="K166" s="68">
        <f t="shared" si="77"/>
        <v>39670.239999999998</v>
      </c>
      <c r="M166" s="13">
        <v>58.589999999999996</v>
      </c>
      <c r="O166" s="9">
        <f t="shared" si="78"/>
        <v>86.12730000000002</v>
      </c>
    </row>
    <row r="167" spans="1:15" x14ac:dyDescent="0.25">
      <c r="A167" s="67" t="s">
        <v>889</v>
      </c>
      <c r="B167" s="8" t="s">
        <v>171</v>
      </c>
      <c r="C167" s="18" t="s">
        <v>602</v>
      </c>
      <c r="D167" s="25" t="s">
        <v>1415</v>
      </c>
      <c r="E167" s="18" t="s">
        <v>29</v>
      </c>
      <c r="F167" s="13">
        <f t="shared" si="74"/>
        <v>65.099999999999994</v>
      </c>
      <c r="G167" s="14">
        <v>1075.44</v>
      </c>
      <c r="H167" s="8" t="s">
        <v>600</v>
      </c>
      <c r="I167" s="14">
        <f t="shared" si="75"/>
        <v>1313.3273280000001</v>
      </c>
      <c r="J167" s="14">
        <f t="shared" si="76"/>
        <v>70011.14</v>
      </c>
      <c r="K167" s="68">
        <f t="shared" si="77"/>
        <v>85497.600000000006</v>
      </c>
      <c r="M167" s="13">
        <v>65.099999999999994</v>
      </c>
    </row>
    <row r="168" spans="1:15" x14ac:dyDescent="0.25">
      <c r="A168" s="67" t="s">
        <v>890</v>
      </c>
      <c r="B168" s="8" t="s">
        <v>603</v>
      </c>
      <c r="C168" s="18" t="s">
        <v>1305</v>
      </c>
      <c r="D168" s="25" t="s">
        <v>811</v>
      </c>
      <c r="E168" s="18" t="s">
        <v>15</v>
      </c>
      <c r="F168" s="13">
        <v>1</v>
      </c>
      <c r="G168" s="14">
        <v>4487.8999999999996</v>
      </c>
      <c r="H168" s="8" t="s">
        <v>600</v>
      </c>
      <c r="I168" s="14">
        <f t="shared" si="75"/>
        <v>5480.6234800000002</v>
      </c>
      <c r="J168" s="14">
        <f t="shared" si="76"/>
        <v>4487.8999999999996</v>
      </c>
      <c r="K168" s="68">
        <f t="shared" si="77"/>
        <v>5480.62</v>
      </c>
      <c r="M168" s="13">
        <v>1</v>
      </c>
      <c r="O168" s="9">
        <f t="shared" si="78"/>
        <v>1.47</v>
      </c>
    </row>
    <row r="169" spans="1:15" x14ac:dyDescent="0.25">
      <c r="A169" s="67" t="s">
        <v>891</v>
      </c>
      <c r="B169" s="8" t="s">
        <v>604</v>
      </c>
      <c r="C169" s="18" t="s">
        <v>1305</v>
      </c>
      <c r="D169" s="25" t="s">
        <v>812</v>
      </c>
      <c r="E169" s="18" t="s">
        <v>15</v>
      </c>
      <c r="F169" s="13">
        <v>3</v>
      </c>
      <c r="G169" s="14">
        <v>6209.9</v>
      </c>
      <c r="H169" s="8" t="s">
        <v>600</v>
      </c>
      <c r="I169" s="14">
        <f t="shared" si="75"/>
        <v>7583.52988</v>
      </c>
      <c r="J169" s="14">
        <f t="shared" si="76"/>
        <v>18629.7</v>
      </c>
      <c r="K169" s="68">
        <f t="shared" si="77"/>
        <v>22750.58</v>
      </c>
      <c r="M169" s="13">
        <v>3</v>
      </c>
      <c r="O169" s="9">
        <f t="shared" si="78"/>
        <v>4.41</v>
      </c>
    </row>
    <row r="170" spans="1:15" ht="30" x14ac:dyDescent="0.25">
      <c r="A170" s="67" t="s">
        <v>892</v>
      </c>
      <c r="B170" s="8" t="s">
        <v>181</v>
      </c>
      <c r="C170" s="18" t="s">
        <v>602</v>
      </c>
      <c r="D170" s="25" t="s">
        <v>1416</v>
      </c>
      <c r="E170" s="18" t="s">
        <v>35</v>
      </c>
      <c r="F170" s="13">
        <f t="shared" si="74"/>
        <v>197</v>
      </c>
      <c r="G170" s="14">
        <v>428.95</v>
      </c>
      <c r="H170" s="8" t="s">
        <v>600</v>
      </c>
      <c r="I170" s="14">
        <f t="shared" si="75"/>
        <v>523.83374000000003</v>
      </c>
      <c r="J170" s="14">
        <f t="shared" si="76"/>
        <v>84503.15</v>
      </c>
      <c r="K170" s="68">
        <f t="shared" si="77"/>
        <v>103195.24</v>
      </c>
      <c r="M170" s="13">
        <v>197</v>
      </c>
    </row>
    <row r="171" spans="1:15" ht="30" x14ac:dyDescent="0.25">
      <c r="A171" s="67" t="s">
        <v>893</v>
      </c>
      <c r="B171" s="8" t="s">
        <v>182</v>
      </c>
      <c r="C171" s="18" t="s">
        <v>602</v>
      </c>
      <c r="D171" s="25" t="s">
        <v>1417</v>
      </c>
      <c r="E171" s="18" t="s">
        <v>35</v>
      </c>
      <c r="F171" s="13">
        <f t="shared" si="74"/>
        <v>45</v>
      </c>
      <c r="G171" s="14">
        <v>803.66</v>
      </c>
      <c r="H171" s="8" t="s">
        <v>600</v>
      </c>
      <c r="I171" s="14">
        <f t="shared" si="75"/>
        <v>981.42959199999996</v>
      </c>
      <c r="J171" s="14">
        <f t="shared" si="76"/>
        <v>36164.699999999997</v>
      </c>
      <c r="K171" s="68">
        <f t="shared" si="77"/>
        <v>44164.33</v>
      </c>
      <c r="M171" s="13">
        <v>45</v>
      </c>
    </row>
    <row r="172" spans="1:15" ht="30" x14ac:dyDescent="0.25">
      <c r="A172" s="67" t="s">
        <v>79</v>
      </c>
      <c r="B172" s="8" t="s">
        <v>183</v>
      </c>
      <c r="C172" s="18" t="s">
        <v>602</v>
      </c>
      <c r="D172" s="25" t="s">
        <v>1418</v>
      </c>
      <c r="E172" s="18" t="s">
        <v>15</v>
      </c>
      <c r="F172" s="13">
        <f t="shared" si="74"/>
        <v>45</v>
      </c>
      <c r="G172" s="14">
        <v>337.36</v>
      </c>
      <c r="H172" s="8" t="s">
        <v>600</v>
      </c>
      <c r="I172" s="14">
        <f t="shared" si="75"/>
        <v>411.98403200000001</v>
      </c>
      <c r="J172" s="14">
        <f t="shared" si="76"/>
        <v>15181.2</v>
      </c>
      <c r="K172" s="68">
        <f t="shared" si="77"/>
        <v>18539.28</v>
      </c>
      <c r="M172" s="13">
        <v>45</v>
      </c>
    </row>
    <row r="173" spans="1:15" ht="30" x14ac:dyDescent="0.25">
      <c r="A173" s="67" t="s">
        <v>894</v>
      </c>
      <c r="B173" s="8" t="s">
        <v>186</v>
      </c>
      <c r="C173" s="18" t="s">
        <v>602</v>
      </c>
      <c r="D173" s="25" t="s">
        <v>1419</v>
      </c>
      <c r="E173" s="18" t="s">
        <v>15</v>
      </c>
      <c r="F173" s="13">
        <f t="shared" si="74"/>
        <v>861</v>
      </c>
      <c r="G173" s="14">
        <v>103.7</v>
      </c>
      <c r="H173" s="8" t="s">
        <v>600</v>
      </c>
      <c r="I173" s="14">
        <f t="shared" si="75"/>
        <v>126.63844000000002</v>
      </c>
      <c r="J173" s="14">
        <f t="shared" si="76"/>
        <v>89285.7</v>
      </c>
      <c r="K173" s="68">
        <f t="shared" si="77"/>
        <v>109035.69</v>
      </c>
      <c r="M173" s="13">
        <v>861</v>
      </c>
    </row>
    <row r="174" spans="1:15" ht="30" x14ac:dyDescent="0.25">
      <c r="A174" s="67" t="s">
        <v>895</v>
      </c>
      <c r="B174" s="8" t="s">
        <v>192</v>
      </c>
      <c r="C174" s="18" t="s">
        <v>602</v>
      </c>
      <c r="D174" s="25" t="s">
        <v>1420</v>
      </c>
      <c r="E174" s="18" t="s">
        <v>32</v>
      </c>
      <c r="F174" s="13">
        <f t="shared" si="74"/>
        <v>8.1</v>
      </c>
      <c r="G174" s="14">
        <v>559.36</v>
      </c>
      <c r="H174" s="8" t="s">
        <v>600</v>
      </c>
      <c r="I174" s="14">
        <f t="shared" si="75"/>
        <v>683.09043200000008</v>
      </c>
      <c r="J174" s="14">
        <f t="shared" si="76"/>
        <v>4530.8100000000004</v>
      </c>
      <c r="K174" s="68">
        <f t="shared" si="77"/>
        <v>5533.03</v>
      </c>
      <c r="M174" s="13">
        <v>8.1</v>
      </c>
    </row>
    <row r="175" spans="1:15" ht="30" x14ac:dyDescent="0.25">
      <c r="A175" s="67" t="s">
        <v>896</v>
      </c>
      <c r="B175" s="8" t="s">
        <v>185</v>
      </c>
      <c r="C175" s="18" t="s">
        <v>602</v>
      </c>
      <c r="D175" s="25" t="s">
        <v>1421</v>
      </c>
      <c r="E175" s="18" t="s">
        <v>35</v>
      </c>
      <c r="F175" s="13">
        <f t="shared" si="74"/>
        <v>9</v>
      </c>
      <c r="G175" s="14">
        <v>1108.83</v>
      </c>
      <c r="H175" s="8" t="s">
        <v>600</v>
      </c>
      <c r="I175" s="14">
        <f t="shared" si="75"/>
        <v>1354.103196</v>
      </c>
      <c r="J175" s="14">
        <f t="shared" si="76"/>
        <v>9979.4699999999993</v>
      </c>
      <c r="K175" s="68">
        <f t="shared" si="77"/>
        <v>12186.92</v>
      </c>
      <c r="M175" s="13">
        <v>9</v>
      </c>
    </row>
    <row r="176" spans="1:15" ht="30" x14ac:dyDescent="0.25">
      <c r="A176" s="67" t="s">
        <v>897</v>
      </c>
      <c r="B176" s="8" t="s">
        <v>161</v>
      </c>
      <c r="C176" s="18" t="s">
        <v>602</v>
      </c>
      <c r="D176" s="25" t="s">
        <v>1422</v>
      </c>
      <c r="E176" s="18" t="s">
        <v>29</v>
      </c>
      <c r="F176" s="13">
        <f t="shared" si="74"/>
        <v>12</v>
      </c>
      <c r="G176" s="14">
        <v>1914.48</v>
      </c>
      <c r="H176" s="8" t="s">
        <v>600</v>
      </c>
      <c r="I176" s="14">
        <f t="shared" si="75"/>
        <v>2337.9629760000003</v>
      </c>
      <c r="J176" s="14">
        <f t="shared" si="76"/>
        <v>22973.759999999998</v>
      </c>
      <c r="K176" s="68">
        <f t="shared" si="77"/>
        <v>28055.55</v>
      </c>
      <c r="M176" s="13">
        <v>12</v>
      </c>
    </row>
    <row r="177" spans="1:15" x14ac:dyDescent="0.25">
      <c r="A177" s="67" t="s">
        <v>80</v>
      </c>
      <c r="B177" s="8" t="s">
        <v>162</v>
      </c>
      <c r="C177" s="18" t="s">
        <v>602</v>
      </c>
      <c r="D177" s="25" t="s">
        <v>1423</v>
      </c>
      <c r="E177" s="18" t="s">
        <v>15</v>
      </c>
      <c r="F177" s="13">
        <f t="shared" si="74"/>
        <v>12</v>
      </c>
      <c r="G177" s="14">
        <v>324.22000000000003</v>
      </c>
      <c r="H177" s="8" t="s">
        <v>600</v>
      </c>
      <c r="I177" s="14">
        <f t="shared" si="75"/>
        <v>395.93746400000003</v>
      </c>
      <c r="J177" s="14">
        <f t="shared" si="76"/>
        <v>3890.64</v>
      </c>
      <c r="K177" s="68">
        <f t="shared" si="77"/>
        <v>4751.24</v>
      </c>
      <c r="M177" s="13">
        <v>12</v>
      </c>
    </row>
    <row r="178" spans="1:15" ht="30" x14ac:dyDescent="0.25">
      <c r="A178" s="67" t="s">
        <v>898</v>
      </c>
      <c r="B178" s="8" t="s">
        <v>164</v>
      </c>
      <c r="C178" s="18" t="s">
        <v>602</v>
      </c>
      <c r="D178" s="25" t="s">
        <v>1424</v>
      </c>
      <c r="E178" s="18" t="s">
        <v>29</v>
      </c>
      <c r="F178" s="13">
        <f t="shared" si="74"/>
        <v>31.5</v>
      </c>
      <c r="G178" s="14">
        <v>1089.79</v>
      </c>
      <c r="H178" s="8" t="s">
        <v>600</v>
      </c>
      <c r="I178" s="14">
        <f t="shared" si="75"/>
        <v>1330.8515480000001</v>
      </c>
      <c r="J178" s="14">
        <f t="shared" si="76"/>
        <v>34328.379999999997</v>
      </c>
      <c r="K178" s="68">
        <f t="shared" si="77"/>
        <v>41921.82</v>
      </c>
      <c r="M178" s="13">
        <v>31.5</v>
      </c>
      <c r="O178" s="9">
        <f t="shared" si="78"/>
        <v>46.305000000000007</v>
      </c>
    </row>
    <row r="179" spans="1:15" ht="30" x14ac:dyDescent="0.25">
      <c r="A179" s="67" t="s">
        <v>84</v>
      </c>
      <c r="B179" s="8" t="s">
        <v>184</v>
      </c>
      <c r="C179" s="18" t="s">
        <v>602</v>
      </c>
      <c r="D179" s="25" t="s">
        <v>1425</v>
      </c>
      <c r="E179" s="18" t="s">
        <v>15</v>
      </c>
      <c r="F179" s="13">
        <f t="shared" si="74"/>
        <v>8</v>
      </c>
      <c r="G179" s="14">
        <v>570.29</v>
      </c>
      <c r="H179" s="8" t="s">
        <v>600</v>
      </c>
      <c r="I179" s="14">
        <f t="shared" si="75"/>
        <v>696.43814799999996</v>
      </c>
      <c r="J179" s="14">
        <f t="shared" si="76"/>
        <v>4562.32</v>
      </c>
      <c r="K179" s="68">
        <f t="shared" si="77"/>
        <v>5571.5</v>
      </c>
      <c r="M179" s="13">
        <v>8</v>
      </c>
    </row>
    <row r="180" spans="1:15" x14ac:dyDescent="0.25">
      <c r="A180" s="67" t="s">
        <v>899</v>
      </c>
      <c r="B180" s="8" t="s">
        <v>172</v>
      </c>
      <c r="C180" s="18" t="s">
        <v>602</v>
      </c>
      <c r="D180" s="25" t="s">
        <v>1426</v>
      </c>
      <c r="E180" s="18" t="s">
        <v>29</v>
      </c>
      <c r="F180" s="13">
        <f t="shared" si="74"/>
        <v>10</v>
      </c>
      <c r="G180" s="14">
        <v>1169.71</v>
      </c>
      <c r="H180" s="8" t="s">
        <v>600</v>
      </c>
      <c r="I180" s="14">
        <f t="shared" si="75"/>
        <v>1428.4498520000002</v>
      </c>
      <c r="J180" s="14">
        <f t="shared" si="76"/>
        <v>11697.1</v>
      </c>
      <c r="K180" s="68">
        <f t="shared" si="77"/>
        <v>14284.49</v>
      </c>
      <c r="M180" s="13">
        <v>10</v>
      </c>
    </row>
    <row r="181" spans="1:15" ht="30" x14ac:dyDescent="0.25">
      <c r="A181" s="67" t="s">
        <v>88</v>
      </c>
      <c r="B181" s="8" t="s">
        <v>187</v>
      </c>
      <c r="C181" s="18" t="s">
        <v>602</v>
      </c>
      <c r="D181" s="25" t="s">
        <v>1427</v>
      </c>
      <c r="E181" s="18" t="s">
        <v>15</v>
      </c>
      <c r="F181" s="13">
        <f t="shared" si="74"/>
        <v>1</v>
      </c>
      <c r="G181" s="14">
        <v>13428.24</v>
      </c>
      <c r="H181" s="8" t="s">
        <v>600</v>
      </c>
      <c r="I181" s="14">
        <f t="shared" si="75"/>
        <v>16398.566687999999</v>
      </c>
      <c r="J181" s="14">
        <f t="shared" si="76"/>
        <v>13428.24</v>
      </c>
      <c r="K181" s="68">
        <f t="shared" si="77"/>
        <v>16398.560000000001</v>
      </c>
      <c r="M181" s="13">
        <v>1</v>
      </c>
    </row>
    <row r="182" spans="1:15" x14ac:dyDescent="0.25">
      <c r="A182" s="67" t="s">
        <v>900</v>
      </c>
      <c r="B182" s="8" t="s">
        <v>167</v>
      </c>
      <c r="C182" s="18" t="s">
        <v>602</v>
      </c>
      <c r="D182" s="25" t="s">
        <v>1428</v>
      </c>
      <c r="E182" s="18" t="s">
        <v>29</v>
      </c>
      <c r="F182" s="13">
        <f t="shared" si="74"/>
        <v>32.64</v>
      </c>
      <c r="G182" s="14">
        <v>1191.02</v>
      </c>
      <c r="H182" s="8" t="s">
        <v>600</v>
      </c>
      <c r="I182" s="14">
        <f t="shared" si="75"/>
        <v>1454.473624</v>
      </c>
      <c r="J182" s="14">
        <f t="shared" si="76"/>
        <v>38874.89</v>
      </c>
      <c r="K182" s="68">
        <f t="shared" si="77"/>
        <v>47474.01</v>
      </c>
      <c r="M182" s="13">
        <v>32.64</v>
      </c>
    </row>
    <row r="183" spans="1:15" x14ac:dyDescent="0.25">
      <c r="A183" s="67" t="s">
        <v>901</v>
      </c>
      <c r="B183" s="8" t="s">
        <v>168</v>
      </c>
      <c r="C183" s="18" t="s">
        <v>602</v>
      </c>
      <c r="D183" s="25" t="s">
        <v>1429</v>
      </c>
      <c r="E183" s="18" t="s">
        <v>29</v>
      </c>
      <c r="F183" s="13">
        <f t="shared" si="74"/>
        <v>43.46</v>
      </c>
      <c r="G183" s="14">
        <v>1499.98</v>
      </c>
      <c r="H183" s="8" t="s">
        <v>600</v>
      </c>
      <c r="I183" s="14">
        <f t="shared" si="75"/>
        <v>1831.7755760000002</v>
      </c>
      <c r="J183" s="14">
        <f t="shared" si="76"/>
        <v>65189.13</v>
      </c>
      <c r="K183" s="68">
        <f t="shared" si="77"/>
        <v>79608.960000000006</v>
      </c>
      <c r="M183" s="13">
        <v>43.463999999999999</v>
      </c>
    </row>
    <row r="184" spans="1:15" x14ac:dyDescent="0.25">
      <c r="A184" s="67" t="s">
        <v>902</v>
      </c>
      <c r="B184" s="8" t="s">
        <v>169</v>
      </c>
      <c r="C184" s="18" t="s">
        <v>602</v>
      </c>
      <c r="D184" s="25" t="s">
        <v>1430</v>
      </c>
      <c r="E184" s="18" t="s">
        <v>29</v>
      </c>
      <c r="F184" s="13">
        <f t="shared" si="74"/>
        <v>37.6</v>
      </c>
      <c r="G184" s="14">
        <v>1033.1600000000001</v>
      </c>
      <c r="H184" s="8" t="s">
        <v>600</v>
      </c>
      <c r="I184" s="14">
        <f t="shared" si="75"/>
        <v>1261.6949920000002</v>
      </c>
      <c r="J184" s="14">
        <f t="shared" si="76"/>
        <v>38846.81</v>
      </c>
      <c r="K184" s="68">
        <f t="shared" si="77"/>
        <v>47439.73</v>
      </c>
      <c r="M184" s="13">
        <v>37.607999999999997</v>
      </c>
    </row>
    <row r="185" spans="1:15" x14ac:dyDescent="0.25">
      <c r="A185" s="236" t="s">
        <v>903</v>
      </c>
      <c r="B185" s="237" t="s">
        <v>170</v>
      </c>
      <c r="C185" s="238" t="s">
        <v>602</v>
      </c>
      <c r="D185" s="246" t="s">
        <v>1431</v>
      </c>
      <c r="E185" s="238" t="s">
        <v>29</v>
      </c>
      <c r="F185" s="240">
        <f t="shared" si="74"/>
        <v>486.43</v>
      </c>
      <c r="G185" s="241">
        <v>1410.79</v>
      </c>
      <c r="H185" s="237" t="s">
        <v>600</v>
      </c>
      <c r="I185" s="241">
        <f t="shared" si="75"/>
        <v>1722.8567480000002</v>
      </c>
      <c r="J185" s="241">
        <f t="shared" si="76"/>
        <v>686250.57</v>
      </c>
      <c r="K185" s="242">
        <f t="shared" si="77"/>
        <v>838049.2</v>
      </c>
      <c r="M185" s="13">
        <v>486.43200000000002</v>
      </c>
    </row>
    <row r="186" spans="1:15" ht="30" x14ac:dyDescent="0.25">
      <c r="A186" s="67" t="s">
        <v>904</v>
      </c>
      <c r="B186" s="8" t="s">
        <v>155</v>
      </c>
      <c r="C186" s="18" t="s">
        <v>602</v>
      </c>
      <c r="D186" s="25" t="s">
        <v>1432</v>
      </c>
      <c r="E186" s="18" t="s">
        <v>29</v>
      </c>
      <c r="F186" s="13">
        <f t="shared" si="74"/>
        <v>257.39999999999998</v>
      </c>
      <c r="G186" s="14">
        <v>850.79</v>
      </c>
      <c r="H186" s="8" t="s">
        <v>600</v>
      </c>
      <c r="I186" s="14">
        <f t="shared" si="75"/>
        <v>1038.9847480000001</v>
      </c>
      <c r="J186" s="14">
        <f t="shared" si="76"/>
        <v>218993.34</v>
      </c>
      <c r="K186" s="68">
        <f t="shared" si="77"/>
        <v>267434.67</v>
      </c>
      <c r="M186" s="13">
        <v>257.39999999999998</v>
      </c>
    </row>
    <row r="187" spans="1:15" ht="30" x14ac:dyDescent="0.25">
      <c r="A187" s="67" t="s">
        <v>905</v>
      </c>
      <c r="B187" s="8" t="s">
        <v>174</v>
      </c>
      <c r="C187" s="18" t="s">
        <v>602</v>
      </c>
      <c r="D187" s="25" t="s">
        <v>1433</v>
      </c>
      <c r="E187" s="18" t="s">
        <v>29</v>
      </c>
      <c r="F187" s="13">
        <f t="shared" si="74"/>
        <v>3.6</v>
      </c>
      <c r="G187" s="14">
        <v>4098.3599999999997</v>
      </c>
      <c r="H187" s="8" t="s">
        <v>600</v>
      </c>
      <c r="I187" s="14">
        <f t="shared" si="75"/>
        <v>5004.9172319999998</v>
      </c>
      <c r="J187" s="14">
        <f t="shared" si="76"/>
        <v>14754.09</v>
      </c>
      <c r="K187" s="68">
        <f t="shared" si="77"/>
        <v>18017.7</v>
      </c>
      <c r="M187" s="13">
        <v>3.6</v>
      </c>
    </row>
    <row r="188" spans="1:15" x14ac:dyDescent="0.25">
      <c r="A188" s="67" t="s">
        <v>906</v>
      </c>
      <c r="B188" s="8" t="s">
        <v>163</v>
      </c>
      <c r="C188" s="18" t="s">
        <v>602</v>
      </c>
      <c r="D188" s="25" t="s">
        <v>1434</v>
      </c>
      <c r="E188" s="18" t="s">
        <v>29</v>
      </c>
      <c r="F188" s="13">
        <f t="shared" si="74"/>
        <v>5.76</v>
      </c>
      <c r="G188" s="14">
        <v>1093.94</v>
      </c>
      <c r="H188" s="8" t="s">
        <v>600</v>
      </c>
      <c r="I188" s="14">
        <f t="shared" si="75"/>
        <v>1335.9195280000001</v>
      </c>
      <c r="J188" s="14">
        <f t="shared" si="76"/>
        <v>6301.09</v>
      </c>
      <c r="K188" s="68">
        <f t="shared" si="77"/>
        <v>7694.89</v>
      </c>
      <c r="M188" s="13">
        <v>5.76</v>
      </c>
      <c r="O188" s="9">
        <v>5.76</v>
      </c>
    </row>
    <row r="189" spans="1:15" x14ac:dyDescent="0.25">
      <c r="A189" s="229" t="s">
        <v>907</v>
      </c>
      <c r="B189" s="230" t="s">
        <v>173</v>
      </c>
      <c r="C189" s="231" t="s">
        <v>602</v>
      </c>
      <c r="D189" s="232" t="s">
        <v>1435</v>
      </c>
      <c r="E189" s="231" t="s">
        <v>29</v>
      </c>
      <c r="F189" s="233"/>
      <c r="G189" s="234">
        <v>288.2</v>
      </c>
      <c r="H189" s="230" t="s">
        <v>600</v>
      </c>
      <c r="I189" s="234">
        <f t="shared" si="75"/>
        <v>351.94983999999999</v>
      </c>
      <c r="J189" s="234">
        <f t="shared" si="76"/>
        <v>0</v>
      </c>
      <c r="K189" s="235">
        <f t="shared" si="77"/>
        <v>0</v>
      </c>
      <c r="M189" s="13">
        <v>595.17599999999993</v>
      </c>
    </row>
    <row r="190" spans="1:15" ht="30" x14ac:dyDescent="0.25">
      <c r="A190" s="67" t="s">
        <v>908</v>
      </c>
      <c r="B190" s="8" t="s">
        <v>200</v>
      </c>
      <c r="C190" s="18" t="s">
        <v>602</v>
      </c>
      <c r="D190" s="25" t="s">
        <v>1436</v>
      </c>
      <c r="E190" s="18" t="s">
        <v>29</v>
      </c>
      <c r="F190" s="245">
        <v>486.43</v>
      </c>
      <c r="G190" s="14">
        <v>83.03</v>
      </c>
      <c r="H190" s="8" t="s">
        <v>600</v>
      </c>
      <c r="I190" s="14">
        <f t="shared" si="75"/>
        <v>101.396236</v>
      </c>
      <c r="J190" s="14">
        <f t="shared" si="76"/>
        <v>40388.28</v>
      </c>
      <c r="K190" s="68">
        <f t="shared" si="77"/>
        <v>49322.17</v>
      </c>
      <c r="M190" s="13">
        <v>595.17599999999993</v>
      </c>
    </row>
    <row r="191" spans="1:15" x14ac:dyDescent="0.25">
      <c r="A191" s="67" t="s">
        <v>909</v>
      </c>
      <c r="B191" s="8" t="s">
        <v>176</v>
      </c>
      <c r="C191" s="18" t="s">
        <v>602</v>
      </c>
      <c r="D191" s="25" t="s">
        <v>1437</v>
      </c>
      <c r="E191" s="18" t="s">
        <v>29</v>
      </c>
      <c r="F191" s="13">
        <f t="shared" si="74"/>
        <v>54.6</v>
      </c>
      <c r="G191" s="14">
        <v>970.83</v>
      </c>
      <c r="H191" s="8" t="s">
        <v>600</v>
      </c>
      <c r="I191" s="14">
        <f t="shared" si="75"/>
        <v>1185.5775960000001</v>
      </c>
      <c r="J191" s="14">
        <f t="shared" si="76"/>
        <v>53007.31</v>
      </c>
      <c r="K191" s="68">
        <f t="shared" si="77"/>
        <v>64732.53</v>
      </c>
      <c r="M191" s="13">
        <v>54.6</v>
      </c>
    </row>
    <row r="192" spans="1:15" ht="30" x14ac:dyDescent="0.25">
      <c r="A192" s="67" t="s">
        <v>910</v>
      </c>
      <c r="B192" s="8" t="s">
        <v>166</v>
      </c>
      <c r="C192" s="18" t="s">
        <v>602</v>
      </c>
      <c r="D192" s="25" t="s">
        <v>1438</v>
      </c>
      <c r="E192" s="18" t="s">
        <v>32</v>
      </c>
      <c r="F192" s="13">
        <f t="shared" si="74"/>
        <v>217.9</v>
      </c>
      <c r="G192" s="14">
        <v>755.84</v>
      </c>
      <c r="H192" s="8" t="s">
        <v>600</v>
      </c>
      <c r="I192" s="14">
        <f t="shared" si="75"/>
        <v>923.03180800000007</v>
      </c>
      <c r="J192" s="14">
        <f t="shared" si="76"/>
        <v>164697.53</v>
      </c>
      <c r="K192" s="68">
        <f t="shared" si="77"/>
        <v>201128.63</v>
      </c>
      <c r="M192" s="13">
        <v>217.9</v>
      </c>
    </row>
    <row r="193" spans="1:15" ht="30" x14ac:dyDescent="0.25">
      <c r="A193" s="67" t="s">
        <v>911</v>
      </c>
      <c r="B193" s="8" t="s">
        <v>177</v>
      </c>
      <c r="C193" s="18" t="s">
        <v>602</v>
      </c>
      <c r="D193" s="25" t="s">
        <v>1439</v>
      </c>
      <c r="E193" s="18" t="s">
        <v>32</v>
      </c>
      <c r="F193" s="13">
        <f t="shared" si="74"/>
        <v>214.24</v>
      </c>
      <c r="G193" s="14">
        <v>345.23</v>
      </c>
      <c r="H193" s="8" t="s">
        <v>600</v>
      </c>
      <c r="I193" s="14">
        <f t="shared" si="75"/>
        <v>421.59487600000006</v>
      </c>
      <c r="J193" s="14">
        <f t="shared" si="76"/>
        <v>73962.070000000007</v>
      </c>
      <c r="K193" s="68">
        <f t="shared" si="77"/>
        <v>90322.48</v>
      </c>
      <c r="M193" s="13">
        <v>214.24</v>
      </c>
    </row>
    <row r="194" spans="1:15" x14ac:dyDescent="0.25">
      <c r="A194" s="229" t="s">
        <v>912</v>
      </c>
      <c r="B194" s="230" t="s">
        <v>175</v>
      </c>
      <c r="C194" s="231" t="s">
        <v>602</v>
      </c>
      <c r="D194" s="232" t="s">
        <v>1440</v>
      </c>
      <c r="E194" s="231" t="s">
        <v>29</v>
      </c>
      <c r="F194" s="233"/>
      <c r="G194" s="234">
        <v>1253.0999999999999</v>
      </c>
      <c r="H194" s="230" t="s">
        <v>600</v>
      </c>
      <c r="I194" s="234">
        <f>IF(H194=$I$2,G194*(1+BDI_01),(G194*(1+BDI_02)))</f>
        <v>1530.2857199999999</v>
      </c>
      <c r="J194" s="234">
        <f t="shared" si="76"/>
        <v>0</v>
      </c>
      <c r="K194" s="235">
        <f t="shared" si="77"/>
        <v>0</v>
      </c>
      <c r="M194" s="13">
        <v>581.38</v>
      </c>
    </row>
    <row r="195" spans="1:15" ht="30" x14ac:dyDescent="0.25">
      <c r="A195" s="67" t="s">
        <v>913</v>
      </c>
      <c r="B195" s="8" t="s">
        <v>118</v>
      </c>
      <c r="C195" s="18" t="s">
        <v>602</v>
      </c>
      <c r="D195" s="25" t="s">
        <v>1441</v>
      </c>
      <c r="E195" s="18" t="s">
        <v>32</v>
      </c>
      <c r="F195" s="13">
        <f t="shared" si="74"/>
        <v>493.68</v>
      </c>
      <c r="G195" s="14">
        <v>161.25</v>
      </c>
      <c r="H195" s="8" t="s">
        <v>600</v>
      </c>
      <c r="I195" s="14">
        <f>IF(H195=$I$2,G195*(1+BDI_01),(G195*(1+BDI_02)))</f>
        <v>196.91850000000002</v>
      </c>
      <c r="J195" s="14">
        <f t="shared" si="76"/>
        <v>79605.899999999994</v>
      </c>
      <c r="K195" s="68">
        <f t="shared" si="77"/>
        <v>97214.720000000001</v>
      </c>
      <c r="M195" s="13">
        <v>493.67999999999995</v>
      </c>
      <c r="O195" s="9">
        <f>+F195*0.5</f>
        <v>246.84</v>
      </c>
    </row>
    <row r="196" spans="1:15" ht="30" x14ac:dyDescent="0.25">
      <c r="A196" s="67" t="s">
        <v>914</v>
      </c>
      <c r="B196" s="8" t="s">
        <v>119</v>
      </c>
      <c r="C196" s="18" t="s">
        <v>602</v>
      </c>
      <c r="D196" s="25" t="s">
        <v>1442</v>
      </c>
      <c r="E196" s="18" t="s">
        <v>32</v>
      </c>
      <c r="F196" s="13">
        <f t="shared" si="74"/>
        <v>329.12</v>
      </c>
      <c r="G196" s="14">
        <v>243.75</v>
      </c>
      <c r="H196" s="8" t="s">
        <v>600</v>
      </c>
      <c r="I196" s="14">
        <f>IF(H196=$I$2,G196*(1+BDI_01),(G196*(1+BDI_02)))</f>
        <v>297.66750000000002</v>
      </c>
      <c r="J196" s="14">
        <f t="shared" si="76"/>
        <v>80223</v>
      </c>
      <c r="K196" s="68">
        <f t="shared" si="77"/>
        <v>97968.320000000007</v>
      </c>
      <c r="M196" s="13">
        <v>329.12</v>
      </c>
      <c r="O196" s="9">
        <f>+F196*1</f>
        <v>329.12</v>
      </c>
    </row>
    <row r="197" spans="1:15" ht="30" x14ac:dyDescent="0.25">
      <c r="A197" s="67" t="s">
        <v>915</v>
      </c>
      <c r="B197" s="8" t="s">
        <v>180</v>
      </c>
      <c r="C197" s="18" t="s">
        <v>602</v>
      </c>
      <c r="D197" s="25" t="s">
        <v>1443</v>
      </c>
      <c r="E197" s="18" t="s">
        <v>32</v>
      </c>
      <c r="F197" s="13">
        <f t="shared" si="74"/>
        <v>329.6</v>
      </c>
      <c r="G197" s="14">
        <v>231.74</v>
      </c>
      <c r="H197" s="8" t="s">
        <v>600</v>
      </c>
      <c r="I197" s="14">
        <f t="shared" si="75"/>
        <v>283.00088800000003</v>
      </c>
      <c r="J197" s="14">
        <f t="shared" si="76"/>
        <v>76381.5</v>
      </c>
      <c r="K197" s="68">
        <f t="shared" si="77"/>
        <v>93277.09</v>
      </c>
      <c r="M197" s="13">
        <v>329.6</v>
      </c>
    </row>
    <row r="198" spans="1:15" ht="30" x14ac:dyDescent="0.25">
      <c r="A198" s="67" t="s">
        <v>916</v>
      </c>
      <c r="B198" s="8" t="s">
        <v>165</v>
      </c>
      <c r="C198" s="18" t="s">
        <v>602</v>
      </c>
      <c r="D198" s="25" t="s">
        <v>1444</v>
      </c>
      <c r="E198" s="18" t="s">
        <v>32</v>
      </c>
      <c r="F198" s="13">
        <f t="shared" si="74"/>
        <v>8</v>
      </c>
      <c r="G198" s="14">
        <v>1399.34</v>
      </c>
      <c r="H198" s="8" t="s">
        <v>600</v>
      </c>
      <c r="I198" s="14">
        <f t="shared" si="75"/>
        <v>1708.874008</v>
      </c>
      <c r="J198" s="14">
        <f t="shared" si="76"/>
        <v>11194.72</v>
      </c>
      <c r="K198" s="68">
        <f t="shared" si="77"/>
        <v>13670.99</v>
      </c>
      <c r="M198" s="13">
        <v>8</v>
      </c>
      <c r="O198" s="9">
        <v>8</v>
      </c>
    </row>
    <row r="199" spans="1:15" x14ac:dyDescent="0.25">
      <c r="A199" s="67" t="s">
        <v>917</v>
      </c>
      <c r="B199" s="8" t="s">
        <v>230</v>
      </c>
      <c r="C199" s="18" t="s">
        <v>602</v>
      </c>
      <c r="D199" s="25" t="s">
        <v>1445</v>
      </c>
      <c r="E199" s="18" t="s">
        <v>29</v>
      </c>
      <c r="F199" s="13">
        <f t="shared" si="74"/>
        <v>15</v>
      </c>
      <c r="G199" s="14">
        <v>823.36</v>
      </c>
      <c r="H199" s="8" t="s">
        <v>600</v>
      </c>
      <c r="I199" s="14">
        <f t="shared" si="75"/>
        <v>1005.4872320000001</v>
      </c>
      <c r="J199" s="14">
        <f t="shared" si="76"/>
        <v>12350.4</v>
      </c>
      <c r="K199" s="68">
        <f t="shared" si="77"/>
        <v>15082.3</v>
      </c>
      <c r="M199" s="13">
        <v>15</v>
      </c>
      <c r="O199" s="9">
        <f>15*2</f>
        <v>30</v>
      </c>
    </row>
    <row r="200" spans="1:15" ht="30" x14ac:dyDescent="0.25">
      <c r="A200" s="67" t="s">
        <v>1262</v>
      </c>
      <c r="B200" s="8" t="s">
        <v>178</v>
      </c>
      <c r="C200" s="18" t="s">
        <v>602</v>
      </c>
      <c r="D200" s="25" t="s">
        <v>1446</v>
      </c>
      <c r="E200" s="18" t="s">
        <v>32</v>
      </c>
      <c r="F200" s="13">
        <f t="shared" si="74"/>
        <v>280.16000000000003</v>
      </c>
      <c r="G200" s="14">
        <v>150.82</v>
      </c>
      <c r="H200" s="8" t="s">
        <v>600</v>
      </c>
      <c r="I200" s="14">
        <f t="shared" si="75"/>
        <v>184.18138400000001</v>
      </c>
      <c r="J200" s="14">
        <f t="shared" si="76"/>
        <v>42253.73</v>
      </c>
      <c r="K200" s="68">
        <f t="shared" si="77"/>
        <v>51600.25</v>
      </c>
      <c r="M200" s="13">
        <v>280.16000000000003</v>
      </c>
    </row>
    <row r="201" spans="1:15" x14ac:dyDescent="0.25">
      <c r="A201" s="67" t="s">
        <v>1263</v>
      </c>
      <c r="B201" s="8" t="s">
        <v>179</v>
      </c>
      <c r="C201" s="18" t="s">
        <v>602</v>
      </c>
      <c r="D201" s="25" t="s">
        <v>1447</v>
      </c>
      <c r="E201" s="18" t="s">
        <v>32</v>
      </c>
      <c r="F201" s="13">
        <f t="shared" si="74"/>
        <v>195</v>
      </c>
      <c r="G201" s="14">
        <v>80.37</v>
      </c>
      <c r="H201" s="8" t="s">
        <v>600</v>
      </c>
      <c r="I201" s="14">
        <f t="shared" si="75"/>
        <v>98.147844000000006</v>
      </c>
      <c r="J201" s="14">
        <f t="shared" si="76"/>
        <v>15672.15</v>
      </c>
      <c r="K201" s="68">
        <f t="shared" si="77"/>
        <v>19138.82</v>
      </c>
      <c r="M201" s="13">
        <v>195</v>
      </c>
    </row>
    <row r="202" spans="1:15" ht="30" x14ac:dyDescent="0.25">
      <c r="A202" s="67" t="s">
        <v>1264</v>
      </c>
      <c r="B202" s="8" t="s">
        <v>149</v>
      </c>
      <c r="C202" s="18" t="s">
        <v>602</v>
      </c>
      <c r="D202" s="25" t="s">
        <v>1448</v>
      </c>
      <c r="E202" s="18" t="s">
        <v>29</v>
      </c>
      <c r="F202" s="13">
        <f t="shared" si="74"/>
        <v>729.99</v>
      </c>
      <c r="G202" s="14">
        <v>887.39</v>
      </c>
      <c r="H202" s="8" t="s">
        <v>600</v>
      </c>
      <c r="I202" s="14">
        <f t="shared" si="75"/>
        <v>1083.680668</v>
      </c>
      <c r="J202" s="14">
        <f t="shared" si="76"/>
        <v>647785.81999999995</v>
      </c>
      <c r="K202" s="68">
        <f t="shared" si="77"/>
        <v>791076.05</v>
      </c>
      <c r="M202" s="13">
        <v>729.99599999999987</v>
      </c>
    </row>
    <row r="203" spans="1:15" x14ac:dyDescent="0.25">
      <c r="A203" s="228" t="s">
        <v>12168</v>
      </c>
      <c r="B203" s="223" t="s">
        <v>4792</v>
      </c>
      <c r="C203" s="220" t="s">
        <v>602</v>
      </c>
      <c r="D203" s="226" t="s">
        <v>12169</v>
      </c>
      <c r="E203" s="220" t="s">
        <v>57</v>
      </c>
      <c r="F203" s="221">
        <v>1269.5999999999999</v>
      </c>
      <c r="G203" s="222">
        <v>117.37</v>
      </c>
      <c r="H203" s="223" t="s">
        <v>600</v>
      </c>
      <c r="I203" s="222">
        <f t="shared" ref="I203" si="79">IF(H203=$I$2,G203*(1+BDI_01),(G203*(1+BDI_02)))</f>
        <v>143.332244</v>
      </c>
      <c r="J203" s="222">
        <f t="shared" si="76"/>
        <v>149012.95000000001</v>
      </c>
      <c r="K203" s="224">
        <f t="shared" si="77"/>
        <v>181974.61</v>
      </c>
      <c r="L203" s="225"/>
      <c r="M203" s="221">
        <v>729.99599999999987</v>
      </c>
    </row>
    <row r="204" spans="1:15" ht="30" x14ac:dyDescent="0.25">
      <c r="A204" s="228" t="s">
        <v>12170</v>
      </c>
      <c r="B204" s="223" t="s">
        <v>4359</v>
      </c>
      <c r="C204" s="220" t="s">
        <v>602</v>
      </c>
      <c r="D204" s="219" t="s">
        <v>12171</v>
      </c>
      <c r="E204" s="220" t="s">
        <v>29</v>
      </c>
      <c r="F204" s="221">
        <v>11.34</v>
      </c>
      <c r="G204" s="222">
        <v>6915.22</v>
      </c>
      <c r="H204" s="223" t="s">
        <v>600</v>
      </c>
      <c r="I204" s="222">
        <f t="shared" ref="I204" si="80">IF(H204=$I$2,G204*(1+BDI_01),(G204*(1+BDI_02)))</f>
        <v>8444.866664000001</v>
      </c>
      <c r="J204" s="222">
        <f t="shared" si="76"/>
        <v>78418.59</v>
      </c>
      <c r="K204" s="224">
        <f t="shared" si="77"/>
        <v>95764.78</v>
      </c>
      <c r="L204" s="225"/>
      <c r="M204" s="221"/>
      <c r="O204" s="9">
        <f>11.34*2</f>
        <v>22.68</v>
      </c>
    </row>
    <row r="205" spans="1:15" ht="30" x14ac:dyDescent="0.25">
      <c r="A205" s="228" t="s">
        <v>12180</v>
      </c>
      <c r="B205" s="223" t="s">
        <v>12181</v>
      </c>
      <c r="C205" s="220" t="s">
        <v>1305</v>
      </c>
      <c r="D205" s="219" t="s">
        <v>12200</v>
      </c>
      <c r="E205" s="220" t="s">
        <v>15</v>
      </c>
      <c r="F205" s="221">
        <v>202</v>
      </c>
      <c r="G205" s="222">
        <v>2515.9299999999998</v>
      </c>
      <c r="H205" s="223" t="s">
        <v>600</v>
      </c>
      <c r="I205" s="222">
        <f t="shared" ref="I205" si="81">IF(H205=$I$2,G205*(1+BDI_01),(G205*(1+BDI_02)))</f>
        <v>3072.453716</v>
      </c>
      <c r="J205" s="222">
        <f t="shared" si="76"/>
        <v>508217.86</v>
      </c>
      <c r="K205" s="224">
        <f t="shared" si="77"/>
        <v>620635.65</v>
      </c>
      <c r="L205" s="225"/>
      <c r="M205" s="221"/>
      <c r="O205" s="9">
        <f t="shared" si="78"/>
        <v>296.94</v>
      </c>
    </row>
    <row r="206" spans="1:15" ht="60" x14ac:dyDescent="0.25">
      <c r="A206" s="228" t="s">
        <v>12196</v>
      </c>
      <c r="B206" s="223"/>
      <c r="C206" s="243" t="s">
        <v>606</v>
      </c>
      <c r="D206" s="219" t="s">
        <v>12197</v>
      </c>
      <c r="E206" s="220" t="s">
        <v>29</v>
      </c>
      <c r="F206" s="221">
        <v>849.66</v>
      </c>
      <c r="G206" s="222"/>
      <c r="H206" s="223" t="s">
        <v>600</v>
      </c>
      <c r="I206" s="222">
        <f t="shared" ref="I206:I207" si="82">IF(H206=$I$2,G206*(1+BDI_01),(G206*(1+BDI_02)))</f>
        <v>0</v>
      </c>
      <c r="J206" s="222">
        <f t="shared" si="76"/>
        <v>0</v>
      </c>
      <c r="K206" s="224">
        <f t="shared" si="77"/>
        <v>0</v>
      </c>
      <c r="L206" s="225"/>
      <c r="M206" s="221"/>
    </row>
    <row r="207" spans="1:15" x14ac:dyDescent="0.25">
      <c r="A207" s="228" t="s">
        <v>12223</v>
      </c>
      <c r="B207" s="223" t="s">
        <v>4606</v>
      </c>
      <c r="C207" s="220" t="s">
        <v>602</v>
      </c>
      <c r="D207" s="219" t="s">
        <v>12224</v>
      </c>
      <c r="E207" s="220" t="s">
        <v>29</v>
      </c>
      <c r="F207" s="221">
        <v>605.61</v>
      </c>
      <c r="G207" s="222">
        <v>422.08</v>
      </c>
      <c r="H207" s="223" t="s">
        <v>600</v>
      </c>
      <c r="I207" s="222">
        <f t="shared" si="82"/>
        <v>515.44409600000006</v>
      </c>
      <c r="J207" s="222">
        <f t="shared" si="76"/>
        <v>255615.86</v>
      </c>
      <c r="K207" s="224">
        <f t="shared" si="77"/>
        <v>312158.09000000003</v>
      </c>
      <c r="L207" s="225"/>
      <c r="M207" s="221"/>
    </row>
    <row r="208" spans="1:15" x14ac:dyDescent="0.25">
      <c r="A208" s="228" t="s">
        <v>12225</v>
      </c>
      <c r="B208" s="223" t="s">
        <v>8592</v>
      </c>
      <c r="C208" s="220" t="s">
        <v>602</v>
      </c>
      <c r="D208" s="219" t="s">
        <v>12226</v>
      </c>
      <c r="E208" s="220" t="s">
        <v>15</v>
      </c>
      <c r="F208" s="221">
        <v>61</v>
      </c>
      <c r="G208" s="222">
        <v>280.25</v>
      </c>
      <c r="H208" s="223" t="s">
        <v>600</v>
      </c>
      <c r="I208" s="222">
        <f t="shared" ref="I208" si="83">IF(H208=$I$2,G208*(1+BDI_01),(G208*(1+BDI_02)))</f>
        <v>342.24130000000002</v>
      </c>
      <c r="J208" s="222">
        <f t="shared" si="76"/>
        <v>17095.25</v>
      </c>
      <c r="K208" s="224">
        <f t="shared" si="77"/>
        <v>20876.71</v>
      </c>
      <c r="L208" s="225"/>
      <c r="M208" s="221"/>
      <c r="O208" s="200"/>
    </row>
    <row r="209" spans="1:15" ht="30" x14ac:dyDescent="0.25">
      <c r="A209" s="228" t="s">
        <v>12231</v>
      </c>
      <c r="B209" s="251" t="s">
        <v>12236</v>
      </c>
      <c r="C209" s="251" t="s">
        <v>602</v>
      </c>
      <c r="D209" s="252" t="s">
        <v>12240</v>
      </c>
      <c r="E209" s="251" t="s">
        <v>29</v>
      </c>
      <c r="F209" s="221">
        <v>180</v>
      </c>
      <c r="G209" s="222">
        <v>901.45</v>
      </c>
      <c r="H209" s="223" t="s">
        <v>600</v>
      </c>
      <c r="I209" s="222">
        <f t="shared" ref="I209:I212" si="84">IF(H209=$I$2,G209*(1+BDI_01),(G209*(1+BDI_02)))</f>
        <v>1100.8507400000001</v>
      </c>
      <c r="J209" s="222">
        <f t="shared" si="76"/>
        <v>162261</v>
      </c>
      <c r="K209" s="224">
        <f t="shared" si="77"/>
        <v>198153.13</v>
      </c>
      <c r="L209" s="225"/>
      <c r="M209" s="221"/>
      <c r="O209" s="204"/>
    </row>
    <row r="210" spans="1:15" ht="30" x14ac:dyDescent="0.25">
      <c r="A210" s="228" t="s">
        <v>12232</v>
      </c>
      <c r="B210" s="251" t="s">
        <v>12237</v>
      </c>
      <c r="C210" s="251" t="s">
        <v>602</v>
      </c>
      <c r="D210" s="252" t="s">
        <v>12241</v>
      </c>
      <c r="E210" s="251" t="s">
        <v>29</v>
      </c>
      <c r="F210" s="221">
        <v>80</v>
      </c>
      <c r="G210" s="222">
        <v>700.17</v>
      </c>
      <c r="H210" s="223" t="s">
        <v>600</v>
      </c>
      <c r="I210" s="222">
        <f t="shared" si="84"/>
        <v>855.04760399999998</v>
      </c>
      <c r="J210" s="222">
        <f t="shared" si="76"/>
        <v>56013.599999999999</v>
      </c>
      <c r="K210" s="224">
        <f t="shared" si="77"/>
        <v>68403.8</v>
      </c>
      <c r="L210" s="225"/>
      <c r="M210" s="221"/>
      <c r="O210" s="204"/>
    </row>
    <row r="211" spans="1:15" ht="45" x14ac:dyDescent="0.25">
      <c r="A211" s="228" t="s">
        <v>12233</v>
      </c>
      <c r="B211" s="251" t="s">
        <v>12238</v>
      </c>
      <c r="C211" s="251" t="s">
        <v>602</v>
      </c>
      <c r="D211" s="252" t="s">
        <v>12242</v>
      </c>
      <c r="E211" s="251" t="s">
        <v>29</v>
      </c>
      <c r="F211" s="221">
        <v>65</v>
      </c>
      <c r="G211" s="222">
        <v>2024.43</v>
      </c>
      <c r="H211" s="223" t="s">
        <v>600</v>
      </c>
      <c r="I211" s="222">
        <f t="shared" si="84"/>
        <v>2472.2339160000001</v>
      </c>
      <c r="J211" s="222">
        <f t="shared" si="76"/>
        <v>131587.95000000001</v>
      </c>
      <c r="K211" s="224">
        <f t="shared" si="77"/>
        <v>160695.20000000001</v>
      </c>
      <c r="L211" s="225"/>
      <c r="M211" s="221"/>
      <c r="O211" s="204"/>
    </row>
    <row r="212" spans="1:15" ht="30" x14ac:dyDescent="0.25">
      <c r="A212" s="228" t="s">
        <v>12234</v>
      </c>
      <c r="B212" s="251" t="s">
        <v>12239</v>
      </c>
      <c r="C212" s="251" t="s">
        <v>602</v>
      </c>
      <c r="D212" s="252" t="s">
        <v>12243</v>
      </c>
      <c r="E212" s="251" t="s">
        <v>29</v>
      </c>
      <c r="F212" s="221">
        <v>92.66</v>
      </c>
      <c r="G212" s="222">
        <v>2728.29</v>
      </c>
      <c r="H212" s="223" t="s">
        <v>600</v>
      </c>
      <c r="I212" s="222">
        <f t="shared" si="84"/>
        <v>3331.7877480000002</v>
      </c>
      <c r="J212" s="222">
        <f t="shared" si="76"/>
        <v>252803.35</v>
      </c>
      <c r="K212" s="224">
        <f t="shared" si="77"/>
        <v>308723.45</v>
      </c>
      <c r="L212" s="225"/>
      <c r="M212" s="221"/>
      <c r="O212" s="204"/>
    </row>
    <row r="213" spans="1:15" x14ac:dyDescent="0.25">
      <c r="A213" s="228" t="s">
        <v>12235</v>
      </c>
      <c r="B213" s="251" t="s">
        <v>4635</v>
      </c>
      <c r="C213" s="251" t="s">
        <v>602</v>
      </c>
      <c r="D213" s="252" t="s">
        <v>12244</v>
      </c>
      <c r="E213" s="251" t="s">
        <v>29</v>
      </c>
      <c r="F213" s="221">
        <v>486.43</v>
      </c>
      <c r="G213" s="222">
        <v>376.1</v>
      </c>
      <c r="H213" s="223" t="s">
        <v>600</v>
      </c>
      <c r="I213" s="222">
        <f t="shared" ref="I213" si="85">IF(H213=$I$2,G213*(1+BDI_01),(G213*(1+BDI_02)))</f>
        <v>459.29332000000005</v>
      </c>
      <c r="J213" s="222">
        <f t="shared" si="76"/>
        <v>182946.32</v>
      </c>
      <c r="K213" s="224">
        <f t="shared" si="77"/>
        <v>223414.04</v>
      </c>
      <c r="L213" s="225"/>
      <c r="M213" s="221"/>
      <c r="O213" s="200"/>
    </row>
    <row r="214" spans="1:15" x14ac:dyDescent="0.25">
      <c r="A214" s="65">
        <v>12</v>
      </c>
      <c r="B214" s="17"/>
      <c r="C214" s="17"/>
      <c r="D214" s="24" t="s">
        <v>569</v>
      </c>
      <c r="E214" s="17"/>
      <c r="F214" s="11"/>
      <c r="G214" s="12"/>
      <c r="H214" s="17"/>
      <c r="I214" s="12"/>
      <c r="J214" s="12">
        <f>SUM(J215:J226)</f>
        <v>2755144.1100000003</v>
      </c>
      <c r="K214" s="12">
        <f>SUM(K215:K226)</f>
        <v>3364581.9699999997</v>
      </c>
      <c r="M214" s="27"/>
    </row>
    <row r="215" spans="1:15" x14ac:dyDescent="0.25">
      <c r="A215" s="67" t="s">
        <v>918</v>
      </c>
      <c r="B215" s="8" t="s">
        <v>123</v>
      </c>
      <c r="C215" s="18" t="s">
        <v>602</v>
      </c>
      <c r="D215" s="25" t="s">
        <v>1449</v>
      </c>
      <c r="E215" s="18" t="s">
        <v>29</v>
      </c>
      <c r="F215" s="13">
        <f t="shared" ref="F215:F223" si="86">TRUNC(M215,2)</f>
        <v>23303.9</v>
      </c>
      <c r="G215" s="14">
        <v>7.64</v>
      </c>
      <c r="H215" s="8" t="s">
        <v>600</v>
      </c>
      <c r="I215" s="14">
        <f t="shared" ref="I215:I224" si="87">IF(H215=$I$2,G215*(1+BDI_01),(G215*(1+BDI_02)))</f>
        <v>9.3299680000000009</v>
      </c>
      <c r="J215" s="14">
        <f t="shared" ref="J215:J226" si="88">TRUNC(G215*F215,2)</f>
        <v>178041.79</v>
      </c>
      <c r="K215" s="68">
        <f t="shared" ref="K215:K226" si="89">TRUNC(I215*F215,2)</f>
        <v>217424.64000000001</v>
      </c>
      <c r="M215" s="28">
        <v>23303.903125000001</v>
      </c>
    </row>
    <row r="216" spans="1:15" x14ac:dyDescent="0.25">
      <c r="A216" s="67" t="s">
        <v>919</v>
      </c>
      <c r="B216" s="8" t="s">
        <v>124</v>
      </c>
      <c r="C216" s="18" t="s">
        <v>602</v>
      </c>
      <c r="D216" s="25" t="s">
        <v>1450</v>
      </c>
      <c r="E216" s="18" t="s">
        <v>29</v>
      </c>
      <c r="F216" s="13">
        <f t="shared" si="86"/>
        <v>23303.9</v>
      </c>
      <c r="G216" s="14">
        <v>30.1</v>
      </c>
      <c r="H216" s="8" t="s">
        <v>600</v>
      </c>
      <c r="I216" s="14">
        <f t="shared" si="87"/>
        <v>36.758120000000005</v>
      </c>
      <c r="J216" s="14">
        <f t="shared" si="88"/>
        <v>701447.39</v>
      </c>
      <c r="K216" s="68">
        <f t="shared" si="89"/>
        <v>856607.55</v>
      </c>
      <c r="M216" s="13">
        <v>23303.903125000001</v>
      </c>
    </row>
    <row r="217" spans="1:15" x14ac:dyDescent="0.25">
      <c r="A217" s="67" t="s">
        <v>920</v>
      </c>
      <c r="B217" s="8" t="s">
        <v>125</v>
      </c>
      <c r="C217" s="18" t="s">
        <v>602</v>
      </c>
      <c r="D217" s="25" t="s">
        <v>1451</v>
      </c>
      <c r="E217" s="18" t="s">
        <v>29</v>
      </c>
      <c r="F217" s="13">
        <f t="shared" si="86"/>
        <v>19598.759999999998</v>
      </c>
      <c r="G217" s="14">
        <v>14.58</v>
      </c>
      <c r="H217" s="8" t="s">
        <v>600</v>
      </c>
      <c r="I217" s="14">
        <f t="shared" si="87"/>
        <v>17.805096000000002</v>
      </c>
      <c r="J217" s="14">
        <f t="shared" si="88"/>
        <v>285749.92</v>
      </c>
      <c r="K217" s="68">
        <f t="shared" si="89"/>
        <v>348957.8</v>
      </c>
      <c r="M217" s="13">
        <v>19598.763125000001</v>
      </c>
    </row>
    <row r="218" spans="1:15" x14ac:dyDescent="0.25">
      <c r="A218" s="67" t="s">
        <v>921</v>
      </c>
      <c r="B218" s="8" t="s">
        <v>605</v>
      </c>
      <c r="C218" s="18" t="s">
        <v>1305</v>
      </c>
      <c r="D218" s="25" t="s">
        <v>813</v>
      </c>
      <c r="E218" s="18" t="s">
        <v>29</v>
      </c>
      <c r="F218" s="13">
        <f t="shared" si="86"/>
        <v>336.17</v>
      </c>
      <c r="G218" s="14">
        <v>163.75</v>
      </c>
      <c r="H218" s="8" t="s">
        <v>600</v>
      </c>
      <c r="I218" s="14">
        <f t="shared" si="87"/>
        <v>199.97150000000002</v>
      </c>
      <c r="J218" s="14">
        <f t="shared" si="88"/>
        <v>55047.83</v>
      </c>
      <c r="K218" s="68">
        <f t="shared" si="89"/>
        <v>67224.41</v>
      </c>
      <c r="M218" s="13">
        <v>336.17</v>
      </c>
    </row>
    <row r="219" spans="1:15" x14ac:dyDescent="0.25">
      <c r="A219" s="67" t="s">
        <v>922</v>
      </c>
      <c r="B219" s="8" t="s">
        <v>214</v>
      </c>
      <c r="C219" s="18" t="s">
        <v>602</v>
      </c>
      <c r="D219" s="25" t="s">
        <v>1452</v>
      </c>
      <c r="E219" s="18" t="s">
        <v>29</v>
      </c>
      <c r="F219" s="13">
        <f t="shared" si="86"/>
        <v>19598.759999999998</v>
      </c>
      <c r="G219" s="14">
        <v>16.45</v>
      </c>
      <c r="H219" s="8" t="s">
        <v>600</v>
      </c>
      <c r="I219" s="14">
        <f t="shared" si="87"/>
        <v>20.088740000000001</v>
      </c>
      <c r="J219" s="14">
        <f t="shared" si="88"/>
        <v>322399.59999999998</v>
      </c>
      <c r="K219" s="68">
        <f t="shared" si="89"/>
        <v>393714.39</v>
      </c>
      <c r="M219" s="13">
        <v>19598.763125000001</v>
      </c>
    </row>
    <row r="220" spans="1:15" x14ac:dyDescent="0.25">
      <c r="A220" s="67" t="s">
        <v>923</v>
      </c>
      <c r="B220" s="8" t="s">
        <v>215</v>
      </c>
      <c r="C220" s="18" t="s">
        <v>602</v>
      </c>
      <c r="D220" s="25" t="s">
        <v>1453</v>
      </c>
      <c r="E220" s="18" t="s">
        <v>29</v>
      </c>
      <c r="F220" s="13">
        <f t="shared" si="86"/>
        <v>6100</v>
      </c>
      <c r="G220" s="14">
        <v>19.02</v>
      </c>
      <c r="H220" s="8" t="s">
        <v>600</v>
      </c>
      <c r="I220" s="14">
        <f t="shared" si="87"/>
        <v>23.227224</v>
      </c>
      <c r="J220" s="14">
        <f t="shared" si="88"/>
        <v>116022</v>
      </c>
      <c r="K220" s="68">
        <f t="shared" si="89"/>
        <v>141686.06</v>
      </c>
      <c r="M220" s="13">
        <v>6100.0000000000009</v>
      </c>
    </row>
    <row r="221" spans="1:15" x14ac:dyDescent="0.25">
      <c r="A221" s="67" t="s">
        <v>924</v>
      </c>
      <c r="B221" s="8" t="s">
        <v>219</v>
      </c>
      <c r="C221" s="18" t="s">
        <v>602</v>
      </c>
      <c r="D221" s="25" t="s">
        <v>1454</v>
      </c>
      <c r="E221" s="18" t="s">
        <v>29</v>
      </c>
      <c r="F221" s="13">
        <f t="shared" si="86"/>
        <v>6100</v>
      </c>
      <c r="G221" s="14">
        <v>36.299999999999997</v>
      </c>
      <c r="H221" s="8" t="s">
        <v>600</v>
      </c>
      <c r="I221" s="14">
        <f t="shared" si="87"/>
        <v>44.329560000000001</v>
      </c>
      <c r="J221" s="14">
        <f t="shared" si="88"/>
        <v>221430</v>
      </c>
      <c r="K221" s="68">
        <f t="shared" si="89"/>
        <v>270410.31</v>
      </c>
      <c r="M221" s="13">
        <v>6100.0000000000009</v>
      </c>
    </row>
    <row r="222" spans="1:15" x14ac:dyDescent="0.25">
      <c r="A222" s="67" t="s">
        <v>925</v>
      </c>
      <c r="B222" s="8" t="s">
        <v>220</v>
      </c>
      <c r="C222" s="18" t="s">
        <v>602</v>
      </c>
      <c r="D222" s="25" t="s">
        <v>1455</v>
      </c>
      <c r="E222" s="18" t="s">
        <v>29</v>
      </c>
      <c r="F222" s="13">
        <f t="shared" si="86"/>
        <v>19598.759999999998</v>
      </c>
      <c r="G222" s="14">
        <v>35.78</v>
      </c>
      <c r="H222" s="8" t="s">
        <v>600</v>
      </c>
      <c r="I222" s="14">
        <f t="shared" si="87"/>
        <v>43.694536000000006</v>
      </c>
      <c r="J222" s="14">
        <f t="shared" si="88"/>
        <v>701243.63</v>
      </c>
      <c r="K222" s="68">
        <f t="shared" si="89"/>
        <v>856358.72</v>
      </c>
      <c r="M222" s="13">
        <v>19598.763125000001</v>
      </c>
    </row>
    <row r="223" spans="1:15" x14ac:dyDescent="0.25">
      <c r="A223" s="67" t="s">
        <v>926</v>
      </c>
      <c r="B223" s="8" t="s">
        <v>221</v>
      </c>
      <c r="C223" s="18" t="s">
        <v>602</v>
      </c>
      <c r="D223" s="25" t="s">
        <v>1456</v>
      </c>
      <c r="E223" s="18" t="s">
        <v>29</v>
      </c>
      <c r="F223" s="13">
        <f t="shared" si="86"/>
        <v>671.26</v>
      </c>
      <c r="G223" s="14">
        <v>138.13</v>
      </c>
      <c r="H223" s="8" t="s">
        <v>600</v>
      </c>
      <c r="I223" s="14">
        <f t="shared" si="87"/>
        <v>168.68435600000001</v>
      </c>
      <c r="J223" s="14">
        <f t="shared" si="88"/>
        <v>92721.14</v>
      </c>
      <c r="K223" s="68">
        <f t="shared" si="89"/>
        <v>113231.06</v>
      </c>
      <c r="M223" s="13">
        <v>671.2600000000001</v>
      </c>
    </row>
    <row r="224" spans="1:15" x14ac:dyDescent="0.25">
      <c r="A224" s="67" t="s">
        <v>927</v>
      </c>
      <c r="B224" s="8" t="s">
        <v>216</v>
      </c>
      <c r="C224" s="18" t="s">
        <v>602</v>
      </c>
      <c r="D224" s="25" t="s">
        <v>1457</v>
      </c>
      <c r="E224" s="18" t="s">
        <v>29</v>
      </c>
      <c r="F224" s="245">
        <v>253.64</v>
      </c>
      <c r="G224" s="14">
        <v>43.17</v>
      </c>
      <c r="H224" s="8" t="s">
        <v>600</v>
      </c>
      <c r="I224" s="14">
        <f t="shared" si="87"/>
        <v>52.719204000000005</v>
      </c>
      <c r="J224" s="14">
        <f t="shared" si="88"/>
        <v>10949.63</v>
      </c>
      <c r="K224" s="68">
        <f t="shared" si="89"/>
        <v>13371.69</v>
      </c>
      <c r="M224" s="13">
        <v>154.1</v>
      </c>
    </row>
    <row r="225" spans="1:15" ht="30" x14ac:dyDescent="0.25">
      <c r="A225" s="228" t="s">
        <v>12206</v>
      </c>
      <c r="B225" s="223" t="s">
        <v>5158</v>
      </c>
      <c r="C225" s="220" t="s">
        <v>602</v>
      </c>
      <c r="D225" s="226" t="s">
        <v>12207</v>
      </c>
      <c r="E225" s="220" t="s">
        <v>29</v>
      </c>
      <c r="F225" s="221">
        <v>1136.45</v>
      </c>
      <c r="G225" s="222">
        <v>51.9</v>
      </c>
      <c r="H225" s="223" t="s">
        <v>600</v>
      </c>
      <c r="I225" s="222">
        <f t="shared" ref="I225" si="90">IF(H225=$I$2,G225*(1+BDI_01),(G225*(1+BDI_02)))</f>
        <v>63.380279999999999</v>
      </c>
      <c r="J225" s="222">
        <f t="shared" si="88"/>
        <v>58981.75</v>
      </c>
      <c r="K225" s="224">
        <f t="shared" si="89"/>
        <v>72028.509999999995</v>
      </c>
      <c r="M225" s="13">
        <v>154.1</v>
      </c>
      <c r="O225" s="200"/>
    </row>
    <row r="226" spans="1:15" x14ac:dyDescent="0.25">
      <c r="A226" s="228" t="s">
        <v>3205</v>
      </c>
      <c r="B226" s="223" t="s">
        <v>5084</v>
      </c>
      <c r="C226" s="220" t="s">
        <v>602</v>
      </c>
      <c r="D226" s="226" t="s">
        <v>12208</v>
      </c>
      <c r="E226" s="220" t="s">
        <v>29</v>
      </c>
      <c r="F226" s="221">
        <v>253.64</v>
      </c>
      <c r="G226" s="222">
        <v>43.8</v>
      </c>
      <c r="H226" s="223" t="s">
        <v>600</v>
      </c>
      <c r="I226" s="222">
        <f t="shared" ref="I226" si="91">IF(H226=$I$2,G226*(1+BDI_01),(G226*(1+BDI_02)))</f>
        <v>53.48856</v>
      </c>
      <c r="J226" s="222">
        <f t="shared" si="88"/>
        <v>11109.43</v>
      </c>
      <c r="K226" s="224">
        <f t="shared" si="89"/>
        <v>13566.83</v>
      </c>
      <c r="M226" s="13">
        <v>154.1</v>
      </c>
      <c r="O226" s="200"/>
    </row>
    <row r="227" spans="1:15" x14ac:dyDescent="0.25">
      <c r="A227" s="65">
        <v>13</v>
      </c>
      <c r="B227" s="17"/>
      <c r="C227" s="17"/>
      <c r="D227" s="24" t="s">
        <v>570</v>
      </c>
      <c r="E227" s="17"/>
      <c r="F227" s="11"/>
      <c r="G227" s="12"/>
      <c r="H227" s="17"/>
      <c r="I227" s="12"/>
      <c r="J227" s="66">
        <f>SUM(J228:J422)</f>
        <v>10719845.18</v>
      </c>
      <c r="K227" s="66">
        <f>SUM(K228:K422)</f>
        <v>13091074.209999992</v>
      </c>
      <c r="M227" s="27"/>
    </row>
    <row r="228" spans="1:15" ht="30" x14ac:dyDescent="0.25">
      <c r="A228" s="67" t="s">
        <v>928</v>
      </c>
      <c r="B228" s="8" t="s">
        <v>320</v>
      </c>
      <c r="C228" s="18" t="s">
        <v>602</v>
      </c>
      <c r="D228" s="25" t="s">
        <v>1458</v>
      </c>
      <c r="E228" s="18" t="s">
        <v>32</v>
      </c>
      <c r="F228" s="13">
        <f t="shared" ref="F228:F386" si="92">TRUNC(M228,2)</f>
        <v>97912.05</v>
      </c>
      <c r="G228" s="14">
        <v>3.56</v>
      </c>
      <c r="H228" s="8" t="s">
        <v>600</v>
      </c>
      <c r="I228" s="14">
        <f t="shared" ref="I228:I258" si="93">IF(H228=$I$2,G228*(1+BDI_01),(G228*(1+BDI_02)))</f>
        <v>4.3474720000000007</v>
      </c>
      <c r="J228" s="14">
        <f t="shared" ref="J228:J386" si="94">TRUNC(G228*F228,2)</f>
        <v>348566.89</v>
      </c>
      <c r="K228" s="68">
        <f t="shared" ref="K228:K386" si="95">TRUNC(I228*F228,2)</f>
        <v>425669.89</v>
      </c>
      <c r="M228" s="28">
        <v>97912.052736786631</v>
      </c>
    </row>
    <row r="229" spans="1:15" ht="30" x14ac:dyDescent="0.25">
      <c r="A229" s="67" t="s">
        <v>863</v>
      </c>
      <c r="B229" s="8" t="s">
        <v>321</v>
      </c>
      <c r="C229" s="18" t="s">
        <v>602</v>
      </c>
      <c r="D229" s="25" t="s">
        <v>1459</v>
      </c>
      <c r="E229" s="18" t="s">
        <v>32</v>
      </c>
      <c r="F229" s="13">
        <f t="shared" si="92"/>
        <v>48956.01</v>
      </c>
      <c r="G229" s="14">
        <v>5.05</v>
      </c>
      <c r="H229" s="8" t="s">
        <v>600</v>
      </c>
      <c r="I229" s="14">
        <f t="shared" si="93"/>
        <v>6.1670600000000002</v>
      </c>
      <c r="J229" s="14">
        <f t="shared" si="94"/>
        <v>247227.85</v>
      </c>
      <c r="K229" s="68">
        <f t="shared" si="95"/>
        <v>301914.65000000002</v>
      </c>
      <c r="M229" s="13">
        <v>48956.016360261783</v>
      </c>
    </row>
    <row r="230" spans="1:15" ht="30" x14ac:dyDescent="0.25">
      <c r="A230" s="67" t="s">
        <v>930</v>
      </c>
      <c r="B230" s="8" t="s">
        <v>322</v>
      </c>
      <c r="C230" s="18" t="s">
        <v>602</v>
      </c>
      <c r="D230" s="25" t="s">
        <v>1460</v>
      </c>
      <c r="E230" s="18" t="s">
        <v>32</v>
      </c>
      <c r="F230" s="13">
        <f t="shared" si="92"/>
        <v>24478</v>
      </c>
      <c r="G230" s="14">
        <v>6.7</v>
      </c>
      <c r="H230" s="8" t="s">
        <v>600</v>
      </c>
      <c r="I230" s="14">
        <f t="shared" si="93"/>
        <v>8.1820400000000006</v>
      </c>
      <c r="J230" s="14">
        <f t="shared" si="94"/>
        <v>164002.6</v>
      </c>
      <c r="K230" s="68">
        <f t="shared" si="95"/>
        <v>200279.97</v>
      </c>
      <c r="M230" s="13">
        <v>24478.008180130892</v>
      </c>
    </row>
    <row r="231" spans="1:15" ht="30" x14ac:dyDescent="0.25">
      <c r="A231" s="67" t="s">
        <v>931</v>
      </c>
      <c r="B231" s="8" t="s">
        <v>323</v>
      </c>
      <c r="C231" s="18" t="s">
        <v>602</v>
      </c>
      <c r="D231" s="25" t="s">
        <v>1461</v>
      </c>
      <c r="E231" s="18" t="s">
        <v>32</v>
      </c>
      <c r="F231" s="13">
        <f t="shared" si="92"/>
        <v>15665.92</v>
      </c>
      <c r="G231" s="14">
        <v>13.15</v>
      </c>
      <c r="H231" s="8" t="s">
        <v>600</v>
      </c>
      <c r="I231" s="14">
        <f t="shared" si="93"/>
        <v>16.058780000000002</v>
      </c>
      <c r="J231" s="14">
        <f t="shared" si="94"/>
        <v>206006.84</v>
      </c>
      <c r="K231" s="68">
        <f t="shared" si="95"/>
        <v>251575.56</v>
      </c>
      <c r="M231" s="13">
        <v>15665.928437885861</v>
      </c>
    </row>
    <row r="232" spans="1:15" ht="30" x14ac:dyDescent="0.25">
      <c r="A232" s="67" t="s">
        <v>932</v>
      </c>
      <c r="B232" s="8" t="s">
        <v>324</v>
      </c>
      <c r="C232" s="18" t="s">
        <v>602</v>
      </c>
      <c r="D232" s="25" t="s">
        <v>1462</v>
      </c>
      <c r="E232" s="18" t="s">
        <v>32</v>
      </c>
      <c r="F232" s="13">
        <f t="shared" si="92"/>
        <v>13707.71</v>
      </c>
      <c r="G232" s="14">
        <v>18.32</v>
      </c>
      <c r="H232" s="8" t="s">
        <v>600</v>
      </c>
      <c r="I232" s="14">
        <f t="shared" si="93"/>
        <v>22.372384</v>
      </c>
      <c r="J232" s="14">
        <f t="shared" si="94"/>
        <v>251125.24</v>
      </c>
      <c r="K232" s="68">
        <f t="shared" si="95"/>
        <v>306674.15000000002</v>
      </c>
      <c r="M232" s="13">
        <v>13707.7174075447</v>
      </c>
    </row>
    <row r="233" spans="1:15" ht="30" x14ac:dyDescent="0.25">
      <c r="A233" s="67" t="s">
        <v>933</v>
      </c>
      <c r="B233" s="8" t="s">
        <v>325</v>
      </c>
      <c r="C233" s="18" t="s">
        <v>602</v>
      </c>
      <c r="D233" s="25" t="s">
        <v>1463</v>
      </c>
      <c r="E233" s="18" t="s">
        <v>32</v>
      </c>
      <c r="F233" s="13">
        <f t="shared" si="92"/>
        <v>11749.46</v>
      </c>
      <c r="G233" s="14">
        <v>26.8</v>
      </c>
      <c r="H233" s="8" t="s">
        <v>600</v>
      </c>
      <c r="I233" s="14">
        <f t="shared" si="93"/>
        <v>32.728160000000003</v>
      </c>
      <c r="J233" s="14">
        <f t="shared" si="94"/>
        <v>314885.52</v>
      </c>
      <c r="K233" s="68">
        <f t="shared" si="95"/>
        <v>384538.2</v>
      </c>
      <c r="M233" s="13">
        <v>11749.466344677445</v>
      </c>
    </row>
    <row r="234" spans="1:15" ht="30" x14ac:dyDescent="0.25">
      <c r="A234" s="67" t="s">
        <v>934</v>
      </c>
      <c r="B234" s="8" t="s">
        <v>326</v>
      </c>
      <c r="C234" s="18" t="s">
        <v>602</v>
      </c>
      <c r="D234" s="25" t="s">
        <v>1464</v>
      </c>
      <c r="E234" s="18" t="s">
        <v>32</v>
      </c>
      <c r="F234" s="13">
        <f t="shared" si="92"/>
        <v>9791.23</v>
      </c>
      <c r="G234" s="14">
        <v>37.840000000000003</v>
      </c>
      <c r="H234" s="8" t="s">
        <v>600</v>
      </c>
      <c r="I234" s="14">
        <f t="shared" si="93"/>
        <v>46.210208000000009</v>
      </c>
      <c r="J234" s="14">
        <f t="shared" si="94"/>
        <v>370500.14</v>
      </c>
      <c r="K234" s="68">
        <f t="shared" si="95"/>
        <v>452454.77</v>
      </c>
      <c r="M234" s="13">
        <v>9791.2352980732358</v>
      </c>
    </row>
    <row r="235" spans="1:15" ht="30" x14ac:dyDescent="0.25">
      <c r="A235" s="67" t="s">
        <v>935</v>
      </c>
      <c r="B235" s="8" t="s">
        <v>327</v>
      </c>
      <c r="C235" s="18" t="s">
        <v>602</v>
      </c>
      <c r="D235" s="25" t="s">
        <v>1465</v>
      </c>
      <c r="E235" s="18" t="s">
        <v>32</v>
      </c>
      <c r="F235" s="13">
        <f t="shared" si="92"/>
        <v>7832.96</v>
      </c>
      <c r="G235" s="14">
        <v>52.09</v>
      </c>
      <c r="H235" s="8" t="s">
        <v>600</v>
      </c>
      <c r="I235" s="14">
        <f t="shared" si="93"/>
        <v>63.612308000000006</v>
      </c>
      <c r="J235" s="14">
        <f t="shared" si="94"/>
        <v>408018.88</v>
      </c>
      <c r="K235" s="68">
        <f t="shared" si="95"/>
        <v>498272.66</v>
      </c>
      <c r="M235" s="13">
        <v>7832.9642189429305</v>
      </c>
    </row>
    <row r="236" spans="1:15" ht="30" x14ac:dyDescent="0.25">
      <c r="A236" s="67" t="s">
        <v>936</v>
      </c>
      <c r="B236" s="8" t="s">
        <v>328</v>
      </c>
      <c r="C236" s="18" t="s">
        <v>602</v>
      </c>
      <c r="D236" s="25" t="s">
        <v>1466</v>
      </c>
      <c r="E236" s="18" t="s">
        <v>32</v>
      </c>
      <c r="F236" s="13">
        <f t="shared" si="92"/>
        <v>5874.73</v>
      </c>
      <c r="G236" s="14">
        <v>72.650000000000006</v>
      </c>
      <c r="H236" s="8" t="s">
        <v>600</v>
      </c>
      <c r="I236" s="14">
        <f t="shared" si="93"/>
        <v>88.720180000000013</v>
      </c>
      <c r="J236" s="14">
        <f t="shared" si="94"/>
        <v>426799.13</v>
      </c>
      <c r="K236" s="68">
        <f t="shared" si="95"/>
        <v>521207.1</v>
      </c>
      <c r="M236" s="13">
        <v>5874.7331723387224</v>
      </c>
    </row>
    <row r="237" spans="1:15" ht="30" x14ac:dyDescent="0.25">
      <c r="A237" s="67" t="s">
        <v>937</v>
      </c>
      <c r="B237" s="8" t="s">
        <v>329</v>
      </c>
      <c r="C237" s="18" t="s">
        <v>602</v>
      </c>
      <c r="D237" s="25" t="s">
        <v>1467</v>
      </c>
      <c r="E237" s="18" t="s">
        <v>32</v>
      </c>
      <c r="F237" s="13">
        <f t="shared" si="92"/>
        <v>3916.5</v>
      </c>
      <c r="G237" s="14">
        <v>92.82</v>
      </c>
      <c r="H237" s="8" t="s">
        <v>600</v>
      </c>
      <c r="I237" s="14">
        <f t="shared" si="93"/>
        <v>113.35178399999999</v>
      </c>
      <c r="J237" s="14">
        <f t="shared" si="94"/>
        <v>363529.53</v>
      </c>
      <c r="K237" s="68">
        <f t="shared" si="95"/>
        <v>443942.26</v>
      </c>
      <c r="M237" s="13">
        <v>3916.5021257345143</v>
      </c>
    </row>
    <row r="238" spans="1:15" ht="30" x14ac:dyDescent="0.25">
      <c r="A238" s="67" t="s">
        <v>938</v>
      </c>
      <c r="B238" s="8" t="s">
        <v>330</v>
      </c>
      <c r="C238" s="18" t="s">
        <v>602</v>
      </c>
      <c r="D238" s="25" t="s">
        <v>1468</v>
      </c>
      <c r="E238" s="18" t="s">
        <v>32</v>
      </c>
      <c r="F238" s="13">
        <f t="shared" si="92"/>
        <v>2937.38</v>
      </c>
      <c r="G238" s="14">
        <v>114.67</v>
      </c>
      <c r="H238" s="8" t="s">
        <v>600</v>
      </c>
      <c r="I238" s="14">
        <f t="shared" si="93"/>
        <v>140.03500400000001</v>
      </c>
      <c r="J238" s="14">
        <f t="shared" si="94"/>
        <v>336829.36</v>
      </c>
      <c r="K238" s="68">
        <f t="shared" si="95"/>
        <v>411336.02</v>
      </c>
      <c r="M238" s="13">
        <v>2937.3866024324097</v>
      </c>
    </row>
    <row r="239" spans="1:15" ht="30" x14ac:dyDescent="0.25">
      <c r="A239" s="67" t="s">
        <v>939</v>
      </c>
      <c r="B239" s="8" t="s">
        <v>331</v>
      </c>
      <c r="C239" s="18" t="s">
        <v>602</v>
      </c>
      <c r="D239" s="25" t="s">
        <v>1469</v>
      </c>
      <c r="E239" s="18" t="s">
        <v>32</v>
      </c>
      <c r="F239" s="13">
        <f t="shared" si="92"/>
        <v>352.5</v>
      </c>
      <c r="G239" s="14">
        <v>135.52000000000001</v>
      </c>
      <c r="H239" s="8" t="s">
        <v>600</v>
      </c>
      <c r="I239" s="14">
        <f t="shared" si="93"/>
        <v>165.49702400000001</v>
      </c>
      <c r="J239" s="14">
        <f t="shared" si="94"/>
        <v>47770.8</v>
      </c>
      <c r="K239" s="68">
        <f t="shared" si="95"/>
        <v>58337.7</v>
      </c>
      <c r="M239" s="13">
        <v>352.50640855493816</v>
      </c>
    </row>
    <row r="240" spans="1:15" ht="30" x14ac:dyDescent="0.25">
      <c r="A240" s="67" t="s">
        <v>940</v>
      </c>
      <c r="B240" s="8" t="s">
        <v>332</v>
      </c>
      <c r="C240" s="18" t="s">
        <v>602</v>
      </c>
      <c r="D240" s="25" t="s">
        <v>1470</v>
      </c>
      <c r="E240" s="18" t="s">
        <v>32</v>
      </c>
      <c r="F240" s="13">
        <f t="shared" si="92"/>
        <v>660.91</v>
      </c>
      <c r="G240" s="14">
        <v>170.74</v>
      </c>
      <c r="H240" s="8" t="s">
        <v>600</v>
      </c>
      <c r="I240" s="14">
        <f t="shared" si="93"/>
        <v>208.50768800000003</v>
      </c>
      <c r="J240" s="14">
        <f t="shared" si="94"/>
        <v>112843.77</v>
      </c>
      <c r="K240" s="68">
        <f t="shared" si="95"/>
        <v>137804.81</v>
      </c>
      <c r="M240" s="13">
        <v>660.91698961305451</v>
      </c>
    </row>
    <row r="241" spans="1:13" ht="30" x14ac:dyDescent="0.25">
      <c r="A241" s="67" t="s">
        <v>941</v>
      </c>
      <c r="B241" s="8" t="s">
        <v>333</v>
      </c>
      <c r="C241" s="18" t="s">
        <v>602</v>
      </c>
      <c r="D241" s="25" t="s">
        <v>1471</v>
      </c>
      <c r="E241" s="18" t="s">
        <v>32</v>
      </c>
      <c r="F241" s="13">
        <f t="shared" si="92"/>
        <v>1255.08</v>
      </c>
      <c r="G241" s="14">
        <v>223.63</v>
      </c>
      <c r="H241" s="8" t="s">
        <v>600</v>
      </c>
      <c r="I241" s="14">
        <f t="shared" si="93"/>
        <v>273.09695600000003</v>
      </c>
      <c r="J241" s="14">
        <f t="shared" si="94"/>
        <v>280673.53999999998</v>
      </c>
      <c r="K241" s="68">
        <f t="shared" si="95"/>
        <v>342758.52</v>
      </c>
      <c r="M241" s="13">
        <v>1255.0800000000002</v>
      </c>
    </row>
    <row r="242" spans="1:13" x14ac:dyDescent="0.25">
      <c r="A242" s="67" t="s">
        <v>942</v>
      </c>
      <c r="B242" s="8" t="s">
        <v>338</v>
      </c>
      <c r="C242" s="18" t="s">
        <v>602</v>
      </c>
      <c r="D242" s="25" t="s">
        <v>1472</v>
      </c>
      <c r="E242" s="18" t="s">
        <v>15</v>
      </c>
      <c r="F242" s="13">
        <f t="shared" si="92"/>
        <v>522</v>
      </c>
      <c r="G242" s="14">
        <v>81.59</v>
      </c>
      <c r="H242" s="8" t="s">
        <v>600</v>
      </c>
      <c r="I242" s="14">
        <f t="shared" si="93"/>
        <v>99.637708000000003</v>
      </c>
      <c r="J242" s="14">
        <f t="shared" si="94"/>
        <v>42589.98</v>
      </c>
      <c r="K242" s="68">
        <f t="shared" si="95"/>
        <v>52010.879999999997</v>
      </c>
      <c r="M242" s="13">
        <v>522</v>
      </c>
    </row>
    <row r="243" spans="1:13" x14ac:dyDescent="0.25">
      <c r="A243" s="67" t="s">
        <v>943</v>
      </c>
      <c r="B243" s="8" t="s">
        <v>339</v>
      </c>
      <c r="C243" s="18" t="s">
        <v>602</v>
      </c>
      <c r="D243" s="25" t="s">
        <v>1473</v>
      </c>
      <c r="E243" s="18" t="s">
        <v>35</v>
      </c>
      <c r="F243" s="13">
        <f t="shared" si="92"/>
        <v>1374</v>
      </c>
      <c r="G243" s="14">
        <v>29.18</v>
      </c>
      <c r="H243" s="8" t="s">
        <v>600</v>
      </c>
      <c r="I243" s="14">
        <f t="shared" si="93"/>
        <v>35.634616000000001</v>
      </c>
      <c r="J243" s="14">
        <f t="shared" si="94"/>
        <v>40093.32</v>
      </c>
      <c r="K243" s="68">
        <f t="shared" si="95"/>
        <v>48961.96</v>
      </c>
      <c r="M243" s="13">
        <v>1374</v>
      </c>
    </row>
    <row r="244" spans="1:13" x14ac:dyDescent="0.25">
      <c r="A244" s="67" t="s">
        <v>944</v>
      </c>
      <c r="B244" s="8" t="s">
        <v>340</v>
      </c>
      <c r="C244" s="18" t="s">
        <v>602</v>
      </c>
      <c r="D244" s="25" t="s">
        <v>1474</v>
      </c>
      <c r="E244" s="18" t="s">
        <v>35</v>
      </c>
      <c r="F244" s="13">
        <f t="shared" si="92"/>
        <v>167</v>
      </c>
      <c r="G244" s="14">
        <v>30.67</v>
      </c>
      <c r="H244" s="8" t="s">
        <v>600</v>
      </c>
      <c r="I244" s="14">
        <f t="shared" si="93"/>
        <v>37.454204000000004</v>
      </c>
      <c r="J244" s="14">
        <f t="shared" si="94"/>
        <v>5121.8900000000003</v>
      </c>
      <c r="K244" s="68">
        <f t="shared" si="95"/>
        <v>6254.85</v>
      </c>
      <c r="M244" s="13">
        <v>167</v>
      </c>
    </row>
    <row r="245" spans="1:13" x14ac:dyDescent="0.25">
      <c r="A245" s="67" t="s">
        <v>945</v>
      </c>
      <c r="B245" s="8" t="s">
        <v>341</v>
      </c>
      <c r="C245" s="18" t="s">
        <v>602</v>
      </c>
      <c r="D245" s="25" t="s">
        <v>1475</v>
      </c>
      <c r="E245" s="18" t="s">
        <v>35</v>
      </c>
      <c r="F245" s="13">
        <f t="shared" si="92"/>
        <v>4</v>
      </c>
      <c r="G245" s="14">
        <v>49.65</v>
      </c>
      <c r="H245" s="8" t="s">
        <v>600</v>
      </c>
      <c r="I245" s="14">
        <f t="shared" si="93"/>
        <v>60.632580000000004</v>
      </c>
      <c r="J245" s="14">
        <f t="shared" si="94"/>
        <v>198.6</v>
      </c>
      <c r="K245" s="68">
        <f t="shared" si="95"/>
        <v>242.53</v>
      </c>
      <c r="M245" s="13">
        <v>4</v>
      </c>
    </row>
    <row r="246" spans="1:13" ht="30" x14ac:dyDescent="0.25">
      <c r="A246" s="67" t="s">
        <v>946</v>
      </c>
      <c r="B246" s="8" t="s">
        <v>342</v>
      </c>
      <c r="C246" s="18" t="s">
        <v>602</v>
      </c>
      <c r="D246" s="25" t="s">
        <v>1476</v>
      </c>
      <c r="E246" s="18" t="s">
        <v>35</v>
      </c>
      <c r="F246" s="13">
        <f t="shared" si="92"/>
        <v>45</v>
      </c>
      <c r="G246" s="14">
        <v>44.62</v>
      </c>
      <c r="H246" s="8" t="s">
        <v>600</v>
      </c>
      <c r="I246" s="14">
        <f t="shared" si="93"/>
        <v>54.489944000000001</v>
      </c>
      <c r="J246" s="14">
        <f t="shared" si="94"/>
        <v>2007.9</v>
      </c>
      <c r="K246" s="68">
        <f t="shared" si="95"/>
        <v>2452.04</v>
      </c>
      <c r="M246" s="13">
        <v>45</v>
      </c>
    </row>
    <row r="247" spans="1:13" x14ac:dyDescent="0.25">
      <c r="A247" s="67" t="s">
        <v>947</v>
      </c>
      <c r="B247" s="8" t="s">
        <v>336</v>
      </c>
      <c r="C247" s="18" t="s">
        <v>602</v>
      </c>
      <c r="D247" s="25" t="s">
        <v>1477</v>
      </c>
      <c r="E247" s="18" t="s">
        <v>15</v>
      </c>
      <c r="F247" s="13">
        <f t="shared" si="92"/>
        <v>162</v>
      </c>
      <c r="G247" s="14">
        <v>79.540000000000006</v>
      </c>
      <c r="H247" s="8" t="s">
        <v>600</v>
      </c>
      <c r="I247" s="14">
        <f t="shared" si="93"/>
        <v>97.134248000000014</v>
      </c>
      <c r="J247" s="14">
        <f t="shared" si="94"/>
        <v>12885.48</v>
      </c>
      <c r="K247" s="68">
        <f t="shared" si="95"/>
        <v>15735.74</v>
      </c>
      <c r="M247" s="13">
        <v>162</v>
      </c>
    </row>
    <row r="248" spans="1:13" ht="45" x14ac:dyDescent="0.25">
      <c r="A248" s="67" t="s">
        <v>948</v>
      </c>
      <c r="B248" s="8" t="s">
        <v>376</v>
      </c>
      <c r="C248" s="18" t="s">
        <v>602</v>
      </c>
      <c r="D248" s="25" t="s">
        <v>1478</v>
      </c>
      <c r="E248" s="18" t="s">
        <v>15</v>
      </c>
      <c r="F248" s="13">
        <f t="shared" si="92"/>
        <v>423</v>
      </c>
      <c r="G248" s="14">
        <v>171.65</v>
      </c>
      <c r="H248" s="8" t="s">
        <v>600</v>
      </c>
      <c r="I248" s="14">
        <f t="shared" si="93"/>
        <v>209.61898000000002</v>
      </c>
      <c r="J248" s="14">
        <f t="shared" si="94"/>
        <v>72607.95</v>
      </c>
      <c r="K248" s="68">
        <f t="shared" si="95"/>
        <v>88668.82</v>
      </c>
      <c r="M248" s="13">
        <v>423</v>
      </c>
    </row>
    <row r="249" spans="1:13" ht="45" x14ac:dyDescent="0.25">
      <c r="A249" s="67" t="s">
        <v>949</v>
      </c>
      <c r="B249" s="8" t="s">
        <v>375</v>
      </c>
      <c r="C249" s="18" t="s">
        <v>602</v>
      </c>
      <c r="D249" s="25" t="s">
        <v>1479</v>
      </c>
      <c r="E249" s="18" t="s">
        <v>15</v>
      </c>
      <c r="F249" s="13">
        <f t="shared" si="92"/>
        <v>475</v>
      </c>
      <c r="G249" s="14">
        <v>297.73</v>
      </c>
      <c r="H249" s="8" t="s">
        <v>600</v>
      </c>
      <c r="I249" s="14">
        <f t="shared" si="93"/>
        <v>363.58787600000005</v>
      </c>
      <c r="J249" s="14">
        <f t="shared" si="94"/>
        <v>141421.75</v>
      </c>
      <c r="K249" s="68">
        <f t="shared" si="95"/>
        <v>172704.24</v>
      </c>
      <c r="M249" s="13">
        <v>475</v>
      </c>
    </row>
    <row r="250" spans="1:13" ht="30" x14ac:dyDescent="0.25">
      <c r="A250" s="67" t="s">
        <v>950</v>
      </c>
      <c r="B250" s="8" t="s">
        <v>372</v>
      </c>
      <c r="C250" s="18" t="s">
        <v>602</v>
      </c>
      <c r="D250" s="25" t="s">
        <v>1480</v>
      </c>
      <c r="E250" s="18" t="s">
        <v>15</v>
      </c>
      <c r="F250" s="13">
        <f t="shared" si="92"/>
        <v>218</v>
      </c>
      <c r="G250" s="14">
        <v>260.10000000000002</v>
      </c>
      <c r="H250" s="8" t="s">
        <v>600</v>
      </c>
      <c r="I250" s="14">
        <f t="shared" si="93"/>
        <v>317.63412000000005</v>
      </c>
      <c r="J250" s="14">
        <f t="shared" si="94"/>
        <v>56701.8</v>
      </c>
      <c r="K250" s="68">
        <f t="shared" si="95"/>
        <v>69244.23</v>
      </c>
      <c r="M250" s="13">
        <v>218</v>
      </c>
    </row>
    <row r="251" spans="1:13" ht="45" x14ac:dyDescent="0.25">
      <c r="A251" s="67" t="s">
        <v>951</v>
      </c>
      <c r="B251" s="8" t="s">
        <v>374</v>
      </c>
      <c r="C251" s="18" t="s">
        <v>602</v>
      </c>
      <c r="D251" s="25" t="s">
        <v>1481</v>
      </c>
      <c r="E251" s="18" t="s">
        <v>15</v>
      </c>
      <c r="F251" s="13">
        <f t="shared" si="92"/>
        <v>269</v>
      </c>
      <c r="G251" s="14">
        <v>340.99</v>
      </c>
      <c r="H251" s="8" t="s">
        <v>600</v>
      </c>
      <c r="I251" s="14">
        <f t="shared" si="93"/>
        <v>416.41698800000006</v>
      </c>
      <c r="J251" s="14">
        <f t="shared" si="94"/>
        <v>91726.31</v>
      </c>
      <c r="K251" s="68">
        <f t="shared" si="95"/>
        <v>112016.16</v>
      </c>
      <c r="M251" s="13">
        <v>269</v>
      </c>
    </row>
    <row r="252" spans="1:13" ht="30" x14ac:dyDescent="0.25">
      <c r="A252" s="67" t="s">
        <v>952</v>
      </c>
      <c r="B252" s="8" t="s">
        <v>369</v>
      </c>
      <c r="C252" s="18" t="s">
        <v>602</v>
      </c>
      <c r="D252" s="25" t="s">
        <v>1482</v>
      </c>
      <c r="E252" s="18" t="s">
        <v>15</v>
      </c>
      <c r="F252" s="13">
        <f t="shared" si="92"/>
        <v>46</v>
      </c>
      <c r="G252" s="14">
        <v>112.14</v>
      </c>
      <c r="H252" s="8" t="s">
        <v>600</v>
      </c>
      <c r="I252" s="14">
        <f t="shared" si="93"/>
        <v>136.945368</v>
      </c>
      <c r="J252" s="14">
        <f t="shared" si="94"/>
        <v>5158.4399999999996</v>
      </c>
      <c r="K252" s="68">
        <f t="shared" si="95"/>
        <v>6299.48</v>
      </c>
      <c r="M252" s="13">
        <v>46</v>
      </c>
    </row>
    <row r="253" spans="1:13" ht="30" x14ac:dyDescent="0.25">
      <c r="A253" s="67" t="s">
        <v>953</v>
      </c>
      <c r="B253" s="8" t="s">
        <v>373</v>
      </c>
      <c r="C253" s="18" t="s">
        <v>602</v>
      </c>
      <c r="D253" s="25" t="s">
        <v>1483</v>
      </c>
      <c r="E253" s="18" t="s">
        <v>15</v>
      </c>
      <c r="F253" s="13">
        <f t="shared" si="92"/>
        <v>12</v>
      </c>
      <c r="G253" s="14">
        <v>291.99</v>
      </c>
      <c r="H253" s="8" t="s">
        <v>600</v>
      </c>
      <c r="I253" s="14">
        <f t="shared" si="93"/>
        <v>356.57818800000001</v>
      </c>
      <c r="J253" s="14">
        <f t="shared" si="94"/>
        <v>3503.88</v>
      </c>
      <c r="K253" s="68">
        <f t="shared" si="95"/>
        <v>4278.93</v>
      </c>
      <c r="M253" s="13">
        <v>12</v>
      </c>
    </row>
    <row r="254" spans="1:13" ht="30" x14ac:dyDescent="0.25">
      <c r="A254" s="67" t="s">
        <v>954</v>
      </c>
      <c r="B254" s="8" t="s">
        <v>370</v>
      </c>
      <c r="C254" s="18" t="s">
        <v>602</v>
      </c>
      <c r="D254" s="25" t="s">
        <v>1484</v>
      </c>
      <c r="E254" s="18" t="s">
        <v>15</v>
      </c>
      <c r="F254" s="13">
        <f t="shared" si="92"/>
        <v>65</v>
      </c>
      <c r="G254" s="14">
        <v>441.29</v>
      </c>
      <c r="H254" s="8" t="s">
        <v>600</v>
      </c>
      <c r="I254" s="14">
        <f t="shared" si="93"/>
        <v>538.90334800000005</v>
      </c>
      <c r="J254" s="14">
        <f t="shared" si="94"/>
        <v>28683.85</v>
      </c>
      <c r="K254" s="68">
        <f t="shared" si="95"/>
        <v>35028.71</v>
      </c>
      <c r="M254" s="13">
        <v>65</v>
      </c>
    </row>
    <row r="255" spans="1:13" ht="30" x14ac:dyDescent="0.25">
      <c r="A255" s="67" t="s">
        <v>955</v>
      </c>
      <c r="B255" s="8" t="s">
        <v>371</v>
      </c>
      <c r="C255" s="18" t="s">
        <v>602</v>
      </c>
      <c r="D255" s="25" t="s">
        <v>1485</v>
      </c>
      <c r="E255" s="18" t="s">
        <v>15</v>
      </c>
      <c r="F255" s="13">
        <f t="shared" si="92"/>
        <v>65</v>
      </c>
      <c r="G255" s="14">
        <v>88.49</v>
      </c>
      <c r="H255" s="8" t="s">
        <v>600</v>
      </c>
      <c r="I255" s="14">
        <f t="shared" si="93"/>
        <v>108.06398799999999</v>
      </c>
      <c r="J255" s="14">
        <f t="shared" si="94"/>
        <v>5751.85</v>
      </c>
      <c r="K255" s="68">
        <f t="shared" si="95"/>
        <v>7024.15</v>
      </c>
      <c r="M255" s="13">
        <v>65</v>
      </c>
    </row>
    <row r="256" spans="1:13" ht="30" x14ac:dyDescent="0.25">
      <c r="A256" s="67" t="s">
        <v>956</v>
      </c>
      <c r="B256" s="8" t="s">
        <v>368</v>
      </c>
      <c r="C256" s="18" t="s">
        <v>602</v>
      </c>
      <c r="D256" s="25" t="s">
        <v>1486</v>
      </c>
      <c r="E256" s="18" t="s">
        <v>15</v>
      </c>
      <c r="F256" s="13">
        <f t="shared" si="92"/>
        <v>65</v>
      </c>
      <c r="G256" s="14">
        <v>716.68</v>
      </c>
      <c r="H256" s="8" t="s">
        <v>600</v>
      </c>
      <c r="I256" s="14">
        <f t="shared" si="93"/>
        <v>875.20961599999998</v>
      </c>
      <c r="J256" s="14">
        <f t="shared" si="94"/>
        <v>46584.2</v>
      </c>
      <c r="K256" s="68">
        <f t="shared" si="95"/>
        <v>56888.62</v>
      </c>
      <c r="M256" s="13">
        <v>65</v>
      </c>
    </row>
    <row r="257" spans="1:13" ht="30" x14ac:dyDescent="0.25">
      <c r="A257" s="67" t="s">
        <v>957</v>
      </c>
      <c r="B257" s="8" t="s">
        <v>366</v>
      </c>
      <c r="C257" s="18" t="s">
        <v>602</v>
      </c>
      <c r="D257" s="25" t="s">
        <v>1487</v>
      </c>
      <c r="E257" s="18" t="s">
        <v>15</v>
      </c>
      <c r="F257" s="13">
        <f t="shared" si="92"/>
        <v>423</v>
      </c>
      <c r="G257" s="14">
        <v>26.09</v>
      </c>
      <c r="H257" s="8" t="s">
        <v>600</v>
      </c>
      <c r="I257" s="14">
        <f t="shared" si="93"/>
        <v>31.861108000000002</v>
      </c>
      <c r="J257" s="14">
        <f t="shared" si="94"/>
        <v>11036.07</v>
      </c>
      <c r="K257" s="68">
        <f t="shared" si="95"/>
        <v>13477.24</v>
      </c>
      <c r="M257" s="13">
        <v>423</v>
      </c>
    </row>
    <row r="258" spans="1:13" ht="30" x14ac:dyDescent="0.25">
      <c r="A258" s="67" t="s">
        <v>958</v>
      </c>
      <c r="B258" s="8" t="s">
        <v>367</v>
      </c>
      <c r="C258" s="18" t="s">
        <v>602</v>
      </c>
      <c r="D258" s="25" t="s">
        <v>1488</v>
      </c>
      <c r="E258" s="18" t="s">
        <v>15</v>
      </c>
      <c r="F258" s="13">
        <f t="shared" si="92"/>
        <v>962</v>
      </c>
      <c r="G258" s="14">
        <v>60.13</v>
      </c>
      <c r="H258" s="8" t="s">
        <v>600</v>
      </c>
      <c r="I258" s="14">
        <f t="shared" si="93"/>
        <v>73.430756000000002</v>
      </c>
      <c r="J258" s="14">
        <f t="shared" si="94"/>
        <v>57845.06</v>
      </c>
      <c r="K258" s="68">
        <f t="shared" si="95"/>
        <v>70640.38</v>
      </c>
      <c r="M258" s="13">
        <v>962</v>
      </c>
    </row>
    <row r="259" spans="1:13" x14ac:dyDescent="0.25">
      <c r="A259" s="67" t="s">
        <v>959</v>
      </c>
      <c r="B259" s="8" t="s">
        <v>343</v>
      </c>
      <c r="C259" s="18" t="s">
        <v>602</v>
      </c>
      <c r="D259" s="25" t="s">
        <v>1489</v>
      </c>
      <c r="E259" s="18" t="s">
        <v>35</v>
      </c>
      <c r="F259" s="13">
        <f t="shared" si="92"/>
        <v>108</v>
      </c>
      <c r="G259" s="14">
        <v>33.03</v>
      </c>
      <c r="H259" s="8" t="s">
        <v>600</v>
      </c>
      <c r="I259" s="14">
        <f t="shared" ref="I259:I303" si="96">IF(H259=$I$2,G259*(1+BDI_01),(G259*(1+BDI_02)))</f>
        <v>40.336236000000007</v>
      </c>
      <c r="J259" s="14">
        <f t="shared" si="94"/>
        <v>3567.24</v>
      </c>
      <c r="K259" s="68">
        <f t="shared" si="95"/>
        <v>4356.3100000000004</v>
      </c>
      <c r="M259" s="13">
        <v>108</v>
      </c>
    </row>
    <row r="260" spans="1:13" x14ac:dyDescent="0.25">
      <c r="A260" s="67" t="s">
        <v>960</v>
      </c>
      <c r="B260" s="8" t="s">
        <v>344</v>
      </c>
      <c r="C260" s="18" t="s">
        <v>602</v>
      </c>
      <c r="D260" s="25" t="s">
        <v>1490</v>
      </c>
      <c r="E260" s="18" t="s">
        <v>35</v>
      </c>
      <c r="F260" s="13">
        <f t="shared" si="92"/>
        <v>58</v>
      </c>
      <c r="G260" s="14">
        <v>37.270000000000003</v>
      </c>
      <c r="H260" s="8" t="s">
        <v>600</v>
      </c>
      <c r="I260" s="14">
        <f t="shared" si="96"/>
        <v>45.51412400000001</v>
      </c>
      <c r="J260" s="14">
        <f t="shared" si="94"/>
        <v>2161.66</v>
      </c>
      <c r="K260" s="68">
        <f t="shared" si="95"/>
        <v>2639.81</v>
      </c>
      <c r="M260" s="13">
        <v>58</v>
      </c>
    </row>
    <row r="261" spans="1:13" x14ac:dyDescent="0.25">
      <c r="A261" s="67" t="s">
        <v>961</v>
      </c>
      <c r="B261" s="8" t="s">
        <v>345</v>
      </c>
      <c r="C261" s="18" t="s">
        <v>602</v>
      </c>
      <c r="D261" s="25" t="s">
        <v>1491</v>
      </c>
      <c r="E261" s="18" t="s">
        <v>35</v>
      </c>
      <c r="F261" s="13">
        <f t="shared" si="92"/>
        <v>14</v>
      </c>
      <c r="G261" s="14">
        <v>54.78</v>
      </c>
      <c r="H261" s="8" t="s">
        <v>600</v>
      </c>
      <c r="I261" s="14">
        <f t="shared" si="96"/>
        <v>66.89733600000001</v>
      </c>
      <c r="J261" s="14">
        <f t="shared" si="94"/>
        <v>766.92</v>
      </c>
      <c r="K261" s="68">
        <f t="shared" si="95"/>
        <v>936.56</v>
      </c>
      <c r="M261" s="13">
        <v>14</v>
      </c>
    </row>
    <row r="262" spans="1:13" x14ac:dyDescent="0.25">
      <c r="A262" s="67" t="s">
        <v>962</v>
      </c>
      <c r="B262" s="8" t="s">
        <v>346</v>
      </c>
      <c r="C262" s="18" t="s">
        <v>602</v>
      </c>
      <c r="D262" s="25" t="s">
        <v>1492</v>
      </c>
      <c r="E262" s="18" t="s">
        <v>35</v>
      </c>
      <c r="F262" s="13">
        <f t="shared" si="92"/>
        <v>28</v>
      </c>
      <c r="G262" s="14">
        <v>28.84</v>
      </c>
      <c r="H262" s="8" t="s">
        <v>600</v>
      </c>
      <c r="I262" s="14">
        <f t="shared" si="96"/>
        <v>35.219408000000001</v>
      </c>
      <c r="J262" s="14">
        <f t="shared" si="94"/>
        <v>807.52</v>
      </c>
      <c r="K262" s="68">
        <f t="shared" si="95"/>
        <v>986.14</v>
      </c>
      <c r="M262" s="13">
        <v>28</v>
      </c>
    </row>
    <row r="263" spans="1:13" ht="30" x14ac:dyDescent="0.25">
      <c r="A263" s="67" t="s">
        <v>963</v>
      </c>
      <c r="B263" s="8" t="s">
        <v>347</v>
      </c>
      <c r="C263" s="18" t="s">
        <v>602</v>
      </c>
      <c r="D263" s="25" t="s">
        <v>1493</v>
      </c>
      <c r="E263" s="18" t="s">
        <v>15</v>
      </c>
      <c r="F263" s="13">
        <f t="shared" si="92"/>
        <v>35</v>
      </c>
      <c r="G263" s="14">
        <v>124.38</v>
      </c>
      <c r="H263" s="8" t="s">
        <v>600</v>
      </c>
      <c r="I263" s="14">
        <f t="shared" si="96"/>
        <v>151.89285599999999</v>
      </c>
      <c r="J263" s="14">
        <f t="shared" si="94"/>
        <v>4353.3</v>
      </c>
      <c r="K263" s="68">
        <f t="shared" si="95"/>
        <v>5316.24</v>
      </c>
      <c r="M263" s="13">
        <v>35</v>
      </c>
    </row>
    <row r="264" spans="1:13" ht="45" x14ac:dyDescent="0.25">
      <c r="A264" s="67" t="s">
        <v>964</v>
      </c>
      <c r="B264" s="8" t="s">
        <v>513</v>
      </c>
      <c r="C264" s="18" t="s">
        <v>602</v>
      </c>
      <c r="D264" s="25" t="s">
        <v>1494</v>
      </c>
      <c r="E264" s="18" t="s">
        <v>15</v>
      </c>
      <c r="F264" s="13">
        <f t="shared" si="92"/>
        <v>415</v>
      </c>
      <c r="G264" s="14">
        <v>229.9</v>
      </c>
      <c r="H264" s="8" t="s">
        <v>600</v>
      </c>
      <c r="I264" s="14">
        <f t="shared" si="96"/>
        <v>280.75388000000004</v>
      </c>
      <c r="J264" s="14">
        <f t="shared" si="94"/>
        <v>95408.5</v>
      </c>
      <c r="K264" s="68">
        <f t="shared" si="95"/>
        <v>116512.86</v>
      </c>
      <c r="M264" s="13">
        <v>415</v>
      </c>
    </row>
    <row r="265" spans="1:13" ht="30" x14ac:dyDescent="0.25">
      <c r="A265" s="67" t="s">
        <v>965</v>
      </c>
      <c r="B265" s="8" t="s">
        <v>290</v>
      </c>
      <c r="C265" s="18" t="s">
        <v>602</v>
      </c>
      <c r="D265" s="25" t="s">
        <v>1495</v>
      </c>
      <c r="E265" s="18" t="s">
        <v>32</v>
      </c>
      <c r="F265" s="13">
        <f t="shared" si="92"/>
        <v>10352.14</v>
      </c>
      <c r="G265" s="14">
        <v>19.12</v>
      </c>
      <c r="H265" s="8" t="s">
        <v>600</v>
      </c>
      <c r="I265" s="14">
        <f t="shared" si="96"/>
        <v>23.349344000000002</v>
      </c>
      <c r="J265" s="14">
        <f t="shared" si="94"/>
        <v>197932.91</v>
      </c>
      <c r="K265" s="173">
        <f t="shared" si="95"/>
        <v>241715.67</v>
      </c>
      <c r="M265" s="13">
        <v>10352.148000000001</v>
      </c>
    </row>
    <row r="266" spans="1:13" ht="30" x14ac:dyDescent="0.25">
      <c r="A266" s="67" t="s">
        <v>966</v>
      </c>
      <c r="B266" s="8" t="s">
        <v>280</v>
      </c>
      <c r="C266" s="18" t="s">
        <v>602</v>
      </c>
      <c r="D266" s="25" t="s">
        <v>1496</v>
      </c>
      <c r="E266" s="18" t="s">
        <v>32</v>
      </c>
      <c r="F266" s="13">
        <f t="shared" si="92"/>
        <v>13.6</v>
      </c>
      <c r="G266" s="14">
        <v>73.27</v>
      </c>
      <c r="H266" s="8" t="s">
        <v>600</v>
      </c>
      <c r="I266" s="14">
        <f t="shared" si="96"/>
        <v>89.477323999999996</v>
      </c>
      <c r="J266" s="14">
        <f t="shared" si="94"/>
        <v>996.47</v>
      </c>
      <c r="K266" s="173">
        <f t="shared" si="95"/>
        <v>1216.8900000000001</v>
      </c>
      <c r="M266" s="13">
        <v>13.607999999999999</v>
      </c>
    </row>
    <row r="267" spans="1:13" ht="30" x14ac:dyDescent="0.25">
      <c r="A267" s="67" t="s">
        <v>967</v>
      </c>
      <c r="B267" s="8" t="s">
        <v>281</v>
      </c>
      <c r="C267" s="18" t="s">
        <v>602</v>
      </c>
      <c r="D267" s="25" t="s">
        <v>1497</v>
      </c>
      <c r="E267" s="18" t="s">
        <v>32</v>
      </c>
      <c r="F267" s="13">
        <f t="shared" si="92"/>
        <v>2038.64</v>
      </c>
      <c r="G267" s="14">
        <v>85.74</v>
      </c>
      <c r="H267" s="8" t="s">
        <v>600</v>
      </c>
      <c r="I267" s="14">
        <f t="shared" si="96"/>
        <v>104.70568799999999</v>
      </c>
      <c r="J267" s="14">
        <f t="shared" si="94"/>
        <v>174792.99</v>
      </c>
      <c r="K267" s="173">
        <f t="shared" si="95"/>
        <v>213457.2</v>
      </c>
      <c r="M267" s="13">
        <v>2038.6439999999998</v>
      </c>
    </row>
    <row r="268" spans="1:13" ht="30" x14ac:dyDescent="0.25">
      <c r="A268" s="67" t="s">
        <v>968</v>
      </c>
      <c r="B268" s="8" t="s">
        <v>282</v>
      </c>
      <c r="C268" s="18" t="s">
        <v>602</v>
      </c>
      <c r="D268" s="25" t="s">
        <v>1498</v>
      </c>
      <c r="E268" s="18" t="s">
        <v>32</v>
      </c>
      <c r="F268" s="13">
        <f t="shared" si="92"/>
        <v>115.4</v>
      </c>
      <c r="G268" s="14">
        <v>100.78</v>
      </c>
      <c r="H268" s="8" t="s">
        <v>600</v>
      </c>
      <c r="I268" s="14">
        <f t="shared" si="96"/>
        <v>123.07253600000001</v>
      </c>
      <c r="J268" s="14">
        <f t="shared" si="94"/>
        <v>11630.01</v>
      </c>
      <c r="K268" s="173">
        <f t="shared" si="95"/>
        <v>14202.57</v>
      </c>
      <c r="M268" s="13">
        <v>115.404</v>
      </c>
    </row>
    <row r="269" spans="1:13" ht="30" x14ac:dyDescent="0.25">
      <c r="A269" s="67" t="s">
        <v>969</v>
      </c>
      <c r="B269" s="8" t="s">
        <v>283</v>
      </c>
      <c r="C269" s="18" t="s">
        <v>602</v>
      </c>
      <c r="D269" s="25" t="s">
        <v>1499</v>
      </c>
      <c r="E269" s="18" t="s">
        <v>32</v>
      </c>
      <c r="F269" s="13">
        <f t="shared" si="92"/>
        <v>29.79</v>
      </c>
      <c r="G269" s="14">
        <v>130.84</v>
      </c>
      <c r="H269" s="8" t="s">
        <v>600</v>
      </c>
      <c r="I269" s="14">
        <f t="shared" si="96"/>
        <v>159.78180800000001</v>
      </c>
      <c r="J269" s="14">
        <f t="shared" si="94"/>
        <v>3897.72</v>
      </c>
      <c r="K269" s="173">
        <f t="shared" si="95"/>
        <v>4759.8999999999996</v>
      </c>
      <c r="M269" s="13">
        <v>29.795999999999996</v>
      </c>
    </row>
    <row r="270" spans="1:13" ht="30" x14ac:dyDescent="0.25">
      <c r="A270" s="67" t="s">
        <v>970</v>
      </c>
      <c r="B270" s="8" t="s">
        <v>284</v>
      </c>
      <c r="C270" s="18" t="s">
        <v>602</v>
      </c>
      <c r="D270" s="25" t="s">
        <v>1500</v>
      </c>
      <c r="E270" s="18" t="s">
        <v>32</v>
      </c>
      <c r="F270" s="13">
        <f t="shared" si="92"/>
        <v>40.39</v>
      </c>
      <c r="G270" s="14">
        <v>158.75</v>
      </c>
      <c r="H270" s="8" t="s">
        <v>600</v>
      </c>
      <c r="I270" s="14">
        <f t="shared" si="96"/>
        <v>193.8655</v>
      </c>
      <c r="J270" s="14">
        <f t="shared" si="94"/>
        <v>6411.91</v>
      </c>
      <c r="K270" s="173">
        <f t="shared" si="95"/>
        <v>7830.22</v>
      </c>
      <c r="M270" s="13">
        <v>40.391999999999996</v>
      </c>
    </row>
    <row r="271" spans="1:13" ht="30" x14ac:dyDescent="0.25">
      <c r="A271" s="67" t="s">
        <v>971</v>
      </c>
      <c r="B271" s="8" t="s">
        <v>285</v>
      </c>
      <c r="C271" s="18" t="s">
        <v>602</v>
      </c>
      <c r="D271" s="25" t="s">
        <v>1501</v>
      </c>
      <c r="E271" s="18" t="s">
        <v>32</v>
      </c>
      <c r="F271" s="13">
        <f t="shared" si="92"/>
        <v>101.5</v>
      </c>
      <c r="G271" s="14">
        <v>187.03</v>
      </c>
      <c r="H271" s="8" t="s">
        <v>600</v>
      </c>
      <c r="I271" s="14">
        <f t="shared" si="96"/>
        <v>228.401036</v>
      </c>
      <c r="J271" s="14">
        <f t="shared" si="94"/>
        <v>18983.54</v>
      </c>
      <c r="K271" s="173">
        <f t="shared" si="95"/>
        <v>23182.7</v>
      </c>
      <c r="M271" s="13">
        <v>101.508</v>
      </c>
    </row>
    <row r="272" spans="1:13" ht="30" x14ac:dyDescent="0.25">
      <c r="A272" s="67" t="s">
        <v>972</v>
      </c>
      <c r="B272" s="8" t="s">
        <v>289</v>
      </c>
      <c r="C272" s="18" t="s">
        <v>602</v>
      </c>
      <c r="D272" s="25" t="s">
        <v>1502</v>
      </c>
      <c r="E272" s="18" t="s">
        <v>32</v>
      </c>
      <c r="F272" s="13">
        <f t="shared" si="92"/>
        <v>1556.91</v>
      </c>
      <c r="G272" s="14">
        <v>22.65</v>
      </c>
      <c r="H272" s="8" t="s">
        <v>600</v>
      </c>
      <c r="I272" s="14">
        <f t="shared" ref="I272" si="97">IF(H272=$I$2,G272*(1+BDI_01),(G272*(1+BDI_02)))</f>
        <v>27.66018</v>
      </c>
      <c r="J272" s="14">
        <f t="shared" si="94"/>
        <v>35264.01</v>
      </c>
      <c r="K272" s="173">
        <f t="shared" si="95"/>
        <v>43064.41</v>
      </c>
      <c r="M272" s="13">
        <v>1556.9159999999999</v>
      </c>
    </row>
    <row r="273" spans="1:13" x14ac:dyDescent="0.25">
      <c r="A273" s="67" t="s">
        <v>973</v>
      </c>
      <c r="B273" s="8" t="s">
        <v>348</v>
      </c>
      <c r="C273" s="18" t="s">
        <v>602</v>
      </c>
      <c r="D273" s="25" t="s">
        <v>1503</v>
      </c>
      <c r="E273" s="18" t="s">
        <v>35</v>
      </c>
      <c r="F273" s="13">
        <f t="shared" si="92"/>
        <v>990</v>
      </c>
      <c r="G273" s="14">
        <v>41.78</v>
      </c>
      <c r="H273" s="8" t="s">
        <v>600</v>
      </c>
      <c r="I273" s="14">
        <f t="shared" si="96"/>
        <v>51.021736000000004</v>
      </c>
      <c r="J273" s="14">
        <f t="shared" si="94"/>
        <v>41362.199999999997</v>
      </c>
      <c r="K273" s="173">
        <f t="shared" si="95"/>
        <v>50511.51</v>
      </c>
      <c r="M273" s="13">
        <v>990</v>
      </c>
    </row>
    <row r="274" spans="1:13" x14ac:dyDescent="0.25">
      <c r="A274" s="67" t="s">
        <v>974</v>
      </c>
      <c r="B274" s="8" t="s">
        <v>349</v>
      </c>
      <c r="C274" s="18" t="s">
        <v>602</v>
      </c>
      <c r="D274" s="25" t="s">
        <v>1504</v>
      </c>
      <c r="E274" s="18" t="s">
        <v>35</v>
      </c>
      <c r="F274" s="13">
        <f t="shared" si="92"/>
        <v>718</v>
      </c>
      <c r="G274" s="14">
        <v>48.86</v>
      </c>
      <c r="H274" s="8" t="s">
        <v>600</v>
      </c>
      <c r="I274" s="14">
        <f t="shared" ref="I274:I279" si="98">IF(H274=$I$2,G274*(1+BDI_01),(G274*(1+BDI_02)))</f>
        <v>59.667832000000004</v>
      </c>
      <c r="J274" s="14">
        <f t="shared" si="94"/>
        <v>35081.480000000003</v>
      </c>
      <c r="K274" s="173">
        <f t="shared" si="95"/>
        <v>42841.5</v>
      </c>
      <c r="M274" s="13">
        <v>718</v>
      </c>
    </row>
    <row r="275" spans="1:13" x14ac:dyDescent="0.25">
      <c r="A275" s="67" t="s">
        <v>975</v>
      </c>
      <c r="B275" s="8" t="s">
        <v>350</v>
      </c>
      <c r="C275" s="18" t="s">
        <v>602</v>
      </c>
      <c r="D275" s="25" t="s">
        <v>1505</v>
      </c>
      <c r="E275" s="18" t="s">
        <v>35</v>
      </c>
      <c r="F275" s="13">
        <f t="shared" si="92"/>
        <v>2</v>
      </c>
      <c r="G275" s="14">
        <v>72.37</v>
      </c>
      <c r="H275" s="8" t="s">
        <v>600</v>
      </c>
      <c r="I275" s="14">
        <f t="shared" si="98"/>
        <v>88.378244000000009</v>
      </c>
      <c r="J275" s="14">
        <f t="shared" si="94"/>
        <v>144.74</v>
      </c>
      <c r="K275" s="173">
        <f t="shared" si="95"/>
        <v>176.75</v>
      </c>
      <c r="M275" s="13">
        <v>2</v>
      </c>
    </row>
    <row r="276" spans="1:13" x14ac:dyDescent="0.25">
      <c r="A276" s="67" t="s">
        <v>976</v>
      </c>
      <c r="B276" s="8" t="s">
        <v>351</v>
      </c>
      <c r="C276" s="18" t="s">
        <v>602</v>
      </c>
      <c r="D276" s="25" t="s">
        <v>1506</v>
      </c>
      <c r="E276" s="18" t="s">
        <v>35</v>
      </c>
      <c r="F276" s="13">
        <f t="shared" si="92"/>
        <v>774</v>
      </c>
      <c r="G276" s="14">
        <v>80.83</v>
      </c>
      <c r="H276" s="8" t="s">
        <v>600</v>
      </c>
      <c r="I276" s="14">
        <f t="shared" ref="I276:I278" si="99">IF(H276=$I$2,G276*(1+BDI_01),(G276*(1+BDI_02)))</f>
        <v>98.709596000000005</v>
      </c>
      <c r="J276" s="14">
        <f t="shared" si="94"/>
        <v>62562.42</v>
      </c>
      <c r="K276" s="173">
        <f t="shared" si="95"/>
        <v>76401.22</v>
      </c>
      <c r="M276" s="13">
        <v>774</v>
      </c>
    </row>
    <row r="277" spans="1:13" x14ac:dyDescent="0.25">
      <c r="A277" s="67" t="s">
        <v>977</v>
      </c>
      <c r="B277" s="8" t="s">
        <v>352</v>
      </c>
      <c r="C277" s="18" t="s">
        <v>602</v>
      </c>
      <c r="D277" s="25" t="s">
        <v>1507</v>
      </c>
      <c r="E277" s="18" t="s">
        <v>35</v>
      </c>
      <c r="F277" s="13">
        <f t="shared" si="92"/>
        <v>42</v>
      </c>
      <c r="G277" s="14">
        <v>107.25</v>
      </c>
      <c r="H277" s="8" t="s">
        <v>600</v>
      </c>
      <c r="I277" s="14">
        <f t="shared" si="99"/>
        <v>130.97370000000001</v>
      </c>
      <c r="J277" s="14">
        <f t="shared" si="94"/>
        <v>4504.5</v>
      </c>
      <c r="K277" s="173">
        <f t="shared" si="95"/>
        <v>5500.89</v>
      </c>
      <c r="M277" s="13">
        <v>42</v>
      </c>
    </row>
    <row r="278" spans="1:13" x14ac:dyDescent="0.25">
      <c r="A278" s="67" t="s">
        <v>978</v>
      </c>
      <c r="B278" s="8" t="s">
        <v>353</v>
      </c>
      <c r="C278" s="18" t="s">
        <v>602</v>
      </c>
      <c r="D278" s="25" t="s">
        <v>1508</v>
      </c>
      <c r="E278" s="18" t="s">
        <v>35</v>
      </c>
      <c r="F278" s="13">
        <f t="shared" si="92"/>
        <v>18</v>
      </c>
      <c r="G278" s="14">
        <v>232.52</v>
      </c>
      <c r="H278" s="8" t="s">
        <v>600</v>
      </c>
      <c r="I278" s="14">
        <f t="shared" si="99"/>
        <v>283.95342400000004</v>
      </c>
      <c r="J278" s="14">
        <f t="shared" si="94"/>
        <v>4185.3599999999997</v>
      </c>
      <c r="K278" s="173">
        <f t="shared" si="95"/>
        <v>5111.16</v>
      </c>
      <c r="M278" s="13">
        <v>18</v>
      </c>
    </row>
    <row r="279" spans="1:13" x14ac:dyDescent="0.25">
      <c r="A279" s="67" t="s">
        <v>979</v>
      </c>
      <c r="B279" s="8" t="s">
        <v>354</v>
      </c>
      <c r="C279" s="18" t="s">
        <v>602</v>
      </c>
      <c r="D279" s="25" t="s">
        <v>1509</v>
      </c>
      <c r="E279" s="18" t="s">
        <v>35</v>
      </c>
      <c r="F279" s="13">
        <f t="shared" si="92"/>
        <v>12</v>
      </c>
      <c r="G279" s="14">
        <v>290.06</v>
      </c>
      <c r="H279" s="8" t="s">
        <v>600</v>
      </c>
      <c r="I279" s="14">
        <f t="shared" si="98"/>
        <v>354.221272</v>
      </c>
      <c r="J279" s="14">
        <f t="shared" si="94"/>
        <v>3480.72</v>
      </c>
      <c r="K279" s="173">
        <f t="shared" si="95"/>
        <v>4250.6499999999996</v>
      </c>
      <c r="M279" s="13">
        <v>12</v>
      </c>
    </row>
    <row r="280" spans="1:13" x14ac:dyDescent="0.25">
      <c r="A280" s="67" t="s">
        <v>980</v>
      </c>
      <c r="B280" s="8" t="s">
        <v>355</v>
      </c>
      <c r="C280" s="18" t="s">
        <v>602</v>
      </c>
      <c r="D280" s="25" t="s">
        <v>1510</v>
      </c>
      <c r="E280" s="18" t="s">
        <v>35</v>
      </c>
      <c r="F280" s="13">
        <f t="shared" si="92"/>
        <v>54</v>
      </c>
      <c r="G280" s="14">
        <v>399.47</v>
      </c>
      <c r="H280" s="8" t="s">
        <v>600</v>
      </c>
      <c r="I280" s="14">
        <f t="shared" ref="I280" si="100">IF(H280=$I$2,G280*(1+BDI_01),(G280*(1+BDI_02)))</f>
        <v>487.83276400000005</v>
      </c>
      <c r="J280" s="14">
        <f t="shared" si="94"/>
        <v>21571.38</v>
      </c>
      <c r="K280" s="173">
        <f t="shared" si="95"/>
        <v>26342.959999999999</v>
      </c>
      <c r="M280" s="13">
        <v>54</v>
      </c>
    </row>
    <row r="281" spans="1:13" ht="30" x14ac:dyDescent="0.25">
      <c r="A281" s="67" t="s">
        <v>981</v>
      </c>
      <c r="B281" s="8" t="s">
        <v>291</v>
      </c>
      <c r="C281" s="18" t="s">
        <v>602</v>
      </c>
      <c r="D281" s="25" t="s">
        <v>1511</v>
      </c>
      <c r="E281" s="18" t="s">
        <v>32</v>
      </c>
      <c r="F281" s="13">
        <f t="shared" si="92"/>
        <v>495.32</v>
      </c>
      <c r="G281" s="14">
        <v>80.150000000000006</v>
      </c>
      <c r="H281" s="8" t="s">
        <v>600</v>
      </c>
      <c r="I281" s="14">
        <f t="shared" si="96"/>
        <v>97.879180000000005</v>
      </c>
      <c r="J281" s="14">
        <f t="shared" si="94"/>
        <v>39699.89</v>
      </c>
      <c r="K281" s="173">
        <f t="shared" si="95"/>
        <v>48481.51</v>
      </c>
      <c r="M281" s="13">
        <v>495.32399999999996</v>
      </c>
    </row>
    <row r="282" spans="1:13" ht="30" x14ac:dyDescent="0.25">
      <c r="A282" s="67" t="s">
        <v>982</v>
      </c>
      <c r="B282" s="8" t="s">
        <v>292</v>
      </c>
      <c r="C282" s="18" t="s">
        <v>602</v>
      </c>
      <c r="D282" s="25" t="s">
        <v>1512</v>
      </c>
      <c r="E282" s="18" t="s">
        <v>32</v>
      </c>
      <c r="F282" s="13">
        <f t="shared" si="92"/>
        <v>434.6</v>
      </c>
      <c r="G282" s="14">
        <v>97.64</v>
      </c>
      <c r="H282" s="8" t="s">
        <v>600</v>
      </c>
      <c r="I282" s="14">
        <f t="shared" si="96"/>
        <v>119.23796800000001</v>
      </c>
      <c r="J282" s="14">
        <f t="shared" si="94"/>
        <v>42434.34</v>
      </c>
      <c r="K282" s="173">
        <f t="shared" si="95"/>
        <v>51820.82</v>
      </c>
      <c r="M282" s="13">
        <v>434.60399999999998</v>
      </c>
    </row>
    <row r="283" spans="1:13" ht="30" x14ac:dyDescent="0.25">
      <c r="A283" s="67" t="s">
        <v>983</v>
      </c>
      <c r="B283" s="8" t="s">
        <v>293</v>
      </c>
      <c r="C283" s="18" t="s">
        <v>602</v>
      </c>
      <c r="D283" s="25" t="s">
        <v>1513</v>
      </c>
      <c r="E283" s="18" t="s">
        <v>32</v>
      </c>
      <c r="F283" s="13">
        <f t="shared" si="92"/>
        <v>9.33</v>
      </c>
      <c r="G283" s="14">
        <v>113.38</v>
      </c>
      <c r="H283" s="8" t="s">
        <v>600</v>
      </c>
      <c r="I283" s="14">
        <f t="shared" si="96"/>
        <v>138.459656</v>
      </c>
      <c r="J283" s="14">
        <f t="shared" si="94"/>
        <v>1057.83</v>
      </c>
      <c r="K283" s="173">
        <f t="shared" si="95"/>
        <v>1291.82</v>
      </c>
      <c r="M283" s="13">
        <v>9.3360000000000003</v>
      </c>
    </row>
    <row r="284" spans="1:13" ht="30" x14ac:dyDescent="0.25">
      <c r="A284" s="67" t="s">
        <v>984</v>
      </c>
      <c r="B284" s="8" t="s">
        <v>294</v>
      </c>
      <c r="C284" s="18" t="s">
        <v>602</v>
      </c>
      <c r="D284" s="25" t="s">
        <v>1514</v>
      </c>
      <c r="E284" s="18" t="s">
        <v>32</v>
      </c>
      <c r="F284" s="13">
        <f t="shared" si="92"/>
        <v>729.04</v>
      </c>
      <c r="G284" s="14">
        <v>130.69</v>
      </c>
      <c r="H284" s="8" t="s">
        <v>600</v>
      </c>
      <c r="I284" s="14">
        <f t="shared" si="96"/>
        <v>159.59862800000002</v>
      </c>
      <c r="J284" s="14">
        <f t="shared" si="94"/>
        <v>95278.23</v>
      </c>
      <c r="K284" s="173">
        <f t="shared" si="95"/>
        <v>116353.78</v>
      </c>
      <c r="M284" s="13">
        <v>729.04799999999989</v>
      </c>
    </row>
    <row r="285" spans="1:13" ht="30" x14ac:dyDescent="0.25">
      <c r="A285" s="67" t="s">
        <v>985</v>
      </c>
      <c r="B285" s="8" t="s">
        <v>295</v>
      </c>
      <c r="C285" s="18" t="s">
        <v>602</v>
      </c>
      <c r="D285" s="25" t="s">
        <v>1515</v>
      </c>
      <c r="E285" s="18" t="s">
        <v>32</v>
      </c>
      <c r="F285" s="13">
        <f t="shared" si="92"/>
        <v>319.54000000000002</v>
      </c>
      <c r="G285" s="14">
        <v>223.84</v>
      </c>
      <c r="H285" s="8" t="s">
        <v>600</v>
      </c>
      <c r="I285" s="14">
        <f t="shared" si="96"/>
        <v>273.353408</v>
      </c>
      <c r="J285" s="14">
        <f t="shared" si="94"/>
        <v>71525.83</v>
      </c>
      <c r="K285" s="173">
        <f t="shared" si="95"/>
        <v>87347.34</v>
      </c>
      <c r="M285" s="13">
        <v>319.548</v>
      </c>
    </row>
    <row r="286" spans="1:13" ht="30" x14ac:dyDescent="0.25">
      <c r="A286" s="67" t="s">
        <v>986</v>
      </c>
      <c r="B286" s="8" t="s">
        <v>296</v>
      </c>
      <c r="C286" s="18" t="s">
        <v>602</v>
      </c>
      <c r="D286" s="25" t="s">
        <v>1516</v>
      </c>
      <c r="E286" s="18" t="s">
        <v>32</v>
      </c>
      <c r="F286" s="13">
        <f t="shared" si="92"/>
        <v>495.32</v>
      </c>
      <c r="G286" s="14">
        <v>29.15</v>
      </c>
      <c r="H286" s="8" t="s">
        <v>600</v>
      </c>
      <c r="I286" s="14">
        <f t="shared" si="96"/>
        <v>35.59798</v>
      </c>
      <c r="J286" s="14">
        <f t="shared" si="94"/>
        <v>14438.57</v>
      </c>
      <c r="K286" s="173">
        <f t="shared" si="95"/>
        <v>17632.39</v>
      </c>
      <c r="M286" s="13">
        <v>495.32399999999996</v>
      </c>
    </row>
    <row r="287" spans="1:13" ht="30" x14ac:dyDescent="0.25">
      <c r="A287" s="67" t="s">
        <v>987</v>
      </c>
      <c r="B287" s="8" t="s">
        <v>297</v>
      </c>
      <c r="C287" s="18" t="s">
        <v>602</v>
      </c>
      <c r="D287" s="25" t="s">
        <v>1517</v>
      </c>
      <c r="E287" s="18" t="s">
        <v>32</v>
      </c>
      <c r="F287" s="13">
        <f t="shared" si="92"/>
        <v>434.6</v>
      </c>
      <c r="G287" s="14">
        <v>50.08</v>
      </c>
      <c r="H287" s="8" t="s">
        <v>600</v>
      </c>
      <c r="I287" s="14">
        <f t="shared" si="96"/>
        <v>61.157696000000001</v>
      </c>
      <c r="J287" s="14">
        <f t="shared" si="94"/>
        <v>21764.76</v>
      </c>
      <c r="K287" s="173">
        <f t="shared" si="95"/>
        <v>26579.13</v>
      </c>
      <c r="M287" s="13">
        <v>434.60399999999998</v>
      </c>
    </row>
    <row r="288" spans="1:13" ht="30" x14ac:dyDescent="0.25">
      <c r="A288" s="67" t="s">
        <v>988</v>
      </c>
      <c r="B288" s="8" t="s">
        <v>298</v>
      </c>
      <c r="C288" s="18" t="s">
        <v>602</v>
      </c>
      <c r="D288" s="25" t="s">
        <v>1518</v>
      </c>
      <c r="E288" s="18" t="s">
        <v>32</v>
      </c>
      <c r="F288" s="13">
        <f t="shared" si="92"/>
        <v>9.33</v>
      </c>
      <c r="G288" s="14">
        <v>68.680000000000007</v>
      </c>
      <c r="H288" s="8" t="s">
        <v>600</v>
      </c>
      <c r="I288" s="14">
        <f t="shared" si="96"/>
        <v>83.872016000000016</v>
      </c>
      <c r="J288" s="14">
        <f t="shared" si="94"/>
        <v>640.78</v>
      </c>
      <c r="K288" s="173">
        <f t="shared" si="95"/>
        <v>782.52</v>
      </c>
      <c r="M288" s="13">
        <v>9.3360000000000003</v>
      </c>
    </row>
    <row r="289" spans="1:13" ht="30" x14ac:dyDescent="0.25">
      <c r="A289" s="67" t="s">
        <v>989</v>
      </c>
      <c r="B289" s="8" t="s">
        <v>299</v>
      </c>
      <c r="C289" s="18" t="s">
        <v>602</v>
      </c>
      <c r="D289" s="25" t="s">
        <v>1519</v>
      </c>
      <c r="E289" s="18" t="s">
        <v>32</v>
      </c>
      <c r="F289" s="13">
        <f t="shared" si="92"/>
        <v>729.04</v>
      </c>
      <c r="G289" s="14">
        <v>85.22</v>
      </c>
      <c r="H289" s="8" t="s">
        <v>600</v>
      </c>
      <c r="I289" s="14">
        <f t="shared" si="96"/>
        <v>104.07066400000001</v>
      </c>
      <c r="J289" s="14">
        <f t="shared" si="94"/>
        <v>62128.78</v>
      </c>
      <c r="K289" s="173">
        <f t="shared" si="95"/>
        <v>75871.67</v>
      </c>
      <c r="M289" s="13">
        <v>729.04799999999989</v>
      </c>
    </row>
    <row r="290" spans="1:13" ht="30" x14ac:dyDescent="0.25">
      <c r="A290" s="67" t="s">
        <v>990</v>
      </c>
      <c r="B290" s="8" t="s">
        <v>300</v>
      </c>
      <c r="C290" s="18" t="s">
        <v>602</v>
      </c>
      <c r="D290" s="25" t="s">
        <v>1520</v>
      </c>
      <c r="E290" s="18" t="s">
        <v>32</v>
      </c>
      <c r="F290" s="13">
        <f t="shared" si="92"/>
        <v>319.54000000000002</v>
      </c>
      <c r="G290" s="14">
        <v>121.79</v>
      </c>
      <c r="H290" s="8" t="s">
        <v>600</v>
      </c>
      <c r="I290" s="14">
        <f t="shared" si="96"/>
        <v>148.72994800000001</v>
      </c>
      <c r="J290" s="14">
        <f t="shared" si="94"/>
        <v>38916.769999999997</v>
      </c>
      <c r="K290" s="173">
        <f t="shared" si="95"/>
        <v>47525.16</v>
      </c>
      <c r="M290" s="13">
        <v>319.548</v>
      </c>
    </row>
    <row r="291" spans="1:13" ht="30" x14ac:dyDescent="0.25">
      <c r="A291" s="67" t="s">
        <v>991</v>
      </c>
      <c r="B291" s="8" t="s">
        <v>288</v>
      </c>
      <c r="C291" s="18" t="s">
        <v>602</v>
      </c>
      <c r="D291" s="25" t="s">
        <v>1521</v>
      </c>
      <c r="E291" s="18" t="s">
        <v>32</v>
      </c>
      <c r="F291" s="13">
        <f t="shared" si="92"/>
        <v>1324.8</v>
      </c>
      <c r="G291" s="14">
        <v>46.22</v>
      </c>
      <c r="H291" s="8" t="s">
        <v>600</v>
      </c>
      <c r="I291" s="14">
        <f t="shared" ref="I291" si="101">IF(H291=$I$2,G291*(1+BDI_01),(G291*(1+BDI_02)))</f>
        <v>56.443864000000005</v>
      </c>
      <c r="J291" s="14">
        <f t="shared" si="94"/>
        <v>61232.25</v>
      </c>
      <c r="K291" s="173">
        <f t="shared" si="95"/>
        <v>74776.83</v>
      </c>
      <c r="M291" s="13">
        <v>1324.8</v>
      </c>
    </row>
    <row r="292" spans="1:13" x14ac:dyDescent="0.25">
      <c r="A292" s="67" t="s">
        <v>992</v>
      </c>
      <c r="B292" s="8" t="s">
        <v>301</v>
      </c>
      <c r="C292" s="18" t="s">
        <v>602</v>
      </c>
      <c r="D292" s="25" t="s">
        <v>1522</v>
      </c>
      <c r="E292" s="18" t="s">
        <v>15</v>
      </c>
      <c r="F292" s="13">
        <f t="shared" si="92"/>
        <v>330</v>
      </c>
      <c r="G292" s="14">
        <v>21.18</v>
      </c>
      <c r="H292" s="8" t="s">
        <v>600</v>
      </c>
      <c r="I292" s="14">
        <f t="shared" si="96"/>
        <v>25.865016000000001</v>
      </c>
      <c r="J292" s="14">
        <f t="shared" si="94"/>
        <v>6989.4</v>
      </c>
      <c r="K292" s="173">
        <f t="shared" si="95"/>
        <v>8535.4500000000007</v>
      </c>
      <c r="M292" s="13">
        <v>330</v>
      </c>
    </row>
    <row r="293" spans="1:13" ht="30" x14ac:dyDescent="0.25">
      <c r="A293" s="67" t="s">
        <v>993</v>
      </c>
      <c r="B293" s="8" t="s">
        <v>302</v>
      </c>
      <c r="C293" s="18" t="s">
        <v>602</v>
      </c>
      <c r="D293" s="25" t="s">
        <v>1523</v>
      </c>
      <c r="E293" s="18" t="s">
        <v>15</v>
      </c>
      <c r="F293" s="13">
        <f t="shared" si="92"/>
        <v>213</v>
      </c>
      <c r="G293" s="14">
        <v>24.71</v>
      </c>
      <c r="H293" s="8" t="s">
        <v>600</v>
      </c>
      <c r="I293" s="14">
        <f t="shared" si="96"/>
        <v>30.175852000000003</v>
      </c>
      <c r="J293" s="14">
        <f t="shared" si="94"/>
        <v>5263.23</v>
      </c>
      <c r="K293" s="173">
        <f t="shared" si="95"/>
        <v>6427.45</v>
      </c>
      <c r="M293" s="13">
        <v>213</v>
      </c>
    </row>
    <row r="294" spans="1:13" x14ac:dyDescent="0.25">
      <c r="A294" s="67" t="s">
        <v>994</v>
      </c>
      <c r="B294" s="8" t="s">
        <v>248</v>
      </c>
      <c r="C294" s="18" t="s">
        <v>602</v>
      </c>
      <c r="D294" s="25" t="s">
        <v>1524</v>
      </c>
      <c r="E294" s="18" t="s">
        <v>247</v>
      </c>
      <c r="F294" s="13">
        <f>TRUNC(M294,2)</f>
        <v>2</v>
      </c>
      <c r="G294" s="14">
        <v>40.630000000000003</v>
      </c>
      <c r="H294" s="8" t="s">
        <v>600</v>
      </c>
      <c r="I294" s="14">
        <f>IF(H294=$I$2,G294*(1+BDI_01),(G294*(1+BDI_02)))</f>
        <v>49.617356000000008</v>
      </c>
      <c r="J294" s="14">
        <f>TRUNC(G294*F294,2)</f>
        <v>81.260000000000005</v>
      </c>
      <c r="K294" s="68">
        <f>TRUNC(I294*F294,2)</f>
        <v>99.23</v>
      </c>
      <c r="M294" s="13">
        <v>2</v>
      </c>
    </row>
    <row r="295" spans="1:13" x14ac:dyDescent="0.25">
      <c r="A295" s="67" t="s">
        <v>995</v>
      </c>
      <c r="B295" s="8" t="s">
        <v>249</v>
      </c>
      <c r="C295" s="18" t="s">
        <v>602</v>
      </c>
      <c r="D295" s="25" t="s">
        <v>1525</v>
      </c>
      <c r="E295" s="18" t="s">
        <v>15</v>
      </c>
      <c r="F295" s="13">
        <f t="shared" ref="F295" si="102">TRUNC(M295,2)</f>
        <v>1</v>
      </c>
      <c r="G295" s="14">
        <v>98.13</v>
      </c>
      <c r="H295" s="8" t="s">
        <v>600</v>
      </c>
      <c r="I295" s="14">
        <f t="shared" ref="I295" si="103">IF(H295=$I$2,G295*(1+BDI_01),(G295*(1+BDI_02)))</f>
        <v>119.83635599999999</v>
      </c>
      <c r="J295" s="14">
        <f t="shared" ref="J295" si="104">TRUNC(G295*F295,2)</f>
        <v>98.13</v>
      </c>
      <c r="K295" s="68">
        <f t="shared" ref="K295" si="105">TRUNC(I295*F295,2)</f>
        <v>119.83</v>
      </c>
      <c r="M295" s="13">
        <v>1</v>
      </c>
    </row>
    <row r="296" spans="1:13" ht="30" x14ac:dyDescent="0.25">
      <c r="A296" s="67" t="s">
        <v>996</v>
      </c>
      <c r="B296" s="8" t="s">
        <v>253</v>
      </c>
      <c r="C296" s="18" t="s">
        <v>602</v>
      </c>
      <c r="D296" s="25" t="s">
        <v>1526</v>
      </c>
      <c r="E296" s="18" t="s">
        <v>15</v>
      </c>
      <c r="F296" s="13">
        <f t="shared" si="92"/>
        <v>25</v>
      </c>
      <c r="G296" s="14">
        <v>853.72</v>
      </c>
      <c r="H296" s="8" t="s">
        <v>600</v>
      </c>
      <c r="I296" s="14">
        <f t="shared" si="96"/>
        <v>1042.562864</v>
      </c>
      <c r="J296" s="14">
        <f t="shared" si="94"/>
        <v>21343</v>
      </c>
      <c r="K296" s="68">
        <f t="shared" si="95"/>
        <v>26064.07</v>
      </c>
      <c r="M296" s="13">
        <v>25</v>
      </c>
    </row>
    <row r="297" spans="1:13" ht="30" x14ac:dyDescent="0.25">
      <c r="A297" s="67" t="s">
        <v>997</v>
      </c>
      <c r="B297" s="8" t="s">
        <v>254</v>
      </c>
      <c r="C297" s="18" t="s">
        <v>602</v>
      </c>
      <c r="D297" s="25" t="s">
        <v>1527</v>
      </c>
      <c r="E297" s="18" t="s">
        <v>15</v>
      </c>
      <c r="F297" s="245">
        <v>10</v>
      </c>
      <c r="G297" s="14">
        <v>1140.43</v>
      </c>
      <c r="H297" s="8" t="s">
        <v>600</v>
      </c>
      <c r="I297" s="14">
        <f t="shared" ref="I297" si="106">IF(H297=$I$2,G297*(1+BDI_01),(G297*(1+BDI_02)))</f>
        <v>1392.6931160000001</v>
      </c>
      <c r="J297" s="14">
        <f t="shared" si="94"/>
        <v>11404.3</v>
      </c>
      <c r="K297" s="68">
        <f t="shared" si="95"/>
        <v>13926.93</v>
      </c>
      <c r="M297" s="13">
        <v>2</v>
      </c>
    </row>
    <row r="298" spans="1:13" ht="30" x14ac:dyDescent="0.25">
      <c r="A298" s="67" t="s">
        <v>998</v>
      </c>
      <c r="B298" s="8" t="s">
        <v>255</v>
      </c>
      <c r="C298" s="18" t="s">
        <v>602</v>
      </c>
      <c r="D298" s="25" t="s">
        <v>1528</v>
      </c>
      <c r="E298" s="18" t="s">
        <v>15</v>
      </c>
      <c r="F298" s="245">
        <v>10</v>
      </c>
      <c r="G298" s="14">
        <v>1587.94</v>
      </c>
      <c r="H298" s="8" t="s">
        <v>600</v>
      </c>
      <c r="I298" s="14">
        <f t="shared" si="96"/>
        <v>1939.1923280000001</v>
      </c>
      <c r="J298" s="14">
        <f t="shared" si="94"/>
        <v>15879.4</v>
      </c>
      <c r="K298" s="68">
        <f t="shared" si="95"/>
        <v>19391.919999999998</v>
      </c>
      <c r="M298" s="13">
        <v>3</v>
      </c>
    </row>
    <row r="299" spans="1:13" x14ac:dyDescent="0.25">
      <c r="A299" s="67" t="s">
        <v>999</v>
      </c>
      <c r="B299" s="230" t="s">
        <v>606</v>
      </c>
      <c r="C299" s="230" t="s">
        <v>606</v>
      </c>
      <c r="D299" s="232" t="s">
        <v>1814</v>
      </c>
      <c r="E299" s="231" t="s">
        <v>15</v>
      </c>
      <c r="F299" s="233"/>
      <c r="G299" s="234">
        <v>65500</v>
      </c>
      <c r="H299" s="230" t="s">
        <v>600</v>
      </c>
      <c r="I299" s="234">
        <f t="shared" si="96"/>
        <v>79988.600000000006</v>
      </c>
      <c r="J299" s="234">
        <f t="shared" si="94"/>
        <v>0</v>
      </c>
      <c r="K299" s="235">
        <f>TRUNC(I299*F299,2)</f>
        <v>0</v>
      </c>
      <c r="M299" s="13">
        <v>3</v>
      </c>
    </row>
    <row r="300" spans="1:13" ht="30" x14ac:dyDescent="0.25">
      <c r="A300" s="67" t="s">
        <v>1000</v>
      </c>
      <c r="B300" s="8" t="s">
        <v>231</v>
      </c>
      <c r="C300" s="18" t="s">
        <v>602</v>
      </c>
      <c r="D300" s="25" t="s">
        <v>1529</v>
      </c>
      <c r="E300" s="18" t="s">
        <v>35</v>
      </c>
      <c r="F300" s="13">
        <f t="shared" si="92"/>
        <v>1</v>
      </c>
      <c r="G300" s="14">
        <v>161159.18</v>
      </c>
      <c r="H300" s="8" t="s">
        <v>600</v>
      </c>
      <c r="I300" s="14">
        <f t="shared" ref="I300" si="107">IF(H300=$I$2,G300*(1+BDI_01),(G300*(1+BDI_02)))</f>
        <v>196807.590616</v>
      </c>
      <c r="J300" s="14">
        <f t="shared" si="94"/>
        <v>161159.18</v>
      </c>
      <c r="K300" s="68">
        <f t="shared" ref="K300" si="108">TRUNC(I300*F300,2)</f>
        <v>196807.59</v>
      </c>
      <c r="M300" s="13">
        <v>1</v>
      </c>
    </row>
    <row r="301" spans="1:13" ht="30" x14ac:dyDescent="0.25">
      <c r="A301" s="67" t="s">
        <v>1001</v>
      </c>
      <c r="B301" s="8" t="s">
        <v>256</v>
      </c>
      <c r="C301" s="18" t="s">
        <v>602</v>
      </c>
      <c r="D301" s="25" t="s">
        <v>1530</v>
      </c>
      <c r="E301" s="18" t="s">
        <v>29</v>
      </c>
      <c r="F301" s="245">
        <v>20</v>
      </c>
      <c r="G301" s="14">
        <v>3094.48</v>
      </c>
      <c r="H301" s="8" t="s">
        <v>600</v>
      </c>
      <c r="I301" s="14">
        <f t="shared" si="96"/>
        <v>3778.9789760000003</v>
      </c>
      <c r="J301" s="14">
        <f t="shared" si="94"/>
        <v>61889.599999999999</v>
      </c>
      <c r="K301" s="68">
        <f t="shared" si="95"/>
        <v>75579.570000000007</v>
      </c>
      <c r="M301" s="13">
        <v>10</v>
      </c>
    </row>
    <row r="302" spans="1:13" x14ac:dyDescent="0.25">
      <c r="A302" s="67" t="s">
        <v>1002</v>
      </c>
      <c r="B302" s="8" t="s">
        <v>257</v>
      </c>
      <c r="C302" s="18" t="s">
        <v>602</v>
      </c>
      <c r="D302" s="25" t="s">
        <v>1531</v>
      </c>
      <c r="E302" s="18" t="s">
        <v>57</v>
      </c>
      <c r="F302" s="13">
        <f>TRUNC(M302,2)</f>
        <v>462</v>
      </c>
      <c r="G302" s="14">
        <v>125.94</v>
      </c>
      <c r="H302" s="8" t="s">
        <v>600</v>
      </c>
      <c r="I302" s="14">
        <f t="shared" si="96"/>
        <v>153.79792800000001</v>
      </c>
      <c r="J302" s="14">
        <f t="shared" si="94"/>
        <v>58184.28</v>
      </c>
      <c r="K302" s="68">
        <f t="shared" si="95"/>
        <v>71054.64</v>
      </c>
      <c r="M302" s="13">
        <v>462</v>
      </c>
    </row>
    <row r="303" spans="1:13" x14ac:dyDescent="0.25">
      <c r="A303" s="67" t="s">
        <v>1003</v>
      </c>
      <c r="B303" s="8" t="s">
        <v>258</v>
      </c>
      <c r="C303" s="18" t="s">
        <v>602</v>
      </c>
      <c r="D303" s="25" t="s">
        <v>1532</v>
      </c>
      <c r="E303" s="18" t="s">
        <v>15</v>
      </c>
      <c r="F303" s="13">
        <f t="shared" ref="F303" si="109">TRUNC(M303,2)</f>
        <v>2</v>
      </c>
      <c r="G303" s="14">
        <v>1463.81</v>
      </c>
      <c r="H303" s="8" t="s">
        <v>600</v>
      </c>
      <c r="I303" s="14">
        <f t="shared" si="96"/>
        <v>1787.6047720000001</v>
      </c>
      <c r="J303" s="14">
        <f t="shared" si="94"/>
        <v>2927.62</v>
      </c>
      <c r="K303" s="68">
        <f t="shared" si="95"/>
        <v>3575.2</v>
      </c>
      <c r="M303" s="13">
        <v>2</v>
      </c>
    </row>
    <row r="304" spans="1:13" x14ac:dyDescent="0.25">
      <c r="A304" s="67" t="s">
        <v>1004</v>
      </c>
      <c r="B304" s="8" t="s">
        <v>259</v>
      </c>
      <c r="C304" s="18" t="s">
        <v>602</v>
      </c>
      <c r="D304" s="25" t="s">
        <v>1533</v>
      </c>
      <c r="E304" s="18" t="s">
        <v>15</v>
      </c>
      <c r="F304" s="13">
        <f t="shared" si="92"/>
        <v>2</v>
      </c>
      <c r="G304" s="14">
        <v>209.57</v>
      </c>
      <c r="H304" s="8" t="s">
        <v>600</v>
      </c>
      <c r="I304" s="14">
        <f t="shared" ref="I304:I345" si="110">IF(H304=$I$2,G304*(1+BDI_01),(G304*(1+BDI_02)))</f>
        <v>255.926884</v>
      </c>
      <c r="J304" s="14">
        <f t="shared" si="94"/>
        <v>419.14</v>
      </c>
      <c r="K304" s="68">
        <f t="shared" si="95"/>
        <v>511.85</v>
      </c>
      <c r="M304" s="13">
        <v>2</v>
      </c>
    </row>
    <row r="305" spans="1:13" ht="30" x14ac:dyDescent="0.25">
      <c r="A305" s="67" t="s">
        <v>1005</v>
      </c>
      <c r="B305" s="8" t="s">
        <v>261</v>
      </c>
      <c r="C305" s="18" t="s">
        <v>602</v>
      </c>
      <c r="D305" s="25" t="s">
        <v>1534</v>
      </c>
      <c r="E305" s="18" t="s">
        <v>15</v>
      </c>
      <c r="F305" s="13">
        <f t="shared" si="92"/>
        <v>1</v>
      </c>
      <c r="G305" s="14">
        <v>82587.009999999995</v>
      </c>
      <c r="H305" s="8" t="s">
        <v>600</v>
      </c>
      <c r="I305" s="14">
        <f t="shared" si="110"/>
        <v>100855.256612</v>
      </c>
      <c r="J305" s="14">
        <f t="shared" si="94"/>
        <v>82587.009999999995</v>
      </c>
      <c r="K305" s="68">
        <f t="shared" si="95"/>
        <v>100855.25</v>
      </c>
      <c r="M305" s="13">
        <v>1</v>
      </c>
    </row>
    <row r="306" spans="1:13" ht="30" x14ac:dyDescent="0.25">
      <c r="A306" s="67" t="s">
        <v>1006</v>
      </c>
      <c r="B306" s="8" t="s">
        <v>262</v>
      </c>
      <c r="C306" s="18" t="s">
        <v>602</v>
      </c>
      <c r="D306" s="25" t="s">
        <v>1535</v>
      </c>
      <c r="E306" s="18" t="s">
        <v>15</v>
      </c>
      <c r="F306" s="13">
        <f t="shared" si="92"/>
        <v>462</v>
      </c>
      <c r="G306" s="14">
        <v>35.340000000000003</v>
      </c>
      <c r="H306" s="8" t="s">
        <v>600</v>
      </c>
      <c r="I306" s="14">
        <f t="shared" si="110"/>
        <v>43.157208000000004</v>
      </c>
      <c r="J306" s="14">
        <f t="shared" si="94"/>
        <v>16327.08</v>
      </c>
      <c r="K306" s="68">
        <f t="shared" si="95"/>
        <v>19938.63</v>
      </c>
      <c r="M306" s="13">
        <v>462</v>
      </c>
    </row>
    <row r="307" spans="1:13" ht="30" x14ac:dyDescent="0.25">
      <c r="A307" s="67" t="s">
        <v>1007</v>
      </c>
      <c r="B307" s="8" t="s">
        <v>263</v>
      </c>
      <c r="C307" s="18" t="s">
        <v>602</v>
      </c>
      <c r="D307" s="25" t="s">
        <v>1536</v>
      </c>
      <c r="E307" s="18" t="s">
        <v>15</v>
      </c>
      <c r="F307" s="13">
        <f t="shared" si="92"/>
        <v>384</v>
      </c>
      <c r="G307" s="14">
        <v>58.98</v>
      </c>
      <c r="H307" s="8" t="s">
        <v>600</v>
      </c>
      <c r="I307" s="14">
        <f t="shared" si="110"/>
        <v>72.026375999999999</v>
      </c>
      <c r="J307" s="14">
        <f t="shared" si="94"/>
        <v>22648.32</v>
      </c>
      <c r="K307" s="68">
        <f t="shared" si="95"/>
        <v>27658.12</v>
      </c>
      <c r="M307" s="13">
        <v>384</v>
      </c>
    </row>
    <row r="308" spans="1:13" ht="30" x14ac:dyDescent="0.25">
      <c r="A308" s="67" t="s">
        <v>1008</v>
      </c>
      <c r="B308" s="8" t="s">
        <v>264</v>
      </c>
      <c r="C308" s="18" t="s">
        <v>602</v>
      </c>
      <c r="D308" s="25" t="s">
        <v>1537</v>
      </c>
      <c r="E308" s="18" t="s">
        <v>15</v>
      </c>
      <c r="F308" s="13">
        <f t="shared" si="92"/>
        <v>520</v>
      </c>
      <c r="G308" s="14">
        <v>172.1</v>
      </c>
      <c r="H308" s="8" t="s">
        <v>600</v>
      </c>
      <c r="I308" s="14">
        <f t="shared" si="110"/>
        <v>210.16852</v>
      </c>
      <c r="J308" s="14">
        <f t="shared" si="94"/>
        <v>89492</v>
      </c>
      <c r="K308" s="68">
        <f t="shared" si="95"/>
        <v>109287.63</v>
      </c>
      <c r="M308" s="13">
        <v>520</v>
      </c>
    </row>
    <row r="309" spans="1:13" ht="30" x14ac:dyDescent="0.25">
      <c r="A309" s="67" t="s">
        <v>1009</v>
      </c>
      <c r="B309" s="8" t="s">
        <v>265</v>
      </c>
      <c r="C309" s="18" t="s">
        <v>602</v>
      </c>
      <c r="D309" s="25" t="s">
        <v>1538</v>
      </c>
      <c r="E309" s="18" t="s">
        <v>15</v>
      </c>
      <c r="F309" s="13">
        <f t="shared" si="92"/>
        <v>7</v>
      </c>
      <c r="G309" s="14">
        <v>213.23</v>
      </c>
      <c r="H309" s="8" t="s">
        <v>600</v>
      </c>
      <c r="I309" s="14">
        <f t="shared" si="110"/>
        <v>260.39647600000001</v>
      </c>
      <c r="J309" s="14">
        <f t="shared" si="94"/>
        <v>1492.61</v>
      </c>
      <c r="K309" s="68">
        <f t="shared" si="95"/>
        <v>1822.77</v>
      </c>
      <c r="M309" s="13">
        <v>7</v>
      </c>
    </row>
    <row r="310" spans="1:13" ht="30" x14ac:dyDescent="0.25">
      <c r="A310" s="67" t="s">
        <v>1010</v>
      </c>
      <c r="B310" s="8" t="s">
        <v>266</v>
      </c>
      <c r="C310" s="18" t="s">
        <v>602</v>
      </c>
      <c r="D310" s="25" t="s">
        <v>1539</v>
      </c>
      <c r="E310" s="18" t="s">
        <v>15</v>
      </c>
      <c r="F310" s="13">
        <f t="shared" si="92"/>
        <v>36</v>
      </c>
      <c r="G310" s="14">
        <v>176.12</v>
      </c>
      <c r="H310" s="8" t="s">
        <v>600</v>
      </c>
      <c r="I310" s="14">
        <f t="shared" si="110"/>
        <v>215.07774400000002</v>
      </c>
      <c r="J310" s="14">
        <f t="shared" si="94"/>
        <v>6340.32</v>
      </c>
      <c r="K310" s="68">
        <f t="shared" si="95"/>
        <v>7742.79</v>
      </c>
      <c r="M310" s="13">
        <v>36</v>
      </c>
    </row>
    <row r="311" spans="1:13" ht="45" x14ac:dyDescent="0.25">
      <c r="A311" s="67" t="s">
        <v>1011</v>
      </c>
      <c r="B311" s="8" t="s">
        <v>267</v>
      </c>
      <c r="C311" s="18" t="s">
        <v>602</v>
      </c>
      <c r="D311" s="25" t="s">
        <v>1540</v>
      </c>
      <c r="E311" s="18" t="s">
        <v>15</v>
      </c>
      <c r="F311" s="13">
        <f t="shared" si="92"/>
        <v>2</v>
      </c>
      <c r="G311" s="14">
        <v>1962.68</v>
      </c>
      <c r="H311" s="8" t="s">
        <v>600</v>
      </c>
      <c r="I311" s="14">
        <f t="shared" si="110"/>
        <v>2396.8248160000003</v>
      </c>
      <c r="J311" s="14">
        <f t="shared" si="94"/>
        <v>3925.36</v>
      </c>
      <c r="K311" s="68">
        <f t="shared" si="95"/>
        <v>4793.6400000000003</v>
      </c>
      <c r="M311" s="13">
        <v>2</v>
      </c>
    </row>
    <row r="312" spans="1:13" ht="45" x14ac:dyDescent="0.25">
      <c r="A312" s="67" t="s">
        <v>1012</v>
      </c>
      <c r="B312" s="8" t="s">
        <v>268</v>
      </c>
      <c r="C312" s="18" t="s">
        <v>602</v>
      </c>
      <c r="D312" s="25" t="s">
        <v>1541</v>
      </c>
      <c r="E312" s="18" t="s">
        <v>15</v>
      </c>
      <c r="F312" s="13">
        <f t="shared" si="92"/>
        <v>2</v>
      </c>
      <c r="G312" s="14">
        <v>3703.34</v>
      </c>
      <c r="H312" s="8" t="s">
        <v>600</v>
      </c>
      <c r="I312" s="14">
        <f t="shared" si="110"/>
        <v>4522.5188080000007</v>
      </c>
      <c r="J312" s="14">
        <f t="shared" si="94"/>
        <v>7406.68</v>
      </c>
      <c r="K312" s="68">
        <f t="shared" si="95"/>
        <v>9045.0300000000007</v>
      </c>
      <c r="M312" s="13">
        <v>2</v>
      </c>
    </row>
    <row r="313" spans="1:13" ht="45" x14ac:dyDescent="0.25">
      <c r="A313" s="67" t="s">
        <v>1013</v>
      </c>
      <c r="B313" s="8" t="s">
        <v>269</v>
      </c>
      <c r="C313" s="18" t="s">
        <v>602</v>
      </c>
      <c r="D313" s="25" t="s">
        <v>1542</v>
      </c>
      <c r="E313" s="18" t="s">
        <v>15</v>
      </c>
      <c r="F313" s="13">
        <f t="shared" si="92"/>
        <v>1</v>
      </c>
      <c r="G313" s="14">
        <v>23004.13</v>
      </c>
      <c r="H313" s="8" t="s">
        <v>600</v>
      </c>
      <c r="I313" s="14">
        <f t="shared" ref="I313" si="111">IF(H313=$I$2,G313*(1+BDI_01),(G313*(1+BDI_02)))</f>
        <v>28092.643556000003</v>
      </c>
      <c r="J313" s="14">
        <f t="shared" si="94"/>
        <v>23004.13</v>
      </c>
      <c r="K313" s="68">
        <f t="shared" si="95"/>
        <v>28092.639999999999</v>
      </c>
      <c r="M313" s="13">
        <v>1</v>
      </c>
    </row>
    <row r="314" spans="1:13" ht="30" x14ac:dyDescent="0.25">
      <c r="A314" s="67" t="s">
        <v>1014</v>
      </c>
      <c r="B314" s="8" t="s">
        <v>260</v>
      </c>
      <c r="C314" s="18" t="s">
        <v>602</v>
      </c>
      <c r="D314" s="25" t="s">
        <v>1543</v>
      </c>
      <c r="E314" s="18" t="s">
        <v>15</v>
      </c>
      <c r="F314" s="13">
        <f t="shared" si="92"/>
        <v>1</v>
      </c>
      <c r="G314" s="14">
        <v>28445.91</v>
      </c>
      <c r="H314" s="8" t="s">
        <v>600</v>
      </c>
      <c r="I314" s="14">
        <f t="shared" si="110"/>
        <v>34738.145292000001</v>
      </c>
      <c r="J314" s="14">
        <f t="shared" si="94"/>
        <v>28445.91</v>
      </c>
      <c r="K314" s="68">
        <f t="shared" si="95"/>
        <v>34738.14</v>
      </c>
      <c r="M314" s="13">
        <v>1</v>
      </c>
    </row>
    <row r="315" spans="1:13" ht="30" x14ac:dyDescent="0.25">
      <c r="A315" s="67" t="s">
        <v>1015</v>
      </c>
      <c r="B315" s="8" t="s">
        <v>270</v>
      </c>
      <c r="C315" s="18" t="s">
        <v>602</v>
      </c>
      <c r="D315" s="25" t="s">
        <v>1544</v>
      </c>
      <c r="E315" s="18" t="s">
        <v>15</v>
      </c>
      <c r="F315" s="13">
        <f t="shared" si="92"/>
        <v>42</v>
      </c>
      <c r="G315" s="14">
        <v>54.94</v>
      </c>
      <c r="H315" s="8" t="s">
        <v>600</v>
      </c>
      <c r="I315" s="14">
        <f t="shared" si="110"/>
        <v>67.092727999999994</v>
      </c>
      <c r="J315" s="14">
        <f t="shared" si="94"/>
        <v>2307.48</v>
      </c>
      <c r="K315" s="68">
        <f t="shared" si="95"/>
        <v>2817.89</v>
      </c>
      <c r="M315" s="13">
        <v>42</v>
      </c>
    </row>
    <row r="316" spans="1:13" ht="45" x14ac:dyDescent="0.25">
      <c r="A316" s="67" t="s">
        <v>1016</v>
      </c>
      <c r="B316" s="8" t="s">
        <v>271</v>
      </c>
      <c r="C316" s="18" t="s">
        <v>602</v>
      </c>
      <c r="D316" s="25" t="s">
        <v>1545</v>
      </c>
      <c r="E316" s="18" t="s">
        <v>15</v>
      </c>
      <c r="F316" s="13">
        <f t="shared" si="92"/>
        <v>1</v>
      </c>
      <c r="G316" s="14">
        <v>30401.66</v>
      </c>
      <c r="H316" s="8" t="s">
        <v>600</v>
      </c>
      <c r="I316" s="14">
        <f t="shared" si="110"/>
        <v>37126.507192000005</v>
      </c>
      <c r="J316" s="14">
        <f t="shared" si="94"/>
        <v>30401.66</v>
      </c>
      <c r="K316" s="68">
        <f t="shared" si="95"/>
        <v>37126.5</v>
      </c>
      <c r="M316" s="13">
        <v>1</v>
      </c>
    </row>
    <row r="317" spans="1:13" ht="45" x14ac:dyDescent="0.25">
      <c r="A317" s="67" t="s">
        <v>1017</v>
      </c>
      <c r="B317" s="8" t="s">
        <v>272</v>
      </c>
      <c r="C317" s="18" t="s">
        <v>602</v>
      </c>
      <c r="D317" s="25" t="s">
        <v>1546</v>
      </c>
      <c r="E317" s="18" t="s">
        <v>15</v>
      </c>
      <c r="F317" s="13">
        <f t="shared" si="92"/>
        <v>1</v>
      </c>
      <c r="G317" s="14">
        <v>53583.79</v>
      </c>
      <c r="H317" s="8" t="s">
        <v>600</v>
      </c>
      <c r="I317" s="14">
        <f t="shared" si="110"/>
        <v>65436.524348000006</v>
      </c>
      <c r="J317" s="14">
        <f t="shared" si="94"/>
        <v>53583.79</v>
      </c>
      <c r="K317" s="68">
        <f t="shared" si="95"/>
        <v>65436.52</v>
      </c>
      <c r="M317" s="13">
        <v>1</v>
      </c>
    </row>
    <row r="318" spans="1:13" ht="30" x14ac:dyDescent="0.25">
      <c r="A318" s="67" t="s">
        <v>1018</v>
      </c>
      <c r="B318" s="8" t="s">
        <v>273</v>
      </c>
      <c r="C318" s="18" t="s">
        <v>602</v>
      </c>
      <c r="D318" s="25" t="s">
        <v>1547</v>
      </c>
      <c r="E318" s="18" t="s">
        <v>15</v>
      </c>
      <c r="F318" s="13">
        <f t="shared" si="92"/>
        <v>3</v>
      </c>
      <c r="G318" s="14">
        <v>2190.6</v>
      </c>
      <c r="H318" s="8" t="s">
        <v>600</v>
      </c>
      <c r="I318" s="14">
        <f t="shared" si="110"/>
        <v>2675.1607199999999</v>
      </c>
      <c r="J318" s="14">
        <f t="shared" si="94"/>
        <v>6571.8</v>
      </c>
      <c r="K318" s="68">
        <f t="shared" si="95"/>
        <v>8025.48</v>
      </c>
      <c r="M318" s="13">
        <v>3</v>
      </c>
    </row>
    <row r="319" spans="1:13" x14ac:dyDescent="0.25">
      <c r="A319" s="67" t="s">
        <v>1019</v>
      </c>
      <c r="B319" s="8" t="s">
        <v>235</v>
      </c>
      <c r="C319" s="18" t="s">
        <v>602</v>
      </c>
      <c r="D319" s="25" t="s">
        <v>1548</v>
      </c>
      <c r="E319" s="18" t="s">
        <v>15</v>
      </c>
      <c r="F319" s="13">
        <f t="shared" si="92"/>
        <v>3</v>
      </c>
      <c r="G319" s="14">
        <v>57.8</v>
      </c>
      <c r="H319" s="8" t="s">
        <v>600</v>
      </c>
      <c r="I319" s="14">
        <f t="shared" si="110"/>
        <v>70.585359999999994</v>
      </c>
      <c r="J319" s="14">
        <f t="shared" si="94"/>
        <v>173.4</v>
      </c>
      <c r="K319" s="68">
        <f t="shared" si="95"/>
        <v>211.75</v>
      </c>
      <c r="M319" s="13">
        <v>3</v>
      </c>
    </row>
    <row r="320" spans="1:13" x14ac:dyDescent="0.25">
      <c r="A320" s="67" t="s">
        <v>1020</v>
      </c>
      <c r="B320" s="8" t="s">
        <v>236</v>
      </c>
      <c r="C320" s="18" t="s">
        <v>602</v>
      </c>
      <c r="D320" s="25" t="s">
        <v>1549</v>
      </c>
      <c r="E320" s="18" t="s">
        <v>15</v>
      </c>
      <c r="F320" s="13">
        <f t="shared" si="92"/>
        <v>3</v>
      </c>
      <c r="G320" s="14">
        <v>105.89</v>
      </c>
      <c r="H320" s="8" t="s">
        <v>600</v>
      </c>
      <c r="I320" s="14">
        <f t="shared" ref="I320" si="112">IF(H320=$I$2,G320*(1+BDI_01),(G320*(1+BDI_02)))</f>
        <v>129.31286800000001</v>
      </c>
      <c r="J320" s="14">
        <f t="shared" si="94"/>
        <v>317.67</v>
      </c>
      <c r="K320" s="68">
        <f t="shared" si="95"/>
        <v>387.93</v>
      </c>
      <c r="M320" s="13">
        <v>3</v>
      </c>
    </row>
    <row r="321" spans="1:13" x14ac:dyDescent="0.25">
      <c r="A321" s="67" t="s">
        <v>1021</v>
      </c>
      <c r="B321" s="8" t="s">
        <v>237</v>
      </c>
      <c r="C321" s="18" t="s">
        <v>602</v>
      </c>
      <c r="D321" s="25" t="s">
        <v>1550</v>
      </c>
      <c r="E321" s="18" t="s">
        <v>15</v>
      </c>
      <c r="F321" s="13">
        <f t="shared" si="92"/>
        <v>16</v>
      </c>
      <c r="G321" s="14">
        <v>216.03</v>
      </c>
      <c r="H321" s="8" t="s">
        <v>600</v>
      </c>
      <c r="I321" s="14">
        <f t="shared" si="110"/>
        <v>263.81583599999999</v>
      </c>
      <c r="J321" s="14">
        <f t="shared" si="94"/>
        <v>3456.48</v>
      </c>
      <c r="K321" s="68">
        <f t="shared" si="95"/>
        <v>4221.05</v>
      </c>
      <c r="M321" s="13">
        <v>16</v>
      </c>
    </row>
    <row r="322" spans="1:13" x14ac:dyDescent="0.25">
      <c r="A322" s="67" t="s">
        <v>1022</v>
      </c>
      <c r="B322" s="8" t="s">
        <v>274</v>
      </c>
      <c r="C322" s="18" t="s">
        <v>602</v>
      </c>
      <c r="D322" s="25" t="s">
        <v>1551</v>
      </c>
      <c r="E322" s="18" t="s">
        <v>15</v>
      </c>
      <c r="F322" s="13">
        <f t="shared" si="92"/>
        <v>92</v>
      </c>
      <c r="G322" s="14">
        <v>189.02</v>
      </c>
      <c r="H322" s="8" t="s">
        <v>600</v>
      </c>
      <c r="I322" s="14">
        <f t="shared" si="110"/>
        <v>230.83122400000002</v>
      </c>
      <c r="J322" s="14">
        <f t="shared" si="94"/>
        <v>17389.84</v>
      </c>
      <c r="K322" s="68">
        <f t="shared" si="95"/>
        <v>21236.47</v>
      </c>
      <c r="M322" s="13">
        <v>92</v>
      </c>
    </row>
    <row r="323" spans="1:13" x14ac:dyDescent="0.25">
      <c r="A323" s="67" t="s">
        <v>1023</v>
      </c>
      <c r="B323" s="8" t="s">
        <v>275</v>
      </c>
      <c r="C323" s="18" t="s">
        <v>602</v>
      </c>
      <c r="D323" s="25" t="s">
        <v>1552</v>
      </c>
      <c r="E323" s="18" t="s">
        <v>15</v>
      </c>
      <c r="F323" s="13">
        <f t="shared" si="92"/>
        <v>20</v>
      </c>
      <c r="G323" s="14">
        <v>281.13</v>
      </c>
      <c r="H323" s="8" t="s">
        <v>600</v>
      </c>
      <c r="I323" s="14">
        <f t="shared" si="110"/>
        <v>343.31595600000003</v>
      </c>
      <c r="J323" s="14">
        <f t="shared" si="94"/>
        <v>5622.6</v>
      </c>
      <c r="K323" s="68">
        <f t="shared" si="95"/>
        <v>6866.31</v>
      </c>
      <c r="M323" s="13">
        <v>20</v>
      </c>
    </row>
    <row r="324" spans="1:13" ht="30" x14ac:dyDescent="0.25">
      <c r="A324" s="67" t="s">
        <v>1024</v>
      </c>
      <c r="B324" s="8" t="s">
        <v>277</v>
      </c>
      <c r="C324" s="18" t="s">
        <v>602</v>
      </c>
      <c r="D324" s="25" t="s">
        <v>1553</v>
      </c>
      <c r="E324" s="18" t="s">
        <v>15</v>
      </c>
      <c r="F324" s="13">
        <f t="shared" si="92"/>
        <v>5</v>
      </c>
      <c r="G324" s="14">
        <v>8924.91</v>
      </c>
      <c r="H324" s="8" t="s">
        <v>600</v>
      </c>
      <c r="I324" s="14">
        <f t="shared" si="110"/>
        <v>10899.100092000001</v>
      </c>
      <c r="J324" s="14">
        <f t="shared" si="94"/>
        <v>44624.55</v>
      </c>
      <c r="K324" s="68">
        <f t="shared" si="95"/>
        <v>54495.5</v>
      </c>
      <c r="M324" s="13">
        <v>5</v>
      </c>
    </row>
    <row r="325" spans="1:13" ht="30" x14ac:dyDescent="0.25">
      <c r="A325" s="67" t="s">
        <v>1025</v>
      </c>
      <c r="B325" s="8" t="s">
        <v>278</v>
      </c>
      <c r="C325" s="18" t="s">
        <v>602</v>
      </c>
      <c r="D325" s="25" t="s">
        <v>1554</v>
      </c>
      <c r="E325" s="18" t="s">
        <v>15</v>
      </c>
      <c r="F325" s="13">
        <f t="shared" si="92"/>
        <v>56</v>
      </c>
      <c r="G325" s="14">
        <v>139.79</v>
      </c>
      <c r="H325" s="8" t="s">
        <v>600</v>
      </c>
      <c r="I325" s="14">
        <f t="shared" si="110"/>
        <v>170.71154799999999</v>
      </c>
      <c r="J325" s="14">
        <f t="shared" si="94"/>
        <v>7828.24</v>
      </c>
      <c r="K325" s="68">
        <f t="shared" si="95"/>
        <v>9559.84</v>
      </c>
      <c r="M325" s="13">
        <v>56</v>
      </c>
    </row>
    <row r="326" spans="1:13" ht="45" x14ac:dyDescent="0.25">
      <c r="A326" s="67" t="s">
        <v>1026</v>
      </c>
      <c r="B326" s="8" t="s">
        <v>279</v>
      </c>
      <c r="C326" s="18" t="s">
        <v>602</v>
      </c>
      <c r="D326" s="25" t="s">
        <v>1555</v>
      </c>
      <c r="E326" s="18" t="s">
        <v>15</v>
      </c>
      <c r="F326" s="13">
        <f t="shared" si="92"/>
        <v>12</v>
      </c>
      <c r="G326" s="14">
        <v>2501.04</v>
      </c>
      <c r="H326" s="8" t="s">
        <v>600</v>
      </c>
      <c r="I326" s="14">
        <f t="shared" si="110"/>
        <v>3054.2700480000003</v>
      </c>
      <c r="J326" s="14">
        <f t="shared" si="94"/>
        <v>30012.48</v>
      </c>
      <c r="K326" s="68">
        <f t="shared" si="95"/>
        <v>36651.24</v>
      </c>
      <c r="M326" s="13">
        <v>12</v>
      </c>
    </row>
    <row r="327" spans="1:13" x14ac:dyDescent="0.25">
      <c r="A327" s="67" t="s">
        <v>1027</v>
      </c>
      <c r="B327" s="8" t="s">
        <v>358</v>
      </c>
      <c r="C327" s="18" t="s">
        <v>602</v>
      </c>
      <c r="D327" s="25" t="s">
        <v>1556</v>
      </c>
      <c r="E327" s="18" t="s">
        <v>15</v>
      </c>
      <c r="F327" s="13">
        <f t="shared" si="92"/>
        <v>12</v>
      </c>
      <c r="G327" s="14">
        <v>5632.67</v>
      </c>
      <c r="H327" s="8" t="s">
        <v>600</v>
      </c>
      <c r="I327" s="14">
        <f t="shared" si="110"/>
        <v>6878.6166040000007</v>
      </c>
      <c r="J327" s="14">
        <f t="shared" si="94"/>
        <v>67592.039999999994</v>
      </c>
      <c r="K327" s="68">
        <f t="shared" si="95"/>
        <v>82543.39</v>
      </c>
      <c r="M327" s="13">
        <v>12</v>
      </c>
    </row>
    <row r="328" spans="1:13" x14ac:dyDescent="0.25">
      <c r="A328" s="67" t="s">
        <v>1028</v>
      </c>
      <c r="B328" s="8" t="s">
        <v>359</v>
      </c>
      <c r="C328" s="18" t="s">
        <v>602</v>
      </c>
      <c r="D328" s="25" t="s">
        <v>1557</v>
      </c>
      <c r="E328" s="18" t="s">
        <v>15</v>
      </c>
      <c r="F328" s="13">
        <f t="shared" si="92"/>
        <v>30</v>
      </c>
      <c r="G328" s="14">
        <v>141.19</v>
      </c>
      <c r="H328" s="8" t="s">
        <v>600</v>
      </c>
      <c r="I328" s="14">
        <f t="shared" si="110"/>
        <v>172.42122800000001</v>
      </c>
      <c r="J328" s="14">
        <f t="shared" si="94"/>
        <v>4235.7</v>
      </c>
      <c r="K328" s="68">
        <f t="shared" si="95"/>
        <v>5172.63</v>
      </c>
      <c r="M328" s="13">
        <v>30</v>
      </c>
    </row>
    <row r="329" spans="1:13" ht="30" x14ac:dyDescent="0.25">
      <c r="A329" s="67" t="s">
        <v>1029</v>
      </c>
      <c r="B329" s="8" t="s">
        <v>360</v>
      </c>
      <c r="C329" s="18" t="s">
        <v>602</v>
      </c>
      <c r="D329" s="25" t="s">
        <v>1558</v>
      </c>
      <c r="E329" s="18" t="s">
        <v>15</v>
      </c>
      <c r="F329" s="13">
        <f t="shared" si="92"/>
        <v>18</v>
      </c>
      <c r="G329" s="14">
        <v>4328.16</v>
      </c>
      <c r="H329" s="8" t="s">
        <v>600</v>
      </c>
      <c r="I329" s="14">
        <f t="shared" si="110"/>
        <v>5285.548992</v>
      </c>
      <c r="J329" s="14">
        <f t="shared" si="94"/>
        <v>77906.880000000005</v>
      </c>
      <c r="K329" s="68">
        <f t="shared" si="95"/>
        <v>95139.88</v>
      </c>
      <c r="M329" s="13">
        <v>18</v>
      </c>
    </row>
    <row r="330" spans="1:13" ht="30" x14ac:dyDescent="0.25">
      <c r="A330" s="67" t="s">
        <v>1030</v>
      </c>
      <c r="B330" s="8" t="s">
        <v>361</v>
      </c>
      <c r="C330" s="18" t="s">
        <v>602</v>
      </c>
      <c r="D330" s="25" t="s">
        <v>1559</v>
      </c>
      <c r="E330" s="18" t="s">
        <v>15</v>
      </c>
      <c r="F330" s="13">
        <f t="shared" si="92"/>
        <v>10</v>
      </c>
      <c r="G330" s="14">
        <v>670.05</v>
      </c>
      <c r="H330" s="8" t="s">
        <v>600</v>
      </c>
      <c r="I330" s="14">
        <f t="shared" si="110"/>
        <v>818.26505999999995</v>
      </c>
      <c r="J330" s="14">
        <f t="shared" si="94"/>
        <v>6700.5</v>
      </c>
      <c r="K330" s="68">
        <f t="shared" si="95"/>
        <v>8182.65</v>
      </c>
      <c r="M330" s="13">
        <v>10</v>
      </c>
    </row>
    <row r="331" spans="1:13" ht="30" x14ac:dyDescent="0.25">
      <c r="A331" s="67" t="s">
        <v>1031</v>
      </c>
      <c r="B331" s="8" t="s">
        <v>232</v>
      </c>
      <c r="C331" s="18" t="s">
        <v>602</v>
      </c>
      <c r="D331" s="25" t="s">
        <v>1560</v>
      </c>
      <c r="E331" s="18" t="s">
        <v>15</v>
      </c>
      <c r="F331" s="13">
        <f>TRUNC(M331,2)</f>
        <v>1</v>
      </c>
      <c r="G331" s="14">
        <v>2785.19</v>
      </c>
      <c r="H331" s="8" t="s">
        <v>600</v>
      </c>
      <c r="I331" s="14">
        <f>IF(H331=$I$2,G331*(1+BDI_01),(G331*(1+BDI_02)))</f>
        <v>3401.2740280000003</v>
      </c>
      <c r="J331" s="14">
        <f>TRUNC(G331*F331,2)</f>
        <v>2785.19</v>
      </c>
      <c r="K331" s="68">
        <f>TRUNC(I331*F331,2)</f>
        <v>3401.27</v>
      </c>
      <c r="M331" s="13">
        <v>1</v>
      </c>
    </row>
    <row r="332" spans="1:13" ht="30" x14ac:dyDescent="0.25">
      <c r="A332" s="67" t="s">
        <v>1032</v>
      </c>
      <c r="B332" s="8" t="s">
        <v>362</v>
      </c>
      <c r="C332" s="18" t="s">
        <v>602</v>
      </c>
      <c r="D332" s="25" t="s">
        <v>1561</v>
      </c>
      <c r="E332" s="18" t="s">
        <v>15</v>
      </c>
      <c r="F332" s="13">
        <f t="shared" si="92"/>
        <v>6</v>
      </c>
      <c r="G332" s="14">
        <v>191.47</v>
      </c>
      <c r="H332" s="8" t="s">
        <v>600</v>
      </c>
      <c r="I332" s="14">
        <f t="shared" si="110"/>
        <v>233.82316400000002</v>
      </c>
      <c r="J332" s="14">
        <f t="shared" si="94"/>
        <v>1148.82</v>
      </c>
      <c r="K332" s="68">
        <f t="shared" si="95"/>
        <v>1402.93</v>
      </c>
      <c r="M332" s="13">
        <v>6</v>
      </c>
    </row>
    <row r="333" spans="1:13" x14ac:dyDescent="0.25">
      <c r="A333" s="67" t="s">
        <v>1033</v>
      </c>
      <c r="B333" s="8" t="s">
        <v>363</v>
      </c>
      <c r="C333" s="18" t="s">
        <v>602</v>
      </c>
      <c r="D333" s="25" t="s">
        <v>1562</v>
      </c>
      <c r="E333" s="18" t="s">
        <v>15</v>
      </c>
      <c r="F333" s="13">
        <f t="shared" si="92"/>
        <v>30</v>
      </c>
      <c r="G333" s="14">
        <v>99.04</v>
      </c>
      <c r="H333" s="8" t="s">
        <v>600</v>
      </c>
      <c r="I333" s="14">
        <f t="shared" si="110"/>
        <v>120.94764800000002</v>
      </c>
      <c r="J333" s="14">
        <f t="shared" si="94"/>
        <v>2971.2</v>
      </c>
      <c r="K333" s="68">
        <f t="shared" si="95"/>
        <v>3628.42</v>
      </c>
      <c r="M333" s="13">
        <v>30</v>
      </c>
    </row>
    <row r="334" spans="1:13" x14ac:dyDescent="0.25">
      <c r="A334" s="67" t="s">
        <v>1034</v>
      </c>
      <c r="B334" s="8" t="s">
        <v>364</v>
      </c>
      <c r="C334" s="18" t="s">
        <v>602</v>
      </c>
      <c r="D334" s="25" t="s">
        <v>1563</v>
      </c>
      <c r="E334" s="18" t="s">
        <v>15</v>
      </c>
      <c r="F334" s="13">
        <f t="shared" si="92"/>
        <v>6</v>
      </c>
      <c r="G334" s="14">
        <v>477.96</v>
      </c>
      <c r="H334" s="8" t="s">
        <v>600</v>
      </c>
      <c r="I334" s="14">
        <f t="shared" si="110"/>
        <v>583.684752</v>
      </c>
      <c r="J334" s="14">
        <f t="shared" si="94"/>
        <v>2867.76</v>
      </c>
      <c r="K334" s="68">
        <f t="shared" si="95"/>
        <v>3502.1</v>
      </c>
      <c r="M334" s="13">
        <v>6</v>
      </c>
    </row>
    <row r="335" spans="1:13" ht="45" x14ac:dyDescent="0.25">
      <c r="A335" s="67" t="s">
        <v>1035</v>
      </c>
      <c r="B335" s="8" t="s">
        <v>495</v>
      </c>
      <c r="C335" s="18" t="s">
        <v>602</v>
      </c>
      <c r="D335" s="25" t="s">
        <v>1564</v>
      </c>
      <c r="E335" s="18" t="s">
        <v>15</v>
      </c>
      <c r="F335" s="13">
        <f t="shared" si="92"/>
        <v>11</v>
      </c>
      <c r="G335" s="14">
        <v>613.15</v>
      </c>
      <c r="H335" s="8" t="s">
        <v>600</v>
      </c>
      <c r="I335" s="14">
        <f t="shared" ref="I335" si="113">IF(H335=$I$2,G335*(1+BDI_01),(G335*(1+BDI_02)))</f>
        <v>748.77877999999998</v>
      </c>
      <c r="J335" s="14">
        <f t="shared" si="94"/>
        <v>6744.65</v>
      </c>
      <c r="K335" s="68">
        <f t="shared" si="95"/>
        <v>8236.56</v>
      </c>
      <c r="M335" s="13">
        <v>11</v>
      </c>
    </row>
    <row r="336" spans="1:13" ht="45" x14ac:dyDescent="0.25">
      <c r="A336" s="67" t="s">
        <v>1036</v>
      </c>
      <c r="B336" s="8" t="s">
        <v>534</v>
      </c>
      <c r="C336" s="18" t="s">
        <v>602</v>
      </c>
      <c r="D336" s="25" t="s">
        <v>1565</v>
      </c>
      <c r="E336" s="18" t="s">
        <v>15</v>
      </c>
      <c r="F336" s="13">
        <f t="shared" si="92"/>
        <v>1</v>
      </c>
      <c r="G336" s="14">
        <v>5359.28</v>
      </c>
      <c r="H336" s="8" t="s">
        <v>600</v>
      </c>
      <c r="I336" s="14">
        <f t="shared" si="110"/>
        <v>6544.7527360000004</v>
      </c>
      <c r="J336" s="14">
        <f t="shared" si="94"/>
        <v>5359.28</v>
      </c>
      <c r="K336" s="68">
        <f t="shared" si="95"/>
        <v>6544.75</v>
      </c>
      <c r="M336" s="13">
        <v>1</v>
      </c>
    </row>
    <row r="337" spans="1:13" ht="30" x14ac:dyDescent="0.25">
      <c r="A337" s="229" t="s">
        <v>1037</v>
      </c>
      <c r="B337" s="230" t="s">
        <v>240</v>
      </c>
      <c r="C337" s="231" t="s">
        <v>602</v>
      </c>
      <c r="D337" s="232" t="s">
        <v>1566</v>
      </c>
      <c r="E337" s="231" t="s">
        <v>15</v>
      </c>
      <c r="F337" s="233"/>
      <c r="G337" s="234">
        <v>504389.16</v>
      </c>
      <c r="H337" s="230" t="s">
        <v>600</v>
      </c>
      <c r="I337" s="234">
        <f t="shared" si="110"/>
        <v>615960.04219199996</v>
      </c>
      <c r="J337" s="234">
        <f t="shared" si="94"/>
        <v>0</v>
      </c>
      <c r="K337" s="235">
        <f t="shared" si="95"/>
        <v>0</v>
      </c>
      <c r="M337" s="13">
        <v>3</v>
      </c>
    </row>
    <row r="338" spans="1:13" x14ac:dyDescent="0.25">
      <c r="A338" s="67" t="s">
        <v>1038</v>
      </c>
      <c r="B338" s="8" t="s">
        <v>250</v>
      </c>
      <c r="C338" s="18" t="s">
        <v>602</v>
      </c>
      <c r="D338" s="25" t="s">
        <v>1567</v>
      </c>
      <c r="E338" s="18" t="s">
        <v>15</v>
      </c>
      <c r="F338" s="13">
        <f>TRUNC(M338,2)</f>
        <v>4</v>
      </c>
      <c r="G338" s="14">
        <v>70.760000000000005</v>
      </c>
      <c r="H338" s="8" t="s">
        <v>600</v>
      </c>
      <c r="I338" s="14">
        <f>IF(H338=$I$2,G338*(1+BDI_01),(G338*(1+BDI_02)))</f>
        <v>86.412112000000008</v>
      </c>
      <c r="J338" s="14">
        <f>TRUNC(G338*F338,2)</f>
        <v>283.04000000000002</v>
      </c>
      <c r="K338" s="68">
        <f>TRUNC(I338*F338,2)</f>
        <v>345.64</v>
      </c>
      <c r="M338" s="13">
        <v>4</v>
      </c>
    </row>
    <row r="339" spans="1:13" x14ac:dyDescent="0.25">
      <c r="A339" s="67" t="s">
        <v>1039</v>
      </c>
      <c r="B339" s="8" t="s">
        <v>251</v>
      </c>
      <c r="C339" s="18" t="s">
        <v>602</v>
      </c>
      <c r="D339" s="25" t="s">
        <v>1568</v>
      </c>
      <c r="E339" s="18" t="s">
        <v>15</v>
      </c>
      <c r="F339" s="13">
        <f t="shared" ref="F339" si="114">TRUNC(M339,2)</f>
        <v>2</v>
      </c>
      <c r="G339" s="14">
        <v>672.69</v>
      </c>
      <c r="H339" s="8" t="s">
        <v>600</v>
      </c>
      <c r="I339" s="14">
        <f t="shared" ref="I339" si="115">IF(H339=$I$2,G339*(1+BDI_01),(G339*(1+BDI_02)))</f>
        <v>821.48902800000008</v>
      </c>
      <c r="J339" s="14">
        <f t="shared" ref="J339" si="116">TRUNC(G339*F339,2)</f>
        <v>1345.38</v>
      </c>
      <c r="K339" s="68">
        <f t="shared" ref="K339" si="117">TRUNC(I339*F339,2)</f>
        <v>1642.97</v>
      </c>
      <c r="M339" s="13">
        <v>2</v>
      </c>
    </row>
    <row r="340" spans="1:13" ht="30" x14ac:dyDescent="0.25">
      <c r="A340" s="229" t="s">
        <v>1040</v>
      </c>
      <c r="B340" s="230" t="s">
        <v>243</v>
      </c>
      <c r="C340" s="231" t="s">
        <v>602</v>
      </c>
      <c r="D340" s="232" t="s">
        <v>1569</v>
      </c>
      <c r="E340" s="231" t="s">
        <v>15</v>
      </c>
      <c r="F340" s="233"/>
      <c r="G340" s="234">
        <v>99137.67</v>
      </c>
      <c r="H340" s="230" t="s">
        <v>600</v>
      </c>
      <c r="I340" s="234">
        <f t="shared" si="110"/>
        <v>121066.92260400001</v>
      </c>
      <c r="J340" s="234">
        <f t="shared" si="94"/>
        <v>0</v>
      </c>
      <c r="K340" s="235">
        <f t="shared" si="95"/>
        <v>0</v>
      </c>
      <c r="M340" s="13">
        <v>3</v>
      </c>
    </row>
    <row r="341" spans="1:13" ht="30" x14ac:dyDescent="0.25">
      <c r="A341" s="67" t="s">
        <v>1041</v>
      </c>
      <c r="B341" s="8" t="s">
        <v>241</v>
      </c>
      <c r="C341" s="18" t="s">
        <v>602</v>
      </c>
      <c r="D341" s="25" t="s">
        <v>1570</v>
      </c>
      <c r="E341" s="18" t="s">
        <v>15</v>
      </c>
      <c r="F341" s="13">
        <f t="shared" si="92"/>
        <v>4</v>
      </c>
      <c r="G341" s="14">
        <v>6056.23</v>
      </c>
      <c r="H341" s="8" t="s">
        <v>600</v>
      </c>
      <c r="I341" s="14">
        <f t="shared" ref="I341" si="118">IF(H341=$I$2,G341*(1+BDI_01),(G341*(1+BDI_02)))</f>
        <v>7395.8680759999997</v>
      </c>
      <c r="J341" s="14">
        <f t="shared" si="94"/>
        <v>24224.92</v>
      </c>
      <c r="K341" s="68">
        <f t="shared" si="95"/>
        <v>29583.47</v>
      </c>
      <c r="M341" s="13">
        <v>4</v>
      </c>
    </row>
    <row r="342" spans="1:13" ht="30" x14ac:dyDescent="0.25">
      <c r="A342" s="67" t="s">
        <v>1042</v>
      </c>
      <c r="B342" s="8" t="s">
        <v>242</v>
      </c>
      <c r="C342" s="18" t="s">
        <v>602</v>
      </c>
      <c r="D342" s="25" t="s">
        <v>1571</v>
      </c>
      <c r="E342" s="18" t="s">
        <v>15</v>
      </c>
      <c r="F342" s="13">
        <f t="shared" si="92"/>
        <v>4</v>
      </c>
      <c r="G342" s="14">
        <v>7700.77</v>
      </c>
      <c r="H342" s="8" t="s">
        <v>600</v>
      </c>
      <c r="I342" s="14">
        <f t="shared" si="110"/>
        <v>9404.1803240000008</v>
      </c>
      <c r="J342" s="14">
        <f t="shared" si="94"/>
        <v>30803.08</v>
      </c>
      <c r="K342" s="68">
        <f t="shared" si="95"/>
        <v>37616.720000000001</v>
      </c>
      <c r="M342" s="13">
        <v>4</v>
      </c>
    </row>
    <row r="343" spans="1:13" ht="30" x14ac:dyDescent="0.25">
      <c r="A343" s="67" t="s">
        <v>1043</v>
      </c>
      <c r="B343" s="8" t="s">
        <v>287</v>
      </c>
      <c r="C343" s="18" t="s">
        <v>602</v>
      </c>
      <c r="D343" s="25" t="s">
        <v>1572</v>
      </c>
      <c r="E343" s="18" t="s">
        <v>32</v>
      </c>
      <c r="F343" s="13">
        <f t="shared" si="92"/>
        <v>1386.47</v>
      </c>
      <c r="G343" s="14">
        <v>96.57</v>
      </c>
      <c r="H343" s="8" t="s">
        <v>600</v>
      </c>
      <c r="I343" s="14">
        <f t="shared" si="110"/>
        <v>117.93128399999999</v>
      </c>
      <c r="J343" s="14">
        <f t="shared" si="94"/>
        <v>133891.4</v>
      </c>
      <c r="K343" s="68">
        <f t="shared" si="95"/>
        <v>163508.18</v>
      </c>
      <c r="M343" s="13">
        <v>1386.47</v>
      </c>
    </row>
    <row r="344" spans="1:13" x14ac:dyDescent="0.25">
      <c r="A344" s="264" t="s">
        <v>1044</v>
      </c>
      <c r="B344" s="260" t="s">
        <v>319</v>
      </c>
      <c r="C344" s="261" t="s">
        <v>602</v>
      </c>
      <c r="D344" s="246" t="s">
        <v>1573</v>
      </c>
      <c r="E344" s="261" t="s">
        <v>32</v>
      </c>
      <c r="F344" s="245">
        <f t="shared" si="92"/>
        <v>45600</v>
      </c>
      <c r="G344" s="262">
        <v>27.1</v>
      </c>
      <c r="H344" s="260" t="s">
        <v>600</v>
      </c>
      <c r="I344" s="262">
        <f t="shared" si="110"/>
        <v>33.094520000000003</v>
      </c>
      <c r="J344" s="262">
        <f t="shared" si="94"/>
        <v>1235760</v>
      </c>
      <c r="K344" s="263">
        <f t="shared" si="95"/>
        <v>1509110.11</v>
      </c>
      <c r="M344" s="13">
        <v>45600</v>
      </c>
    </row>
    <row r="345" spans="1:13" x14ac:dyDescent="0.25">
      <c r="A345" s="67" t="s">
        <v>1045</v>
      </c>
      <c r="B345" s="8" t="s">
        <v>546</v>
      </c>
      <c r="C345" s="18" t="s">
        <v>602</v>
      </c>
      <c r="D345" s="25" t="s">
        <v>1574</v>
      </c>
      <c r="E345" s="18" t="s">
        <v>15</v>
      </c>
      <c r="F345" s="13">
        <f t="shared" si="92"/>
        <v>522</v>
      </c>
      <c r="G345" s="14">
        <v>46.24</v>
      </c>
      <c r="H345" s="8" t="s">
        <v>600</v>
      </c>
      <c r="I345" s="14">
        <f t="shared" si="110"/>
        <v>56.468288000000008</v>
      </c>
      <c r="J345" s="14">
        <f t="shared" si="94"/>
        <v>24137.279999999999</v>
      </c>
      <c r="K345" s="68">
        <f t="shared" si="95"/>
        <v>29476.44</v>
      </c>
      <c r="M345" s="13">
        <v>522</v>
      </c>
    </row>
    <row r="346" spans="1:13" ht="30" x14ac:dyDescent="0.25">
      <c r="A346" s="67" t="s">
        <v>1046</v>
      </c>
      <c r="B346" s="174" t="s">
        <v>233</v>
      </c>
      <c r="C346" s="18" t="s">
        <v>602</v>
      </c>
      <c r="D346" s="25" t="s">
        <v>1575</v>
      </c>
      <c r="E346" s="18" t="s">
        <v>15</v>
      </c>
      <c r="F346" s="13">
        <f t="shared" si="92"/>
        <v>1</v>
      </c>
      <c r="G346" s="14">
        <v>1599.44</v>
      </c>
      <c r="H346" s="8" t="s">
        <v>600</v>
      </c>
      <c r="I346" s="14">
        <f t="shared" ref="I346:I347" si="119">IF(H346=$I$2,G346*(1+BDI_01),(G346*(1+BDI_02)))</f>
        <v>1953.2361280000002</v>
      </c>
      <c r="J346" s="14">
        <f t="shared" si="94"/>
        <v>1599.44</v>
      </c>
      <c r="K346" s="68">
        <f t="shared" si="95"/>
        <v>1953.23</v>
      </c>
      <c r="M346" s="13">
        <v>1</v>
      </c>
    </row>
    <row r="347" spans="1:13" ht="30" x14ac:dyDescent="0.25">
      <c r="A347" s="67" t="s">
        <v>1047</v>
      </c>
      <c r="B347" s="8" t="s">
        <v>1255</v>
      </c>
      <c r="C347" s="18" t="s">
        <v>1305</v>
      </c>
      <c r="D347" s="25" t="s">
        <v>1300</v>
      </c>
      <c r="E347" s="18" t="s">
        <v>15</v>
      </c>
      <c r="F347" s="13">
        <f t="shared" si="92"/>
        <v>31</v>
      </c>
      <c r="G347" s="14">
        <v>875.71</v>
      </c>
      <c r="H347" s="8" t="s">
        <v>600</v>
      </c>
      <c r="I347" s="14">
        <f t="shared" si="119"/>
        <v>1069.417052</v>
      </c>
      <c r="J347" s="14">
        <f t="shared" si="94"/>
        <v>27147.01</v>
      </c>
      <c r="K347" s="68">
        <f t="shared" si="95"/>
        <v>33151.919999999998</v>
      </c>
      <c r="M347" s="13">
        <v>31</v>
      </c>
    </row>
    <row r="348" spans="1:13" ht="30" x14ac:dyDescent="0.25">
      <c r="A348" s="67" t="s">
        <v>1048</v>
      </c>
      <c r="B348" s="8" t="s">
        <v>295</v>
      </c>
      <c r="C348" s="18" t="s">
        <v>602</v>
      </c>
      <c r="D348" s="25" t="s">
        <v>1515</v>
      </c>
      <c r="E348" s="18" t="s">
        <v>32</v>
      </c>
      <c r="F348" s="13">
        <f t="shared" si="92"/>
        <v>316.44</v>
      </c>
      <c r="G348" s="14">
        <v>223.84</v>
      </c>
      <c r="H348" s="8" t="s">
        <v>600</v>
      </c>
      <c r="I348" s="14">
        <f t="shared" ref="I348:I389" si="120">IF(H348=$I$2,G348*(1+BDI_01),(G348*(1+BDI_02)))</f>
        <v>273.353408</v>
      </c>
      <c r="J348" s="14">
        <f t="shared" si="94"/>
        <v>70831.92</v>
      </c>
      <c r="K348" s="68">
        <f t="shared" si="95"/>
        <v>86499.95</v>
      </c>
      <c r="M348" s="13">
        <v>316.44</v>
      </c>
    </row>
    <row r="349" spans="1:13" ht="30" x14ac:dyDescent="0.25">
      <c r="A349" s="67" t="s">
        <v>1049</v>
      </c>
      <c r="B349" s="8" t="s">
        <v>297</v>
      </c>
      <c r="C349" s="18" t="s">
        <v>602</v>
      </c>
      <c r="D349" s="25" t="s">
        <v>1517</v>
      </c>
      <c r="E349" s="18" t="s">
        <v>32</v>
      </c>
      <c r="F349" s="13">
        <f t="shared" si="92"/>
        <v>316.44</v>
      </c>
      <c r="G349" s="14">
        <v>50.08</v>
      </c>
      <c r="H349" s="8" t="s">
        <v>600</v>
      </c>
      <c r="I349" s="14">
        <f t="shared" si="120"/>
        <v>61.157696000000001</v>
      </c>
      <c r="J349" s="14">
        <f t="shared" si="94"/>
        <v>15847.31</v>
      </c>
      <c r="K349" s="68">
        <f t="shared" si="95"/>
        <v>19352.740000000002</v>
      </c>
      <c r="M349" s="13">
        <v>316.44</v>
      </c>
    </row>
    <row r="350" spans="1:13" ht="30" x14ac:dyDescent="0.25">
      <c r="A350" s="67" t="s">
        <v>1050</v>
      </c>
      <c r="B350" s="8" t="s">
        <v>286</v>
      </c>
      <c r="C350" s="18" t="s">
        <v>602</v>
      </c>
      <c r="D350" s="25" t="s">
        <v>1576</v>
      </c>
      <c r="E350" s="18" t="s">
        <v>32</v>
      </c>
      <c r="F350" s="13">
        <f t="shared" si="92"/>
        <v>1044.25</v>
      </c>
      <c r="G350" s="14">
        <v>52.67</v>
      </c>
      <c r="H350" s="8" t="s">
        <v>600</v>
      </c>
      <c r="I350" s="14">
        <f t="shared" si="120"/>
        <v>64.320604000000003</v>
      </c>
      <c r="J350" s="14">
        <f t="shared" si="94"/>
        <v>55000.639999999999</v>
      </c>
      <c r="K350" s="68">
        <f t="shared" si="95"/>
        <v>67166.789999999994</v>
      </c>
      <c r="M350" s="13">
        <v>1044.252</v>
      </c>
    </row>
    <row r="351" spans="1:13" ht="30" x14ac:dyDescent="0.25">
      <c r="A351" s="67" t="s">
        <v>1051</v>
      </c>
      <c r="B351" s="8" t="s">
        <v>337</v>
      </c>
      <c r="C351" s="18" t="s">
        <v>602</v>
      </c>
      <c r="D351" s="25" t="s">
        <v>1577</v>
      </c>
      <c r="E351" s="18" t="s">
        <v>15</v>
      </c>
      <c r="F351" s="13">
        <f t="shared" si="92"/>
        <v>150</v>
      </c>
      <c r="G351" s="14">
        <v>32.700000000000003</v>
      </c>
      <c r="H351" s="8" t="s">
        <v>600</v>
      </c>
      <c r="I351" s="14">
        <f t="shared" si="120"/>
        <v>39.933240000000005</v>
      </c>
      <c r="J351" s="14">
        <f t="shared" si="94"/>
        <v>4905</v>
      </c>
      <c r="K351" s="68">
        <f t="shared" si="95"/>
        <v>5989.98</v>
      </c>
      <c r="M351" s="13">
        <v>150</v>
      </c>
    </row>
    <row r="352" spans="1:13" x14ac:dyDescent="0.25">
      <c r="A352" s="67" t="s">
        <v>1052</v>
      </c>
      <c r="B352" s="8" t="s">
        <v>357</v>
      </c>
      <c r="C352" s="18" t="s">
        <v>602</v>
      </c>
      <c r="D352" s="25" t="s">
        <v>1578</v>
      </c>
      <c r="E352" s="18" t="s">
        <v>15</v>
      </c>
      <c r="F352" s="13">
        <f t="shared" si="92"/>
        <v>390</v>
      </c>
      <c r="G352" s="14">
        <v>20.350000000000001</v>
      </c>
      <c r="H352" s="8" t="s">
        <v>600</v>
      </c>
      <c r="I352" s="14">
        <f t="shared" si="120"/>
        <v>24.851420000000005</v>
      </c>
      <c r="J352" s="14">
        <f t="shared" si="94"/>
        <v>7936.5</v>
      </c>
      <c r="K352" s="68">
        <f t="shared" si="95"/>
        <v>9692.0499999999993</v>
      </c>
      <c r="M352" s="13">
        <v>390</v>
      </c>
    </row>
    <row r="353" spans="1:13" ht="45" x14ac:dyDescent="0.25">
      <c r="A353" s="67" t="s">
        <v>1053</v>
      </c>
      <c r="B353" s="8" t="s">
        <v>193</v>
      </c>
      <c r="C353" s="18" t="s">
        <v>602</v>
      </c>
      <c r="D353" s="25" t="s">
        <v>1579</v>
      </c>
      <c r="E353" s="18" t="s">
        <v>35</v>
      </c>
      <c r="F353" s="13">
        <f t="shared" si="92"/>
        <v>12</v>
      </c>
      <c r="G353" s="14">
        <v>698.41</v>
      </c>
      <c r="H353" s="8" t="s">
        <v>600</v>
      </c>
      <c r="I353" s="14">
        <f t="shared" si="120"/>
        <v>852.89829199999997</v>
      </c>
      <c r="J353" s="14">
        <f t="shared" si="94"/>
        <v>8380.92</v>
      </c>
      <c r="K353" s="68">
        <f t="shared" si="95"/>
        <v>10234.77</v>
      </c>
      <c r="M353" s="13">
        <v>12</v>
      </c>
    </row>
    <row r="354" spans="1:13" x14ac:dyDescent="0.25">
      <c r="A354" s="67" t="s">
        <v>1054</v>
      </c>
      <c r="B354" s="8" t="s">
        <v>356</v>
      </c>
      <c r="C354" s="18" t="s">
        <v>602</v>
      </c>
      <c r="D354" s="25" t="s">
        <v>1580</v>
      </c>
      <c r="E354" s="18" t="s">
        <v>15</v>
      </c>
      <c r="F354" s="13">
        <f t="shared" si="92"/>
        <v>354</v>
      </c>
      <c r="G354" s="14">
        <v>17.27</v>
      </c>
      <c r="H354" s="8" t="s">
        <v>600</v>
      </c>
      <c r="I354" s="14">
        <f t="shared" si="120"/>
        <v>21.090123999999999</v>
      </c>
      <c r="J354" s="14">
        <f t="shared" si="94"/>
        <v>6113.58</v>
      </c>
      <c r="K354" s="68">
        <f t="shared" si="95"/>
        <v>7465.9</v>
      </c>
      <c r="M354" s="13">
        <v>354</v>
      </c>
    </row>
    <row r="355" spans="1:13" x14ac:dyDescent="0.25">
      <c r="A355" s="67" t="s">
        <v>1055</v>
      </c>
      <c r="B355" s="8" t="s">
        <v>365</v>
      </c>
      <c r="C355" s="18" t="s">
        <v>602</v>
      </c>
      <c r="D355" s="25" t="s">
        <v>1581</v>
      </c>
      <c r="E355" s="18" t="s">
        <v>15</v>
      </c>
      <c r="F355" s="13">
        <f t="shared" si="92"/>
        <v>354</v>
      </c>
      <c r="G355" s="14">
        <v>6.13</v>
      </c>
      <c r="H355" s="8" t="s">
        <v>600</v>
      </c>
      <c r="I355" s="14">
        <f t="shared" si="120"/>
        <v>7.4859559999999998</v>
      </c>
      <c r="J355" s="14">
        <f t="shared" si="94"/>
        <v>2170.02</v>
      </c>
      <c r="K355" s="68">
        <f t="shared" si="95"/>
        <v>2650.02</v>
      </c>
      <c r="M355" s="13">
        <v>354</v>
      </c>
    </row>
    <row r="356" spans="1:13" x14ac:dyDescent="0.25">
      <c r="A356" s="67" t="s">
        <v>1056</v>
      </c>
      <c r="B356" s="8" t="s">
        <v>252</v>
      </c>
      <c r="C356" s="18" t="s">
        <v>602</v>
      </c>
      <c r="D356" s="25" t="s">
        <v>1582</v>
      </c>
      <c r="E356" s="18" t="s">
        <v>15</v>
      </c>
      <c r="F356" s="13">
        <f t="shared" si="92"/>
        <v>3</v>
      </c>
      <c r="G356" s="14">
        <v>698.19</v>
      </c>
      <c r="H356" s="8" t="s">
        <v>600</v>
      </c>
      <c r="I356" s="14">
        <f t="shared" si="120"/>
        <v>852.62962800000014</v>
      </c>
      <c r="J356" s="14">
        <f t="shared" si="94"/>
        <v>2094.5700000000002</v>
      </c>
      <c r="K356" s="68">
        <f t="shared" si="95"/>
        <v>2557.88</v>
      </c>
      <c r="M356" s="13">
        <v>3</v>
      </c>
    </row>
    <row r="357" spans="1:13" ht="60" x14ac:dyDescent="0.25">
      <c r="A357" s="67" t="s">
        <v>1057</v>
      </c>
      <c r="B357" s="8" t="s">
        <v>1265</v>
      </c>
      <c r="C357" s="18" t="s">
        <v>1266</v>
      </c>
      <c r="D357" s="25" t="s">
        <v>1267</v>
      </c>
      <c r="E357" s="18" t="s">
        <v>15</v>
      </c>
      <c r="F357" s="13">
        <f t="shared" si="92"/>
        <v>4</v>
      </c>
      <c r="G357" s="14">
        <v>8709.5400000000009</v>
      </c>
      <c r="H357" s="8" t="s">
        <v>600</v>
      </c>
      <c r="I357" s="14">
        <f t="shared" ref="I357" si="121">IF(H357=$I$2,G357*(1+BDI_01),(G357*(1+BDI_02)))</f>
        <v>10636.090248000002</v>
      </c>
      <c r="J357" s="14">
        <f t="shared" si="94"/>
        <v>34838.160000000003</v>
      </c>
      <c r="K357" s="68">
        <f t="shared" si="95"/>
        <v>42544.36</v>
      </c>
      <c r="M357" s="13">
        <v>4</v>
      </c>
    </row>
    <row r="358" spans="1:13" ht="30" x14ac:dyDescent="0.25">
      <c r="A358" s="67" t="s">
        <v>1058</v>
      </c>
      <c r="B358" s="8" t="s">
        <v>334</v>
      </c>
      <c r="C358" s="18" t="s">
        <v>602</v>
      </c>
      <c r="D358" s="25" t="s">
        <v>1583</v>
      </c>
      <c r="E358" s="18" t="s">
        <v>32</v>
      </c>
      <c r="F358" s="13">
        <f t="shared" si="92"/>
        <v>956.2</v>
      </c>
      <c r="G358" s="14">
        <v>22.4</v>
      </c>
      <c r="H358" s="8" t="s">
        <v>600</v>
      </c>
      <c r="I358" s="14">
        <f t="shared" si="120"/>
        <v>27.354880000000001</v>
      </c>
      <c r="J358" s="14">
        <f t="shared" si="94"/>
        <v>21418.880000000001</v>
      </c>
      <c r="K358" s="68">
        <f t="shared" si="95"/>
        <v>26156.73</v>
      </c>
      <c r="M358" s="13">
        <v>956.2</v>
      </c>
    </row>
    <row r="359" spans="1:13" x14ac:dyDescent="0.25">
      <c r="A359" s="67" t="s">
        <v>1059</v>
      </c>
      <c r="B359" s="8" t="s">
        <v>276</v>
      </c>
      <c r="C359" s="18" t="s">
        <v>602</v>
      </c>
      <c r="D359" s="25" t="s">
        <v>1584</v>
      </c>
      <c r="E359" s="18" t="s">
        <v>15</v>
      </c>
      <c r="F359" s="13">
        <f t="shared" si="92"/>
        <v>3</v>
      </c>
      <c r="G359" s="14">
        <v>134.44</v>
      </c>
      <c r="H359" s="8" t="s">
        <v>600</v>
      </c>
      <c r="I359" s="14">
        <f t="shared" ref="I359" si="122">IF(H359=$I$2,G359*(1+BDI_01),(G359*(1+BDI_02)))</f>
        <v>164.17812800000002</v>
      </c>
      <c r="J359" s="14">
        <f t="shared" si="94"/>
        <v>403.32</v>
      </c>
      <c r="K359" s="68">
        <f t="shared" si="95"/>
        <v>492.53</v>
      </c>
      <c r="M359" s="13">
        <v>3</v>
      </c>
    </row>
    <row r="360" spans="1:13" ht="30" x14ac:dyDescent="0.25">
      <c r="A360" s="67" t="s">
        <v>1060</v>
      </c>
      <c r="B360" s="8" t="s">
        <v>545</v>
      </c>
      <c r="C360" s="18" t="s">
        <v>602</v>
      </c>
      <c r="D360" s="25" t="s">
        <v>1585</v>
      </c>
      <c r="E360" s="18" t="s">
        <v>15</v>
      </c>
      <c r="F360" s="13">
        <f t="shared" si="92"/>
        <v>2</v>
      </c>
      <c r="G360" s="14">
        <v>630.25</v>
      </c>
      <c r="H360" s="8" t="s">
        <v>600</v>
      </c>
      <c r="I360" s="14">
        <f t="shared" si="120"/>
        <v>769.6613000000001</v>
      </c>
      <c r="J360" s="14">
        <f t="shared" si="94"/>
        <v>1260.5</v>
      </c>
      <c r="K360" s="68">
        <f t="shared" si="95"/>
        <v>1539.32</v>
      </c>
      <c r="M360" s="13">
        <v>2</v>
      </c>
    </row>
    <row r="361" spans="1:13" x14ac:dyDescent="0.25">
      <c r="A361" s="67" t="s">
        <v>1061</v>
      </c>
      <c r="B361" s="8" t="s">
        <v>548</v>
      </c>
      <c r="C361" s="18" t="s">
        <v>602</v>
      </c>
      <c r="D361" s="25" t="s">
        <v>1586</v>
      </c>
      <c r="E361" s="18" t="s">
        <v>15</v>
      </c>
      <c r="F361" s="13">
        <f t="shared" si="92"/>
        <v>24</v>
      </c>
      <c r="G361" s="14">
        <v>796.17</v>
      </c>
      <c r="H361" s="8" t="s">
        <v>600</v>
      </c>
      <c r="I361" s="14">
        <f t="shared" si="120"/>
        <v>972.28280400000006</v>
      </c>
      <c r="J361" s="14">
        <f t="shared" si="94"/>
        <v>19108.080000000002</v>
      </c>
      <c r="K361" s="68">
        <f t="shared" si="95"/>
        <v>23334.78</v>
      </c>
      <c r="M361" s="13">
        <v>24</v>
      </c>
    </row>
    <row r="362" spans="1:13" x14ac:dyDescent="0.25">
      <c r="A362" s="67" t="s">
        <v>1062</v>
      </c>
      <c r="B362" s="8" t="s">
        <v>549</v>
      </c>
      <c r="C362" s="18" t="s">
        <v>602</v>
      </c>
      <c r="D362" s="25" t="s">
        <v>1587</v>
      </c>
      <c r="E362" s="18" t="s">
        <v>15</v>
      </c>
      <c r="F362" s="13">
        <f t="shared" si="92"/>
        <v>1044</v>
      </c>
      <c r="G362" s="14">
        <v>128.41</v>
      </c>
      <c r="H362" s="8" t="s">
        <v>600</v>
      </c>
      <c r="I362" s="14">
        <f t="shared" si="120"/>
        <v>156.81429199999999</v>
      </c>
      <c r="J362" s="14">
        <f t="shared" si="94"/>
        <v>134060.04</v>
      </c>
      <c r="K362" s="68">
        <f t="shared" si="95"/>
        <v>163714.12</v>
      </c>
      <c r="M362" s="13">
        <v>1044</v>
      </c>
    </row>
    <row r="363" spans="1:13" x14ac:dyDescent="0.25">
      <c r="A363" s="67" t="s">
        <v>1063</v>
      </c>
      <c r="B363" s="8" t="s">
        <v>535</v>
      </c>
      <c r="C363" s="18" t="s">
        <v>602</v>
      </c>
      <c r="D363" s="25" t="s">
        <v>1588</v>
      </c>
      <c r="E363" s="18" t="s">
        <v>15</v>
      </c>
      <c r="F363" s="13">
        <f t="shared" si="92"/>
        <v>2</v>
      </c>
      <c r="G363" s="14">
        <v>3560.07</v>
      </c>
      <c r="H363" s="8" t="s">
        <v>600</v>
      </c>
      <c r="I363" s="14">
        <f t="shared" si="120"/>
        <v>4347.5574840000008</v>
      </c>
      <c r="J363" s="14">
        <f t="shared" si="94"/>
        <v>7120.14</v>
      </c>
      <c r="K363" s="68">
        <f t="shared" si="95"/>
        <v>8695.11</v>
      </c>
      <c r="M363" s="13">
        <v>2</v>
      </c>
    </row>
    <row r="364" spans="1:13" ht="30" x14ac:dyDescent="0.25">
      <c r="A364" s="67" t="s">
        <v>1064</v>
      </c>
      <c r="B364" s="8" t="s">
        <v>244</v>
      </c>
      <c r="C364" s="18" t="s">
        <v>602</v>
      </c>
      <c r="D364" s="25" t="s">
        <v>1589</v>
      </c>
      <c r="E364" s="18" t="s">
        <v>15</v>
      </c>
      <c r="F364" s="13">
        <f t="shared" si="92"/>
        <v>1</v>
      </c>
      <c r="G364" s="14">
        <v>838.11</v>
      </c>
      <c r="H364" s="8" t="s">
        <v>600</v>
      </c>
      <c r="I364" s="14">
        <f t="shared" ref="I364" si="123">IF(H364=$I$2,G364*(1+BDI_01),(G364*(1+BDI_02)))</f>
        <v>1023.4999320000001</v>
      </c>
      <c r="J364" s="14">
        <f t="shared" si="94"/>
        <v>838.11</v>
      </c>
      <c r="K364" s="68">
        <f t="shared" si="95"/>
        <v>1023.49</v>
      </c>
      <c r="M364" s="13">
        <v>1</v>
      </c>
    </row>
    <row r="365" spans="1:13" x14ac:dyDescent="0.25">
      <c r="A365" s="67" t="s">
        <v>1065</v>
      </c>
      <c r="B365" s="8" t="s">
        <v>245</v>
      </c>
      <c r="C365" s="18" t="s">
        <v>602</v>
      </c>
      <c r="D365" s="25" t="s">
        <v>1590</v>
      </c>
      <c r="E365" s="18" t="s">
        <v>15</v>
      </c>
      <c r="F365" s="13">
        <f>TRUNC(M365,2)</f>
        <v>1</v>
      </c>
      <c r="G365" s="14">
        <v>468.84</v>
      </c>
      <c r="H365" s="8" t="s">
        <v>600</v>
      </c>
      <c r="I365" s="14">
        <f>IF(H365=$I$2,G365*(1+BDI_01),(G365*(1+BDI_02)))</f>
        <v>572.54740800000002</v>
      </c>
      <c r="J365" s="14">
        <f>TRUNC(G365*F365,2)</f>
        <v>468.84</v>
      </c>
      <c r="K365" s="68">
        <f>TRUNC(I365*F365,2)</f>
        <v>572.54</v>
      </c>
      <c r="M365" s="13">
        <v>1</v>
      </c>
    </row>
    <row r="366" spans="1:13" x14ac:dyDescent="0.25">
      <c r="A366" s="67" t="s">
        <v>1066</v>
      </c>
      <c r="B366" s="8" t="s">
        <v>551</v>
      </c>
      <c r="C366" s="18" t="s">
        <v>602</v>
      </c>
      <c r="D366" s="25" t="s">
        <v>1591</v>
      </c>
      <c r="E366" s="18" t="s">
        <v>15</v>
      </c>
      <c r="F366" s="13">
        <f t="shared" si="92"/>
        <v>50</v>
      </c>
      <c r="G366" s="14">
        <v>131.55000000000001</v>
      </c>
      <c r="H366" s="8" t="s">
        <v>600</v>
      </c>
      <c r="I366" s="14">
        <f t="shared" si="120"/>
        <v>160.64886000000001</v>
      </c>
      <c r="J366" s="14">
        <f t="shared" si="94"/>
        <v>6577.5</v>
      </c>
      <c r="K366" s="68">
        <f t="shared" si="95"/>
        <v>8032.44</v>
      </c>
      <c r="M366" s="13">
        <v>50</v>
      </c>
    </row>
    <row r="367" spans="1:13" x14ac:dyDescent="0.25">
      <c r="A367" s="67" t="s">
        <v>1067</v>
      </c>
      <c r="B367" s="8" t="s">
        <v>552</v>
      </c>
      <c r="C367" s="18" t="s">
        <v>602</v>
      </c>
      <c r="D367" s="25" t="s">
        <v>1592</v>
      </c>
      <c r="E367" s="18" t="s">
        <v>15</v>
      </c>
      <c r="F367" s="13">
        <f t="shared" si="92"/>
        <v>16</v>
      </c>
      <c r="G367" s="14">
        <v>100.47</v>
      </c>
      <c r="H367" s="8" t="s">
        <v>600</v>
      </c>
      <c r="I367" s="14">
        <f t="shared" si="120"/>
        <v>122.69396400000001</v>
      </c>
      <c r="J367" s="14">
        <f t="shared" si="94"/>
        <v>1607.52</v>
      </c>
      <c r="K367" s="68">
        <f t="shared" si="95"/>
        <v>1963.1</v>
      </c>
      <c r="M367" s="13">
        <v>16</v>
      </c>
    </row>
    <row r="368" spans="1:13" x14ac:dyDescent="0.25">
      <c r="A368" s="67" t="s">
        <v>1068</v>
      </c>
      <c r="B368" s="8" t="s">
        <v>539</v>
      </c>
      <c r="C368" s="18" t="s">
        <v>602</v>
      </c>
      <c r="D368" s="25" t="s">
        <v>1593</v>
      </c>
      <c r="E368" s="18" t="s">
        <v>15</v>
      </c>
      <c r="F368" s="13">
        <f t="shared" si="92"/>
        <v>50</v>
      </c>
      <c r="G368" s="14">
        <v>56.97</v>
      </c>
      <c r="H368" s="8" t="s">
        <v>600</v>
      </c>
      <c r="I368" s="14">
        <f t="shared" si="120"/>
        <v>69.571764000000002</v>
      </c>
      <c r="J368" s="14">
        <f t="shared" si="94"/>
        <v>2848.5</v>
      </c>
      <c r="K368" s="68">
        <f t="shared" si="95"/>
        <v>3478.58</v>
      </c>
      <c r="M368" s="13">
        <v>50</v>
      </c>
    </row>
    <row r="369" spans="1:13" x14ac:dyDescent="0.25">
      <c r="A369" s="67" t="s">
        <v>1249</v>
      </c>
      <c r="B369" s="8" t="s">
        <v>553</v>
      </c>
      <c r="C369" s="18" t="s">
        <v>602</v>
      </c>
      <c r="D369" s="25" t="s">
        <v>1594</v>
      </c>
      <c r="E369" s="18" t="s">
        <v>15</v>
      </c>
      <c r="F369" s="13">
        <f t="shared" si="92"/>
        <v>35</v>
      </c>
      <c r="G369" s="14">
        <v>20.2</v>
      </c>
      <c r="H369" s="8" t="s">
        <v>600</v>
      </c>
      <c r="I369" s="14">
        <f t="shared" si="120"/>
        <v>24.668240000000001</v>
      </c>
      <c r="J369" s="14">
        <f t="shared" si="94"/>
        <v>707</v>
      </c>
      <c r="K369" s="68">
        <f t="shared" si="95"/>
        <v>863.38</v>
      </c>
      <c r="M369" s="13">
        <v>35</v>
      </c>
    </row>
    <row r="370" spans="1:13" ht="30" x14ac:dyDescent="0.25">
      <c r="A370" s="67" t="s">
        <v>1250</v>
      </c>
      <c r="B370" s="8" t="s">
        <v>541</v>
      </c>
      <c r="C370" s="18" t="s">
        <v>602</v>
      </c>
      <c r="D370" s="25" t="s">
        <v>1595</v>
      </c>
      <c r="E370" s="18" t="s">
        <v>15</v>
      </c>
      <c r="F370" s="13">
        <f>TRUNC(M370,2)</f>
        <v>2</v>
      </c>
      <c r="G370" s="14">
        <v>15511.5</v>
      </c>
      <c r="H370" s="8" t="s">
        <v>600</v>
      </c>
      <c r="I370" s="14">
        <f>IF(H370=$I$2,G370*(1+BDI_01),(G370*(1+BDI_02)))</f>
        <v>18942.643800000002</v>
      </c>
      <c r="J370" s="14">
        <f>TRUNC(G370*F370,2)</f>
        <v>31023</v>
      </c>
      <c r="K370" s="68">
        <f>TRUNC(I370*F370,2)</f>
        <v>37885.279999999999</v>
      </c>
      <c r="M370" s="13">
        <v>2</v>
      </c>
    </row>
    <row r="371" spans="1:13" ht="30" x14ac:dyDescent="0.25">
      <c r="A371" s="67" t="s">
        <v>1251</v>
      </c>
      <c r="B371" s="8" t="s">
        <v>542</v>
      </c>
      <c r="C371" s="18" t="s">
        <v>602</v>
      </c>
      <c r="D371" s="25" t="s">
        <v>1596</v>
      </c>
      <c r="E371" s="18" t="s">
        <v>15</v>
      </c>
      <c r="F371" s="13">
        <f>TRUNC(M371,2)</f>
        <v>24</v>
      </c>
      <c r="G371" s="14">
        <v>2077.98</v>
      </c>
      <c r="H371" s="8" t="s">
        <v>600</v>
      </c>
      <c r="I371" s="14">
        <f>IF(H371=$I$2,G371*(1+BDI_01),(G371*(1+BDI_02)))</f>
        <v>2537.6291760000004</v>
      </c>
      <c r="J371" s="14">
        <f>TRUNC(G371*F371,2)</f>
        <v>49871.519999999997</v>
      </c>
      <c r="K371" s="68">
        <f>TRUNC(I371*F371,2)</f>
        <v>60903.1</v>
      </c>
      <c r="M371" s="13">
        <v>24</v>
      </c>
    </row>
    <row r="372" spans="1:13" ht="30" x14ac:dyDescent="0.25">
      <c r="A372" s="67" t="s">
        <v>1252</v>
      </c>
      <c r="B372" s="8" t="s">
        <v>335</v>
      </c>
      <c r="C372" s="18" t="s">
        <v>602</v>
      </c>
      <c r="D372" s="25" t="s">
        <v>1597</v>
      </c>
      <c r="E372" s="18" t="s">
        <v>32</v>
      </c>
      <c r="F372" s="13">
        <f t="shared" si="92"/>
        <v>465.3</v>
      </c>
      <c r="G372" s="14">
        <v>18.690000000000001</v>
      </c>
      <c r="H372" s="8" t="s">
        <v>600</v>
      </c>
      <c r="I372" s="14">
        <f t="shared" si="120"/>
        <v>22.824228000000002</v>
      </c>
      <c r="J372" s="14">
        <f t="shared" si="94"/>
        <v>8696.4500000000007</v>
      </c>
      <c r="K372" s="68">
        <f t="shared" si="95"/>
        <v>10620.11</v>
      </c>
      <c r="M372" s="13">
        <v>465.3</v>
      </c>
    </row>
    <row r="373" spans="1:13" ht="30" x14ac:dyDescent="0.25">
      <c r="A373" s="67" t="s">
        <v>1253</v>
      </c>
      <c r="B373" s="8" t="s">
        <v>550</v>
      </c>
      <c r="C373" s="18" t="s">
        <v>602</v>
      </c>
      <c r="D373" s="25" t="s">
        <v>1598</v>
      </c>
      <c r="E373" s="18" t="s">
        <v>15</v>
      </c>
      <c r="F373" s="13">
        <f t="shared" si="92"/>
        <v>26</v>
      </c>
      <c r="G373" s="14">
        <v>283.91000000000003</v>
      </c>
      <c r="H373" s="8" t="s">
        <v>600</v>
      </c>
      <c r="I373" s="14">
        <f t="shared" si="120"/>
        <v>346.71089200000006</v>
      </c>
      <c r="J373" s="14">
        <f t="shared" si="94"/>
        <v>7381.66</v>
      </c>
      <c r="K373" s="68">
        <f t="shared" si="95"/>
        <v>9014.48</v>
      </c>
      <c r="M373" s="13">
        <v>26</v>
      </c>
    </row>
    <row r="374" spans="1:13" x14ac:dyDescent="0.25">
      <c r="A374" s="67" t="s">
        <v>1254</v>
      </c>
      <c r="B374" s="8" t="s">
        <v>318</v>
      </c>
      <c r="C374" s="18" t="s">
        <v>602</v>
      </c>
      <c r="D374" s="25" t="s">
        <v>1599</v>
      </c>
      <c r="E374" s="18" t="s">
        <v>32</v>
      </c>
      <c r="F374" s="13">
        <f t="shared" si="92"/>
        <v>1356.2</v>
      </c>
      <c r="G374" s="14">
        <v>13.34</v>
      </c>
      <c r="H374" s="8" t="s">
        <v>600</v>
      </c>
      <c r="I374" s="14">
        <f t="shared" si="120"/>
        <v>16.290808000000002</v>
      </c>
      <c r="J374" s="14">
        <f t="shared" si="94"/>
        <v>18091.7</v>
      </c>
      <c r="K374" s="68">
        <f t="shared" si="95"/>
        <v>22093.59</v>
      </c>
      <c r="M374" s="13">
        <v>1356.2</v>
      </c>
    </row>
    <row r="375" spans="1:13" x14ac:dyDescent="0.25">
      <c r="A375" s="67" t="s">
        <v>1256</v>
      </c>
      <c r="B375" s="8" t="s">
        <v>536</v>
      </c>
      <c r="C375" s="18" t="s">
        <v>602</v>
      </c>
      <c r="D375" s="25" t="s">
        <v>1600</v>
      </c>
      <c r="E375" s="18" t="s">
        <v>15</v>
      </c>
      <c r="F375" s="13">
        <f t="shared" si="92"/>
        <v>4</v>
      </c>
      <c r="G375" s="14">
        <v>277.77999999999997</v>
      </c>
      <c r="H375" s="8" t="s">
        <v>600</v>
      </c>
      <c r="I375" s="14">
        <f t="shared" ref="I375" si="124">IF(H375=$I$2,G375*(1+BDI_01),(G375*(1+BDI_02)))</f>
        <v>339.22493599999996</v>
      </c>
      <c r="J375" s="14">
        <f t="shared" si="94"/>
        <v>1111.1199999999999</v>
      </c>
      <c r="K375" s="68">
        <f t="shared" si="95"/>
        <v>1356.89</v>
      </c>
      <c r="M375" s="13">
        <v>4</v>
      </c>
    </row>
    <row r="376" spans="1:13" x14ac:dyDescent="0.25">
      <c r="A376" s="67" t="s">
        <v>1257</v>
      </c>
      <c r="B376" s="8" t="s">
        <v>537</v>
      </c>
      <c r="C376" s="18" t="s">
        <v>602</v>
      </c>
      <c r="D376" s="25" t="s">
        <v>1601</v>
      </c>
      <c r="E376" s="18" t="s">
        <v>15</v>
      </c>
      <c r="F376" s="13">
        <f t="shared" si="92"/>
        <v>4</v>
      </c>
      <c r="G376" s="14">
        <v>536.55999999999995</v>
      </c>
      <c r="H376" s="8" t="s">
        <v>600</v>
      </c>
      <c r="I376" s="14">
        <f t="shared" si="120"/>
        <v>655.247072</v>
      </c>
      <c r="J376" s="14">
        <f t="shared" si="94"/>
        <v>2146.2399999999998</v>
      </c>
      <c r="K376" s="68">
        <f t="shared" si="95"/>
        <v>2620.98</v>
      </c>
      <c r="M376" s="13">
        <v>4</v>
      </c>
    </row>
    <row r="377" spans="1:13" x14ac:dyDescent="0.25">
      <c r="A377" s="67" t="s">
        <v>1268</v>
      </c>
      <c r="B377" s="166" t="s">
        <v>540</v>
      </c>
      <c r="C377" s="167" t="s">
        <v>602</v>
      </c>
      <c r="D377" s="168" t="s">
        <v>1602</v>
      </c>
      <c r="E377" s="167" t="s">
        <v>15</v>
      </c>
      <c r="F377" s="169">
        <f t="shared" si="92"/>
        <v>116</v>
      </c>
      <c r="G377" s="170">
        <v>226.54</v>
      </c>
      <c r="H377" s="166" t="s">
        <v>600</v>
      </c>
      <c r="I377" s="170">
        <f t="shared" ref="I377" si="125">IF(H377=$I$2,G377*(1+BDI_01),(G377*(1+BDI_02)))</f>
        <v>276.65064799999999</v>
      </c>
      <c r="J377" s="170">
        <f t="shared" si="94"/>
        <v>26278.639999999999</v>
      </c>
      <c r="K377" s="171">
        <f t="shared" si="95"/>
        <v>32091.47</v>
      </c>
      <c r="M377" s="13">
        <v>116</v>
      </c>
    </row>
    <row r="378" spans="1:13" ht="30" x14ac:dyDescent="0.25">
      <c r="A378" s="67" t="s">
        <v>1269</v>
      </c>
      <c r="B378" s="8" t="s">
        <v>538</v>
      </c>
      <c r="C378" s="18" t="s">
        <v>602</v>
      </c>
      <c r="D378" s="25" t="s">
        <v>1603</v>
      </c>
      <c r="E378" s="18" t="s">
        <v>15</v>
      </c>
      <c r="F378" s="13">
        <f t="shared" si="92"/>
        <v>92</v>
      </c>
      <c r="G378" s="14">
        <v>4479.8</v>
      </c>
      <c r="H378" s="8" t="s">
        <v>600</v>
      </c>
      <c r="I378" s="14">
        <f t="shared" ref="I378" si="126">IF(H378=$I$2,G378*(1+BDI_01),(G378*(1+BDI_02)))</f>
        <v>5470.7317600000006</v>
      </c>
      <c r="J378" s="14">
        <f t="shared" si="94"/>
        <v>412141.6</v>
      </c>
      <c r="K378" s="68">
        <f t="shared" si="95"/>
        <v>503307.32</v>
      </c>
      <c r="M378" s="13">
        <v>92</v>
      </c>
    </row>
    <row r="379" spans="1:13" ht="45" x14ac:dyDescent="0.25">
      <c r="A379" s="67" t="s">
        <v>1270</v>
      </c>
      <c r="B379" s="8" t="s">
        <v>547</v>
      </c>
      <c r="C379" s="18" t="s">
        <v>602</v>
      </c>
      <c r="D379" s="25" t="s">
        <v>1604</v>
      </c>
      <c r="E379" s="18" t="s">
        <v>35</v>
      </c>
      <c r="F379" s="13">
        <f t="shared" si="92"/>
        <v>1</v>
      </c>
      <c r="G379" s="14">
        <v>46135.01</v>
      </c>
      <c r="H379" s="8" t="s">
        <v>600</v>
      </c>
      <c r="I379" s="14">
        <f t="shared" si="120"/>
        <v>56340.074212000007</v>
      </c>
      <c r="J379" s="14">
        <f t="shared" si="94"/>
        <v>46135.01</v>
      </c>
      <c r="K379" s="68">
        <f t="shared" si="95"/>
        <v>56340.07</v>
      </c>
      <c r="M379" s="13">
        <v>1</v>
      </c>
    </row>
    <row r="380" spans="1:13" x14ac:dyDescent="0.25">
      <c r="A380" s="67" t="s">
        <v>1271</v>
      </c>
      <c r="B380" s="8" t="s">
        <v>533</v>
      </c>
      <c r="C380" s="18" t="s">
        <v>602</v>
      </c>
      <c r="D380" s="25" t="s">
        <v>1605</v>
      </c>
      <c r="E380" s="18" t="s">
        <v>15</v>
      </c>
      <c r="F380" s="13">
        <f t="shared" si="92"/>
        <v>5</v>
      </c>
      <c r="G380" s="14">
        <v>2716.58</v>
      </c>
      <c r="H380" s="8" t="s">
        <v>600</v>
      </c>
      <c r="I380" s="14">
        <f t="shared" si="120"/>
        <v>3317.4874960000002</v>
      </c>
      <c r="J380" s="14">
        <f t="shared" si="94"/>
        <v>13582.9</v>
      </c>
      <c r="K380" s="68">
        <f t="shared" si="95"/>
        <v>16587.43</v>
      </c>
      <c r="M380" s="13">
        <v>5</v>
      </c>
    </row>
    <row r="381" spans="1:13" x14ac:dyDescent="0.25">
      <c r="A381" s="67" t="s">
        <v>1272</v>
      </c>
      <c r="B381" s="8" t="s">
        <v>380</v>
      </c>
      <c r="C381" s="18" t="s">
        <v>602</v>
      </c>
      <c r="D381" s="25" t="s">
        <v>1606</v>
      </c>
      <c r="E381" s="18" t="s">
        <v>15</v>
      </c>
      <c r="F381" s="13">
        <f t="shared" si="92"/>
        <v>84</v>
      </c>
      <c r="G381" s="14">
        <v>217.4</v>
      </c>
      <c r="H381" s="8" t="s">
        <v>600</v>
      </c>
      <c r="I381" s="14">
        <f t="shared" si="120"/>
        <v>265.48887999999999</v>
      </c>
      <c r="J381" s="14">
        <f t="shared" si="94"/>
        <v>18261.599999999999</v>
      </c>
      <c r="K381" s="68">
        <f t="shared" si="95"/>
        <v>22301.06</v>
      </c>
      <c r="M381" s="13">
        <v>84</v>
      </c>
    </row>
    <row r="382" spans="1:13" x14ac:dyDescent="0.25">
      <c r="A382" s="67" t="s">
        <v>1273</v>
      </c>
      <c r="B382" s="8" t="s">
        <v>303</v>
      </c>
      <c r="C382" s="18" t="s">
        <v>602</v>
      </c>
      <c r="D382" s="25" t="s">
        <v>1607</v>
      </c>
      <c r="E382" s="18" t="s">
        <v>32</v>
      </c>
      <c r="F382" s="13">
        <f t="shared" si="92"/>
        <v>653.65</v>
      </c>
      <c r="G382" s="14">
        <v>43.68</v>
      </c>
      <c r="H382" s="8" t="s">
        <v>600</v>
      </c>
      <c r="I382" s="14">
        <f t="shared" si="120"/>
        <v>53.342016000000001</v>
      </c>
      <c r="J382" s="14">
        <f t="shared" si="94"/>
        <v>28551.43</v>
      </c>
      <c r="K382" s="68">
        <f t="shared" si="95"/>
        <v>34867</v>
      </c>
      <c r="M382" s="13">
        <v>653.65</v>
      </c>
    </row>
    <row r="383" spans="1:13" x14ac:dyDescent="0.25">
      <c r="A383" s="67" t="s">
        <v>1274</v>
      </c>
      <c r="B383" s="8" t="s">
        <v>304</v>
      </c>
      <c r="C383" s="18" t="s">
        <v>602</v>
      </c>
      <c r="D383" s="25" t="s">
        <v>1608</v>
      </c>
      <c r="E383" s="18" t="s">
        <v>32</v>
      </c>
      <c r="F383" s="13">
        <f t="shared" si="92"/>
        <v>1542.68</v>
      </c>
      <c r="G383" s="14">
        <v>60.01</v>
      </c>
      <c r="H383" s="8" t="s">
        <v>600</v>
      </c>
      <c r="I383" s="14">
        <f t="shared" si="120"/>
        <v>73.284211999999997</v>
      </c>
      <c r="J383" s="14">
        <f t="shared" si="94"/>
        <v>92576.22</v>
      </c>
      <c r="K383" s="68">
        <f t="shared" si="95"/>
        <v>113054.08</v>
      </c>
      <c r="M383" s="13">
        <v>1542.68</v>
      </c>
    </row>
    <row r="384" spans="1:13" ht="30" x14ac:dyDescent="0.25">
      <c r="A384" s="67" t="s">
        <v>1275</v>
      </c>
      <c r="B384" s="8" t="s">
        <v>234</v>
      </c>
      <c r="C384" s="18" t="s">
        <v>602</v>
      </c>
      <c r="D384" s="25" t="s">
        <v>1609</v>
      </c>
      <c r="E384" s="18" t="s">
        <v>15</v>
      </c>
      <c r="F384" s="13">
        <f>TRUNC(M384,2)</f>
        <v>1</v>
      </c>
      <c r="G384" s="14">
        <v>235.28</v>
      </c>
      <c r="H384" s="8" t="s">
        <v>600</v>
      </c>
      <c r="I384" s="14">
        <f>IF(H384=$I$2,G384*(1+BDI_01),(G384*(1+BDI_02)))</f>
        <v>287.323936</v>
      </c>
      <c r="J384" s="14">
        <f>TRUNC(G384*F384,2)</f>
        <v>235.28</v>
      </c>
      <c r="K384" s="68">
        <f>TRUNC(I384*F384,2)</f>
        <v>287.32</v>
      </c>
      <c r="M384" s="13">
        <v>1</v>
      </c>
    </row>
    <row r="385" spans="1:13" x14ac:dyDescent="0.25">
      <c r="A385" s="67" t="s">
        <v>1276</v>
      </c>
      <c r="B385" s="8" t="s">
        <v>246</v>
      </c>
      <c r="C385" s="18" t="s">
        <v>602</v>
      </c>
      <c r="D385" s="25" t="s">
        <v>1610</v>
      </c>
      <c r="E385" s="18" t="s">
        <v>247</v>
      </c>
      <c r="F385" s="13">
        <f t="shared" ref="F385" si="127">TRUNC(M385,2)</f>
        <v>2</v>
      </c>
      <c r="G385" s="14">
        <v>615.94000000000005</v>
      </c>
      <c r="H385" s="8" t="s">
        <v>600</v>
      </c>
      <c r="I385" s="14">
        <f t="shared" ref="I385" si="128">IF(H385=$I$2,G385*(1+BDI_01),(G385*(1+BDI_02)))</f>
        <v>752.1859280000001</v>
      </c>
      <c r="J385" s="14">
        <f t="shared" ref="J385" si="129">TRUNC(G385*F385,2)</f>
        <v>1231.8800000000001</v>
      </c>
      <c r="K385" s="68">
        <f t="shared" ref="K385" si="130">TRUNC(I385*F385,2)</f>
        <v>1504.37</v>
      </c>
      <c r="M385" s="13">
        <v>2</v>
      </c>
    </row>
    <row r="386" spans="1:13" ht="30" x14ac:dyDescent="0.25">
      <c r="A386" s="67" t="s">
        <v>1277</v>
      </c>
      <c r="B386" s="8" t="s">
        <v>385</v>
      </c>
      <c r="C386" s="18" t="s">
        <v>602</v>
      </c>
      <c r="D386" s="25" t="s">
        <v>1611</v>
      </c>
      <c r="E386" s="18" t="s">
        <v>15</v>
      </c>
      <c r="F386" s="13">
        <f t="shared" si="92"/>
        <v>192</v>
      </c>
      <c r="G386" s="14">
        <v>69.8</v>
      </c>
      <c r="H386" s="8" t="s">
        <v>600</v>
      </c>
      <c r="I386" s="14">
        <f t="shared" si="120"/>
        <v>85.239760000000004</v>
      </c>
      <c r="J386" s="14">
        <f t="shared" si="94"/>
        <v>13401.6</v>
      </c>
      <c r="K386" s="68">
        <f t="shared" si="95"/>
        <v>16366.03</v>
      </c>
      <c r="M386" s="13">
        <v>192</v>
      </c>
    </row>
    <row r="387" spans="1:13" ht="30" x14ac:dyDescent="0.25">
      <c r="A387" s="67" t="s">
        <v>1278</v>
      </c>
      <c r="B387" s="8" t="s">
        <v>384</v>
      </c>
      <c r="C387" s="18" t="s">
        <v>602</v>
      </c>
      <c r="D387" s="25" t="s">
        <v>1612</v>
      </c>
      <c r="E387" s="18" t="s">
        <v>15</v>
      </c>
      <c r="F387" s="13">
        <f t="shared" ref="F387:F407" si="131">TRUNC(M387,2)</f>
        <v>112</v>
      </c>
      <c r="G387" s="14">
        <v>38.94</v>
      </c>
      <c r="H387" s="8" t="s">
        <v>600</v>
      </c>
      <c r="I387" s="14">
        <f t="shared" si="120"/>
        <v>47.553528</v>
      </c>
      <c r="J387" s="14">
        <f t="shared" ref="J387:J419" si="132">TRUNC(G387*F387,2)</f>
        <v>4361.28</v>
      </c>
      <c r="K387" s="68">
        <f t="shared" ref="K387:K419" si="133">TRUNC(I387*F387,2)</f>
        <v>5325.99</v>
      </c>
      <c r="M387" s="13">
        <v>112</v>
      </c>
    </row>
    <row r="388" spans="1:13" ht="30" x14ac:dyDescent="0.25">
      <c r="A388" s="67" t="s">
        <v>1279</v>
      </c>
      <c r="B388" s="8" t="s">
        <v>381</v>
      </c>
      <c r="C388" s="18" t="s">
        <v>602</v>
      </c>
      <c r="D388" s="25" t="s">
        <v>1613</v>
      </c>
      <c r="E388" s="18" t="s">
        <v>15</v>
      </c>
      <c r="F388" s="13">
        <f t="shared" si="131"/>
        <v>84</v>
      </c>
      <c r="G388" s="14">
        <v>47.61</v>
      </c>
      <c r="H388" s="8" t="s">
        <v>600</v>
      </c>
      <c r="I388" s="14">
        <f t="shared" si="120"/>
        <v>58.141332000000006</v>
      </c>
      <c r="J388" s="14">
        <f t="shared" si="132"/>
        <v>3999.24</v>
      </c>
      <c r="K388" s="68">
        <f t="shared" si="133"/>
        <v>4883.87</v>
      </c>
      <c r="M388" s="13">
        <v>84</v>
      </c>
    </row>
    <row r="389" spans="1:13" ht="30" x14ac:dyDescent="0.25">
      <c r="A389" s="67" t="s">
        <v>1280</v>
      </c>
      <c r="B389" s="8" t="s">
        <v>382</v>
      </c>
      <c r="C389" s="18" t="s">
        <v>602</v>
      </c>
      <c r="D389" s="25" t="s">
        <v>1614</v>
      </c>
      <c r="E389" s="18" t="s">
        <v>15</v>
      </c>
      <c r="F389" s="13">
        <f t="shared" si="131"/>
        <v>84</v>
      </c>
      <c r="G389" s="14">
        <v>44.34</v>
      </c>
      <c r="H389" s="8" t="s">
        <v>600</v>
      </c>
      <c r="I389" s="14">
        <f t="shared" si="120"/>
        <v>54.148008000000004</v>
      </c>
      <c r="J389" s="14">
        <f t="shared" si="132"/>
        <v>3724.56</v>
      </c>
      <c r="K389" s="68">
        <f t="shared" si="133"/>
        <v>4548.43</v>
      </c>
      <c r="M389" s="13">
        <v>84</v>
      </c>
    </row>
    <row r="390" spans="1:13" ht="30" x14ac:dyDescent="0.25">
      <c r="A390" s="67" t="s">
        <v>1281</v>
      </c>
      <c r="B390" s="8" t="s">
        <v>378</v>
      </c>
      <c r="C390" s="18" t="s">
        <v>602</v>
      </c>
      <c r="D390" s="25" t="s">
        <v>1615</v>
      </c>
      <c r="E390" s="18" t="s">
        <v>15</v>
      </c>
      <c r="F390" s="13">
        <f t="shared" si="131"/>
        <v>1</v>
      </c>
      <c r="G390" s="14">
        <v>43.07</v>
      </c>
      <c r="H390" s="8" t="s">
        <v>600</v>
      </c>
      <c r="I390" s="14">
        <f t="shared" ref="I390:I414" si="134">IF(H390=$I$2,G390*(1+BDI_01),(G390*(1+BDI_02)))</f>
        <v>52.597084000000002</v>
      </c>
      <c r="J390" s="14">
        <f t="shared" si="132"/>
        <v>43.07</v>
      </c>
      <c r="K390" s="68">
        <f t="shared" si="133"/>
        <v>52.59</v>
      </c>
      <c r="M390" s="13">
        <v>1</v>
      </c>
    </row>
    <row r="391" spans="1:13" x14ac:dyDescent="0.25">
      <c r="A391" s="67" t="s">
        <v>1282</v>
      </c>
      <c r="B391" s="8" t="s">
        <v>305</v>
      </c>
      <c r="C391" s="18" t="s">
        <v>602</v>
      </c>
      <c r="D391" s="25" t="s">
        <v>1616</v>
      </c>
      <c r="E391" s="18" t="s">
        <v>15</v>
      </c>
      <c r="F391" s="13">
        <f t="shared" si="131"/>
        <v>1</v>
      </c>
      <c r="G391" s="14">
        <v>16.8</v>
      </c>
      <c r="H391" s="8" t="s">
        <v>600</v>
      </c>
      <c r="I391" s="14">
        <f t="shared" si="134"/>
        <v>20.516160000000003</v>
      </c>
      <c r="J391" s="14">
        <f t="shared" si="132"/>
        <v>16.8</v>
      </c>
      <c r="K391" s="68">
        <f t="shared" si="133"/>
        <v>20.51</v>
      </c>
      <c r="M391" s="13">
        <v>1</v>
      </c>
    </row>
    <row r="392" spans="1:13" ht="30" x14ac:dyDescent="0.25">
      <c r="A392" s="67" t="s">
        <v>1283</v>
      </c>
      <c r="B392" s="8" t="s">
        <v>383</v>
      </c>
      <c r="C392" s="18" t="s">
        <v>602</v>
      </c>
      <c r="D392" s="25" t="s">
        <v>1617</v>
      </c>
      <c r="E392" s="18" t="s">
        <v>15</v>
      </c>
      <c r="F392" s="13">
        <f t="shared" si="131"/>
        <v>96</v>
      </c>
      <c r="G392" s="14">
        <v>21.71</v>
      </c>
      <c r="H392" s="8" t="s">
        <v>600</v>
      </c>
      <c r="I392" s="14">
        <f t="shared" si="134"/>
        <v>26.512252000000004</v>
      </c>
      <c r="J392" s="14">
        <f t="shared" si="132"/>
        <v>2084.16</v>
      </c>
      <c r="K392" s="68">
        <f t="shared" si="133"/>
        <v>2545.17</v>
      </c>
      <c r="M392" s="13">
        <v>96</v>
      </c>
    </row>
    <row r="393" spans="1:13" x14ac:dyDescent="0.25">
      <c r="A393" s="67" t="s">
        <v>1284</v>
      </c>
      <c r="B393" s="8" t="s">
        <v>306</v>
      </c>
      <c r="C393" s="18" t="s">
        <v>602</v>
      </c>
      <c r="D393" s="25" t="s">
        <v>1618</v>
      </c>
      <c r="E393" s="18" t="s">
        <v>15</v>
      </c>
      <c r="F393" s="13">
        <f t="shared" si="131"/>
        <v>295</v>
      </c>
      <c r="G393" s="14">
        <v>5.41</v>
      </c>
      <c r="H393" s="8" t="s">
        <v>600</v>
      </c>
      <c r="I393" s="14">
        <f t="shared" si="134"/>
        <v>6.6066920000000007</v>
      </c>
      <c r="J393" s="14">
        <f t="shared" si="132"/>
        <v>1595.95</v>
      </c>
      <c r="K393" s="68">
        <f t="shared" si="133"/>
        <v>1948.97</v>
      </c>
      <c r="M393" s="13">
        <v>295</v>
      </c>
    </row>
    <row r="394" spans="1:13" ht="30" x14ac:dyDescent="0.25">
      <c r="A394" s="67" t="s">
        <v>1285</v>
      </c>
      <c r="B394" s="8" t="s">
        <v>307</v>
      </c>
      <c r="C394" s="18" t="s">
        <v>602</v>
      </c>
      <c r="D394" s="25" t="s">
        <v>1619</v>
      </c>
      <c r="E394" s="18" t="s">
        <v>15</v>
      </c>
      <c r="F394" s="13">
        <f t="shared" si="131"/>
        <v>207</v>
      </c>
      <c r="G394" s="14">
        <v>16.25</v>
      </c>
      <c r="H394" s="8" t="s">
        <v>600</v>
      </c>
      <c r="I394" s="14">
        <f t="shared" ref="I394" si="135">IF(H394=$I$2,G394*(1+BDI_01),(G394*(1+BDI_02)))</f>
        <v>19.8445</v>
      </c>
      <c r="J394" s="14">
        <f t="shared" si="132"/>
        <v>3363.75</v>
      </c>
      <c r="K394" s="68">
        <f t="shared" si="133"/>
        <v>4107.8100000000004</v>
      </c>
      <c r="M394" s="13">
        <v>207</v>
      </c>
    </row>
    <row r="395" spans="1:13" x14ac:dyDescent="0.25">
      <c r="A395" s="67" t="s">
        <v>1286</v>
      </c>
      <c r="B395" s="8" t="s">
        <v>308</v>
      </c>
      <c r="C395" s="18" t="s">
        <v>602</v>
      </c>
      <c r="D395" s="25" t="s">
        <v>1620</v>
      </c>
      <c r="E395" s="18" t="s">
        <v>15</v>
      </c>
      <c r="F395" s="13">
        <f t="shared" si="131"/>
        <v>312</v>
      </c>
      <c r="G395" s="14">
        <v>18.59</v>
      </c>
      <c r="H395" s="8" t="s">
        <v>600</v>
      </c>
      <c r="I395" s="14">
        <f t="shared" si="134"/>
        <v>22.702108000000003</v>
      </c>
      <c r="J395" s="14">
        <f t="shared" si="132"/>
        <v>5800.08</v>
      </c>
      <c r="K395" s="68">
        <f t="shared" si="133"/>
        <v>7083.05</v>
      </c>
      <c r="M395" s="13">
        <v>312</v>
      </c>
    </row>
    <row r="396" spans="1:13" x14ac:dyDescent="0.25">
      <c r="A396" s="67" t="s">
        <v>1287</v>
      </c>
      <c r="B396" s="8" t="s">
        <v>309</v>
      </c>
      <c r="C396" s="18" t="s">
        <v>602</v>
      </c>
      <c r="D396" s="25" t="s">
        <v>1621</v>
      </c>
      <c r="E396" s="18" t="s">
        <v>15</v>
      </c>
      <c r="F396" s="13">
        <f t="shared" si="131"/>
        <v>384</v>
      </c>
      <c r="G396" s="14">
        <v>17.899999999999999</v>
      </c>
      <c r="H396" s="8" t="s">
        <v>600</v>
      </c>
      <c r="I396" s="14">
        <f t="shared" ref="I396" si="136">IF(H396=$I$2,G396*(1+BDI_01),(G396*(1+BDI_02)))</f>
        <v>21.859479999999998</v>
      </c>
      <c r="J396" s="14">
        <f t="shared" si="132"/>
        <v>6873.6</v>
      </c>
      <c r="K396" s="68">
        <f t="shared" si="133"/>
        <v>8394.0400000000009</v>
      </c>
      <c r="M396" s="13">
        <v>384</v>
      </c>
    </row>
    <row r="397" spans="1:13" x14ac:dyDescent="0.25">
      <c r="A397" s="67" t="s">
        <v>1288</v>
      </c>
      <c r="B397" s="8" t="s">
        <v>310</v>
      </c>
      <c r="C397" s="18" t="s">
        <v>602</v>
      </c>
      <c r="D397" s="25" t="s">
        <v>1622</v>
      </c>
      <c r="E397" s="18" t="s">
        <v>15</v>
      </c>
      <c r="F397" s="13">
        <f t="shared" si="131"/>
        <v>365</v>
      </c>
      <c r="G397" s="14">
        <v>18.899999999999999</v>
      </c>
      <c r="H397" s="8" t="s">
        <v>600</v>
      </c>
      <c r="I397" s="14">
        <f t="shared" si="134"/>
        <v>23.080680000000001</v>
      </c>
      <c r="J397" s="14">
        <f t="shared" si="132"/>
        <v>6898.5</v>
      </c>
      <c r="K397" s="68">
        <f t="shared" si="133"/>
        <v>8424.44</v>
      </c>
      <c r="M397" s="13">
        <v>365</v>
      </c>
    </row>
    <row r="398" spans="1:13" x14ac:dyDescent="0.25">
      <c r="A398" s="67" t="s">
        <v>1289</v>
      </c>
      <c r="B398" s="8" t="s">
        <v>311</v>
      </c>
      <c r="C398" s="18" t="s">
        <v>602</v>
      </c>
      <c r="D398" s="25" t="s">
        <v>1623</v>
      </c>
      <c r="E398" s="18" t="s">
        <v>15</v>
      </c>
      <c r="F398" s="13">
        <f t="shared" si="131"/>
        <v>222</v>
      </c>
      <c r="G398" s="14">
        <v>25.37</v>
      </c>
      <c r="H398" s="8" t="s">
        <v>600</v>
      </c>
      <c r="I398" s="14">
        <f t="shared" ref="I398" si="137">IF(H398=$I$2,G398*(1+BDI_01),(G398*(1+BDI_02)))</f>
        <v>30.981844000000002</v>
      </c>
      <c r="J398" s="14">
        <f t="shared" si="132"/>
        <v>5632.14</v>
      </c>
      <c r="K398" s="68">
        <f t="shared" si="133"/>
        <v>6877.96</v>
      </c>
      <c r="M398" s="13">
        <v>222</v>
      </c>
    </row>
    <row r="399" spans="1:13" x14ac:dyDescent="0.25">
      <c r="A399" s="67" t="s">
        <v>1290</v>
      </c>
      <c r="B399" s="8" t="s">
        <v>312</v>
      </c>
      <c r="C399" s="18" t="s">
        <v>602</v>
      </c>
      <c r="D399" s="25" t="s">
        <v>1624</v>
      </c>
      <c r="E399" s="18" t="s">
        <v>15</v>
      </c>
      <c r="F399" s="13">
        <f t="shared" si="131"/>
        <v>370</v>
      </c>
      <c r="G399" s="14">
        <v>25.47</v>
      </c>
      <c r="H399" s="8" t="s">
        <v>600</v>
      </c>
      <c r="I399" s="14">
        <f t="shared" si="134"/>
        <v>31.103964000000001</v>
      </c>
      <c r="J399" s="14">
        <f t="shared" si="132"/>
        <v>9423.9</v>
      </c>
      <c r="K399" s="68">
        <f t="shared" si="133"/>
        <v>11508.46</v>
      </c>
      <c r="M399" s="13">
        <v>370</v>
      </c>
    </row>
    <row r="400" spans="1:13" x14ac:dyDescent="0.25">
      <c r="A400" s="67" t="s">
        <v>1291</v>
      </c>
      <c r="B400" s="8" t="s">
        <v>313</v>
      </c>
      <c r="C400" s="18" t="s">
        <v>602</v>
      </c>
      <c r="D400" s="25" t="s">
        <v>1625</v>
      </c>
      <c r="E400" s="18" t="s">
        <v>15</v>
      </c>
      <c r="F400" s="13">
        <f t="shared" si="131"/>
        <v>318</v>
      </c>
      <c r="G400" s="14">
        <v>31.83</v>
      </c>
      <c r="H400" s="8" t="s">
        <v>600</v>
      </c>
      <c r="I400" s="14">
        <f t="shared" ref="I400" si="138">IF(H400=$I$2,G400*(1+BDI_01),(G400*(1+BDI_02)))</f>
        <v>38.870795999999999</v>
      </c>
      <c r="J400" s="14">
        <f t="shared" si="132"/>
        <v>10121.94</v>
      </c>
      <c r="K400" s="68">
        <f t="shared" si="133"/>
        <v>12360.91</v>
      </c>
      <c r="M400" s="13">
        <v>318</v>
      </c>
    </row>
    <row r="401" spans="1:19" x14ac:dyDescent="0.25">
      <c r="A401" s="67" t="s">
        <v>1292</v>
      </c>
      <c r="B401" s="8" t="s">
        <v>314</v>
      </c>
      <c r="C401" s="18" t="s">
        <v>602</v>
      </c>
      <c r="D401" s="25" t="s">
        <v>1626</v>
      </c>
      <c r="E401" s="18" t="s">
        <v>15</v>
      </c>
      <c r="F401" s="13">
        <f t="shared" si="131"/>
        <v>344</v>
      </c>
      <c r="G401" s="14">
        <v>45.36</v>
      </c>
      <c r="H401" s="8" t="s">
        <v>600</v>
      </c>
      <c r="I401" s="14">
        <f t="shared" si="134"/>
        <v>55.393632000000004</v>
      </c>
      <c r="J401" s="14">
        <f t="shared" si="132"/>
        <v>15603.84</v>
      </c>
      <c r="K401" s="68">
        <f t="shared" si="133"/>
        <v>19055.400000000001</v>
      </c>
      <c r="M401" s="13">
        <v>344</v>
      </c>
    </row>
    <row r="402" spans="1:19" x14ac:dyDescent="0.25">
      <c r="A402" s="67" t="s">
        <v>1293</v>
      </c>
      <c r="B402" s="8" t="s">
        <v>315</v>
      </c>
      <c r="C402" s="18" t="s">
        <v>602</v>
      </c>
      <c r="D402" s="25" t="s">
        <v>1627</v>
      </c>
      <c r="E402" s="18" t="s">
        <v>15</v>
      </c>
      <c r="F402" s="13">
        <f t="shared" si="131"/>
        <v>286</v>
      </c>
      <c r="G402" s="14">
        <v>46.44</v>
      </c>
      <c r="H402" s="8" t="s">
        <v>600</v>
      </c>
      <c r="I402" s="14">
        <f t="shared" ref="I402" si="139">IF(H402=$I$2,G402*(1+BDI_01),(G402*(1+BDI_02)))</f>
        <v>56.712527999999999</v>
      </c>
      <c r="J402" s="14">
        <f t="shared" si="132"/>
        <v>13281.84</v>
      </c>
      <c r="K402" s="68">
        <f t="shared" si="133"/>
        <v>16219.78</v>
      </c>
      <c r="M402" s="13">
        <v>286</v>
      </c>
    </row>
    <row r="403" spans="1:19" x14ac:dyDescent="0.25">
      <c r="A403" s="67" t="s">
        <v>1294</v>
      </c>
      <c r="B403" s="8" t="s">
        <v>316</v>
      </c>
      <c r="C403" s="18" t="s">
        <v>602</v>
      </c>
      <c r="D403" s="25" t="s">
        <v>1628</v>
      </c>
      <c r="E403" s="18" t="s">
        <v>15</v>
      </c>
      <c r="F403" s="13">
        <f t="shared" si="131"/>
        <v>327</v>
      </c>
      <c r="G403" s="14">
        <v>52.38</v>
      </c>
      <c r="H403" s="8" t="s">
        <v>600</v>
      </c>
      <c r="I403" s="14">
        <f t="shared" si="134"/>
        <v>63.966456000000008</v>
      </c>
      <c r="J403" s="14">
        <f t="shared" si="132"/>
        <v>17128.259999999998</v>
      </c>
      <c r="K403" s="68">
        <f t="shared" si="133"/>
        <v>20917.03</v>
      </c>
      <c r="M403" s="13">
        <v>327</v>
      </c>
    </row>
    <row r="404" spans="1:19" x14ac:dyDescent="0.25">
      <c r="A404" s="67" t="s">
        <v>1295</v>
      </c>
      <c r="B404" s="8" t="s">
        <v>317</v>
      </c>
      <c r="C404" s="18" t="s">
        <v>602</v>
      </c>
      <c r="D404" s="25" t="s">
        <v>1629</v>
      </c>
      <c r="E404" s="18" t="s">
        <v>15</v>
      </c>
      <c r="F404" s="13">
        <f t="shared" si="131"/>
        <v>265</v>
      </c>
      <c r="G404" s="14">
        <v>60.3</v>
      </c>
      <c r="H404" s="8" t="s">
        <v>600</v>
      </c>
      <c r="I404" s="14">
        <f t="shared" ref="I404" si="140">IF(H404=$I$2,G404*(1+BDI_01),(G404*(1+BDI_02)))</f>
        <v>73.638360000000006</v>
      </c>
      <c r="J404" s="14">
        <f t="shared" si="132"/>
        <v>15979.5</v>
      </c>
      <c r="K404" s="68">
        <f t="shared" si="133"/>
        <v>19514.16</v>
      </c>
      <c r="M404" s="13">
        <v>265</v>
      </c>
    </row>
    <row r="405" spans="1:19" ht="30" x14ac:dyDescent="0.25">
      <c r="A405" s="67" t="s">
        <v>1296</v>
      </c>
      <c r="B405" s="8" t="s">
        <v>377</v>
      </c>
      <c r="C405" s="18" t="s">
        <v>602</v>
      </c>
      <c r="D405" s="25" t="s">
        <v>1630</v>
      </c>
      <c r="E405" s="18" t="s">
        <v>15</v>
      </c>
      <c r="F405" s="13">
        <f t="shared" si="131"/>
        <v>248</v>
      </c>
      <c r="G405" s="14">
        <v>101.51</v>
      </c>
      <c r="H405" s="8" t="s">
        <v>600</v>
      </c>
      <c r="I405" s="14">
        <f t="shared" si="134"/>
        <v>123.96401200000001</v>
      </c>
      <c r="J405" s="14">
        <f t="shared" si="132"/>
        <v>25174.48</v>
      </c>
      <c r="K405" s="68">
        <f t="shared" si="133"/>
        <v>30743.07</v>
      </c>
      <c r="M405" s="13">
        <v>248</v>
      </c>
    </row>
    <row r="406" spans="1:19" x14ac:dyDescent="0.25">
      <c r="A406" s="67" t="s">
        <v>1297</v>
      </c>
      <c r="B406" s="8" t="s">
        <v>379</v>
      </c>
      <c r="C406" s="18" t="s">
        <v>602</v>
      </c>
      <c r="D406" s="25" t="s">
        <v>1631</v>
      </c>
      <c r="E406" s="18" t="s">
        <v>32</v>
      </c>
      <c r="F406" s="13">
        <f t="shared" si="131"/>
        <v>295</v>
      </c>
      <c r="G406" s="14">
        <v>94.32</v>
      </c>
      <c r="H406" s="8" t="s">
        <v>600</v>
      </c>
      <c r="I406" s="14">
        <f t="shared" si="134"/>
        <v>115.183584</v>
      </c>
      <c r="J406" s="14">
        <f t="shared" si="132"/>
        <v>27824.400000000001</v>
      </c>
      <c r="K406" s="68">
        <f t="shared" si="133"/>
        <v>33979.15</v>
      </c>
      <c r="M406" s="13">
        <v>295</v>
      </c>
    </row>
    <row r="407" spans="1:19" ht="30" x14ac:dyDescent="0.25">
      <c r="A407" s="67" t="s">
        <v>1298</v>
      </c>
      <c r="B407" s="8" t="s">
        <v>238</v>
      </c>
      <c r="C407" s="18" t="s">
        <v>602</v>
      </c>
      <c r="D407" s="25" t="s">
        <v>1632</v>
      </c>
      <c r="E407" s="18" t="s">
        <v>35</v>
      </c>
      <c r="F407" s="13">
        <f t="shared" si="131"/>
        <v>12</v>
      </c>
      <c r="G407" s="14">
        <v>554.37</v>
      </c>
      <c r="H407" s="8" t="s">
        <v>600</v>
      </c>
      <c r="I407" s="14">
        <f t="shared" ref="I407" si="141">IF(H407=$I$2,G407*(1+BDI_01),(G407*(1+BDI_02)))</f>
        <v>676.99664400000006</v>
      </c>
      <c r="J407" s="14">
        <f t="shared" si="132"/>
        <v>6652.44</v>
      </c>
      <c r="K407" s="68">
        <f t="shared" si="133"/>
        <v>8123.95</v>
      </c>
      <c r="M407" s="13">
        <v>12</v>
      </c>
    </row>
    <row r="408" spans="1:19" ht="30" x14ac:dyDescent="0.25">
      <c r="A408" s="67" t="s">
        <v>1299</v>
      </c>
      <c r="B408" s="8" t="s">
        <v>239</v>
      </c>
      <c r="C408" s="18" t="s">
        <v>602</v>
      </c>
      <c r="D408" s="25" t="s">
        <v>1633</v>
      </c>
      <c r="E408" s="18" t="s">
        <v>15</v>
      </c>
      <c r="F408" s="13">
        <f>TRUNC(M408,2)</f>
        <v>1</v>
      </c>
      <c r="G408" s="14">
        <v>268.76</v>
      </c>
      <c r="H408" s="8" t="s">
        <v>600</v>
      </c>
      <c r="I408" s="14">
        <f>IF(H408=$I$2,G408*(1+BDI_01),(G408*(1+BDI_02)))</f>
        <v>328.20971200000002</v>
      </c>
      <c r="J408" s="14">
        <f>TRUNC(G408*F408,2)</f>
        <v>268.76</v>
      </c>
      <c r="K408" s="68">
        <f>TRUNC(I408*F408,2)</f>
        <v>328.2</v>
      </c>
      <c r="M408" s="13">
        <v>1</v>
      </c>
    </row>
    <row r="409" spans="1:19" ht="45" x14ac:dyDescent="0.25">
      <c r="A409" s="264" t="s">
        <v>1301</v>
      </c>
      <c r="B409" s="260" t="s">
        <v>606</v>
      </c>
      <c r="C409" s="261" t="s">
        <v>606</v>
      </c>
      <c r="D409" s="246" t="s">
        <v>814</v>
      </c>
      <c r="E409" s="261" t="s">
        <v>15</v>
      </c>
      <c r="F409" s="245"/>
      <c r="G409" s="262">
        <v>2023.5</v>
      </c>
      <c r="H409" s="260" t="s">
        <v>600</v>
      </c>
      <c r="I409" s="262">
        <f t="shared" si="134"/>
        <v>2471.0981999999999</v>
      </c>
      <c r="J409" s="262">
        <f t="shared" si="132"/>
        <v>0</v>
      </c>
      <c r="K409" s="263">
        <f t="shared" si="133"/>
        <v>0</v>
      </c>
      <c r="M409" s="13">
        <v>350</v>
      </c>
    </row>
    <row r="410" spans="1:19" ht="30" x14ac:dyDescent="0.25">
      <c r="A410" s="228" t="s">
        <v>12209</v>
      </c>
      <c r="B410" s="223" t="s">
        <v>5951</v>
      </c>
      <c r="C410" s="220" t="s">
        <v>602</v>
      </c>
      <c r="D410" s="226" t="s">
        <v>12276</v>
      </c>
      <c r="E410" s="220" t="s">
        <v>32</v>
      </c>
      <c r="F410" s="221">
        <v>550</v>
      </c>
      <c r="G410" s="222">
        <v>8.01</v>
      </c>
      <c r="H410" s="223" t="s">
        <v>600</v>
      </c>
      <c r="I410" s="222">
        <f t="shared" ref="I410" si="142">IF(H410=$I$2,G410*(1+BDI_01),(G410*(1+BDI_02)))</f>
        <v>9.7818120000000004</v>
      </c>
      <c r="J410" s="222">
        <f t="shared" si="132"/>
        <v>4405.5</v>
      </c>
      <c r="K410" s="224">
        <f t="shared" si="133"/>
        <v>5379.99</v>
      </c>
      <c r="M410" s="13"/>
      <c r="O410" s="200"/>
      <c r="P410" s="201"/>
      <c r="Q410" s="202"/>
      <c r="R410" s="202"/>
      <c r="S410" s="202"/>
    </row>
    <row r="411" spans="1:19" ht="30" x14ac:dyDescent="0.25">
      <c r="A411" s="228" t="s">
        <v>12210</v>
      </c>
      <c r="B411" s="223" t="s">
        <v>5953</v>
      </c>
      <c r="C411" s="220" t="s">
        <v>602</v>
      </c>
      <c r="D411" s="226" t="s">
        <v>12275</v>
      </c>
      <c r="E411" s="220" t="s">
        <v>32</v>
      </c>
      <c r="F411" s="221">
        <v>800</v>
      </c>
      <c r="G411" s="222">
        <v>11.38</v>
      </c>
      <c r="H411" s="223" t="s">
        <v>600</v>
      </c>
      <c r="I411" s="222">
        <f t="shared" ref="I411:I412" si="143">IF(H411=$I$2,G411*(1+BDI_01),(G411*(1+BDI_02)))</f>
        <v>13.897256000000002</v>
      </c>
      <c r="J411" s="222">
        <f t="shared" ref="J411:J412" si="144">TRUNC(G411*F411,2)</f>
        <v>9104</v>
      </c>
      <c r="K411" s="224">
        <f t="shared" ref="K411:K412" si="145">TRUNC(I411*F411,2)</f>
        <v>11117.8</v>
      </c>
      <c r="M411" s="13"/>
      <c r="O411" s="200"/>
      <c r="P411" s="201"/>
      <c r="Q411" s="202"/>
      <c r="R411" s="202"/>
      <c r="S411" s="202"/>
    </row>
    <row r="412" spans="1:19" ht="30" x14ac:dyDescent="0.25">
      <c r="A412" s="228" t="s">
        <v>12212</v>
      </c>
      <c r="B412" s="223" t="s">
        <v>12274</v>
      </c>
      <c r="C412" s="220" t="s">
        <v>602</v>
      </c>
      <c r="D412" s="226" t="s">
        <v>12277</v>
      </c>
      <c r="E412" s="220" t="s">
        <v>32</v>
      </c>
      <c r="F412" s="221">
        <v>750</v>
      </c>
      <c r="G412" s="222">
        <v>15.9</v>
      </c>
      <c r="H412" s="223" t="s">
        <v>600</v>
      </c>
      <c r="I412" s="222">
        <f t="shared" si="143"/>
        <v>19.417080000000002</v>
      </c>
      <c r="J412" s="222">
        <f t="shared" si="144"/>
        <v>11925</v>
      </c>
      <c r="K412" s="224">
        <f t="shared" si="145"/>
        <v>14562.81</v>
      </c>
      <c r="M412" s="13"/>
      <c r="O412" s="200"/>
      <c r="P412" s="201"/>
      <c r="Q412" s="202"/>
      <c r="R412" s="202"/>
      <c r="S412" s="202"/>
    </row>
    <row r="413" spans="1:19" ht="30" x14ac:dyDescent="0.25">
      <c r="A413" s="228" t="s">
        <v>12215</v>
      </c>
      <c r="B413" s="223" t="s">
        <v>290</v>
      </c>
      <c r="C413" s="220" t="s">
        <v>602</v>
      </c>
      <c r="D413" s="226" t="s">
        <v>1495</v>
      </c>
      <c r="E413" s="220" t="s">
        <v>32</v>
      </c>
      <c r="F413" s="221">
        <v>4970</v>
      </c>
      <c r="G413" s="222">
        <v>19.12</v>
      </c>
      <c r="H413" s="223" t="s">
        <v>600</v>
      </c>
      <c r="I413" s="222">
        <f t="shared" si="134"/>
        <v>23.349344000000002</v>
      </c>
      <c r="J413" s="222">
        <f t="shared" ref="J413:J414" si="146">TRUNC(G413*F413,2)</f>
        <v>95026.4</v>
      </c>
      <c r="K413" s="224">
        <f t="shared" ref="K413:K414" si="147">TRUNC(I413*F413,2)</f>
        <v>116046.23</v>
      </c>
      <c r="M413" s="13"/>
      <c r="O413" s="200"/>
    </row>
    <row r="414" spans="1:19" ht="30" x14ac:dyDescent="0.25">
      <c r="A414" s="228" t="s">
        <v>12216</v>
      </c>
      <c r="B414" s="223" t="s">
        <v>6015</v>
      </c>
      <c r="C414" s="220" t="s">
        <v>602</v>
      </c>
      <c r="D414" s="226" t="s">
        <v>12278</v>
      </c>
      <c r="E414" s="220" t="s">
        <v>32</v>
      </c>
      <c r="F414" s="221">
        <v>1657</v>
      </c>
      <c r="G414" s="222">
        <v>21.43</v>
      </c>
      <c r="H414" s="223" t="s">
        <v>600</v>
      </c>
      <c r="I414" s="222">
        <f t="shared" si="134"/>
        <v>26.170316</v>
      </c>
      <c r="J414" s="222">
        <f t="shared" si="146"/>
        <v>35509.51</v>
      </c>
      <c r="K414" s="224">
        <f t="shared" si="147"/>
        <v>43364.21</v>
      </c>
      <c r="M414" s="13"/>
      <c r="O414" s="200"/>
    </row>
    <row r="415" spans="1:19" ht="30" x14ac:dyDescent="0.25">
      <c r="A415" s="228" t="s">
        <v>12221</v>
      </c>
      <c r="B415" s="223" t="s">
        <v>6890</v>
      </c>
      <c r="C415" s="220" t="s">
        <v>602</v>
      </c>
      <c r="D415" s="226" t="s">
        <v>12211</v>
      </c>
      <c r="E415" s="220" t="s">
        <v>32</v>
      </c>
      <c r="F415" s="221">
        <v>1667.44</v>
      </c>
      <c r="G415" s="222">
        <v>36.72</v>
      </c>
      <c r="H415" s="223" t="s">
        <v>600</v>
      </c>
      <c r="I415" s="222">
        <f t="shared" ref="I415" si="148">IF(H415=$I$2,G415*(1+BDI_01),(G415*(1+BDI_02)))</f>
        <v>44.842464</v>
      </c>
      <c r="J415" s="222">
        <f t="shared" si="132"/>
        <v>61228.39</v>
      </c>
      <c r="K415" s="224">
        <f t="shared" si="133"/>
        <v>74772.11</v>
      </c>
      <c r="M415" s="13"/>
    </row>
    <row r="416" spans="1:19" ht="30" x14ac:dyDescent="0.25">
      <c r="A416" s="228" t="s">
        <v>12261</v>
      </c>
      <c r="B416" s="223" t="s">
        <v>6883</v>
      </c>
      <c r="C416" s="220" t="s">
        <v>602</v>
      </c>
      <c r="D416" s="226" t="s">
        <v>12213</v>
      </c>
      <c r="E416" s="220" t="s">
        <v>15</v>
      </c>
      <c r="F416" s="221">
        <v>2</v>
      </c>
      <c r="G416" s="222">
        <v>546.47</v>
      </c>
      <c r="H416" s="223" t="s">
        <v>600</v>
      </c>
      <c r="I416" s="222">
        <f t="shared" ref="I416" si="149">IF(H416=$I$2,G416*(1+BDI_01),(G416*(1+BDI_02)))</f>
        <v>667.34916400000009</v>
      </c>
      <c r="J416" s="222">
        <f t="shared" si="132"/>
        <v>1092.94</v>
      </c>
      <c r="K416" s="224">
        <f t="shared" si="133"/>
        <v>1334.69</v>
      </c>
      <c r="M416" s="13"/>
    </row>
    <row r="417" spans="1:15" ht="30" x14ac:dyDescent="0.25">
      <c r="A417" s="228" t="s">
        <v>12268</v>
      </c>
      <c r="B417" s="223" t="s">
        <v>606</v>
      </c>
      <c r="C417" s="220" t="s">
        <v>606</v>
      </c>
      <c r="D417" s="226" t="s">
        <v>12220</v>
      </c>
      <c r="E417" s="220" t="s">
        <v>15</v>
      </c>
      <c r="F417" s="221">
        <v>2</v>
      </c>
      <c r="G417" s="222"/>
      <c r="H417" s="223" t="s">
        <v>600</v>
      </c>
      <c r="I417" s="222">
        <f t="shared" ref="I417:I418" si="150">IF(H417=$I$2,G417*(1+BDI_01),(G417*(1+BDI_02)))</f>
        <v>0</v>
      </c>
      <c r="J417" s="222">
        <f t="shared" si="132"/>
        <v>0</v>
      </c>
      <c r="K417" s="224">
        <f t="shared" si="133"/>
        <v>0</v>
      </c>
      <c r="M417" s="13"/>
    </row>
    <row r="418" spans="1:15" ht="30" x14ac:dyDescent="0.25">
      <c r="A418" s="228" t="s">
        <v>12269</v>
      </c>
      <c r="B418" s="254" t="s">
        <v>12181</v>
      </c>
      <c r="C418" s="255" t="s">
        <v>1305</v>
      </c>
      <c r="D418" s="256" t="s">
        <v>12219</v>
      </c>
      <c r="E418" s="255" t="s">
        <v>15</v>
      </c>
      <c r="F418" s="257">
        <v>2</v>
      </c>
      <c r="G418" s="253">
        <v>193177.91</v>
      </c>
      <c r="H418" s="223" t="s">
        <v>600</v>
      </c>
      <c r="I418" s="222">
        <f t="shared" si="150"/>
        <v>235908.86369200001</v>
      </c>
      <c r="J418" s="222">
        <f t="shared" si="132"/>
        <v>386355.82</v>
      </c>
      <c r="K418" s="224">
        <f t="shared" si="133"/>
        <v>471817.72</v>
      </c>
      <c r="M418" s="13"/>
    </row>
    <row r="419" spans="1:15" ht="30" x14ac:dyDescent="0.25">
      <c r="A419" s="228" t="s">
        <v>12270</v>
      </c>
      <c r="B419" s="223" t="s">
        <v>5446</v>
      </c>
      <c r="C419" s="220" t="s">
        <v>602</v>
      </c>
      <c r="D419" s="226" t="s">
        <v>12218</v>
      </c>
      <c r="E419" s="220" t="s">
        <v>15</v>
      </c>
      <c r="F419" s="221">
        <v>1</v>
      </c>
      <c r="G419" s="222">
        <v>39580.980000000003</v>
      </c>
      <c r="H419" s="223" t="s">
        <v>600</v>
      </c>
      <c r="I419" s="222">
        <f t="shared" ref="I419" si="151">IF(H419=$I$2,G419*(1+BDI_01),(G419*(1+BDI_02)))</f>
        <v>48336.292776000009</v>
      </c>
      <c r="J419" s="222">
        <f t="shared" si="132"/>
        <v>39580.980000000003</v>
      </c>
      <c r="K419" s="224">
        <f t="shared" si="133"/>
        <v>48336.29</v>
      </c>
      <c r="M419" s="13"/>
    </row>
    <row r="420" spans="1:15" ht="30" x14ac:dyDescent="0.25">
      <c r="A420" s="228" t="s">
        <v>12271</v>
      </c>
      <c r="B420" s="223" t="s">
        <v>5444</v>
      </c>
      <c r="C420" s="220" t="s">
        <v>602</v>
      </c>
      <c r="D420" s="226" t="s">
        <v>12217</v>
      </c>
      <c r="E420" s="220" t="s">
        <v>15</v>
      </c>
      <c r="F420" s="221">
        <v>2</v>
      </c>
      <c r="G420" s="222">
        <v>76859.55</v>
      </c>
      <c r="H420" s="223" t="s">
        <v>600</v>
      </c>
      <c r="I420" s="222">
        <f>IF(H420=$I$2,G420*(1+BDI_01),(G420*(1+BDI_02)))</f>
        <v>93860.882460000008</v>
      </c>
      <c r="J420" s="222">
        <f>TRUNC(G420*F420,2)</f>
        <v>153719.1</v>
      </c>
      <c r="K420" s="224">
        <f>TRUNC(I420*F420,2)</f>
        <v>187721.76</v>
      </c>
      <c r="M420" s="13"/>
      <c r="O420" s="200"/>
    </row>
    <row r="421" spans="1:15" ht="30" x14ac:dyDescent="0.25">
      <c r="A421" s="228" t="s">
        <v>12272</v>
      </c>
      <c r="B421" s="223" t="s">
        <v>5452</v>
      </c>
      <c r="C421" s="220" t="s">
        <v>602</v>
      </c>
      <c r="D421" s="226" t="s">
        <v>12222</v>
      </c>
      <c r="E421" s="220" t="s">
        <v>15</v>
      </c>
      <c r="F421" s="221">
        <v>2</v>
      </c>
      <c r="G421" s="222">
        <v>50164.26</v>
      </c>
      <c r="H421" s="223" t="s">
        <v>600</v>
      </c>
      <c r="I421" s="222">
        <f>IF(H421=$I$2,G421*(1+BDI_01),(G421*(1+BDI_02)))</f>
        <v>61260.594312000008</v>
      </c>
      <c r="J421" s="222">
        <f>TRUNC(G421*F421,2)</f>
        <v>100328.52</v>
      </c>
      <c r="K421" s="224">
        <f>TRUNC(I421*F421,2)</f>
        <v>122521.18</v>
      </c>
      <c r="M421" s="13"/>
      <c r="O421" s="200"/>
    </row>
    <row r="422" spans="1:15" ht="30" x14ac:dyDescent="0.25">
      <c r="A422" s="228" t="s">
        <v>12273</v>
      </c>
      <c r="B422" s="223" t="s">
        <v>9244</v>
      </c>
      <c r="C422" s="220" t="s">
        <v>602</v>
      </c>
      <c r="D422" s="226" t="s">
        <v>12262</v>
      </c>
      <c r="E422" s="220" t="s">
        <v>15</v>
      </c>
      <c r="F422" s="221">
        <v>2</v>
      </c>
      <c r="G422" s="222">
        <v>145838.07999999999</v>
      </c>
      <c r="H422" s="223" t="s">
        <v>600</v>
      </c>
      <c r="I422" s="222">
        <f>IF(H422=$I$2,G422*(1+BDI_01),(G422*(1+BDI_02)))</f>
        <v>178097.463296</v>
      </c>
      <c r="J422" s="222">
        <f>TRUNC(G422*F422,2)</f>
        <v>291676.15999999997</v>
      </c>
      <c r="K422" s="224">
        <f>TRUNC(I422*F422,2)</f>
        <v>356194.92</v>
      </c>
      <c r="M422" s="13"/>
      <c r="O422" s="200"/>
    </row>
    <row r="423" spans="1:15" x14ac:dyDescent="0.25">
      <c r="A423" s="65">
        <v>14</v>
      </c>
      <c r="B423" s="17"/>
      <c r="C423" s="17"/>
      <c r="D423" s="24" t="s">
        <v>571</v>
      </c>
      <c r="E423" s="17"/>
      <c r="F423" s="11"/>
      <c r="G423" s="12"/>
      <c r="H423" s="17"/>
      <c r="I423" s="12"/>
      <c r="J423" s="12">
        <f>SUM(J424:J529)</f>
        <v>7633913.6900000032</v>
      </c>
      <c r="K423" s="12">
        <f>SUM(K424:K529)</f>
        <v>9322535.1600000001</v>
      </c>
      <c r="M423" s="27"/>
    </row>
    <row r="424" spans="1:15" ht="30" x14ac:dyDescent="0.25">
      <c r="A424" s="67" t="s">
        <v>929</v>
      </c>
      <c r="B424" s="8" t="s">
        <v>424</v>
      </c>
      <c r="C424" s="18" t="s">
        <v>602</v>
      </c>
      <c r="D424" s="25" t="s">
        <v>1634</v>
      </c>
      <c r="E424" s="18" t="s">
        <v>15</v>
      </c>
      <c r="F424" s="13">
        <f t="shared" ref="F424:F510" si="152">TRUNC(M424,2)</f>
        <v>1</v>
      </c>
      <c r="G424" s="14">
        <v>3864.04</v>
      </c>
      <c r="H424" s="8" t="s">
        <v>600</v>
      </c>
      <c r="I424" s="14">
        <f t="shared" ref="I424:I454" si="153">IF(H424=$I$2,G424*(1+BDI_01),(G424*(1+BDI_02)))</f>
        <v>4718.7656480000005</v>
      </c>
      <c r="J424" s="14">
        <f t="shared" ref="J424:J510" si="154">TRUNC(G424*F424,2)</f>
        <v>3864.04</v>
      </c>
      <c r="K424" s="68">
        <f t="shared" ref="K424:K510" si="155">TRUNC(I424*F424,2)</f>
        <v>4718.76</v>
      </c>
      <c r="M424" s="28">
        <v>1</v>
      </c>
    </row>
    <row r="425" spans="1:15" ht="30" x14ac:dyDescent="0.25">
      <c r="A425" s="67" t="s">
        <v>1069</v>
      </c>
      <c r="B425" s="8" t="s">
        <v>394</v>
      </c>
      <c r="C425" s="18" t="s">
        <v>602</v>
      </c>
      <c r="D425" s="25" t="s">
        <v>1635</v>
      </c>
      <c r="E425" s="18" t="s">
        <v>15</v>
      </c>
      <c r="F425" s="13">
        <f t="shared" si="152"/>
        <v>6</v>
      </c>
      <c r="G425" s="14">
        <v>15906.39</v>
      </c>
      <c r="H425" s="8" t="s">
        <v>600</v>
      </c>
      <c r="I425" s="14">
        <f t="shared" si="153"/>
        <v>19424.883468</v>
      </c>
      <c r="J425" s="14">
        <f t="shared" si="154"/>
        <v>95438.34</v>
      </c>
      <c r="K425" s="68">
        <f t="shared" si="155"/>
        <v>116549.3</v>
      </c>
      <c r="M425" s="13">
        <v>6</v>
      </c>
    </row>
    <row r="426" spans="1:15" ht="30" x14ac:dyDescent="0.25">
      <c r="A426" s="67" t="s">
        <v>1072</v>
      </c>
      <c r="B426" s="8" t="s">
        <v>391</v>
      </c>
      <c r="C426" s="18" t="s">
        <v>602</v>
      </c>
      <c r="D426" s="25" t="s">
        <v>1636</v>
      </c>
      <c r="E426" s="18" t="s">
        <v>15</v>
      </c>
      <c r="F426" s="13">
        <f t="shared" si="152"/>
        <v>2</v>
      </c>
      <c r="G426" s="14">
        <v>5729.77</v>
      </c>
      <c r="H426" s="8" t="s">
        <v>600</v>
      </c>
      <c r="I426" s="14">
        <f t="shared" si="153"/>
        <v>6997.1951240000008</v>
      </c>
      <c r="J426" s="14">
        <f t="shared" si="154"/>
        <v>11459.54</v>
      </c>
      <c r="K426" s="68">
        <f t="shared" si="155"/>
        <v>13994.39</v>
      </c>
      <c r="M426" s="13">
        <v>2</v>
      </c>
    </row>
    <row r="427" spans="1:15" ht="30" x14ac:dyDescent="0.25">
      <c r="A427" s="67" t="s">
        <v>1071</v>
      </c>
      <c r="B427" s="8" t="s">
        <v>393</v>
      </c>
      <c r="C427" s="18" t="s">
        <v>602</v>
      </c>
      <c r="D427" s="25" t="s">
        <v>1637</v>
      </c>
      <c r="E427" s="18" t="s">
        <v>15</v>
      </c>
      <c r="F427" s="13">
        <f t="shared" si="152"/>
        <v>2</v>
      </c>
      <c r="G427" s="14">
        <v>9350.4</v>
      </c>
      <c r="H427" s="8" t="s">
        <v>600</v>
      </c>
      <c r="I427" s="14">
        <f t="shared" si="153"/>
        <v>11418.708479999999</v>
      </c>
      <c r="J427" s="14">
        <f t="shared" si="154"/>
        <v>18700.8</v>
      </c>
      <c r="K427" s="68">
        <f t="shared" si="155"/>
        <v>22837.41</v>
      </c>
      <c r="M427" s="13">
        <v>2</v>
      </c>
    </row>
    <row r="428" spans="1:15" ht="60" x14ac:dyDescent="0.25">
      <c r="A428" s="67" t="s">
        <v>1073</v>
      </c>
      <c r="B428" s="8" t="s">
        <v>544</v>
      </c>
      <c r="C428" s="18" t="s">
        <v>602</v>
      </c>
      <c r="D428" s="25" t="s">
        <v>1638</v>
      </c>
      <c r="E428" s="18" t="s">
        <v>35</v>
      </c>
      <c r="F428" s="13">
        <f t="shared" si="152"/>
        <v>1</v>
      </c>
      <c r="G428" s="14">
        <v>76798.41</v>
      </c>
      <c r="H428" s="8" t="s">
        <v>600</v>
      </c>
      <c r="I428" s="14">
        <f t="shared" si="153"/>
        <v>93786.218292000005</v>
      </c>
      <c r="J428" s="14">
        <f t="shared" si="154"/>
        <v>76798.41</v>
      </c>
      <c r="K428" s="68">
        <f t="shared" si="155"/>
        <v>93786.21</v>
      </c>
      <c r="M428" s="13">
        <v>1</v>
      </c>
    </row>
    <row r="429" spans="1:15" ht="30" x14ac:dyDescent="0.25">
      <c r="A429" s="67" t="s">
        <v>1074</v>
      </c>
      <c r="B429" s="8" t="s">
        <v>425</v>
      </c>
      <c r="C429" s="18" t="s">
        <v>602</v>
      </c>
      <c r="D429" s="25" t="s">
        <v>1639</v>
      </c>
      <c r="E429" s="18" t="s">
        <v>32</v>
      </c>
      <c r="F429" s="13">
        <f t="shared" si="152"/>
        <v>11781.71</v>
      </c>
      <c r="G429" s="14">
        <v>33.86</v>
      </c>
      <c r="H429" s="8" t="s">
        <v>600</v>
      </c>
      <c r="I429" s="14">
        <f t="shared" si="153"/>
        <v>41.349831999999999</v>
      </c>
      <c r="J429" s="14">
        <f t="shared" si="154"/>
        <v>398928.7</v>
      </c>
      <c r="K429" s="68">
        <f t="shared" si="155"/>
        <v>487171.72</v>
      </c>
      <c r="M429" s="13">
        <v>11781.718000000001</v>
      </c>
    </row>
    <row r="430" spans="1:15" ht="30" x14ac:dyDescent="0.25">
      <c r="A430" s="67" t="s">
        <v>1070</v>
      </c>
      <c r="B430" s="8" t="s">
        <v>426</v>
      </c>
      <c r="C430" s="18" t="s">
        <v>602</v>
      </c>
      <c r="D430" s="25" t="s">
        <v>1640</v>
      </c>
      <c r="E430" s="18" t="s">
        <v>32</v>
      </c>
      <c r="F430" s="13">
        <f t="shared" si="152"/>
        <v>1427.3</v>
      </c>
      <c r="G430" s="14">
        <v>41.09</v>
      </c>
      <c r="H430" s="8" t="s">
        <v>600</v>
      </c>
      <c r="I430" s="14">
        <f t="shared" si="153"/>
        <v>50.179108000000006</v>
      </c>
      <c r="J430" s="14">
        <f t="shared" si="154"/>
        <v>58647.75</v>
      </c>
      <c r="K430" s="68">
        <f t="shared" si="155"/>
        <v>71620.639999999999</v>
      </c>
      <c r="M430" s="13">
        <v>1427.3090000000002</v>
      </c>
    </row>
    <row r="431" spans="1:15" ht="30" x14ac:dyDescent="0.25">
      <c r="A431" s="67" t="s">
        <v>1075</v>
      </c>
      <c r="B431" s="8" t="s">
        <v>427</v>
      </c>
      <c r="C431" s="18" t="s">
        <v>602</v>
      </c>
      <c r="D431" s="25" t="s">
        <v>1641</v>
      </c>
      <c r="E431" s="18" t="s">
        <v>32</v>
      </c>
      <c r="F431" s="13">
        <f t="shared" si="152"/>
        <v>2421.65</v>
      </c>
      <c r="G431" s="14">
        <v>50.63</v>
      </c>
      <c r="H431" s="8" t="s">
        <v>600</v>
      </c>
      <c r="I431" s="14">
        <f t="shared" si="153"/>
        <v>61.829356000000004</v>
      </c>
      <c r="J431" s="14">
        <f t="shared" si="154"/>
        <v>122608.13</v>
      </c>
      <c r="K431" s="68">
        <f t="shared" si="155"/>
        <v>149729.04999999999</v>
      </c>
      <c r="M431" s="13">
        <v>2421.6529999999998</v>
      </c>
    </row>
    <row r="432" spans="1:15" ht="30" x14ac:dyDescent="0.25">
      <c r="A432" s="67" t="s">
        <v>1076</v>
      </c>
      <c r="B432" s="8" t="s">
        <v>428</v>
      </c>
      <c r="C432" s="18" t="s">
        <v>602</v>
      </c>
      <c r="D432" s="25" t="s">
        <v>1642</v>
      </c>
      <c r="E432" s="18" t="s">
        <v>32</v>
      </c>
      <c r="F432" s="13">
        <f t="shared" si="152"/>
        <v>2153.8200000000002</v>
      </c>
      <c r="G432" s="14">
        <v>53.75</v>
      </c>
      <c r="H432" s="8" t="s">
        <v>600</v>
      </c>
      <c r="I432" s="14">
        <f t="shared" si="153"/>
        <v>65.639499999999998</v>
      </c>
      <c r="J432" s="14">
        <f t="shared" si="154"/>
        <v>115767.82</v>
      </c>
      <c r="K432" s="68">
        <f t="shared" si="155"/>
        <v>141375.66</v>
      </c>
      <c r="M432" s="13">
        <v>2153.8270000000002</v>
      </c>
    </row>
    <row r="433" spans="1:13" ht="30" x14ac:dyDescent="0.25">
      <c r="A433" s="67" t="s">
        <v>96</v>
      </c>
      <c r="B433" s="8" t="s">
        <v>429</v>
      </c>
      <c r="C433" s="18" t="s">
        <v>602</v>
      </c>
      <c r="D433" s="25" t="s">
        <v>1643</v>
      </c>
      <c r="E433" s="18" t="s">
        <v>32</v>
      </c>
      <c r="F433" s="13">
        <f t="shared" si="152"/>
        <v>2623.47</v>
      </c>
      <c r="G433" s="14">
        <v>79.23</v>
      </c>
      <c r="H433" s="8" t="s">
        <v>600</v>
      </c>
      <c r="I433" s="14">
        <f t="shared" si="153"/>
        <v>96.755676000000008</v>
      </c>
      <c r="J433" s="14">
        <f t="shared" si="154"/>
        <v>207857.52</v>
      </c>
      <c r="K433" s="68">
        <f t="shared" si="155"/>
        <v>253835.61</v>
      </c>
      <c r="M433" s="13">
        <v>2623.4780000000001</v>
      </c>
    </row>
    <row r="434" spans="1:13" ht="30" x14ac:dyDescent="0.25">
      <c r="A434" s="67" t="s">
        <v>99</v>
      </c>
      <c r="B434" s="8" t="s">
        <v>430</v>
      </c>
      <c r="C434" s="18" t="s">
        <v>602</v>
      </c>
      <c r="D434" s="25" t="s">
        <v>1644</v>
      </c>
      <c r="E434" s="18" t="s">
        <v>32</v>
      </c>
      <c r="F434" s="13">
        <f t="shared" si="152"/>
        <v>1636.46</v>
      </c>
      <c r="G434" s="14">
        <v>111.11</v>
      </c>
      <c r="H434" s="8" t="s">
        <v>600</v>
      </c>
      <c r="I434" s="14">
        <f t="shared" si="153"/>
        <v>135.687532</v>
      </c>
      <c r="J434" s="14">
        <f t="shared" si="154"/>
        <v>181827.07</v>
      </c>
      <c r="K434" s="68">
        <f t="shared" si="155"/>
        <v>222047.21</v>
      </c>
      <c r="M434" s="13">
        <v>1636.4659999999999</v>
      </c>
    </row>
    <row r="435" spans="1:13" ht="30" x14ac:dyDescent="0.25">
      <c r="A435" s="67" t="s">
        <v>1077</v>
      </c>
      <c r="B435" s="8" t="s">
        <v>431</v>
      </c>
      <c r="C435" s="18" t="s">
        <v>602</v>
      </c>
      <c r="D435" s="25" t="s">
        <v>1645</v>
      </c>
      <c r="E435" s="18" t="s">
        <v>32</v>
      </c>
      <c r="F435" s="13">
        <f t="shared" si="152"/>
        <v>748.5</v>
      </c>
      <c r="G435" s="14">
        <v>129.38999999999999</v>
      </c>
      <c r="H435" s="8" t="s">
        <v>600</v>
      </c>
      <c r="I435" s="14">
        <f t="shared" si="153"/>
        <v>158.01106799999999</v>
      </c>
      <c r="J435" s="14">
        <f t="shared" si="154"/>
        <v>96848.41</v>
      </c>
      <c r="K435" s="68">
        <f t="shared" si="155"/>
        <v>118271.28</v>
      </c>
      <c r="M435" s="13">
        <v>748.50099999999998</v>
      </c>
    </row>
    <row r="436" spans="1:13" ht="30" x14ac:dyDescent="0.25">
      <c r="A436" s="67" t="s">
        <v>1078</v>
      </c>
      <c r="B436" s="8" t="s">
        <v>432</v>
      </c>
      <c r="C436" s="18" t="s">
        <v>602</v>
      </c>
      <c r="D436" s="25" t="s">
        <v>1646</v>
      </c>
      <c r="E436" s="18" t="s">
        <v>32</v>
      </c>
      <c r="F436" s="13">
        <f t="shared" si="152"/>
        <v>1064.06</v>
      </c>
      <c r="G436" s="14">
        <v>202.75</v>
      </c>
      <c r="H436" s="8" t="s">
        <v>600</v>
      </c>
      <c r="I436" s="14">
        <f t="shared" si="153"/>
        <v>247.59830000000002</v>
      </c>
      <c r="J436" s="14">
        <f t="shared" si="154"/>
        <v>215738.16</v>
      </c>
      <c r="K436" s="68">
        <f t="shared" si="155"/>
        <v>263459.44</v>
      </c>
      <c r="M436" s="13">
        <v>1064.0630000000001</v>
      </c>
    </row>
    <row r="437" spans="1:13" ht="30" x14ac:dyDescent="0.25">
      <c r="A437" s="67" t="s">
        <v>1079</v>
      </c>
      <c r="B437" s="8" t="s">
        <v>433</v>
      </c>
      <c r="C437" s="18" t="s">
        <v>602</v>
      </c>
      <c r="D437" s="25" t="s">
        <v>1647</v>
      </c>
      <c r="E437" s="18" t="s">
        <v>32</v>
      </c>
      <c r="F437" s="13">
        <f t="shared" si="152"/>
        <v>3779.28</v>
      </c>
      <c r="G437" s="14">
        <v>39.79</v>
      </c>
      <c r="H437" s="8" t="s">
        <v>600</v>
      </c>
      <c r="I437" s="14">
        <f t="shared" si="153"/>
        <v>48.591548000000003</v>
      </c>
      <c r="J437" s="14">
        <f t="shared" si="154"/>
        <v>150377.54999999999</v>
      </c>
      <c r="K437" s="68">
        <f t="shared" si="155"/>
        <v>183641.06</v>
      </c>
      <c r="M437" s="13">
        <v>3779.2820000000002</v>
      </c>
    </row>
    <row r="438" spans="1:13" ht="45" x14ac:dyDescent="0.25">
      <c r="A438" s="67" t="s">
        <v>100</v>
      </c>
      <c r="B438" s="8" t="s">
        <v>434</v>
      </c>
      <c r="C438" s="18" t="s">
        <v>602</v>
      </c>
      <c r="D438" s="25" t="s">
        <v>1648</v>
      </c>
      <c r="E438" s="18" t="s">
        <v>32</v>
      </c>
      <c r="F438" s="13">
        <f t="shared" si="152"/>
        <v>2696.83</v>
      </c>
      <c r="G438" s="14">
        <v>49.14</v>
      </c>
      <c r="H438" s="8" t="s">
        <v>600</v>
      </c>
      <c r="I438" s="14">
        <f t="shared" si="153"/>
        <v>60.009768000000001</v>
      </c>
      <c r="J438" s="14">
        <f t="shared" si="154"/>
        <v>132522.22</v>
      </c>
      <c r="K438" s="68">
        <f t="shared" si="155"/>
        <v>161836.14000000001</v>
      </c>
      <c r="M438" s="13">
        <v>2696.837</v>
      </c>
    </row>
    <row r="439" spans="1:13" ht="45" x14ac:dyDescent="0.25">
      <c r="A439" s="67" t="s">
        <v>1080</v>
      </c>
      <c r="B439" s="8" t="s">
        <v>435</v>
      </c>
      <c r="C439" s="18" t="s">
        <v>602</v>
      </c>
      <c r="D439" s="25" t="s">
        <v>1649</v>
      </c>
      <c r="E439" s="18" t="s">
        <v>32</v>
      </c>
      <c r="F439" s="13">
        <f t="shared" si="152"/>
        <v>1977.66</v>
      </c>
      <c r="G439" s="14">
        <v>78.819999999999993</v>
      </c>
      <c r="H439" s="8" t="s">
        <v>600</v>
      </c>
      <c r="I439" s="14">
        <f t="shared" si="153"/>
        <v>96.254983999999993</v>
      </c>
      <c r="J439" s="14">
        <f t="shared" si="154"/>
        <v>155879.16</v>
      </c>
      <c r="K439" s="68">
        <f t="shared" si="155"/>
        <v>190359.63</v>
      </c>
      <c r="M439" s="13">
        <v>1977.664</v>
      </c>
    </row>
    <row r="440" spans="1:13" ht="45" x14ac:dyDescent="0.25">
      <c r="A440" s="67" t="s">
        <v>1081</v>
      </c>
      <c r="B440" s="8" t="s">
        <v>439</v>
      </c>
      <c r="C440" s="18" t="s">
        <v>602</v>
      </c>
      <c r="D440" s="25" t="s">
        <v>1650</v>
      </c>
      <c r="E440" s="18" t="s">
        <v>32</v>
      </c>
      <c r="F440" s="13">
        <f t="shared" si="152"/>
        <v>1383.25</v>
      </c>
      <c r="G440" s="14">
        <v>117.5</v>
      </c>
      <c r="H440" s="8" t="s">
        <v>600</v>
      </c>
      <c r="I440" s="14">
        <f t="shared" si="153"/>
        <v>143.49100000000001</v>
      </c>
      <c r="J440" s="14">
        <f t="shared" si="154"/>
        <v>162531.87</v>
      </c>
      <c r="K440" s="68">
        <f t="shared" si="155"/>
        <v>198483.92</v>
      </c>
      <c r="M440" s="13">
        <v>1383.252</v>
      </c>
    </row>
    <row r="441" spans="1:13" ht="45" x14ac:dyDescent="0.25">
      <c r="A441" s="67" t="s">
        <v>1082</v>
      </c>
      <c r="B441" s="8" t="s">
        <v>436</v>
      </c>
      <c r="C441" s="18" t="s">
        <v>602</v>
      </c>
      <c r="D441" s="25" t="s">
        <v>1651</v>
      </c>
      <c r="E441" s="18" t="s">
        <v>32</v>
      </c>
      <c r="F441" s="13">
        <f t="shared" si="152"/>
        <v>1966.65</v>
      </c>
      <c r="G441" s="14">
        <v>85.06</v>
      </c>
      <c r="H441" s="8" t="s">
        <v>600</v>
      </c>
      <c r="I441" s="14">
        <f t="shared" si="153"/>
        <v>103.87527200000001</v>
      </c>
      <c r="J441" s="14">
        <f t="shared" si="154"/>
        <v>167283.24</v>
      </c>
      <c r="K441" s="68">
        <f t="shared" si="155"/>
        <v>204286.3</v>
      </c>
      <c r="M441" s="13">
        <v>1966.653</v>
      </c>
    </row>
    <row r="442" spans="1:13" ht="45" x14ac:dyDescent="0.25">
      <c r="A442" s="67" t="s">
        <v>1083</v>
      </c>
      <c r="B442" s="8" t="s">
        <v>437</v>
      </c>
      <c r="C442" s="18" t="s">
        <v>602</v>
      </c>
      <c r="D442" s="25" t="s">
        <v>1652</v>
      </c>
      <c r="E442" s="18" t="s">
        <v>32</v>
      </c>
      <c r="F442" s="13">
        <f t="shared" si="152"/>
        <v>1559.41</v>
      </c>
      <c r="G442" s="14">
        <v>55.46</v>
      </c>
      <c r="H442" s="8" t="s">
        <v>600</v>
      </c>
      <c r="I442" s="14">
        <f t="shared" si="153"/>
        <v>67.72775200000001</v>
      </c>
      <c r="J442" s="14">
        <f t="shared" si="154"/>
        <v>86484.87</v>
      </c>
      <c r="K442" s="68">
        <f t="shared" si="155"/>
        <v>105615.33</v>
      </c>
      <c r="M442" s="13">
        <v>1559.415</v>
      </c>
    </row>
    <row r="443" spans="1:13" ht="45" x14ac:dyDescent="0.25">
      <c r="A443" s="67" t="s">
        <v>101</v>
      </c>
      <c r="B443" s="8" t="s">
        <v>438</v>
      </c>
      <c r="C443" s="18" t="s">
        <v>602</v>
      </c>
      <c r="D443" s="25" t="s">
        <v>1653</v>
      </c>
      <c r="E443" s="18" t="s">
        <v>32</v>
      </c>
      <c r="F443" s="13">
        <f t="shared" si="152"/>
        <v>2392.31</v>
      </c>
      <c r="G443" s="14">
        <v>92.37</v>
      </c>
      <c r="H443" s="8" t="s">
        <v>600</v>
      </c>
      <c r="I443" s="14">
        <f t="shared" si="153"/>
        <v>112.80224400000002</v>
      </c>
      <c r="J443" s="14">
        <f t="shared" si="154"/>
        <v>220977.67</v>
      </c>
      <c r="K443" s="68">
        <f t="shared" si="155"/>
        <v>269857.93</v>
      </c>
      <c r="M443" s="13">
        <v>2392.3119999999999</v>
      </c>
    </row>
    <row r="444" spans="1:13" ht="45" x14ac:dyDescent="0.25">
      <c r="A444" s="67" t="s">
        <v>1084</v>
      </c>
      <c r="B444" s="8" t="s">
        <v>440</v>
      </c>
      <c r="C444" s="18" t="s">
        <v>602</v>
      </c>
      <c r="D444" s="25" t="s">
        <v>1654</v>
      </c>
      <c r="E444" s="18" t="s">
        <v>32</v>
      </c>
      <c r="F444" s="13">
        <f t="shared" si="152"/>
        <v>770.53</v>
      </c>
      <c r="G444" s="14">
        <v>167.65</v>
      </c>
      <c r="H444" s="8" t="s">
        <v>600</v>
      </c>
      <c r="I444" s="14">
        <f t="shared" si="153"/>
        <v>204.73418000000001</v>
      </c>
      <c r="J444" s="14">
        <f t="shared" si="154"/>
        <v>129179.35</v>
      </c>
      <c r="K444" s="68">
        <f t="shared" si="155"/>
        <v>157753.82</v>
      </c>
      <c r="M444" s="13">
        <v>770.53600000000006</v>
      </c>
    </row>
    <row r="445" spans="1:13" ht="30" x14ac:dyDescent="0.25">
      <c r="A445" s="67" t="s">
        <v>1085</v>
      </c>
      <c r="B445" s="8" t="s">
        <v>441</v>
      </c>
      <c r="C445" s="18" t="s">
        <v>602</v>
      </c>
      <c r="D445" s="25" t="s">
        <v>1655</v>
      </c>
      <c r="E445" s="18" t="s">
        <v>32</v>
      </c>
      <c r="F445" s="13">
        <f t="shared" si="152"/>
        <v>121.08</v>
      </c>
      <c r="G445" s="14">
        <v>118.84</v>
      </c>
      <c r="H445" s="8" t="s">
        <v>600</v>
      </c>
      <c r="I445" s="14">
        <f t="shared" si="153"/>
        <v>145.127408</v>
      </c>
      <c r="J445" s="14">
        <f t="shared" si="154"/>
        <v>14389.14</v>
      </c>
      <c r="K445" s="68">
        <f t="shared" si="155"/>
        <v>17572.02</v>
      </c>
      <c r="M445" s="13">
        <v>121.08200000000001</v>
      </c>
    </row>
    <row r="446" spans="1:13" ht="30" x14ac:dyDescent="0.25">
      <c r="A446" s="67" t="s">
        <v>1086</v>
      </c>
      <c r="B446" s="8" t="s">
        <v>442</v>
      </c>
      <c r="C446" s="18" t="s">
        <v>602</v>
      </c>
      <c r="D446" s="25" t="s">
        <v>1656</v>
      </c>
      <c r="E446" s="18" t="s">
        <v>32</v>
      </c>
      <c r="F446" s="13">
        <f t="shared" si="152"/>
        <v>121.08</v>
      </c>
      <c r="G446" s="14">
        <v>168.12</v>
      </c>
      <c r="H446" s="8" t="s">
        <v>600</v>
      </c>
      <c r="I446" s="14">
        <f t="shared" si="153"/>
        <v>205.30814400000003</v>
      </c>
      <c r="J446" s="14">
        <f t="shared" si="154"/>
        <v>20355.96</v>
      </c>
      <c r="K446" s="68">
        <f t="shared" si="155"/>
        <v>24858.71</v>
      </c>
      <c r="M446" s="13">
        <v>121.08200000000001</v>
      </c>
    </row>
    <row r="447" spans="1:13" ht="30" x14ac:dyDescent="0.25">
      <c r="A447" s="67" t="s">
        <v>1087</v>
      </c>
      <c r="B447" s="8" t="s">
        <v>443</v>
      </c>
      <c r="C447" s="18" t="s">
        <v>602</v>
      </c>
      <c r="D447" s="25" t="s">
        <v>1657</v>
      </c>
      <c r="E447" s="18" t="s">
        <v>32</v>
      </c>
      <c r="F447" s="13">
        <f t="shared" si="152"/>
        <v>803.55</v>
      </c>
      <c r="G447" s="14">
        <v>260.3</v>
      </c>
      <c r="H447" s="8" t="s">
        <v>600</v>
      </c>
      <c r="I447" s="14">
        <f t="shared" si="153"/>
        <v>317.87836000000004</v>
      </c>
      <c r="J447" s="14">
        <f t="shared" si="154"/>
        <v>209164.06</v>
      </c>
      <c r="K447" s="68">
        <f t="shared" si="155"/>
        <v>255431.15</v>
      </c>
      <c r="M447" s="13">
        <v>803.55600000000004</v>
      </c>
    </row>
    <row r="448" spans="1:13" ht="30" x14ac:dyDescent="0.25">
      <c r="A448" s="67" t="s">
        <v>1088</v>
      </c>
      <c r="B448" s="8" t="s">
        <v>444</v>
      </c>
      <c r="C448" s="18" t="s">
        <v>602</v>
      </c>
      <c r="D448" s="25" t="s">
        <v>1658</v>
      </c>
      <c r="E448" s="18" t="s">
        <v>32</v>
      </c>
      <c r="F448" s="13">
        <f t="shared" si="152"/>
        <v>403.61</v>
      </c>
      <c r="G448" s="14">
        <v>430.47</v>
      </c>
      <c r="H448" s="8" t="s">
        <v>600</v>
      </c>
      <c r="I448" s="14">
        <f t="shared" si="153"/>
        <v>525.68996400000003</v>
      </c>
      <c r="J448" s="14">
        <f t="shared" si="154"/>
        <v>173741.99</v>
      </c>
      <c r="K448" s="68">
        <f t="shared" si="155"/>
        <v>212173.72</v>
      </c>
      <c r="M448" s="13">
        <v>403.61100000000005</v>
      </c>
    </row>
    <row r="449" spans="1:13" x14ac:dyDescent="0.25">
      <c r="A449" s="67" t="s">
        <v>1089</v>
      </c>
      <c r="B449" s="8" t="s">
        <v>451</v>
      </c>
      <c r="C449" s="18" t="s">
        <v>602</v>
      </c>
      <c r="D449" s="25" t="s">
        <v>1659</v>
      </c>
      <c r="E449" s="18" t="s">
        <v>32</v>
      </c>
      <c r="F449" s="13">
        <f t="shared" si="152"/>
        <v>455</v>
      </c>
      <c r="G449" s="14">
        <v>96.49</v>
      </c>
      <c r="H449" s="8" t="s">
        <v>600</v>
      </c>
      <c r="I449" s="14">
        <f t="shared" si="153"/>
        <v>117.83358800000001</v>
      </c>
      <c r="J449" s="14">
        <f t="shared" si="154"/>
        <v>43902.95</v>
      </c>
      <c r="K449" s="68">
        <f t="shared" si="155"/>
        <v>53614.28</v>
      </c>
      <c r="M449" s="13">
        <v>455</v>
      </c>
    </row>
    <row r="450" spans="1:13" x14ac:dyDescent="0.25">
      <c r="A450" s="67" t="s">
        <v>1090</v>
      </c>
      <c r="B450" s="8" t="s">
        <v>452</v>
      </c>
      <c r="C450" s="18" t="s">
        <v>602</v>
      </c>
      <c r="D450" s="25" t="s">
        <v>1660</v>
      </c>
      <c r="E450" s="18" t="s">
        <v>32</v>
      </c>
      <c r="F450" s="13">
        <f t="shared" si="152"/>
        <v>3354.23</v>
      </c>
      <c r="G450" s="14">
        <v>135.44999999999999</v>
      </c>
      <c r="H450" s="8" t="s">
        <v>600</v>
      </c>
      <c r="I450" s="14">
        <f t="shared" si="153"/>
        <v>165.41154</v>
      </c>
      <c r="J450" s="14">
        <f t="shared" si="154"/>
        <v>454330.45</v>
      </c>
      <c r="K450" s="68">
        <f t="shared" si="155"/>
        <v>554828.34</v>
      </c>
      <c r="M450" s="13">
        <v>3354.2339999999999</v>
      </c>
    </row>
    <row r="451" spans="1:13" x14ac:dyDescent="0.25">
      <c r="A451" s="67" t="s">
        <v>103</v>
      </c>
      <c r="B451" s="8" t="s">
        <v>453</v>
      </c>
      <c r="C451" s="18" t="s">
        <v>602</v>
      </c>
      <c r="D451" s="25" t="s">
        <v>1661</v>
      </c>
      <c r="E451" s="18" t="s">
        <v>32</v>
      </c>
      <c r="F451" s="13">
        <f t="shared" si="152"/>
        <v>1488.46</v>
      </c>
      <c r="G451" s="14">
        <v>168.02</v>
      </c>
      <c r="H451" s="8" t="s">
        <v>600</v>
      </c>
      <c r="I451" s="14">
        <f t="shared" si="153"/>
        <v>205.18602400000003</v>
      </c>
      <c r="J451" s="14">
        <f t="shared" si="154"/>
        <v>250091.04</v>
      </c>
      <c r="K451" s="68">
        <f t="shared" si="155"/>
        <v>305411.18</v>
      </c>
      <c r="M451" s="13">
        <v>1488.461</v>
      </c>
    </row>
    <row r="452" spans="1:13" ht="30" x14ac:dyDescent="0.25">
      <c r="A452" s="67" t="s">
        <v>1091</v>
      </c>
      <c r="B452" s="8" t="s">
        <v>454</v>
      </c>
      <c r="C452" s="18" t="s">
        <v>602</v>
      </c>
      <c r="D452" s="25" t="s">
        <v>1662</v>
      </c>
      <c r="E452" s="18" t="s">
        <v>32</v>
      </c>
      <c r="F452" s="13">
        <f t="shared" si="152"/>
        <v>188.34</v>
      </c>
      <c r="G452" s="14">
        <v>266.42</v>
      </c>
      <c r="H452" s="8" t="s">
        <v>600</v>
      </c>
      <c r="I452" s="14">
        <f t="shared" si="153"/>
        <v>325.35210400000005</v>
      </c>
      <c r="J452" s="14">
        <f t="shared" si="154"/>
        <v>50177.54</v>
      </c>
      <c r="K452" s="68">
        <f t="shared" si="155"/>
        <v>61276.81</v>
      </c>
      <c r="M452" s="13">
        <v>188.34399999999999</v>
      </c>
    </row>
    <row r="453" spans="1:13" ht="30" x14ac:dyDescent="0.25">
      <c r="A453" s="67" t="s">
        <v>104</v>
      </c>
      <c r="B453" s="8" t="s">
        <v>455</v>
      </c>
      <c r="C453" s="18" t="s">
        <v>602</v>
      </c>
      <c r="D453" s="25" t="s">
        <v>1663</v>
      </c>
      <c r="E453" s="18" t="s">
        <v>32</v>
      </c>
      <c r="F453" s="13">
        <f t="shared" si="152"/>
        <v>173.04</v>
      </c>
      <c r="G453" s="14">
        <v>302.07</v>
      </c>
      <c r="H453" s="8" t="s">
        <v>600</v>
      </c>
      <c r="I453" s="14">
        <f t="shared" si="153"/>
        <v>368.88788399999999</v>
      </c>
      <c r="J453" s="14">
        <f t="shared" si="154"/>
        <v>52270.19</v>
      </c>
      <c r="K453" s="68">
        <f t="shared" si="155"/>
        <v>63832.35</v>
      </c>
      <c r="M453" s="13">
        <v>173.04300000000003</v>
      </c>
    </row>
    <row r="454" spans="1:13" x14ac:dyDescent="0.25">
      <c r="A454" s="67" t="s">
        <v>108</v>
      </c>
      <c r="B454" s="8" t="s">
        <v>456</v>
      </c>
      <c r="C454" s="18" t="s">
        <v>602</v>
      </c>
      <c r="D454" s="25" t="s">
        <v>1664</v>
      </c>
      <c r="E454" s="18" t="s">
        <v>32</v>
      </c>
      <c r="F454" s="13">
        <f t="shared" si="152"/>
        <v>231.14</v>
      </c>
      <c r="G454" s="14">
        <v>410.24</v>
      </c>
      <c r="H454" s="8" t="s">
        <v>600</v>
      </c>
      <c r="I454" s="14">
        <f t="shared" si="153"/>
        <v>500.98508800000002</v>
      </c>
      <c r="J454" s="14">
        <f t="shared" si="154"/>
        <v>94822.87</v>
      </c>
      <c r="K454" s="68">
        <f t="shared" si="155"/>
        <v>115797.69</v>
      </c>
      <c r="M454" s="13">
        <v>231.14000000000001</v>
      </c>
    </row>
    <row r="455" spans="1:13" ht="30" x14ac:dyDescent="0.25">
      <c r="A455" s="67" t="s">
        <v>1092</v>
      </c>
      <c r="B455" s="8" t="s">
        <v>457</v>
      </c>
      <c r="C455" s="18" t="s">
        <v>602</v>
      </c>
      <c r="D455" s="25" t="s">
        <v>1665</v>
      </c>
      <c r="E455" s="18" t="s">
        <v>32</v>
      </c>
      <c r="F455" s="13">
        <f t="shared" si="152"/>
        <v>119.22</v>
      </c>
      <c r="G455" s="14">
        <v>527.11</v>
      </c>
      <c r="H455" s="8" t="s">
        <v>600</v>
      </c>
      <c r="I455" s="14">
        <f t="shared" ref="I455:I486" si="156">IF(H455=$I$2,G455*(1+BDI_01),(G455*(1+BDI_02)))</f>
        <v>643.7067320000001</v>
      </c>
      <c r="J455" s="14">
        <f t="shared" si="154"/>
        <v>62842.05</v>
      </c>
      <c r="K455" s="68">
        <f t="shared" si="155"/>
        <v>76742.710000000006</v>
      </c>
      <c r="M455" s="13">
        <v>119.223</v>
      </c>
    </row>
    <row r="456" spans="1:13" x14ac:dyDescent="0.25">
      <c r="A456" s="67" t="s">
        <v>1093</v>
      </c>
      <c r="B456" s="8" t="s">
        <v>458</v>
      </c>
      <c r="C456" s="18" t="s">
        <v>602</v>
      </c>
      <c r="D456" s="25" t="s">
        <v>1666</v>
      </c>
      <c r="E456" s="18" t="s">
        <v>32</v>
      </c>
      <c r="F456" s="13">
        <f t="shared" si="152"/>
        <v>88.71</v>
      </c>
      <c r="G456" s="14">
        <v>686.22</v>
      </c>
      <c r="H456" s="8" t="s">
        <v>600</v>
      </c>
      <c r="I456" s="14">
        <f t="shared" si="156"/>
        <v>838.01186400000006</v>
      </c>
      <c r="J456" s="14">
        <f t="shared" si="154"/>
        <v>60874.57</v>
      </c>
      <c r="K456" s="68">
        <f t="shared" si="155"/>
        <v>74340.03</v>
      </c>
      <c r="M456" s="13">
        <v>88.712000000000003</v>
      </c>
    </row>
    <row r="457" spans="1:13" x14ac:dyDescent="0.25">
      <c r="A457" s="67" t="s">
        <v>1094</v>
      </c>
      <c r="B457" s="8" t="s">
        <v>459</v>
      </c>
      <c r="C457" s="18" t="s">
        <v>602</v>
      </c>
      <c r="D457" s="25" t="s">
        <v>1667</v>
      </c>
      <c r="E457" s="18" t="s">
        <v>32</v>
      </c>
      <c r="F457" s="13">
        <f t="shared" si="152"/>
        <v>129.03</v>
      </c>
      <c r="G457" s="14">
        <v>883.2</v>
      </c>
      <c r="H457" s="8" t="s">
        <v>600</v>
      </c>
      <c r="I457" s="14">
        <f t="shared" si="156"/>
        <v>1078.56384</v>
      </c>
      <c r="J457" s="14">
        <f t="shared" si="154"/>
        <v>113959.29</v>
      </c>
      <c r="K457" s="68">
        <f t="shared" si="155"/>
        <v>139167.09</v>
      </c>
      <c r="M457" s="13">
        <v>129.03800000000001</v>
      </c>
    </row>
    <row r="458" spans="1:13" ht="30" x14ac:dyDescent="0.25">
      <c r="A458" s="67" t="s">
        <v>1095</v>
      </c>
      <c r="B458" s="8" t="s">
        <v>462</v>
      </c>
      <c r="C458" s="18" t="s">
        <v>602</v>
      </c>
      <c r="D458" s="25" t="s">
        <v>1668</v>
      </c>
      <c r="E458" s="18" t="s">
        <v>32</v>
      </c>
      <c r="F458" s="13">
        <f t="shared" si="152"/>
        <v>198.74</v>
      </c>
      <c r="G458" s="14">
        <v>12.77</v>
      </c>
      <c r="H458" s="8" t="s">
        <v>600</v>
      </c>
      <c r="I458" s="14">
        <f t="shared" si="156"/>
        <v>15.594724000000001</v>
      </c>
      <c r="J458" s="14">
        <f t="shared" si="154"/>
        <v>2537.9</v>
      </c>
      <c r="K458" s="68">
        <f t="shared" si="155"/>
        <v>3099.29</v>
      </c>
      <c r="M458" s="13">
        <v>198.744</v>
      </c>
    </row>
    <row r="459" spans="1:13" ht="30" x14ac:dyDescent="0.25">
      <c r="A459" s="67" t="s">
        <v>1096</v>
      </c>
      <c r="B459" s="8" t="s">
        <v>471</v>
      </c>
      <c r="C459" s="18" t="s">
        <v>602</v>
      </c>
      <c r="D459" s="25" t="s">
        <v>1669</v>
      </c>
      <c r="E459" s="18" t="s">
        <v>32</v>
      </c>
      <c r="F459" s="13">
        <f t="shared" si="152"/>
        <v>131.47999999999999</v>
      </c>
      <c r="G459" s="14">
        <v>318.37</v>
      </c>
      <c r="H459" s="8" t="s">
        <v>600</v>
      </c>
      <c r="I459" s="14">
        <f t="shared" si="156"/>
        <v>388.79344400000002</v>
      </c>
      <c r="J459" s="14">
        <f t="shared" si="154"/>
        <v>41859.279999999999</v>
      </c>
      <c r="K459" s="68">
        <f t="shared" si="155"/>
        <v>51118.559999999998</v>
      </c>
      <c r="M459" s="13">
        <v>131.482</v>
      </c>
    </row>
    <row r="460" spans="1:13" ht="30" x14ac:dyDescent="0.25">
      <c r="A460" s="67" t="s">
        <v>1097</v>
      </c>
      <c r="B460" s="8" t="s">
        <v>472</v>
      </c>
      <c r="C460" s="18" t="s">
        <v>602</v>
      </c>
      <c r="D460" s="25" t="s">
        <v>1670</v>
      </c>
      <c r="E460" s="18" t="s">
        <v>32</v>
      </c>
      <c r="F460" s="13">
        <f t="shared" si="152"/>
        <v>61.46</v>
      </c>
      <c r="G460" s="14">
        <v>425.17</v>
      </c>
      <c r="H460" s="8" t="s">
        <v>600</v>
      </c>
      <c r="I460" s="14">
        <f t="shared" si="156"/>
        <v>519.21760400000005</v>
      </c>
      <c r="J460" s="14">
        <f t="shared" si="154"/>
        <v>26130.94</v>
      </c>
      <c r="K460" s="68">
        <f t="shared" si="155"/>
        <v>31911.11</v>
      </c>
      <c r="M460" s="13">
        <v>61.464000000000006</v>
      </c>
    </row>
    <row r="461" spans="1:13" ht="30" x14ac:dyDescent="0.25">
      <c r="A461" s="67" t="s">
        <v>1098</v>
      </c>
      <c r="B461" s="8" t="s">
        <v>202</v>
      </c>
      <c r="C461" s="18" t="s">
        <v>602</v>
      </c>
      <c r="D461" s="25" t="s">
        <v>1671</v>
      </c>
      <c r="E461" s="18" t="s">
        <v>32</v>
      </c>
      <c r="F461" s="13">
        <f t="shared" si="152"/>
        <v>455</v>
      </c>
      <c r="G461" s="14">
        <v>14.6</v>
      </c>
      <c r="H461" s="8" t="s">
        <v>600</v>
      </c>
      <c r="I461" s="14">
        <f t="shared" si="156"/>
        <v>17.829520000000002</v>
      </c>
      <c r="J461" s="14">
        <f t="shared" si="154"/>
        <v>6643</v>
      </c>
      <c r="K461" s="68">
        <f t="shared" si="155"/>
        <v>8112.43</v>
      </c>
      <c r="M461" s="13">
        <v>455</v>
      </c>
    </row>
    <row r="462" spans="1:13" ht="30" x14ac:dyDescent="0.25">
      <c r="A462" s="67" t="s">
        <v>1099</v>
      </c>
      <c r="B462" s="8" t="s">
        <v>203</v>
      </c>
      <c r="C462" s="18" t="s">
        <v>602</v>
      </c>
      <c r="D462" s="25" t="s">
        <v>1672</v>
      </c>
      <c r="E462" s="18" t="s">
        <v>32</v>
      </c>
      <c r="F462" s="13">
        <f t="shared" si="152"/>
        <v>3354.23</v>
      </c>
      <c r="G462" s="14">
        <v>15.51</v>
      </c>
      <c r="H462" s="8" t="s">
        <v>600</v>
      </c>
      <c r="I462" s="14">
        <f t="shared" si="156"/>
        <v>18.940812000000001</v>
      </c>
      <c r="J462" s="14">
        <f t="shared" si="154"/>
        <v>52024.1</v>
      </c>
      <c r="K462" s="68">
        <f t="shared" si="155"/>
        <v>63531.83</v>
      </c>
      <c r="M462" s="13">
        <v>3354.2339999999999</v>
      </c>
    </row>
    <row r="463" spans="1:13" ht="30" x14ac:dyDescent="0.25">
      <c r="A463" s="67" t="s">
        <v>109</v>
      </c>
      <c r="B463" s="8" t="s">
        <v>204</v>
      </c>
      <c r="C463" s="18" t="s">
        <v>602</v>
      </c>
      <c r="D463" s="25" t="s">
        <v>1673</v>
      </c>
      <c r="E463" s="18" t="s">
        <v>32</v>
      </c>
      <c r="F463" s="13">
        <f t="shared" si="152"/>
        <v>1488.46</v>
      </c>
      <c r="G463" s="14">
        <v>15.99</v>
      </c>
      <c r="H463" s="8" t="s">
        <v>600</v>
      </c>
      <c r="I463" s="14">
        <f t="shared" si="156"/>
        <v>19.526988000000003</v>
      </c>
      <c r="J463" s="14">
        <f t="shared" si="154"/>
        <v>23800.47</v>
      </c>
      <c r="K463" s="68">
        <f t="shared" si="155"/>
        <v>29065.14</v>
      </c>
      <c r="M463" s="13">
        <v>1488.461</v>
      </c>
    </row>
    <row r="464" spans="1:13" ht="30" x14ac:dyDescent="0.25">
      <c r="A464" s="67" t="s">
        <v>1100</v>
      </c>
      <c r="B464" s="8" t="s">
        <v>205</v>
      </c>
      <c r="C464" s="18" t="s">
        <v>602</v>
      </c>
      <c r="D464" s="25" t="s">
        <v>1674</v>
      </c>
      <c r="E464" s="18" t="s">
        <v>32</v>
      </c>
      <c r="F464" s="13">
        <f t="shared" si="152"/>
        <v>188.34</v>
      </c>
      <c r="G464" s="14">
        <v>16.64</v>
      </c>
      <c r="H464" s="8" t="s">
        <v>600</v>
      </c>
      <c r="I464" s="14">
        <f t="shared" si="156"/>
        <v>20.320768000000001</v>
      </c>
      <c r="J464" s="14">
        <f t="shared" si="154"/>
        <v>3133.97</v>
      </c>
      <c r="K464" s="68">
        <f t="shared" si="155"/>
        <v>3827.21</v>
      </c>
      <c r="M464" s="13">
        <v>188.34399999999999</v>
      </c>
    </row>
    <row r="465" spans="1:13" ht="30" x14ac:dyDescent="0.25">
      <c r="A465" s="67" t="s">
        <v>1101</v>
      </c>
      <c r="B465" s="8" t="s">
        <v>206</v>
      </c>
      <c r="C465" s="18" t="s">
        <v>602</v>
      </c>
      <c r="D465" s="25" t="s">
        <v>1675</v>
      </c>
      <c r="E465" s="18" t="s">
        <v>32</v>
      </c>
      <c r="F465" s="13">
        <f t="shared" si="152"/>
        <v>173.04</v>
      </c>
      <c r="G465" s="14">
        <v>73.16</v>
      </c>
      <c r="H465" s="8" t="s">
        <v>600</v>
      </c>
      <c r="I465" s="14">
        <f t="shared" si="156"/>
        <v>89.342991999999995</v>
      </c>
      <c r="J465" s="14">
        <f t="shared" si="154"/>
        <v>12659.6</v>
      </c>
      <c r="K465" s="68">
        <f t="shared" si="155"/>
        <v>15459.91</v>
      </c>
      <c r="M465" s="13">
        <v>173.04300000000003</v>
      </c>
    </row>
    <row r="466" spans="1:13" ht="30" x14ac:dyDescent="0.25">
      <c r="A466" s="67" t="s">
        <v>1102</v>
      </c>
      <c r="B466" s="8" t="s">
        <v>207</v>
      </c>
      <c r="C466" s="18" t="s">
        <v>602</v>
      </c>
      <c r="D466" s="25" t="s">
        <v>1676</v>
      </c>
      <c r="E466" s="18" t="s">
        <v>32</v>
      </c>
      <c r="F466" s="13">
        <f t="shared" si="152"/>
        <v>231.14</v>
      </c>
      <c r="G466" s="14">
        <v>111.69</v>
      </c>
      <c r="H466" s="8" t="s">
        <v>600</v>
      </c>
      <c r="I466" s="14">
        <f t="shared" si="156"/>
        <v>136.39582799999999</v>
      </c>
      <c r="J466" s="14">
        <f t="shared" si="154"/>
        <v>25816.02</v>
      </c>
      <c r="K466" s="68">
        <f t="shared" si="155"/>
        <v>31526.53</v>
      </c>
      <c r="M466" s="13">
        <v>231.14000000000001</v>
      </c>
    </row>
    <row r="467" spans="1:13" x14ac:dyDescent="0.25">
      <c r="A467" s="67" t="s">
        <v>1103</v>
      </c>
      <c r="B467" s="8" t="s">
        <v>492</v>
      </c>
      <c r="C467" s="18" t="s">
        <v>602</v>
      </c>
      <c r="D467" s="25" t="s">
        <v>1677</v>
      </c>
      <c r="E467" s="18" t="s">
        <v>15</v>
      </c>
      <c r="F467" s="13">
        <f t="shared" si="152"/>
        <v>6</v>
      </c>
      <c r="G467" s="14">
        <v>626.92999999999995</v>
      </c>
      <c r="H467" s="8" t="s">
        <v>600</v>
      </c>
      <c r="I467" s="14">
        <f t="shared" si="156"/>
        <v>765.60691599999996</v>
      </c>
      <c r="J467" s="14">
        <f t="shared" si="154"/>
        <v>3761.58</v>
      </c>
      <c r="K467" s="68">
        <f t="shared" si="155"/>
        <v>4593.6400000000003</v>
      </c>
      <c r="M467" s="13">
        <v>6</v>
      </c>
    </row>
    <row r="468" spans="1:13" x14ac:dyDescent="0.25">
      <c r="A468" s="67" t="s">
        <v>1104</v>
      </c>
      <c r="B468" s="8" t="s">
        <v>491</v>
      </c>
      <c r="C468" s="18" t="s">
        <v>602</v>
      </c>
      <c r="D468" s="25" t="s">
        <v>1678</v>
      </c>
      <c r="E468" s="18" t="s">
        <v>15</v>
      </c>
      <c r="F468" s="13">
        <f t="shared" si="152"/>
        <v>33</v>
      </c>
      <c r="G468" s="14">
        <v>167.33</v>
      </c>
      <c r="H468" s="8" t="s">
        <v>600</v>
      </c>
      <c r="I468" s="14">
        <f t="shared" si="156"/>
        <v>204.34339600000001</v>
      </c>
      <c r="J468" s="14">
        <f t="shared" si="154"/>
        <v>5521.89</v>
      </c>
      <c r="K468" s="68">
        <f t="shared" si="155"/>
        <v>6743.33</v>
      </c>
      <c r="M468" s="13">
        <v>33</v>
      </c>
    </row>
    <row r="469" spans="1:13" x14ac:dyDescent="0.25">
      <c r="A469" s="67" t="s">
        <v>1105</v>
      </c>
      <c r="B469" s="8" t="s">
        <v>493</v>
      </c>
      <c r="C469" s="18" t="s">
        <v>602</v>
      </c>
      <c r="D469" s="25" t="s">
        <v>1679</v>
      </c>
      <c r="E469" s="18" t="s">
        <v>15</v>
      </c>
      <c r="F469" s="13">
        <f t="shared" si="152"/>
        <v>3</v>
      </c>
      <c r="G469" s="14">
        <v>165.8</v>
      </c>
      <c r="H469" s="8" t="s">
        <v>600</v>
      </c>
      <c r="I469" s="14">
        <f t="shared" si="156"/>
        <v>202.47496000000004</v>
      </c>
      <c r="J469" s="14">
        <f t="shared" si="154"/>
        <v>497.4</v>
      </c>
      <c r="K469" s="68">
        <f t="shared" si="155"/>
        <v>607.41999999999996</v>
      </c>
      <c r="M469" s="13">
        <v>3</v>
      </c>
    </row>
    <row r="470" spans="1:13" ht="30" x14ac:dyDescent="0.25">
      <c r="A470" s="264" t="s">
        <v>1106</v>
      </c>
      <c r="B470" s="260" t="s">
        <v>386</v>
      </c>
      <c r="C470" s="261" t="s">
        <v>602</v>
      </c>
      <c r="D470" s="246" t="s">
        <v>1680</v>
      </c>
      <c r="E470" s="261" t="s">
        <v>15</v>
      </c>
      <c r="F470" s="245">
        <v>20</v>
      </c>
      <c r="G470" s="262">
        <v>2025.61</v>
      </c>
      <c r="H470" s="260" t="s">
        <v>600</v>
      </c>
      <c r="I470" s="262">
        <f t="shared" si="156"/>
        <v>2473.6749319999999</v>
      </c>
      <c r="J470" s="262">
        <f t="shared" si="154"/>
        <v>40512.199999999997</v>
      </c>
      <c r="K470" s="263">
        <f t="shared" si="155"/>
        <v>49473.49</v>
      </c>
      <c r="M470" s="13">
        <v>77</v>
      </c>
    </row>
    <row r="471" spans="1:13" ht="30" x14ac:dyDescent="0.25">
      <c r="A471" s="229" t="s">
        <v>1107</v>
      </c>
      <c r="B471" s="230" t="s">
        <v>387</v>
      </c>
      <c r="C471" s="231" t="s">
        <v>602</v>
      </c>
      <c r="D471" s="232" t="s">
        <v>1681</v>
      </c>
      <c r="E471" s="231" t="s">
        <v>15</v>
      </c>
      <c r="F471" s="233">
        <v>0</v>
      </c>
      <c r="G471" s="234">
        <v>3657.85</v>
      </c>
      <c r="H471" s="230" t="s">
        <v>600</v>
      </c>
      <c r="I471" s="234">
        <f t="shared" si="156"/>
        <v>4466.9664199999997</v>
      </c>
      <c r="J471" s="234">
        <f t="shared" si="154"/>
        <v>0</v>
      </c>
      <c r="K471" s="235">
        <f t="shared" si="155"/>
        <v>0</v>
      </c>
      <c r="M471" s="13">
        <v>15</v>
      </c>
    </row>
    <row r="472" spans="1:13" ht="30" x14ac:dyDescent="0.25">
      <c r="A472" s="67" t="s">
        <v>1108</v>
      </c>
      <c r="B472" s="8" t="s">
        <v>498</v>
      </c>
      <c r="C472" s="18" t="s">
        <v>602</v>
      </c>
      <c r="D472" s="25" t="s">
        <v>1682</v>
      </c>
      <c r="E472" s="18" t="s">
        <v>15</v>
      </c>
      <c r="F472" s="13">
        <f t="shared" si="152"/>
        <v>233</v>
      </c>
      <c r="G472" s="14">
        <v>105.06</v>
      </c>
      <c r="H472" s="8" t="s">
        <v>600</v>
      </c>
      <c r="I472" s="14">
        <f t="shared" si="156"/>
        <v>128.299272</v>
      </c>
      <c r="J472" s="14">
        <f t="shared" si="154"/>
        <v>24478.98</v>
      </c>
      <c r="K472" s="68">
        <f t="shared" si="155"/>
        <v>29893.73</v>
      </c>
      <c r="M472" s="13">
        <v>233</v>
      </c>
    </row>
    <row r="473" spans="1:13" ht="30" x14ac:dyDescent="0.25">
      <c r="A473" s="67" t="s">
        <v>1109</v>
      </c>
      <c r="B473" s="8" t="s">
        <v>499</v>
      </c>
      <c r="C473" s="18" t="s">
        <v>602</v>
      </c>
      <c r="D473" s="25" t="s">
        <v>1683</v>
      </c>
      <c r="E473" s="18" t="s">
        <v>15</v>
      </c>
      <c r="F473" s="13">
        <f t="shared" si="152"/>
        <v>324</v>
      </c>
      <c r="G473" s="14">
        <v>120.8</v>
      </c>
      <c r="H473" s="8" t="s">
        <v>600</v>
      </c>
      <c r="I473" s="14">
        <f t="shared" si="156"/>
        <v>147.52096</v>
      </c>
      <c r="J473" s="14">
        <f t="shared" si="154"/>
        <v>39139.199999999997</v>
      </c>
      <c r="K473" s="68">
        <f t="shared" si="155"/>
        <v>47796.79</v>
      </c>
      <c r="M473" s="13">
        <v>324</v>
      </c>
    </row>
    <row r="474" spans="1:13" ht="30" x14ac:dyDescent="0.25">
      <c r="A474" s="67" t="s">
        <v>1110</v>
      </c>
      <c r="B474" s="8" t="s">
        <v>504</v>
      </c>
      <c r="C474" s="18" t="s">
        <v>602</v>
      </c>
      <c r="D474" s="25" t="s">
        <v>1684</v>
      </c>
      <c r="E474" s="18" t="s">
        <v>15</v>
      </c>
      <c r="F474" s="13">
        <f t="shared" si="152"/>
        <v>3</v>
      </c>
      <c r="G474" s="14">
        <v>216.3</v>
      </c>
      <c r="H474" s="8" t="s">
        <v>600</v>
      </c>
      <c r="I474" s="14">
        <f t="shared" si="156"/>
        <v>264.14556000000005</v>
      </c>
      <c r="J474" s="14">
        <f t="shared" si="154"/>
        <v>648.9</v>
      </c>
      <c r="K474" s="68">
        <f t="shared" si="155"/>
        <v>792.43</v>
      </c>
      <c r="M474" s="13">
        <v>3</v>
      </c>
    </row>
    <row r="475" spans="1:13" x14ac:dyDescent="0.25">
      <c r="A475" s="67" t="s">
        <v>1111</v>
      </c>
      <c r="B475" s="8" t="s">
        <v>420</v>
      </c>
      <c r="C475" s="18" t="s">
        <v>602</v>
      </c>
      <c r="D475" s="25" t="s">
        <v>1685</v>
      </c>
      <c r="E475" s="18" t="s">
        <v>15</v>
      </c>
      <c r="F475" s="13">
        <f t="shared" si="152"/>
        <v>183</v>
      </c>
      <c r="G475" s="14">
        <v>36.79</v>
      </c>
      <c r="H475" s="8" t="s">
        <v>600</v>
      </c>
      <c r="I475" s="14">
        <f t="shared" si="156"/>
        <v>44.927948000000001</v>
      </c>
      <c r="J475" s="14">
        <f t="shared" si="154"/>
        <v>6732.57</v>
      </c>
      <c r="K475" s="68">
        <f t="shared" si="155"/>
        <v>8221.81</v>
      </c>
      <c r="M475" s="13">
        <v>183</v>
      </c>
    </row>
    <row r="476" spans="1:13" ht="30" x14ac:dyDescent="0.25">
      <c r="A476" s="67" t="s">
        <v>1112</v>
      </c>
      <c r="B476" s="8" t="s">
        <v>502</v>
      </c>
      <c r="C476" s="18" t="s">
        <v>602</v>
      </c>
      <c r="D476" s="25" t="s">
        <v>1686</v>
      </c>
      <c r="E476" s="18" t="s">
        <v>15</v>
      </c>
      <c r="F476" s="13">
        <f t="shared" si="152"/>
        <v>8</v>
      </c>
      <c r="G476" s="14">
        <v>136.13999999999999</v>
      </c>
      <c r="H476" s="8" t="s">
        <v>600</v>
      </c>
      <c r="I476" s="14">
        <f t="shared" si="156"/>
        <v>166.25416799999999</v>
      </c>
      <c r="J476" s="14">
        <f t="shared" si="154"/>
        <v>1089.1199999999999</v>
      </c>
      <c r="K476" s="68">
        <f t="shared" si="155"/>
        <v>1330.03</v>
      </c>
      <c r="M476" s="13">
        <v>8</v>
      </c>
    </row>
    <row r="477" spans="1:13" x14ac:dyDescent="0.25">
      <c r="A477" s="67" t="s">
        <v>1113</v>
      </c>
      <c r="B477" s="8" t="s">
        <v>503</v>
      </c>
      <c r="C477" s="18" t="s">
        <v>602</v>
      </c>
      <c r="D477" s="25" t="s">
        <v>1687</v>
      </c>
      <c r="E477" s="18" t="s">
        <v>15</v>
      </c>
      <c r="F477" s="13">
        <f t="shared" si="152"/>
        <v>327</v>
      </c>
      <c r="G477" s="14">
        <v>88.76</v>
      </c>
      <c r="H477" s="8" t="s">
        <v>600</v>
      </c>
      <c r="I477" s="14">
        <f t="shared" si="156"/>
        <v>108.39371200000001</v>
      </c>
      <c r="J477" s="14">
        <f t="shared" si="154"/>
        <v>29024.52</v>
      </c>
      <c r="K477" s="68">
        <f t="shared" si="155"/>
        <v>35444.74</v>
      </c>
      <c r="M477" s="13">
        <v>327</v>
      </c>
    </row>
    <row r="478" spans="1:13" ht="30" x14ac:dyDescent="0.25">
      <c r="A478" s="67" t="s">
        <v>1114</v>
      </c>
      <c r="B478" s="8" t="s">
        <v>500</v>
      </c>
      <c r="C478" s="18" t="s">
        <v>602</v>
      </c>
      <c r="D478" s="25" t="s">
        <v>1688</v>
      </c>
      <c r="E478" s="18" t="s">
        <v>15</v>
      </c>
      <c r="F478" s="13">
        <f t="shared" si="152"/>
        <v>171</v>
      </c>
      <c r="G478" s="14">
        <v>127.07</v>
      </c>
      <c r="H478" s="8" t="s">
        <v>600</v>
      </c>
      <c r="I478" s="14">
        <f t="shared" si="156"/>
        <v>155.17788400000001</v>
      </c>
      <c r="J478" s="14">
        <f t="shared" si="154"/>
        <v>21728.97</v>
      </c>
      <c r="K478" s="68">
        <f t="shared" si="155"/>
        <v>26535.41</v>
      </c>
      <c r="M478" s="13">
        <v>171</v>
      </c>
    </row>
    <row r="479" spans="1:13" ht="30" x14ac:dyDescent="0.25">
      <c r="A479" s="67" t="s">
        <v>1115</v>
      </c>
      <c r="B479" s="8" t="s">
        <v>505</v>
      </c>
      <c r="C479" s="18" t="s">
        <v>602</v>
      </c>
      <c r="D479" s="25" t="s">
        <v>1689</v>
      </c>
      <c r="E479" s="18" t="s">
        <v>15</v>
      </c>
      <c r="F479" s="13">
        <f t="shared" si="152"/>
        <v>12</v>
      </c>
      <c r="G479" s="14">
        <v>598.02</v>
      </c>
      <c r="H479" s="8" t="s">
        <v>600</v>
      </c>
      <c r="I479" s="14">
        <f t="shared" si="156"/>
        <v>730.30202399999996</v>
      </c>
      <c r="J479" s="14">
        <f t="shared" si="154"/>
        <v>7176.24</v>
      </c>
      <c r="K479" s="68">
        <f t="shared" si="155"/>
        <v>8763.6200000000008</v>
      </c>
      <c r="M479" s="13">
        <v>12</v>
      </c>
    </row>
    <row r="480" spans="1:13" x14ac:dyDescent="0.25">
      <c r="A480" s="67" t="s">
        <v>1116</v>
      </c>
      <c r="B480" s="8" t="s">
        <v>501</v>
      </c>
      <c r="C480" s="18" t="s">
        <v>602</v>
      </c>
      <c r="D480" s="25" t="s">
        <v>1690</v>
      </c>
      <c r="E480" s="18" t="s">
        <v>15</v>
      </c>
      <c r="F480" s="13">
        <f t="shared" si="152"/>
        <v>39</v>
      </c>
      <c r="G480" s="14">
        <v>372.14</v>
      </c>
      <c r="H480" s="8" t="s">
        <v>600</v>
      </c>
      <c r="I480" s="14">
        <f t="shared" si="156"/>
        <v>454.45736800000003</v>
      </c>
      <c r="J480" s="14">
        <f t="shared" si="154"/>
        <v>14513.46</v>
      </c>
      <c r="K480" s="68">
        <f t="shared" si="155"/>
        <v>17723.830000000002</v>
      </c>
      <c r="M480" s="13">
        <v>39</v>
      </c>
    </row>
    <row r="481" spans="1:13" ht="30" x14ac:dyDescent="0.25">
      <c r="A481" s="67" t="s">
        <v>1117</v>
      </c>
      <c r="B481" s="8" t="s">
        <v>482</v>
      </c>
      <c r="C481" s="18" t="s">
        <v>602</v>
      </c>
      <c r="D481" s="25" t="s">
        <v>1691</v>
      </c>
      <c r="E481" s="18" t="s">
        <v>15</v>
      </c>
      <c r="F481" s="13">
        <f t="shared" si="152"/>
        <v>18</v>
      </c>
      <c r="G481" s="14">
        <v>98.22</v>
      </c>
      <c r="H481" s="8" t="s">
        <v>600</v>
      </c>
      <c r="I481" s="14">
        <f t="shared" si="156"/>
        <v>119.946264</v>
      </c>
      <c r="J481" s="14">
        <f t="shared" si="154"/>
        <v>1767.96</v>
      </c>
      <c r="K481" s="68">
        <f t="shared" si="155"/>
        <v>2159.0300000000002</v>
      </c>
      <c r="M481" s="13">
        <v>18</v>
      </c>
    </row>
    <row r="482" spans="1:13" ht="30" x14ac:dyDescent="0.25">
      <c r="A482" s="67" t="s">
        <v>1118</v>
      </c>
      <c r="B482" s="8" t="s">
        <v>483</v>
      </c>
      <c r="C482" s="18" t="s">
        <v>602</v>
      </c>
      <c r="D482" s="25" t="s">
        <v>1692</v>
      </c>
      <c r="E482" s="18" t="s">
        <v>15</v>
      </c>
      <c r="F482" s="13">
        <f t="shared" si="152"/>
        <v>3</v>
      </c>
      <c r="G482" s="14">
        <v>96.07</v>
      </c>
      <c r="H482" s="8" t="s">
        <v>600</v>
      </c>
      <c r="I482" s="14">
        <f t="shared" si="156"/>
        <v>117.320684</v>
      </c>
      <c r="J482" s="14">
        <f t="shared" si="154"/>
        <v>288.20999999999998</v>
      </c>
      <c r="K482" s="68">
        <f t="shared" si="155"/>
        <v>351.96</v>
      </c>
      <c r="M482" s="13">
        <v>3</v>
      </c>
    </row>
    <row r="483" spans="1:13" ht="30" x14ac:dyDescent="0.25">
      <c r="A483" s="67" t="s">
        <v>1119</v>
      </c>
      <c r="B483" s="8" t="s">
        <v>497</v>
      </c>
      <c r="C483" s="18" t="s">
        <v>602</v>
      </c>
      <c r="D483" s="25" t="s">
        <v>1693</v>
      </c>
      <c r="E483" s="18" t="s">
        <v>15</v>
      </c>
      <c r="F483" s="13">
        <f t="shared" si="152"/>
        <v>6</v>
      </c>
      <c r="G483" s="14">
        <v>2444.86</v>
      </c>
      <c r="H483" s="8" t="s">
        <v>600</v>
      </c>
      <c r="I483" s="14">
        <f t="shared" si="156"/>
        <v>2985.6630320000004</v>
      </c>
      <c r="J483" s="14">
        <f t="shared" si="154"/>
        <v>14669.16</v>
      </c>
      <c r="K483" s="68">
        <f t="shared" si="155"/>
        <v>17913.97</v>
      </c>
      <c r="M483" s="13">
        <v>6</v>
      </c>
    </row>
    <row r="484" spans="1:13" ht="30" x14ac:dyDescent="0.25">
      <c r="A484" s="67" t="s">
        <v>1120</v>
      </c>
      <c r="B484" s="8" t="s">
        <v>448</v>
      </c>
      <c r="C484" s="18" t="s">
        <v>602</v>
      </c>
      <c r="D484" s="25" t="s">
        <v>1694</v>
      </c>
      <c r="E484" s="18" t="s">
        <v>32</v>
      </c>
      <c r="F484" s="13">
        <f t="shared" si="152"/>
        <v>242</v>
      </c>
      <c r="G484" s="14">
        <v>212.02</v>
      </c>
      <c r="H484" s="8" t="s">
        <v>600</v>
      </c>
      <c r="I484" s="14">
        <f t="shared" si="156"/>
        <v>258.91882400000003</v>
      </c>
      <c r="J484" s="14">
        <f t="shared" si="154"/>
        <v>51308.84</v>
      </c>
      <c r="K484" s="68">
        <f t="shared" si="155"/>
        <v>62658.35</v>
      </c>
      <c r="M484" s="13">
        <v>242</v>
      </c>
    </row>
    <row r="485" spans="1:13" ht="30" x14ac:dyDescent="0.25">
      <c r="A485" s="67" t="s">
        <v>1121</v>
      </c>
      <c r="B485" s="8" t="s">
        <v>488</v>
      </c>
      <c r="C485" s="18" t="s">
        <v>602</v>
      </c>
      <c r="D485" s="25" t="s">
        <v>1695</v>
      </c>
      <c r="E485" s="18" t="s">
        <v>15</v>
      </c>
      <c r="F485" s="13">
        <f t="shared" si="152"/>
        <v>117</v>
      </c>
      <c r="G485" s="14">
        <v>78.260000000000005</v>
      </c>
      <c r="H485" s="8" t="s">
        <v>600</v>
      </c>
      <c r="I485" s="14">
        <f t="shared" si="156"/>
        <v>95.571112000000014</v>
      </c>
      <c r="J485" s="14">
        <f t="shared" si="154"/>
        <v>9156.42</v>
      </c>
      <c r="K485" s="68">
        <f t="shared" si="155"/>
        <v>11181.82</v>
      </c>
      <c r="M485" s="13">
        <v>117</v>
      </c>
    </row>
    <row r="486" spans="1:13" ht="30" x14ac:dyDescent="0.25">
      <c r="A486" s="67" t="s">
        <v>1122</v>
      </c>
      <c r="B486" s="8" t="s">
        <v>478</v>
      </c>
      <c r="C486" s="18" t="s">
        <v>602</v>
      </c>
      <c r="D486" s="25" t="s">
        <v>1696</v>
      </c>
      <c r="E486" s="18" t="s">
        <v>15</v>
      </c>
      <c r="F486" s="13">
        <f t="shared" si="152"/>
        <v>6</v>
      </c>
      <c r="G486" s="14">
        <v>474.72</v>
      </c>
      <c r="H486" s="8" t="s">
        <v>600</v>
      </c>
      <c r="I486" s="14">
        <f t="shared" si="156"/>
        <v>579.72806400000002</v>
      </c>
      <c r="J486" s="14">
        <f t="shared" si="154"/>
        <v>2848.32</v>
      </c>
      <c r="K486" s="68">
        <f t="shared" si="155"/>
        <v>3478.36</v>
      </c>
      <c r="M486" s="13">
        <v>6</v>
      </c>
    </row>
    <row r="487" spans="1:13" ht="30" x14ac:dyDescent="0.25">
      <c r="A487" s="229" t="s">
        <v>1123</v>
      </c>
      <c r="B487" s="230" t="s">
        <v>496</v>
      </c>
      <c r="C487" s="231" t="s">
        <v>602</v>
      </c>
      <c r="D487" s="232" t="s">
        <v>1697</v>
      </c>
      <c r="E487" s="231" t="s">
        <v>35</v>
      </c>
      <c r="F487" s="233"/>
      <c r="G487" s="234">
        <v>13376.9</v>
      </c>
      <c r="H487" s="230" t="s">
        <v>600</v>
      </c>
      <c r="I487" s="234">
        <f t="shared" ref="I487:I518" si="157">IF(H487=$I$2,G487*(1+BDI_01),(G487*(1+BDI_02)))</f>
        <v>16335.870280000001</v>
      </c>
      <c r="J487" s="234">
        <f t="shared" si="154"/>
        <v>0</v>
      </c>
      <c r="K487" s="235">
        <f t="shared" si="155"/>
        <v>0</v>
      </c>
      <c r="M487" s="13">
        <v>3</v>
      </c>
    </row>
    <row r="488" spans="1:13" ht="51.75" customHeight="1" x14ac:dyDescent="0.25">
      <c r="A488" s="264" t="s">
        <v>1124</v>
      </c>
      <c r="B488" s="260" t="s">
        <v>543</v>
      </c>
      <c r="C488" s="261" t="s">
        <v>602</v>
      </c>
      <c r="D488" s="246" t="s">
        <v>1698</v>
      </c>
      <c r="E488" s="261" t="s">
        <v>35</v>
      </c>
      <c r="F488" s="245"/>
      <c r="G488" s="262">
        <v>504489.74</v>
      </c>
      <c r="H488" s="260" t="s">
        <v>600</v>
      </c>
      <c r="I488" s="262">
        <f t="shared" si="157"/>
        <v>616082.87048799999</v>
      </c>
      <c r="J488" s="262">
        <f t="shared" si="154"/>
        <v>0</v>
      </c>
      <c r="K488" s="263">
        <f t="shared" si="155"/>
        <v>0</v>
      </c>
      <c r="M488" s="13">
        <v>2</v>
      </c>
    </row>
    <row r="489" spans="1:13" x14ac:dyDescent="0.25">
      <c r="A489" s="67" t="s">
        <v>1125</v>
      </c>
      <c r="B489" s="8" t="s">
        <v>460</v>
      </c>
      <c r="C489" s="18" t="s">
        <v>602</v>
      </c>
      <c r="D489" s="25" t="s">
        <v>1699</v>
      </c>
      <c r="E489" s="18" t="s">
        <v>32</v>
      </c>
      <c r="F489" s="13">
        <f t="shared" si="152"/>
        <v>321.8</v>
      </c>
      <c r="G489" s="14">
        <v>107.24</v>
      </c>
      <c r="H489" s="8" t="s">
        <v>600</v>
      </c>
      <c r="I489" s="14">
        <f t="shared" si="157"/>
        <v>130.961488</v>
      </c>
      <c r="J489" s="14">
        <f t="shared" si="154"/>
        <v>34509.83</v>
      </c>
      <c r="K489" s="68">
        <f t="shared" si="155"/>
        <v>42143.4</v>
      </c>
      <c r="M489" s="13">
        <v>321.80200000000002</v>
      </c>
    </row>
    <row r="490" spans="1:13" x14ac:dyDescent="0.25">
      <c r="A490" s="67" t="s">
        <v>1126</v>
      </c>
      <c r="B490" s="8" t="s">
        <v>461</v>
      </c>
      <c r="C490" s="18" t="s">
        <v>602</v>
      </c>
      <c r="D490" s="25" t="s">
        <v>1700</v>
      </c>
      <c r="E490" s="18" t="s">
        <v>32</v>
      </c>
      <c r="F490" s="13">
        <f t="shared" si="152"/>
        <v>572</v>
      </c>
      <c r="G490" s="14">
        <v>175.64</v>
      </c>
      <c r="H490" s="8" t="s">
        <v>600</v>
      </c>
      <c r="I490" s="14">
        <f t="shared" si="157"/>
        <v>214.491568</v>
      </c>
      <c r="J490" s="14">
        <f t="shared" si="154"/>
        <v>100466.08</v>
      </c>
      <c r="K490" s="68">
        <f t="shared" si="155"/>
        <v>122689.17</v>
      </c>
      <c r="M490" s="13">
        <v>572</v>
      </c>
    </row>
    <row r="491" spans="1:13" x14ac:dyDescent="0.25">
      <c r="A491" s="67" t="s">
        <v>1127</v>
      </c>
      <c r="B491" s="8" t="s">
        <v>507</v>
      </c>
      <c r="C491" s="18" t="s">
        <v>602</v>
      </c>
      <c r="D491" s="25" t="s">
        <v>1701</v>
      </c>
      <c r="E491" s="18" t="s">
        <v>15</v>
      </c>
      <c r="F491" s="13">
        <f t="shared" si="152"/>
        <v>72</v>
      </c>
      <c r="G491" s="14">
        <v>6991.21</v>
      </c>
      <c r="H491" s="8" t="s">
        <v>600</v>
      </c>
      <c r="I491" s="14">
        <f t="shared" ref="I491:I492" si="158">IF(H491=$I$2,G491*(1+BDI_01),(G491*(1+BDI_02)))</f>
        <v>8537.6656519999997</v>
      </c>
      <c r="J491" s="14">
        <f t="shared" si="154"/>
        <v>503367.12</v>
      </c>
      <c r="K491" s="68">
        <f t="shared" si="155"/>
        <v>614711.92000000004</v>
      </c>
      <c r="M491" s="13">
        <v>72</v>
      </c>
    </row>
    <row r="492" spans="1:13" ht="30" x14ac:dyDescent="0.25">
      <c r="A492" s="67" t="s">
        <v>1128</v>
      </c>
      <c r="B492" s="8" t="s">
        <v>1255</v>
      </c>
      <c r="C492" s="18" t="s">
        <v>1305</v>
      </c>
      <c r="D492" s="25" t="s">
        <v>1300</v>
      </c>
      <c r="E492" s="18" t="s">
        <v>15</v>
      </c>
      <c r="F492" s="13">
        <f t="shared" si="152"/>
        <v>45</v>
      </c>
      <c r="G492" s="14">
        <v>875.71</v>
      </c>
      <c r="H492" s="8" t="s">
        <v>600</v>
      </c>
      <c r="I492" s="14">
        <f t="shared" si="158"/>
        <v>1069.417052</v>
      </c>
      <c r="J492" s="14">
        <f t="shared" si="154"/>
        <v>39406.949999999997</v>
      </c>
      <c r="K492" s="68">
        <f t="shared" si="155"/>
        <v>48123.76</v>
      </c>
      <c r="M492" s="13">
        <v>45</v>
      </c>
    </row>
    <row r="493" spans="1:13" x14ac:dyDescent="0.25">
      <c r="A493" s="67" t="s">
        <v>1129</v>
      </c>
      <c r="B493" s="8" t="s">
        <v>506</v>
      </c>
      <c r="C493" s="18" t="s">
        <v>602</v>
      </c>
      <c r="D493" s="25" t="s">
        <v>1702</v>
      </c>
      <c r="E493" s="18" t="s">
        <v>15</v>
      </c>
      <c r="F493" s="13">
        <f t="shared" si="152"/>
        <v>26</v>
      </c>
      <c r="G493" s="14">
        <v>3083.08</v>
      </c>
      <c r="H493" s="8" t="s">
        <v>600</v>
      </c>
      <c r="I493" s="14">
        <f t="shared" si="157"/>
        <v>3765.057296</v>
      </c>
      <c r="J493" s="14">
        <f t="shared" si="154"/>
        <v>80160.08</v>
      </c>
      <c r="K493" s="68">
        <f t="shared" si="155"/>
        <v>97891.48</v>
      </c>
      <c r="M493" s="13">
        <v>26</v>
      </c>
    </row>
    <row r="494" spans="1:13" x14ac:dyDescent="0.25">
      <c r="A494" s="67" t="s">
        <v>1130</v>
      </c>
      <c r="B494" s="8" t="s">
        <v>445</v>
      </c>
      <c r="C494" s="18" t="s">
        <v>602</v>
      </c>
      <c r="D494" s="25" t="s">
        <v>1703</v>
      </c>
      <c r="E494" s="18" t="s">
        <v>32</v>
      </c>
      <c r="F494" s="13">
        <f t="shared" si="152"/>
        <v>1183.2</v>
      </c>
      <c r="G494" s="14">
        <v>248.19</v>
      </c>
      <c r="H494" s="8" t="s">
        <v>600</v>
      </c>
      <c r="I494" s="14">
        <f t="shared" si="157"/>
        <v>303.089628</v>
      </c>
      <c r="J494" s="14">
        <f t="shared" si="154"/>
        <v>293658.40000000002</v>
      </c>
      <c r="K494" s="68">
        <f t="shared" si="155"/>
        <v>358615.64</v>
      </c>
      <c r="M494" s="13">
        <v>1183.2</v>
      </c>
    </row>
    <row r="495" spans="1:13" x14ac:dyDescent="0.25">
      <c r="A495" s="67" t="s">
        <v>1131</v>
      </c>
      <c r="B495" s="8" t="s">
        <v>446</v>
      </c>
      <c r="C495" s="18" t="s">
        <v>602</v>
      </c>
      <c r="D495" s="25" t="s">
        <v>1704</v>
      </c>
      <c r="E495" s="18" t="s">
        <v>32</v>
      </c>
      <c r="F495" s="13">
        <f t="shared" si="152"/>
        <v>151.1</v>
      </c>
      <c r="G495" s="14">
        <v>283.45</v>
      </c>
      <c r="H495" s="8" t="s">
        <v>600</v>
      </c>
      <c r="I495" s="14">
        <f t="shared" si="157"/>
        <v>346.14913999999999</v>
      </c>
      <c r="J495" s="14">
        <f t="shared" si="154"/>
        <v>42829.29</v>
      </c>
      <c r="K495" s="68">
        <f t="shared" si="155"/>
        <v>52303.13</v>
      </c>
      <c r="M495" s="13">
        <v>151.1</v>
      </c>
    </row>
    <row r="496" spans="1:13" x14ac:dyDescent="0.25">
      <c r="A496" s="67" t="s">
        <v>1132</v>
      </c>
      <c r="B496" s="8" t="s">
        <v>447</v>
      </c>
      <c r="C496" s="18" t="s">
        <v>602</v>
      </c>
      <c r="D496" s="25" t="s">
        <v>1705</v>
      </c>
      <c r="E496" s="18" t="s">
        <v>32</v>
      </c>
      <c r="F496" s="13">
        <f t="shared" si="152"/>
        <v>195</v>
      </c>
      <c r="G496" s="14">
        <v>364.05</v>
      </c>
      <c r="H496" s="8" t="s">
        <v>600</v>
      </c>
      <c r="I496" s="14">
        <f t="shared" si="157"/>
        <v>444.57786000000004</v>
      </c>
      <c r="J496" s="14">
        <f t="shared" si="154"/>
        <v>70989.75</v>
      </c>
      <c r="K496" s="68">
        <f t="shared" si="155"/>
        <v>86692.68</v>
      </c>
      <c r="M496" s="13">
        <v>195</v>
      </c>
    </row>
    <row r="497" spans="1:13" ht="30" x14ac:dyDescent="0.25">
      <c r="A497" s="67" t="s">
        <v>1133</v>
      </c>
      <c r="B497" s="8" t="s">
        <v>449</v>
      </c>
      <c r="C497" s="18" t="s">
        <v>602</v>
      </c>
      <c r="D497" s="25" t="s">
        <v>1706</v>
      </c>
      <c r="E497" s="18" t="s">
        <v>32</v>
      </c>
      <c r="F497" s="13">
        <f t="shared" si="152"/>
        <v>595.76</v>
      </c>
      <c r="G497" s="14">
        <v>426.44</v>
      </c>
      <c r="H497" s="8" t="s">
        <v>600</v>
      </c>
      <c r="I497" s="14">
        <f t="shared" si="157"/>
        <v>520.76852800000006</v>
      </c>
      <c r="J497" s="14">
        <f t="shared" si="154"/>
        <v>254055.89</v>
      </c>
      <c r="K497" s="68">
        <f t="shared" si="155"/>
        <v>310253.05</v>
      </c>
      <c r="M497" s="13">
        <v>595.76</v>
      </c>
    </row>
    <row r="498" spans="1:13" ht="30" x14ac:dyDescent="0.25">
      <c r="A498" s="67" t="s">
        <v>1134</v>
      </c>
      <c r="B498" s="8" t="s">
        <v>450</v>
      </c>
      <c r="C498" s="18" t="s">
        <v>602</v>
      </c>
      <c r="D498" s="25" t="s">
        <v>1707</v>
      </c>
      <c r="E498" s="18" t="s">
        <v>32</v>
      </c>
      <c r="F498" s="13">
        <f t="shared" si="152"/>
        <v>69.06</v>
      </c>
      <c r="G498" s="14">
        <v>557.5</v>
      </c>
      <c r="H498" s="8" t="s">
        <v>600</v>
      </c>
      <c r="I498" s="14">
        <f t="shared" si="157"/>
        <v>680.81900000000007</v>
      </c>
      <c r="J498" s="14">
        <f t="shared" si="154"/>
        <v>38500.949999999997</v>
      </c>
      <c r="K498" s="68">
        <f t="shared" si="155"/>
        <v>47017.36</v>
      </c>
      <c r="M498" s="13">
        <v>69.06</v>
      </c>
    </row>
    <row r="499" spans="1:13" ht="30" x14ac:dyDescent="0.25">
      <c r="A499" s="67" t="s">
        <v>1135</v>
      </c>
      <c r="B499" s="8" t="s">
        <v>474</v>
      </c>
      <c r="C499" s="18" t="s">
        <v>602</v>
      </c>
      <c r="D499" s="25" t="s">
        <v>1708</v>
      </c>
      <c r="E499" s="18" t="s">
        <v>15</v>
      </c>
      <c r="F499" s="13">
        <f t="shared" si="152"/>
        <v>48</v>
      </c>
      <c r="G499" s="14">
        <v>112.21</v>
      </c>
      <c r="H499" s="8" t="s">
        <v>600</v>
      </c>
      <c r="I499" s="14">
        <f t="shared" si="157"/>
        <v>137.03085200000001</v>
      </c>
      <c r="J499" s="14">
        <f t="shared" si="154"/>
        <v>5386.08</v>
      </c>
      <c r="K499" s="68">
        <f t="shared" si="155"/>
        <v>6577.48</v>
      </c>
      <c r="M499" s="13">
        <v>48</v>
      </c>
    </row>
    <row r="500" spans="1:13" ht="30" x14ac:dyDescent="0.25">
      <c r="A500" s="67" t="s">
        <v>1136</v>
      </c>
      <c r="B500" s="8" t="s">
        <v>475</v>
      </c>
      <c r="C500" s="18" t="s">
        <v>602</v>
      </c>
      <c r="D500" s="25" t="s">
        <v>1709</v>
      </c>
      <c r="E500" s="18" t="s">
        <v>15</v>
      </c>
      <c r="F500" s="13">
        <f t="shared" si="152"/>
        <v>18</v>
      </c>
      <c r="G500" s="14">
        <v>141.66999999999999</v>
      </c>
      <c r="H500" s="8" t="s">
        <v>600</v>
      </c>
      <c r="I500" s="14">
        <f t="shared" si="157"/>
        <v>173.00740399999998</v>
      </c>
      <c r="J500" s="14">
        <f t="shared" si="154"/>
        <v>2550.06</v>
      </c>
      <c r="K500" s="68">
        <f t="shared" si="155"/>
        <v>3114.13</v>
      </c>
      <c r="M500" s="13">
        <v>18</v>
      </c>
    </row>
    <row r="501" spans="1:13" ht="30" x14ac:dyDescent="0.25">
      <c r="A501" s="67" t="s">
        <v>1137</v>
      </c>
      <c r="B501" s="8" t="s">
        <v>476</v>
      </c>
      <c r="C501" s="18" t="s">
        <v>602</v>
      </c>
      <c r="D501" s="25" t="s">
        <v>1710</v>
      </c>
      <c r="E501" s="18" t="s">
        <v>15</v>
      </c>
      <c r="F501" s="13">
        <f t="shared" si="152"/>
        <v>15</v>
      </c>
      <c r="G501" s="14">
        <v>172.76</v>
      </c>
      <c r="H501" s="8" t="s">
        <v>600</v>
      </c>
      <c r="I501" s="14">
        <f t="shared" si="157"/>
        <v>210.974512</v>
      </c>
      <c r="J501" s="14">
        <f t="shared" si="154"/>
        <v>2591.4</v>
      </c>
      <c r="K501" s="68">
        <f t="shared" si="155"/>
        <v>3164.61</v>
      </c>
      <c r="M501" s="13">
        <v>15</v>
      </c>
    </row>
    <row r="502" spans="1:13" ht="30" x14ac:dyDescent="0.25">
      <c r="A502" s="67" t="s">
        <v>1138</v>
      </c>
      <c r="B502" s="8" t="s">
        <v>477</v>
      </c>
      <c r="C502" s="18" t="s">
        <v>602</v>
      </c>
      <c r="D502" s="25" t="s">
        <v>1711</v>
      </c>
      <c r="E502" s="18" t="s">
        <v>15</v>
      </c>
      <c r="F502" s="13">
        <f t="shared" si="152"/>
        <v>33</v>
      </c>
      <c r="G502" s="14">
        <v>241.56</v>
      </c>
      <c r="H502" s="8" t="s">
        <v>600</v>
      </c>
      <c r="I502" s="14">
        <f t="shared" si="157"/>
        <v>294.99307200000004</v>
      </c>
      <c r="J502" s="14">
        <f t="shared" si="154"/>
        <v>7971.48</v>
      </c>
      <c r="K502" s="68">
        <f t="shared" si="155"/>
        <v>9734.77</v>
      </c>
      <c r="M502" s="13">
        <v>33</v>
      </c>
    </row>
    <row r="503" spans="1:13" ht="30" x14ac:dyDescent="0.25">
      <c r="A503" s="67" t="s">
        <v>1139</v>
      </c>
      <c r="B503" s="8" t="s">
        <v>479</v>
      </c>
      <c r="C503" s="18" t="s">
        <v>602</v>
      </c>
      <c r="D503" s="25" t="s">
        <v>1712</v>
      </c>
      <c r="E503" s="18" t="s">
        <v>15</v>
      </c>
      <c r="F503" s="13">
        <f t="shared" si="152"/>
        <v>12</v>
      </c>
      <c r="G503" s="14">
        <v>749.72</v>
      </c>
      <c r="H503" s="8" t="s">
        <v>600</v>
      </c>
      <c r="I503" s="14">
        <f t="shared" si="157"/>
        <v>915.55806400000006</v>
      </c>
      <c r="J503" s="14">
        <f t="shared" si="154"/>
        <v>8996.64</v>
      </c>
      <c r="K503" s="68">
        <f t="shared" si="155"/>
        <v>10986.69</v>
      </c>
      <c r="M503" s="13">
        <v>12</v>
      </c>
    </row>
    <row r="504" spans="1:13" ht="30" x14ac:dyDescent="0.25">
      <c r="A504" s="67" t="s">
        <v>1140</v>
      </c>
      <c r="B504" s="8" t="s">
        <v>480</v>
      </c>
      <c r="C504" s="18" t="s">
        <v>602</v>
      </c>
      <c r="D504" s="25" t="s">
        <v>1713</v>
      </c>
      <c r="E504" s="18" t="s">
        <v>15</v>
      </c>
      <c r="F504" s="13">
        <f t="shared" si="152"/>
        <v>6</v>
      </c>
      <c r="G504" s="14">
        <v>1271.67</v>
      </c>
      <c r="H504" s="8" t="s">
        <v>600</v>
      </c>
      <c r="I504" s="14">
        <f t="shared" si="157"/>
        <v>1552.9634040000001</v>
      </c>
      <c r="J504" s="14">
        <f t="shared" si="154"/>
        <v>7630.02</v>
      </c>
      <c r="K504" s="68">
        <f t="shared" si="155"/>
        <v>9317.7800000000007</v>
      </c>
      <c r="M504" s="13">
        <v>6</v>
      </c>
    </row>
    <row r="505" spans="1:13" ht="30" x14ac:dyDescent="0.25">
      <c r="A505" s="67" t="s">
        <v>1141</v>
      </c>
      <c r="B505" s="8" t="s">
        <v>485</v>
      </c>
      <c r="C505" s="18" t="s">
        <v>602</v>
      </c>
      <c r="D505" s="25" t="s">
        <v>1714</v>
      </c>
      <c r="E505" s="18" t="s">
        <v>15</v>
      </c>
      <c r="F505" s="13">
        <f t="shared" si="152"/>
        <v>588</v>
      </c>
      <c r="G505" s="14">
        <v>93.72</v>
      </c>
      <c r="H505" s="8" t="s">
        <v>600</v>
      </c>
      <c r="I505" s="14">
        <f t="shared" si="157"/>
        <v>114.45086400000001</v>
      </c>
      <c r="J505" s="14">
        <f t="shared" si="154"/>
        <v>55107.360000000001</v>
      </c>
      <c r="K505" s="68">
        <f t="shared" si="155"/>
        <v>67297.100000000006</v>
      </c>
      <c r="M505" s="13">
        <v>588</v>
      </c>
    </row>
    <row r="506" spans="1:13" ht="30" x14ac:dyDescent="0.25">
      <c r="A506" s="67" t="s">
        <v>1142</v>
      </c>
      <c r="B506" s="8" t="s">
        <v>486</v>
      </c>
      <c r="C506" s="18" t="s">
        <v>602</v>
      </c>
      <c r="D506" s="25" t="s">
        <v>1715</v>
      </c>
      <c r="E506" s="18" t="s">
        <v>15</v>
      </c>
      <c r="F506" s="13">
        <f t="shared" si="152"/>
        <v>129</v>
      </c>
      <c r="G506" s="14">
        <v>120.79</v>
      </c>
      <c r="H506" s="8" t="s">
        <v>600</v>
      </c>
      <c r="I506" s="14">
        <f t="shared" si="157"/>
        <v>147.50874800000003</v>
      </c>
      <c r="J506" s="14">
        <f t="shared" si="154"/>
        <v>15581.91</v>
      </c>
      <c r="K506" s="68">
        <f t="shared" si="155"/>
        <v>19028.62</v>
      </c>
      <c r="M506" s="13">
        <v>129</v>
      </c>
    </row>
    <row r="507" spans="1:13" ht="30" x14ac:dyDescent="0.25">
      <c r="A507" s="67" t="s">
        <v>1143</v>
      </c>
      <c r="B507" s="8" t="s">
        <v>473</v>
      </c>
      <c r="C507" s="18" t="s">
        <v>602</v>
      </c>
      <c r="D507" s="25" t="s">
        <v>1716</v>
      </c>
      <c r="E507" s="18" t="s">
        <v>15</v>
      </c>
      <c r="F507" s="13">
        <f t="shared" si="152"/>
        <v>30</v>
      </c>
      <c r="G507" s="14">
        <v>93.73</v>
      </c>
      <c r="H507" s="8" t="s">
        <v>600</v>
      </c>
      <c r="I507" s="14">
        <f t="shared" si="157"/>
        <v>114.46307600000002</v>
      </c>
      <c r="J507" s="14">
        <f t="shared" si="154"/>
        <v>2811.9</v>
      </c>
      <c r="K507" s="68">
        <f t="shared" si="155"/>
        <v>3433.89</v>
      </c>
      <c r="M507" s="13">
        <v>30</v>
      </c>
    </row>
    <row r="508" spans="1:13" ht="30" x14ac:dyDescent="0.25">
      <c r="A508" s="67" t="s">
        <v>1144</v>
      </c>
      <c r="B508" s="8" t="s">
        <v>487</v>
      </c>
      <c r="C508" s="18" t="s">
        <v>602</v>
      </c>
      <c r="D508" s="25" t="s">
        <v>1717</v>
      </c>
      <c r="E508" s="18" t="s">
        <v>15</v>
      </c>
      <c r="F508" s="13">
        <f t="shared" si="152"/>
        <v>249</v>
      </c>
      <c r="G508" s="14">
        <v>198.34</v>
      </c>
      <c r="H508" s="8" t="s">
        <v>600</v>
      </c>
      <c r="I508" s="14">
        <f t="shared" si="157"/>
        <v>242.21280800000002</v>
      </c>
      <c r="J508" s="14">
        <f t="shared" si="154"/>
        <v>49386.66</v>
      </c>
      <c r="K508" s="68">
        <f t="shared" si="155"/>
        <v>60310.98</v>
      </c>
      <c r="M508" s="13">
        <v>249</v>
      </c>
    </row>
    <row r="509" spans="1:13" x14ac:dyDescent="0.25">
      <c r="A509" s="67" t="s">
        <v>1145</v>
      </c>
      <c r="B509" s="8" t="s">
        <v>494</v>
      </c>
      <c r="C509" s="18" t="s">
        <v>602</v>
      </c>
      <c r="D509" s="25" t="s">
        <v>1718</v>
      </c>
      <c r="E509" s="18" t="s">
        <v>15</v>
      </c>
      <c r="F509" s="13">
        <f t="shared" si="152"/>
        <v>45</v>
      </c>
      <c r="G509" s="14">
        <v>452.79</v>
      </c>
      <c r="H509" s="8" t="s">
        <v>600</v>
      </c>
      <c r="I509" s="14">
        <f t="shared" si="157"/>
        <v>552.94714800000008</v>
      </c>
      <c r="J509" s="14">
        <f t="shared" si="154"/>
        <v>20375.55</v>
      </c>
      <c r="K509" s="68">
        <f t="shared" si="155"/>
        <v>24882.62</v>
      </c>
      <c r="M509" s="13">
        <v>45</v>
      </c>
    </row>
    <row r="510" spans="1:13" ht="30" x14ac:dyDescent="0.25">
      <c r="A510" s="67" t="s">
        <v>1146</v>
      </c>
      <c r="B510" s="8" t="s">
        <v>517</v>
      </c>
      <c r="C510" s="18" t="s">
        <v>602</v>
      </c>
      <c r="D510" s="25" t="s">
        <v>1719</v>
      </c>
      <c r="E510" s="18" t="s">
        <v>15</v>
      </c>
      <c r="F510" s="13">
        <f t="shared" si="152"/>
        <v>12</v>
      </c>
      <c r="G510" s="14">
        <v>6659.19</v>
      </c>
      <c r="H510" s="8" t="s">
        <v>600</v>
      </c>
      <c r="I510" s="14">
        <f t="shared" si="157"/>
        <v>8132.2028279999995</v>
      </c>
      <c r="J510" s="14">
        <f t="shared" si="154"/>
        <v>79910.28</v>
      </c>
      <c r="K510" s="68">
        <f t="shared" si="155"/>
        <v>97586.43</v>
      </c>
      <c r="M510" s="13">
        <v>12</v>
      </c>
    </row>
    <row r="511" spans="1:13" ht="30" x14ac:dyDescent="0.25">
      <c r="A511" s="67" t="s">
        <v>1147</v>
      </c>
      <c r="B511" s="8" t="s">
        <v>518</v>
      </c>
      <c r="C511" s="18" t="s">
        <v>602</v>
      </c>
      <c r="D511" s="25" t="s">
        <v>1720</v>
      </c>
      <c r="E511" s="18" t="s">
        <v>15</v>
      </c>
      <c r="F511" s="13">
        <f t="shared" ref="F511:F523" si="159">TRUNC(M511,2)</f>
        <v>105</v>
      </c>
      <c r="G511" s="14">
        <v>203.04</v>
      </c>
      <c r="H511" s="8" t="s">
        <v>600</v>
      </c>
      <c r="I511" s="14">
        <f t="shared" si="157"/>
        <v>247.952448</v>
      </c>
      <c r="J511" s="14">
        <f t="shared" ref="J511:J527" si="160">TRUNC(G511*F511,2)</f>
        <v>21319.200000000001</v>
      </c>
      <c r="K511" s="68">
        <f t="shared" ref="K511:K527" si="161">TRUNC(I511*F511,2)</f>
        <v>26035</v>
      </c>
      <c r="M511" s="13">
        <v>105</v>
      </c>
    </row>
    <row r="512" spans="1:13" ht="30" x14ac:dyDescent="0.25">
      <c r="A512" s="67" t="s">
        <v>1148</v>
      </c>
      <c r="B512" s="8" t="s">
        <v>519</v>
      </c>
      <c r="C512" s="18" t="s">
        <v>602</v>
      </c>
      <c r="D512" s="25" t="s">
        <v>1721</v>
      </c>
      <c r="E512" s="18" t="s">
        <v>15</v>
      </c>
      <c r="F512" s="13">
        <f t="shared" si="159"/>
        <v>12</v>
      </c>
      <c r="G512" s="14">
        <v>312.61</v>
      </c>
      <c r="H512" s="8" t="s">
        <v>600</v>
      </c>
      <c r="I512" s="14">
        <f t="shared" si="157"/>
        <v>381.75933200000003</v>
      </c>
      <c r="J512" s="14">
        <f t="shared" si="160"/>
        <v>3751.32</v>
      </c>
      <c r="K512" s="68">
        <f t="shared" si="161"/>
        <v>4581.1099999999997</v>
      </c>
      <c r="M512" s="13">
        <v>12</v>
      </c>
    </row>
    <row r="513" spans="1:13" ht="30" x14ac:dyDescent="0.25">
      <c r="A513" s="67" t="s">
        <v>1149</v>
      </c>
      <c r="B513" s="8" t="s">
        <v>520</v>
      </c>
      <c r="C513" s="18" t="s">
        <v>602</v>
      </c>
      <c r="D513" s="25" t="s">
        <v>1722</v>
      </c>
      <c r="E513" s="18" t="s">
        <v>15</v>
      </c>
      <c r="F513" s="13">
        <f t="shared" si="159"/>
        <v>18</v>
      </c>
      <c r="G513" s="14">
        <v>1790.61</v>
      </c>
      <c r="H513" s="8" t="s">
        <v>600</v>
      </c>
      <c r="I513" s="14">
        <f t="shared" si="157"/>
        <v>2186.6929319999999</v>
      </c>
      <c r="J513" s="14">
        <f t="shared" si="160"/>
        <v>32230.98</v>
      </c>
      <c r="K513" s="68">
        <f t="shared" si="161"/>
        <v>39360.47</v>
      </c>
      <c r="M513" s="13">
        <v>18</v>
      </c>
    </row>
    <row r="514" spans="1:13" ht="30" x14ac:dyDescent="0.25">
      <c r="A514" s="67" t="s">
        <v>1150</v>
      </c>
      <c r="B514" s="8" t="s">
        <v>521</v>
      </c>
      <c r="C514" s="18" t="s">
        <v>602</v>
      </c>
      <c r="D514" s="25" t="s">
        <v>1723</v>
      </c>
      <c r="E514" s="18" t="s">
        <v>15</v>
      </c>
      <c r="F514" s="13">
        <f t="shared" si="159"/>
        <v>78</v>
      </c>
      <c r="G514" s="14">
        <v>221.51</v>
      </c>
      <c r="H514" s="8" t="s">
        <v>600</v>
      </c>
      <c r="I514" s="14">
        <f t="shared" si="157"/>
        <v>270.50801200000001</v>
      </c>
      <c r="J514" s="14">
        <f t="shared" si="160"/>
        <v>17277.78</v>
      </c>
      <c r="K514" s="68">
        <f t="shared" si="161"/>
        <v>21099.62</v>
      </c>
      <c r="M514" s="13">
        <v>78</v>
      </c>
    </row>
    <row r="515" spans="1:13" ht="30" x14ac:dyDescent="0.25">
      <c r="A515" s="67" t="s">
        <v>1151</v>
      </c>
      <c r="B515" s="8" t="s">
        <v>522</v>
      </c>
      <c r="C515" s="18" t="s">
        <v>602</v>
      </c>
      <c r="D515" s="25" t="s">
        <v>1724</v>
      </c>
      <c r="E515" s="18" t="s">
        <v>15</v>
      </c>
      <c r="F515" s="13">
        <f t="shared" si="159"/>
        <v>105</v>
      </c>
      <c r="G515" s="14">
        <v>641.49</v>
      </c>
      <c r="H515" s="8" t="s">
        <v>600</v>
      </c>
      <c r="I515" s="14">
        <f t="shared" si="157"/>
        <v>783.38758800000005</v>
      </c>
      <c r="J515" s="14">
        <f t="shared" si="160"/>
        <v>67356.45</v>
      </c>
      <c r="K515" s="68">
        <f t="shared" si="161"/>
        <v>82255.69</v>
      </c>
      <c r="M515" s="13">
        <v>105</v>
      </c>
    </row>
    <row r="516" spans="1:13" ht="30" x14ac:dyDescent="0.25">
      <c r="A516" s="67" t="s">
        <v>1152</v>
      </c>
      <c r="B516" s="8" t="s">
        <v>508</v>
      </c>
      <c r="C516" s="18" t="s">
        <v>602</v>
      </c>
      <c r="D516" s="25" t="s">
        <v>1725</v>
      </c>
      <c r="E516" s="18" t="s">
        <v>15</v>
      </c>
      <c r="F516" s="13">
        <f t="shared" si="159"/>
        <v>45</v>
      </c>
      <c r="G516" s="14">
        <v>118.81</v>
      </c>
      <c r="H516" s="8" t="s">
        <v>600</v>
      </c>
      <c r="I516" s="14">
        <f t="shared" si="157"/>
        <v>145.09077200000002</v>
      </c>
      <c r="J516" s="14">
        <f t="shared" si="160"/>
        <v>5346.45</v>
      </c>
      <c r="K516" s="68">
        <f t="shared" si="161"/>
        <v>6529.08</v>
      </c>
      <c r="M516" s="13">
        <v>45</v>
      </c>
    </row>
    <row r="517" spans="1:13" x14ac:dyDescent="0.25">
      <c r="A517" s="67" t="s">
        <v>1153</v>
      </c>
      <c r="B517" s="8" t="s">
        <v>509</v>
      </c>
      <c r="C517" s="18" t="s">
        <v>602</v>
      </c>
      <c r="D517" s="25" t="s">
        <v>1726</v>
      </c>
      <c r="E517" s="18" t="s">
        <v>15</v>
      </c>
      <c r="F517" s="13">
        <f t="shared" si="159"/>
        <v>54</v>
      </c>
      <c r="G517" s="14">
        <v>18.7</v>
      </c>
      <c r="H517" s="8" t="s">
        <v>600</v>
      </c>
      <c r="I517" s="14">
        <f t="shared" si="157"/>
        <v>22.83644</v>
      </c>
      <c r="J517" s="14">
        <f t="shared" si="160"/>
        <v>1009.8</v>
      </c>
      <c r="K517" s="68">
        <f t="shared" si="161"/>
        <v>1233.1600000000001</v>
      </c>
      <c r="M517" s="13">
        <v>54</v>
      </c>
    </row>
    <row r="518" spans="1:13" ht="30" x14ac:dyDescent="0.25">
      <c r="A518" s="67" t="s">
        <v>1154</v>
      </c>
      <c r="B518" s="8" t="s">
        <v>510</v>
      </c>
      <c r="C518" s="18" t="s">
        <v>602</v>
      </c>
      <c r="D518" s="25" t="s">
        <v>1727</v>
      </c>
      <c r="E518" s="18" t="s">
        <v>15</v>
      </c>
      <c r="F518" s="13">
        <f t="shared" si="159"/>
        <v>54</v>
      </c>
      <c r="G518" s="14">
        <v>2767.08</v>
      </c>
      <c r="H518" s="8" t="s">
        <v>600</v>
      </c>
      <c r="I518" s="14">
        <f t="shared" si="157"/>
        <v>3379.1580960000001</v>
      </c>
      <c r="J518" s="14">
        <f t="shared" si="160"/>
        <v>149422.32</v>
      </c>
      <c r="K518" s="68">
        <f t="shared" si="161"/>
        <v>182474.53</v>
      </c>
      <c r="M518" s="13">
        <v>54</v>
      </c>
    </row>
    <row r="519" spans="1:13" ht="30" x14ac:dyDescent="0.25">
      <c r="A519" s="67" t="s">
        <v>1155</v>
      </c>
      <c r="B519" s="8" t="s">
        <v>511</v>
      </c>
      <c r="C519" s="18" t="s">
        <v>602</v>
      </c>
      <c r="D519" s="25" t="s">
        <v>1728</v>
      </c>
      <c r="E519" s="18" t="s">
        <v>15</v>
      </c>
      <c r="F519" s="13">
        <f t="shared" si="159"/>
        <v>3</v>
      </c>
      <c r="G519" s="14">
        <v>3801.23</v>
      </c>
      <c r="H519" s="8" t="s">
        <v>600</v>
      </c>
      <c r="I519" s="14">
        <f t="shared" ref="I519:I524" si="162">IF(H519=$I$2,G519*(1+BDI_01),(G519*(1+BDI_02)))</f>
        <v>4642.0620760000002</v>
      </c>
      <c r="J519" s="14">
        <f t="shared" si="160"/>
        <v>11403.69</v>
      </c>
      <c r="K519" s="68">
        <f t="shared" si="161"/>
        <v>13926.18</v>
      </c>
      <c r="M519" s="13">
        <v>3</v>
      </c>
    </row>
    <row r="520" spans="1:13" x14ac:dyDescent="0.25">
      <c r="A520" s="67" t="s">
        <v>1156</v>
      </c>
      <c r="B520" s="8" t="s">
        <v>512</v>
      </c>
      <c r="C520" s="18" t="s">
        <v>602</v>
      </c>
      <c r="D520" s="25" t="s">
        <v>1729</v>
      </c>
      <c r="E520" s="18" t="s">
        <v>15</v>
      </c>
      <c r="F520" s="13">
        <f t="shared" si="159"/>
        <v>54</v>
      </c>
      <c r="G520" s="14">
        <v>334.44</v>
      </c>
      <c r="H520" s="8" t="s">
        <v>600</v>
      </c>
      <c r="I520" s="14">
        <f t="shared" si="162"/>
        <v>408.41812800000002</v>
      </c>
      <c r="J520" s="14">
        <f t="shared" si="160"/>
        <v>18059.759999999998</v>
      </c>
      <c r="K520" s="68">
        <f t="shared" si="161"/>
        <v>22054.57</v>
      </c>
      <c r="M520" s="13">
        <v>54</v>
      </c>
    </row>
    <row r="521" spans="1:13" x14ac:dyDescent="0.25">
      <c r="A521" s="67" t="s">
        <v>1157</v>
      </c>
      <c r="B521" s="8" t="s">
        <v>514</v>
      </c>
      <c r="C521" s="18" t="s">
        <v>602</v>
      </c>
      <c r="D521" s="25" t="s">
        <v>1730</v>
      </c>
      <c r="E521" s="18" t="s">
        <v>15</v>
      </c>
      <c r="F521" s="13">
        <f t="shared" si="159"/>
        <v>711</v>
      </c>
      <c r="G521" s="14">
        <v>242.36</v>
      </c>
      <c r="H521" s="8" t="s">
        <v>600</v>
      </c>
      <c r="I521" s="14">
        <f t="shared" si="162"/>
        <v>295.97003200000006</v>
      </c>
      <c r="J521" s="14">
        <f t="shared" si="160"/>
        <v>172317.96</v>
      </c>
      <c r="K521" s="68">
        <f t="shared" si="161"/>
        <v>210434.69</v>
      </c>
      <c r="M521" s="13">
        <v>711</v>
      </c>
    </row>
    <row r="522" spans="1:13" x14ac:dyDescent="0.25">
      <c r="A522" s="67" t="s">
        <v>1158</v>
      </c>
      <c r="B522" s="8" t="s">
        <v>515</v>
      </c>
      <c r="C522" s="18" t="s">
        <v>602</v>
      </c>
      <c r="D522" s="25" t="s">
        <v>1731</v>
      </c>
      <c r="E522" s="18" t="s">
        <v>15</v>
      </c>
      <c r="F522" s="13">
        <f t="shared" si="159"/>
        <v>54</v>
      </c>
      <c r="G522" s="14">
        <v>195.38</v>
      </c>
      <c r="H522" s="8" t="s">
        <v>600</v>
      </c>
      <c r="I522" s="14">
        <f t="shared" si="162"/>
        <v>238.59805600000001</v>
      </c>
      <c r="J522" s="14">
        <f t="shared" si="160"/>
        <v>10550.52</v>
      </c>
      <c r="K522" s="68">
        <f t="shared" si="161"/>
        <v>12884.29</v>
      </c>
      <c r="M522" s="13">
        <v>54</v>
      </c>
    </row>
    <row r="523" spans="1:13" ht="30" x14ac:dyDescent="0.25">
      <c r="A523" s="67" t="s">
        <v>1159</v>
      </c>
      <c r="B523" s="8" t="s">
        <v>516</v>
      </c>
      <c r="C523" s="18" t="s">
        <v>602</v>
      </c>
      <c r="D523" s="25" t="s">
        <v>1732</v>
      </c>
      <c r="E523" s="18" t="s">
        <v>15</v>
      </c>
      <c r="F523" s="13">
        <f t="shared" si="159"/>
        <v>12</v>
      </c>
      <c r="G523" s="14">
        <v>164.3</v>
      </c>
      <c r="H523" s="8" t="s">
        <v>600</v>
      </c>
      <c r="I523" s="14">
        <f t="shared" ref="I523" si="163">IF(H523=$I$2,G523*(1+BDI_01),(G523*(1+BDI_02)))</f>
        <v>200.64316000000002</v>
      </c>
      <c r="J523" s="14">
        <f t="shared" si="160"/>
        <v>1971.6</v>
      </c>
      <c r="K523" s="68">
        <f t="shared" si="161"/>
        <v>2407.71</v>
      </c>
      <c r="M523" s="13">
        <v>12</v>
      </c>
    </row>
    <row r="524" spans="1:13" ht="30" x14ac:dyDescent="0.25">
      <c r="A524" s="229" t="s">
        <v>1160</v>
      </c>
      <c r="B524" s="230" t="s">
        <v>516</v>
      </c>
      <c r="C524" s="231" t="s">
        <v>602</v>
      </c>
      <c r="D524" s="232" t="s">
        <v>1732</v>
      </c>
      <c r="E524" s="231" t="s">
        <v>15</v>
      </c>
      <c r="F524" s="233"/>
      <c r="G524" s="234">
        <v>164.3</v>
      </c>
      <c r="H524" s="230" t="s">
        <v>600</v>
      </c>
      <c r="I524" s="234">
        <f t="shared" si="162"/>
        <v>200.64316000000002</v>
      </c>
      <c r="J524" s="234">
        <f t="shared" si="160"/>
        <v>0</v>
      </c>
      <c r="K524" s="235">
        <f t="shared" si="161"/>
        <v>0</v>
      </c>
      <c r="M524" s="13">
        <v>12</v>
      </c>
    </row>
    <row r="525" spans="1:13" ht="45" x14ac:dyDescent="0.25">
      <c r="A525" s="223" t="s">
        <v>12162</v>
      </c>
      <c r="B525" s="223" t="s">
        <v>8373</v>
      </c>
      <c r="C525" s="220" t="s">
        <v>602</v>
      </c>
      <c r="D525" s="226" t="s">
        <v>12163</v>
      </c>
      <c r="E525" s="220" t="s">
        <v>32</v>
      </c>
      <c r="F525" s="221">
        <v>21</v>
      </c>
      <c r="G525" s="222">
        <v>22333.88</v>
      </c>
      <c r="H525" s="223" t="s">
        <v>600</v>
      </c>
      <c r="I525" s="222">
        <f t="shared" ref="I525:I527" si="164">IF(H525=$I$2,G525*(1+BDI_01),(G525*(1+BDI_02)))</f>
        <v>27274.134256000001</v>
      </c>
      <c r="J525" s="222">
        <f t="shared" si="160"/>
        <v>469011.48</v>
      </c>
      <c r="K525" s="224">
        <f t="shared" si="161"/>
        <v>572756.81000000006</v>
      </c>
      <c r="M525" s="13"/>
    </row>
    <row r="526" spans="1:13" ht="45" x14ac:dyDescent="0.25">
      <c r="A526" s="223" t="s">
        <v>12251</v>
      </c>
      <c r="B526" s="227">
        <v>17040010</v>
      </c>
      <c r="C526" s="220" t="s">
        <v>607</v>
      </c>
      <c r="D526" s="226" t="s">
        <v>11826</v>
      </c>
      <c r="E526" s="220" t="s">
        <v>15</v>
      </c>
      <c r="F526" s="221">
        <v>5</v>
      </c>
      <c r="G526" s="222">
        <v>2293.58</v>
      </c>
      <c r="H526" s="223" t="s">
        <v>600</v>
      </c>
      <c r="I526" s="222">
        <f t="shared" ref="I526" si="165">IF(H526=$I$2,G526*(1+BDI_01),(G526*(1+BDI_02)))</f>
        <v>2800.9198959999999</v>
      </c>
      <c r="J526" s="222">
        <f t="shared" ref="J526" si="166">TRUNC(G526*F526,2)</f>
        <v>11467.9</v>
      </c>
      <c r="K526" s="224">
        <f t="shared" ref="K526" si="167">TRUNC(I526*F526,2)</f>
        <v>14004.59</v>
      </c>
      <c r="M526" s="13"/>
    </row>
    <row r="527" spans="1:13" ht="45" x14ac:dyDescent="0.25">
      <c r="A527" s="223" t="s">
        <v>12252</v>
      </c>
      <c r="B527" s="227">
        <v>17040011</v>
      </c>
      <c r="C527" s="220" t="s">
        <v>607</v>
      </c>
      <c r="D527" s="226" t="s">
        <v>11827</v>
      </c>
      <c r="E527" s="220" t="s">
        <v>15</v>
      </c>
      <c r="F527" s="221">
        <v>1</v>
      </c>
      <c r="G527" s="222">
        <v>1966.09</v>
      </c>
      <c r="H527" s="223" t="s">
        <v>600</v>
      </c>
      <c r="I527" s="222">
        <f t="shared" si="164"/>
        <v>2400.9891080000002</v>
      </c>
      <c r="J527" s="222">
        <f t="shared" si="160"/>
        <v>1966.09</v>
      </c>
      <c r="K527" s="224">
        <f t="shared" si="161"/>
        <v>2400.98</v>
      </c>
      <c r="M527" s="13"/>
    </row>
    <row r="528" spans="1:13" ht="45" x14ac:dyDescent="0.25">
      <c r="A528" s="223" t="s">
        <v>12253</v>
      </c>
      <c r="B528" s="227">
        <v>17040008</v>
      </c>
      <c r="C528" s="220" t="s">
        <v>607</v>
      </c>
      <c r="D528" s="226" t="s">
        <v>11825</v>
      </c>
      <c r="E528" s="220" t="s">
        <v>2632</v>
      </c>
      <c r="F528" s="221">
        <v>2500</v>
      </c>
      <c r="G528" s="222">
        <v>15.67</v>
      </c>
      <c r="H528" s="223" t="s">
        <v>600</v>
      </c>
      <c r="I528" s="222">
        <f t="shared" ref="I528:I529" si="168">IF(H528=$I$2,G528*(1+BDI_01),(G528*(1+BDI_02)))</f>
        <v>19.136203999999999</v>
      </c>
      <c r="J528" s="222">
        <f t="shared" ref="J528:J529" si="169">TRUNC(G528*F528,2)</f>
        <v>39175</v>
      </c>
      <c r="K528" s="224">
        <f t="shared" ref="K528:K529" si="170">TRUNC(I528*F528,2)</f>
        <v>47840.51</v>
      </c>
      <c r="M528" s="13"/>
    </row>
    <row r="529" spans="1:13" ht="30" x14ac:dyDescent="0.25">
      <c r="A529" s="223" t="s">
        <v>12254</v>
      </c>
      <c r="B529" s="227">
        <v>17040006</v>
      </c>
      <c r="C529" s="220" t="s">
        <v>607</v>
      </c>
      <c r="D529" s="226" t="s">
        <v>11823</v>
      </c>
      <c r="E529" s="220" t="s">
        <v>15</v>
      </c>
      <c r="F529" s="221">
        <v>1</v>
      </c>
      <c r="G529" s="222">
        <v>3919.77</v>
      </c>
      <c r="H529" s="223" t="s">
        <v>600</v>
      </c>
      <c r="I529" s="222">
        <f t="shared" si="168"/>
        <v>4786.8231240000005</v>
      </c>
      <c r="J529" s="222">
        <f t="shared" si="169"/>
        <v>3919.77</v>
      </c>
      <c r="K529" s="224">
        <f t="shared" si="170"/>
        <v>4786.82</v>
      </c>
      <c r="M529" s="13"/>
    </row>
    <row r="530" spans="1:13" x14ac:dyDescent="0.25">
      <c r="A530" s="65">
        <v>15</v>
      </c>
      <c r="B530" s="17"/>
      <c r="C530" s="17"/>
      <c r="D530" s="24" t="s">
        <v>572</v>
      </c>
      <c r="E530" s="17"/>
      <c r="F530" s="11"/>
      <c r="G530" s="12"/>
      <c r="H530" s="17"/>
      <c r="I530" s="12"/>
      <c r="J530" s="12">
        <f>SUM(J531:J569)</f>
        <v>758406.05999999982</v>
      </c>
      <c r="K530" s="12">
        <f>SUM(K531:K569)</f>
        <v>926165.33999999985</v>
      </c>
      <c r="M530" s="27"/>
    </row>
    <row r="531" spans="1:13" ht="30" x14ac:dyDescent="0.25">
      <c r="A531" s="67" t="s">
        <v>1161</v>
      </c>
      <c r="B531" s="8" t="s">
        <v>198</v>
      </c>
      <c r="C531" s="18" t="s">
        <v>602</v>
      </c>
      <c r="D531" s="25" t="s">
        <v>1733</v>
      </c>
      <c r="E531" s="18" t="s">
        <v>15</v>
      </c>
      <c r="F531" s="13">
        <f t="shared" ref="F531:F566" si="171">TRUNC(M531,2)</f>
        <v>12</v>
      </c>
      <c r="G531" s="14">
        <v>1208.3699999999999</v>
      </c>
      <c r="H531" s="8" t="s">
        <v>600</v>
      </c>
      <c r="I531" s="14">
        <f t="shared" ref="I531:I566" si="172">IF(H531=$I$2,G531*(1+BDI_01),(G531*(1+BDI_02)))</f>
        <v>1475.6614439999998</v>
      </c>
      <c r="J531" s="14">
        <f t="shared" ref="J531:J568" si="173">TRUNC(G531*F531,2)</f>
        <v>14500.44</v>
      </c>
      <c r="K531" s="68">
        <f t="shared" ref="K531:K568" si="174">TRUNC(I531*F531,2)</f>
        <v>17707.93</v>
      </c>
      <c r="M531" s="28">
        <v>12</v>
      </c>
    </row>
    <row r="532" spans="1:13" ht="30" x14ac:dyDescent="0.25">
      <c r="A532" s="229" t="s">
        <v>1162</v>
      </c>
      <c r="B532" s="230" t="s">
        <v>395</v>
      </c>
      <c r="C532" s="231" t="s">
        <v>602</v>
      </c>
      <c r="D532" s="232" t="s">
        <v>1734</v>
      </c>
      <c r="E532" s="231" t="s">
        <v>15</v>
      </c>
      <c r="F532" s="233"/>
      <c r="G532" s="234">
        <v>498.14</v>
      </c>
      <c r="H532" s="230" t="s">
        <v>600</v>
      </c>
      <c r="I532" s="234">
        <f t="shared" si="172"/>
        <v>608.32856800000002</v>
      </c>
      <c r="J532" s="234">
        <f t="shared" si="173"/>
        <v>0</v>
      </c>
      <c r="K532" s="235">
        <f t="shared" si="174"/>
        <v>0</v>
      </c>
      <c r="M532" s="13">
        <v>80</v>
      </c>
    </row>
    <row r="533" spans="1:13" x14ac:dyDescent="0.25">
      <c r="A533" s="67" t="s">
        <v>1164</v>
      </c>
      <c r="B533" s="8" t="s">
        <v>398</v>
      </c>
      <c r="C533" s="18" t="s">
        <v>602</v>
      </c>
      <c r="D533" s="25" t="s">
        <v>1735</v>
      </c>
      <c r="E533" s="18" t="s">
        <v>15</v>
      </c>
      <c r="F533" s="13">
        <f t="shared" si="171"/>
        <v>8</v>
      </c>
      <c r="G533" s="14">
        <v>491.5</v>
      </c>
      <c r="H533" s="8" t="s">
        <v>600</v>
      </c>
      <c r="I533" s="14">
        <f t="shared" si="172"/>
        <v>600.21980000000008</v>
      </c>
      <c r="J533" s="14">
        <f t="shared" si="173"/>
        <v>3932</v>
      </c>
      <c r="K533" s="68">
        <f t="shared" si="174"/>
        <v>4801.75</v>
      </c>
      <c r="M533" s="13">
        <v>8</v>
      </c>
    </row>
    <row r="534" spans="1:13" x14ac:dyDescent="0.25">
      <c r="A534" s="67" t="s">
        <v>1168</v>
      </c>
      <c r="B534" s="8" t="s">
        <v>421</v>
      </c>
      <c r="C534" s="18" t="s">
        <v>602</v>
      </c>
      <c r="D534" s="25" t="s">
        <v>1736</v>
      </c>
      <c r="E534" s="18" t="s">
        <v>15</v>
      </c>
      <c r="F534" s="13">
        <f t="shared" si="171"/>
        <v>92</v>
      </c>
      <c r="G534" s="14">
        <v>41.26</v>
      </c>
      <c r="H534" s="8" t="s">
        <v>600</v>
      </c>
      <c r="I534" s="14">
        <f t="shared" si="172"/>
        <v>50.386712000000003</v>
      </c>
      <c r="J534" s="14">
        <f t="shared" si="173"/>
        <v>3795.92</v>
      </c>
      <c r="K534" s="68">
        <f t="shared" si="174"/>
        <v>4635.57</v>
      </c>
      <c r="M534" s="13">
        <v>92</v>
      </c>
    </row>
    <row r="535" spans="1:13" x14ac:dyDescent="0.25">
      <c r="A535" s="67" t="s">
        <v>1163</v>
      </c>
      <c r="B535" s="8" t="s">
        <v>396</v>
      </c>
      <c r="C535" s="18" t="s">
        <v>602</v>
      </c>
      <c r="D535" s="25" t="s">
        <v>1737</v>
      </c>
      <c r="E535" s="18" t="s">
        <v>15</v>
      </c>
      <c r="F535" s="13">
        <f t="shared" si="171"/>
        <v>76</v>
      </c>
      <c r="G535" s="14">
        <v>188.23</v>
      </c>
      <c r="H535" s="8" t="s">
        <v>600</v>
      </c>
      <c r="I535" s="14">
        <f t="shared" si="172"/>
        <v>229.86647600000001</v>
      </c>
      <c r="J535" s="14">
        <f t="shared" si="173"/>
        <v>14305.48</v>
      </c>
      <c r="K535" s="68">
        <f t="shared" si="174"/>
        <v>17469.849999999999</v>
      </c>
      <c r="M535" s="13">
        <v>76</v>
      </c>
    </row>
    <row r="536" spans="1:13" x14ac:dyDescent="0.25">
      <c r="A536" s="67" t="s">
        <v>1167</v>
      </c>
      <c r="B536" s="8" t="s">
        <v>397</v>
      </c>
      <c r="C536" s="18" t="s">
        <v>602</v>
      </c>
      <c r="D536" s="25" t="s">
        <v>1738</v>
      </c>
      <c r="E536" s="18" t="s">
        <v>15</v>
      </c>
      <c r="F536" s="13">
        <f t="shared" si="171"/>
        <v>35</v>
      </c>
      <c r="G536" s="14">
        <v>486.43</v>
      </c>
      <c r="H536" s="8" t="s">
        <v>600</v>
      </c>
      <c r="I536" s="14">
        <f t="shared" si="172"/>
        <v>594.02831600000002</v>
      </c>
      <c r="J536" s="14">
        <f t="shared" si="173"/>
        <v>17025.05</v>
      </c>
      <c r="K536" s="68">
        <f t="shared" si="174"/>
        <v>20790.990000000002</v>
      </c>
      <c r="M536" s="13">
        <v>35</v>
      </c>
    </row>
    <row r="537" spans="1:13" ht="30" x14ac:dyDescent="0.25">
      <c r="A537" s="67" t="s">
        <v>1165</v>
      </c>
      <c r="B537" s="8" t="s">
        <v>197</v>
      </c>
      <c r="C537" s="18" t="s">
        <v>602</v>
      </c>
      <c r="D537" s="25" t="s">
        <v>1739</v>
      </c>
      <c r="E537" s="18" t="s">
        <v>15</v>
      </c>
      <c r="F537" s="13">
        <f t="shared" si="171"/>
        <v>7</v>
      </c>
      <c r="G537" s="14">
        <v>1690.07</v>
      </c>
      <c r="H537" s="8" t="s">
        <v>600</v>
      </c>
      <c r="I537" s="14">
        <f t="shared" si="172"/>
        <v>2063.9134840000002</v>
      </c>
      <c r="J537" s="14">
        <f t="shared" si="173"/>
        <v>11830.49</v>
      </c>
      <c r="K537" s="68">
        <f t="shared" si="174"/>
        <v>14447.39</v>
      </c>
      <c r="M537" s="13">
        <v>7</v>
      </c>
    </row>
    <row r="538" spans="1:13" x14ac:dyDescent="0.25">
      <c r="A538" s="67" t="s">
        <v>1166</v>
      </c>
      <c r="B538" s="8" t="s">
        <v>400</v>
      </c>
      <c r="C538" s="18" t="s">
        <v>602</v>
      </c>
      <c r="D538" s="25" t="s">
        <v>1740</v>
      </c>
      <c r="E538" s="18" t="s">
        <v>15</v>
      </c>
      <c r="F538" s="13">
        <f t="shared" si="171"/>
        <v>10</v>
      </c>
      <c r="G538" s="14">
        <v>1056.27</v>
      </c>
      <c r="H538" s="8" t="s">
        <v>600</v>
      </c>
      <c r="I538" s="14">
        <f t="shared" si="172"/>
        <v>1289.9169240000001</v>
      </c>
      <c r="J538" s="14">
        <f t="shared" si="173"/>
        <v>10562.7</v>
      </c>
      <c r="K538" s="68">
        <f t="shared" si="174"/>
        <v>12899.16</v>
      </c>
      <c r="M538" s="13">
        <v>10</v>
      </c>
    </row>
    <row r="539" spans="1:13" x14ac:dyDescent="0.25">
      <c r="A539" s="67" t="s">
        <v>1169</v>
      </c>
      <c r="B539" s="8" t="s">
        <v>399</v>
      </c>
      <c r="C539" s="18" t="s">
        <v>602</v>
      </c>
      <c r="D539" s="25" t="s">
        <v>1741</v>
      </c>
      <c r="E539" s="18" t="s">
        <v>15</v>
      </c>
      <c r="F539" s="13">
        <f t="shared" si="171"/>
        <v>40</v>
      </c>
      <c r="G539" s="14">
        <v>137.44999999999999</v>
      </c>
      <c r="H539" s="8" t="s">
        <v>600</v>
      </c>
      <c r="I539" s="14">
        <f t="shared" si="172"/>
        <v>167.85393999999999</v>
      </c>
      <c r="J539" s="14">
        <f t="shared" si="173"/>
        <v>5498</v>
      </c>
      <c r="K539" s="68">
        <f t="shared" si="174"/>
        <v>6714.15</v>
      </c>
      <c r="M539" s="13">
        <v>40</v>
      </c>
    </row>
    <row r="540" spans="1:13" x14ac:dyDescent="0.25">
      <c r="A540" s="67" t="s">
        <v>1170</v>
      </c>
      <c r="B540" s="8" t="s">
        <v>414</v>
      </c>
      <c r="C540" s="18" t="s">
        <v>602</v>
      </c>
      <c r="D540" s="25" t="s">
        <v>1742</v>
      </c>
      <c r="E540" s="18" t="s">
        <v>15</v>
      </c>
      <c r="F540" s="13">
        <f t="shared" si="171"/>
        <v>40</v>
      </c>
      <c r="G540" s="14">
        <v>302.66000000000003</v>
      </c>
      <c r="H540" s="8" t="s">
        <v>600</v>
      </c>
      <c r="I540" s="14">
        <f t="shared" si="172"/>
        <v>369.60839200000004</v>
      </c>
      <c r="J540" s="14">
        <f t="shared" si="173"/>
        <v>12106.4</v>
      </c>
      <c r="K540" s="68">
        <f t="shared" si="174"/>
        <v>14784.33</v>
      </c>
      <c r="M540" s="13">
        <v>40</v>
      </c>
    </row>
    <row r="541" spans="1:13" ht="30" x14ac:dyDescent="0.25">
      <c r="A541" s="67" t="s">
        <v>1171</v>
      </c>
      <c r="B541" s="8" t="s">
        <v>410</v>
      </c>
      <c r="C541" s="18" t="s">
        <v>602</v>
      </c>
      <c r="D541" s="25" t="s">
        <v>1743</v>
      </c>
      <c r="E541" s="18" t="s">
        <v>15</v>
      </c>
      <c r="F541" s="13">
        <f t="shared" si="171"/>
        <v>158</v>
      </c>
      <c r="G541" s="14">
        <v>150.78</v>
      </c>
      <c r="H541" s="8" t="s">
        <v>600</v>
      </c>
      <c r="I541" s="14">
        <f t="shared" si="172"/>
        <v>184.13253600000002</v>
      </c>
      <c r="J541" s="14">
        <f t="shared" si="173"/>
        <v>23823.24</v>
      </c>
      <c r="K541" s="68">
        <f t="shared" si="174"/>
        <v>29092.94</v>
      </c>
      <c r="M541" s="13">
        <v>158</v>
      </c>
    </row>
    <row r="542" spans="1:13" ht="30" x14ac:dyDescent="0.25">
      <c r="A542" s="67" t="s">
        <v>1172</v>
      </c>
      <c r="B542" s="8" t="s">
        <v>408</v>
      </c>
      <c r="C542" s="18" t="s">
        <v>602</v>
      </c>
      <c r="D542" s="25" t="s">
        <v>1744</v>
      </c>
      <c r="E542" s="18" t="s">
        <v>15</v>
      </c>
      <c r="F542" s="13">
        <f t="shared" si="171"/>
        <v>10</v>
      </c>
      <c r="G542" s="14">
        <v>59.88</v>
      </c>
      <c r="H542" s="8" t="s">
        <v>600</v>
      </c>
      <c r="I542" s="14">
        <f t="shared" si="172"/>
        <v>73.125456000000014</v>
      </c>
      <c r="J542" s="14">
        <f t="shared" si="173"/>
        <v>598.79999999999995</v>
      </c>
      <c r="K542" s="68">
        <f t="shared" si="174"/>
        <v>731.25</v>
      </c>
      <c r="M542" s="13">
        <v>10</v>
      </c>
    </row>
    <row r="543" spans="1:13" ht="30" x14ac:dyDescent="0.25">
      <c r="A543" s="67" t="s">
        <v>1173</v>
      </c>
      <c r="B543" s="8" t="s">
        <v>409</v>
      </c>
      <c r="C543" s="18" t="s">
        <v>602</v>
      </c>
      <c r="D543" s="25" t="s">
        <v>1745</v>
      </c>
      <c r="E543" s="18" t="s">
        <v>15</v>
      </c>
      <c r="F543" s="13">
        <f t="shared" si="171"/>
        <v>40</v>
      </c>
      <c r="G543" s="14">
        <v>217.05</v>
      </c>
      <c r="H543" s="8" t="s">
        <v>600</v>
      </c>
      <c r="I543" s="14">
        <f t="shared" si="172"/>
        <v>265.06146000000001</v>
      </c>
      <c r="J543" s="14">
        <f t="shared" si="173"/>
        <v>8682</v>
      </c>
      <c r="K543" s="68">
        <f t="shared" si="174"/>
        <v>10602.45</v>
      </c>
      <c r="M543" s="13">
        <v>40</v>
      </c>
    </row>
    <row r="544" spans="1:13" ht="45" x14ac:dyDescent="0.25">
      <c r="A544" s="67" t="s">
        <v>1174</v>
      </c>
      <c r="B544" s="8" t="s">
        <v>411</v>
      </c>
      <c r="C544" s="18" t="s">
        <v>602</v>
      </c>
      <c r="D544" s="25" t="s">
        <v>1746</v>
      </c>
      <c r="E544" s="18" t="s">
        <v>15</v>
      </c>
      <c r="F544" s="13">
        <f t="shared" si="171"/>
        <v>35</v>
      </c>
      <c r="G544" s="14">
        <v>765.6</v>
      </c>
      <c r="H544" s="8" t="s">
        <v>600</v>
      </c>
      <c r="I544" s="14">
        <f t="shared" si="172"/>
        <v>934.95072000000005</v>
      </c>
      <c r="J544" s="14">
        <f t="shared" si="173"/>
        <v>26796</v>
      </c>
      <c r="K544" s="68">
        <f t="shared" si="174"/>
        <v>32723.27</v>
      </c>
      <c r="M544" s="13">
        <v>35</v>
      </c>
    </row>
    <row r="545" spans="1:13" x14ac:dyDescent="0.25">
      <c r="A545" s="67" t="s">
        <v>1175</v>
      </c>
      <c r="B545" s="8" t="s">
        <v>407</v>
      </c>
      <c r="C545" s="18" t="s">
        <v>602</v>
      </c>
      <c r="D545" s="25" t="s">
        <v>1747</v>
      </c>
      <c r="E545" s="18" t="s">
        <v>15</v>
      </c>
      <c r="F545" s="13">
        <f t="shared" si="171"/>
        <v>92</v>
      </c>
      <c r="G545" s="14">
        <v>564.37</v>
      </c>
      <c r="H545" s="8" t="s">
        <v>600</v>
      </c>
      <c r="I545" s="14">
        <f t="shared" si="172"/>
        <v>689.20864400000005</v>
      </c>
      <c r="J545" s="14">
        <f t="shared" si="173"/>
        <v>51922.04</v>
      </c>
      <c r="K545" s="68">
        <f t="shared" si="174"/>
        <v>63407.19</v>
      </c>
      <c r="M545" s="13">
        <v>92</v>
      </c>
    </row>
    <row r="546" spans="1:13" x14ac:dyDescent="0.25">
      <c r="A546" s="67" t="s">
        <v>1176</v>
      </c>
      <c r="B546" s="8" t="s">
        <v>406</v>
      </c>
      <c r="C546" s="18" t="s">
        <v>602</v>
      </c>
      <c r="D546" s="25" t="s">
        <v>1748</v>
      </c>
      <c r="E546" s="18" t="s">
        <v>15</v>
      </c>
      <c r="F546" s="13">
        <f t="shared" si="171"/>
        <v>27</v>
      </c>
      <c r="G546" s="14">
        <v>94.21</v>
      </c>
      <c r="H546" s="8" t="s">
        <v>600</v>
      </c>
      <c r="I546" s="14">
        <f t="shared" si="172"/>
        <v>115.049252</v>
      </c>
      <c r="J546" s="14">
        <f t="shared" si="173"/>
        <v>2543.67</v>
      </c>
      <c r="K546" s="68">
        <f t="shared" si="174"/>
        <v>3106.32</v>
      </c>
      <c r="M546" s="13">
        <v>27</v>
      </c>
    </row>
    <row r="547" spans="1:13" ht="30" x14ac:dyDescent="0.25">
      <c r="A547" s="67" t="s">
        <v>1177</v>
      </c>
      <c r="B547" s="8" t="s">
        <v>412</v>
      </c>
      <c r="C547" s="18" t="s">
        <v>602</v>
      </c>
      <c r="D547" s="25" t="s">
        <v>1749</v>
      </c>
      <c r="E547" s="18" t="s">
        <v>15</v>
      </c>
      <c r="F547" s="13">
        <f t="shared" si="171"/>
        <v>27</v>
      </c>
      <c r="G547" s="14">
        <v>3330.64</v>
      </c>
      <c r="H547" s="8" t="s">
        <v>600</v>
      </c>
      <c r="I547" s="14">
        <f t="shared" si="172"/>
        <v>4067.3775679999999</v>
      </c>
      <c r="J547" s="14">
        <f t="shared" si="173"/>
        <v>89927.28</v>
      </c>
      <c r="K547" s="68">
        <f t="shared" si="174"/>
        <v>109819.19</v>
      </c>
      <c r="M547" s="13">
        <v>27</v>
      </c>
    </row>
    <row r="548" spans="1:13" ht="30" x14ac:dyDescent="0.25">
      <c r="A548" s="67" t="s">
        <v>1178</v>
      </c>
      <c r="B548" s="8" t="s">
        <v>485</v>
      </c>
      <c r="C548" s="18" t="s">
        <v>602</v>
      </c>
      <c r="D548" s="25" t="s">
        <v>1714</v>
      </c>
      <c r="E548" s="18" t="s">
        <v>15</v>
      </c>
      <c r="F548" s="13">
        <f t="shared" si="171"/>
        <v>360</v>
      </c>
      <c r="G548" s="14">
        <v>93.72</v>
      </c>
      <c r="H548" s="8" t="s">
        <v>600</v>
      </c>
      <c r="I548" s="14">
        <f t="shared" si="172"/>
        <v>114.45086400000001</v>
      </c>
      <c r="J548" s="14">
        <f t="shared" si="173"/>
        <v>33739.199999999997</v>
      </c>
      <c r="K548" s="68">
        <f t="shared" si="174"/>
        <v>41202.31</v>
      </c>
      <c r="M548" s="13">
        <v>360</v>
      </c>
    </row>
    <row r="549" spans="1:13" x14ac:dyDescent="0.25">
      <c r="A549" s="67" t="s">
        <v>1179</v>
      </c>
      <c r="B549" s="8" t="s">
        <v>417</v>
      </c>
      <c r="C549" s="18" t="s">
        <v>602</v>
      </c>
      <c r="D549" s="25" t="s">
        <v>1750</v>
      </c>
      <c r="E549" s="18" t="s">
        <v>15</v>
      </c>
      <c r="F549" s="13">
        <f t="shared" si="171"/>
        <v>414</v>
      </c>
      <c r="G549" s="14">
        <v>64.86</v>
      </c>
      <c r="H549" s="8" t="s">
        <v>600</v>
      </c>
      <c r="I549" s="14">
        <f t="shared" ref="I549" si="175">IF(H549=$I$2,G549*(1+BDI_01),(G549*(1+BDI_02)))</f>
        <v>79.207031999999998</v>
      </c>
      <c r="J549" s="14">
        <f t="shared" si="173"/>
        <v>26852.04</v>
      </c>
      <c r="K549" s="68">
        <f t="shared" si="174"/>
        <v>32791.71</v>
      </c>
      <c r="M549" s="13">
        <v>414</v>
      </c>
    </row>
    <row r="550" spans="1:13" x14ac:dyDescent="0.25">
      <c r="A550" s="67" t="s">
        <v>111</v>
      </c>
      <c r="B550" s="8" t="s">
        <v>418</v>
      </c>
      <c r="C550" s="18" t="s">
        <v>602</v>
      </c>
      <c r="D550" s="25" t="s">
        <v>1751</v>
      </c>
      <c r="E550" s="18" t="s">
        <v>15</v>
      </c>
      <c r="F550" s="13">
        <f t="shared" si="171"/>
        <v>168</v>
      </c>
      <c r="G550" s="14">
        <v>174.94</v>
      </c>
      <c r="H550" s="8" t="s">
        <v>600</v>
      </c>
      <c r="I550" s="14">
        <f t="shared" si="172"/>
        <v>213.63672800000001</v>
      </c>
      <c r="J550" s="14">
        <f t="shared" si="173"/>
        <v>29389.919999999998</v>
      </c>
      <c r="K550" s="68">
        <f t="shared" si="174"/>
        <v>35890.97</v>
      </c>
      <c r="M550" s="13">
        <v>168</v>
      </c>
    </row>
    <row r="551" spans="1:13" x14ac:dyDescent="0.25">
      <c r="A551" s="67" t="s">
        <v>1180</v>
      </c>
      <c r="B551" s="8" t="s">
        <v>419</v>
      </c>
      <c r="C551" s="18" t="s">
        <v>602</v>
      </c>
      <c r="D551" s="25" t="s">
        <v>1752</v>
      </c>
      <c r="E551" s="18" t="s">
        <v>15</v>
      </c>
      <c r="F551" s="13">
        <f t="shared" si="171"/>
        <v>40</v>
      </c>
      <c r="G551" s="14">
        <v>196.29</v>
      </c>
      <c r="H551" s="8" t="s">
        <v>600</v>
      </c>
      <c r="I551" s="14">
        <f t="shared" si="172"/>
        <v>239.70934800000001</v>
      </c>
      <c r="J551" s="14">
        <f t="shared" si="173"/>
        <v>7851.6</v>
      </c>
      <c r="K551" s="68">
        <f t="shared" si="174"/>
        <v>9588.3700000000008</v>
      </c>
      <c r="M551" s="13">
        <v>40</v>
      </c>
    </row>
    <row r="552" spans="1:13" x14ac:dyDescent="0.25">
      <c r="A552" s="67" t="s">
        <v>1181</v>
      </c>
      <c r="B552" s="8" t="s">
        <v>422</v>
      </c>
      <c r="C552" s="18" t="s">
        <v>602</v>
      </c>
      <c r="D552" s="25" t="s">
        <v>1753</v>
      </c>
      <c r="E552" s="18" t="s">
        <v>15</v>
      </c>
      <c r="F552" s="13">
        <f t="shared" si="171"/>
        <v>40</v>
      </c>
      <c r="G552" s="14">
        <v>87.7</v>
      </c>
      <c r="H552" s="8" t="s">
        <v>600</v>
      </c>
      <c r="I552" s="14">
        <f t="shared" si="172"/>
        <v>107.09924000000001</v>
      </c>
      <c r="J552" s="14">
        <f t="shared" si="173"/>
        <v>3508</v>
      </c>
      <c r="K552" s="68">
        <f t="shared" si="174"/>
        <v>4283.96</v>
      </c>
      <c r="M552" s="13">
        <v>40</v>
      </c>
    </row>
    <row r="553" spans="1:13" x14ac:dyDescent="0.25">
      <c r="A553" s="67" t="s">
        <v>1182</v>
      </c>
      <c r="B553" s="8" t="s">
        <v>423</v>
      </c>
      <c r="C553" s="18" t="s">
        <v>602</v>
      </c>
      <c r="D553" s="25" t="s">
        <v>1754</v>
      </c>
      <c r="E553" s="18" t="s">
        <v>15</v>
      </c>
      <c r="F553" s="13">
        <f t="shared" si="171"/>
        <v>168</v>
      </c>
      <c r="G553" s="14">
        <v>40.79</v>
      </c>
      <c r="H553" s="8" t="s">
        <v>600</v>
      </c>
      <c r="I553" s="14">
        <f t="shared" si="172"/>
        <v>49.812747999999999</v>
      </c>
      <c r="J553" s="14">
        <f t="shared" si="173"/>
        <v>6852.72</v>
      </c>
      <c r="K553" s="68">
        <f t="shared" si="174"/>
        <v>8368.5400000000009</v>
      </c>
      <c r="M553" s="13">
        <v>168</v>
      </c>
    </row>
    <row r="554" spans="1:13" x14ac:dyDescent="0.25">
      <c r="A554" s="67" t="s">
        <v>1183</v>
      </c>
      <c r="B554" s="8" t="s">
        <v>489</v>
      </c>
      <c r="C554" s="18" t="s">
        <v>602</v>
      </c>
      <c r="D554" s="25" t="s">
        <v>1755</v>
      </c>
      <c r="E554" s="18" t="s">
        <v>15</v>
      </c>
      <c r="F554" s="13">
        <f t="shared" si="171"/>
        <v>92</v>
      </c>
      <c r="G554" s="14">
        <v>521.47</v>
      </c>
      <c r="H554" s="8" t="s">
        <v>600</v>
      </c>
      <c r="I554" s="14">
        <f t="shared" si="172"/>
        <v>636.81916400000011</v>
      </c>
      <c r="J554" s="14">
        <f t="shared" si="173"/>
        <v>47975.24</v>
      </c>
      <c r="K554" s="68">
        <f t="shared" si="174"/>
        <v>58587.360000000001</v>
      </c>
      <c r="M554" s="13">
        <v>92</v>
      </c>
    </row>
    <row r="555" spans="1:13" x14ac:dyDescent="0.25">
      <c r="A555" s="67" t="s">
        <v>1184</v>
      </c>
      <c r="B555" s="8" t="s">
        <v>490</v>
      </c>
      <c r="C555" s="18" t="s">
        <v>602</v>
      </c>
      <c r="D555" s="25" t="s">
        <v>1756</v>
      </c>
      <c r="E555" s="18" t="s">
        <v>15</v>
      </c>
      <c r="F555" s="13">
        <f t="shared" si="171"/>
        <v>8</v>
      </c>
      <c r="G555" s="14">
        <v>590.65</v>
      </c>
      <c r="H555" s="8" t="s">
        <v>600</v>
      </c>
      <c r="I555" s="14">
        <f t="shared" si="172"/>
        <v>721.30178000000001</v>
      </c>
      <c r="J555" s="14">
        <f t="shared" si="173"/>
        <v>4725.2</v>
      </c>
      <c r="K555" s="68">
        <f t="shared" si="174"/>
        <v>5770.41</v>
      </c>
      <c r="M555" s="13">
        <v>8</v>
      </c>
    </row>
    <row r="556" spans="1:13" x14ac:dyDescent="0.25">
      <c r="A556" s="67" t="s">
        <v>1185</v>
      </c>
      <c r="B556" s="8" t="s">
        <v>416</v>
      </c>
      <c r="C556" s="18" t="s">
        <v>602</v>
      </c>
      <c r="D556" s="25" t="s">
        <v>1757</v>
      </c>
      <c r="E556" s="18" t="s">
        <v>15</v>
      </c>
      <c r="F556" s="13">
        <f t="shared" si="171"/>
        <v>8</v>
      </c>
      <c r="G556" s="14">
        <v>73.739999999999995</v>
      </c>
      <c r="H556" s="8" t="s">
        <v>600</v>
      </c>
      <c r="I556" s="14">
        <f t="shared" si="172"/>
        <v>90.051288</v>
      </c>
      <c r="J556" s="14">
        <f t="shared" si="173"/>
        <v>589.91999999999996</v>
      </c>
      <c r="K556" s="68">
        <f t="shared" si="174"/>
        <v>720.41</v>
      </c>
      <c r="M556" s="13">
        <v>8</v>
      </c>
    </row>
    <row r="557" spans="1:13" x14ac:dyDescent="0.25">
      <c r="A557" s="67" t="s">
        <v>1186</v>
      </c>
      <c r="B557" s="8" t="s">
        <v>415</v>
      </c>
      <c r="C557" s="18" t="s">
        <v>602</v>
      </c>
      <c r="D557" s="25" t="s">
        <v>1758</v>
      </c>
      <c r="E557" s="18" t="s">
        <v>15</v>
      </c>
      <c r="F557" s="13">
        <f t="shared" si="171"/>
        <v>308</v>
      </c>
      <c r="G557" s="14">
        <v>32.83</v>
      </c>
      <c r="H557" s="8" t="s">
        <v>600</v>
      </c>
      <c r="I557" s="14">
        <f t="shared" si="172"/>
        <v>40.091996000000002</v>
      </c>
      <c r="J557" s="14">
        <f t="shared" si="173"/>
        <v>10111.64</v>
      </c>
      <c r="K557" s="68">
        <f t="shared" si="174"/>
        <v>12348.33</v>
      </c>
      <c r="M557" s="13">
        <v>308</v>
      </c>
    </row>
    <row r="558" spans="1:13" x14ac:dyDescent="0.25">
      <c r="A558" s="67" t="s">
        <v>1187</v>
      </c>
      <c r="B558" s="8" t="s">
        <v>413</v>
      </c>
      <c r="C558" s="18" t="s">
        <v>602</v>
      </c>
      <c r="D558" s="25" t="s">
        <v>1759</v>
      </c>
      <c r="E558" s="18" t="s">
        <v>32</v>
      </c>
      <c r="F558" s="13">
        <f t="shared" si="171"/>
        <v>12.5</v>
      </c>
      <c r="G558" s="14">
        <v>2223.17</v>
      </c>
      <c r="H558" s="8" t="s">
        <v>600</v>
      </c>
      <c r="I558" s="14">
        <f t="shared" si="172"/>
        <v>2714.9352040000003</v>
      </c>
      <c r="J558" s="14">
        <f t="shared" si="173"/>
        <v>27789.62</v>
      </c>
      <c r="K558" s="68">
        <f t="shared" si="174"/>
        <v>33936.69</v>
      </c>
      <c r="M558" s="13">
        <v>12.5</v>
      </c>
    </row>
    <row r="559" spans="1:13" ht="30" x14ac:dyDescent="0.25">
      <c r="A559" s="67" t="s">
        <v>1188</v>
      </c>
      <c r="B559" s="8" t="s">
        <v>188</v>
      </c>
      <c r="C559" s="18" t="s">
        <v>602</v>
      </c>
      <c r="D559" s="25" t="s">
        <v>1760</v>
      </c>
      <c r="E559" s="18" t="s">
        <v>15</v>
      </c>
      <c r="F559" s="13">
        <f t="shared" si="171"/>
        <v>78</v>
      </c>
      <c r="G559" s="14">
        <v>177.61</v>
      </c>
      <c r="H559" s="8" t="s">
        <v>600</v>
      </c>
      <c r="I559" s="14">
        <f t="shared" si="172"/>
        <v>216.89733200000003</v>
      </c>
      <c r="J559" s="14">
        <f t="shared" si="173"/>
        <v>13853.58</v>
      </c>
      <c r="K559" s="68">
        <f t="shared" si="174"/>
        <v>16917.990000000002</v>
      </c>
      <c r="M559" s="13">
        <v>78</v>
      </c>
    </row>
    <row r="560" spans="1:13" ht="45" x14ac:dyDescent="0.25">
      <c r="A560" s="67" t="s">
        <v>1189</v>
      </c>
      <c r="B560" s="8" t="s">
        <v>189</v>
      </c>
      <c r="C560" s="18" t="s">
        <v>602</v>
      </c>
      <c r="D560" s="25" t="s">
        <v>1761</v>
      </c>
      <c r="E560" s="18" t="s">
        <v>15</v>
      </c>
      <c r="F560" s="13">
        <f t="shared" si="171"/>
        <v>19</v>
      </c>
      <c r="G560" s="14">
        <v>179.67</v>
      </c>
      <c r="H560" s="8" t="s">
        <v>600</v>
      </c>
      <c r="I560" s="14">
        <f t="shared" si="172"/>
        <v>219.413004</v>
      </c>
      <c r="J560" s="14">
        <f t="shared" si="173"/>
        <v>3413.73</v>
      </c>
      <c r="K560" s="68">
        <f t="shared" si="174"/>
        <v>4168.84</v>
      </c>
      <c r="M560" s="13">
        <v>19</v>
      </c>
    </row>
    <row r="561" spans="1:15" ht="30" x14ac:dyDescent="0.25">
      <c r="A561" s="67" t="s">
        <v>1190</v>
      </c>
      <c r="B561" s="8" t="s">
        <v>196</v>
      </c>
      <c r="C561" s="18" t="s">
        <v>602</v>
      </c>
      <c r="D561" s="25" t="s">
        <v>1762</v>
      </c>
      <c r="E561" s="18" t="s">
        <v>15</v>
      </c>
      <c r="F561" s="13">
        <f t="shared" si="171"/>
        <v>4</v>
      </c>
      <c r="G561" s="14">
        <v>778.86</v>
      </c>
      <c r="H561" s="8" t="s">
        <v>600</v>
      </c>
      <c r="I561" s="14">
        <f t="shared" si="172"/>
        <v>951.14383200000009</v>
      </c>
      <c r="J561" s="14">
        <f t="shared" si="173"/>
        <v>3115.44</v>
      </c>
      <c r="K561" s="68">
        <f t="shared" si="174"/>
        <v>3804.57</v>
      </c>
      <c r="M561" s="13">
        <v>4</v>
      </c>
    </row>
    <row r="562" spans="1:15" ht="30" x14ac:dyDescent="0.25">
      <c r="A562" s="67" t="s">
        <v>1191</v>
      </c>
      <c r="B562" s="8" t="s">
        <v>403</v>
      </c>
      <c r="C562" s="18" t="s">
        <v>602</v>
      </c>
      <c r="D562" s="25" t="s">
        <v>1763</v>
      </c>
      <c r="E562" s="18" t="s">
        <v>15</v>
      </c>
      <c r="F562" s="13">
        <f t="shared" si="171"/>
        <v>92</v>
      </c>
      <c r="G562" s="14">
        <v>75.75</v>
      </c>
      <c r="H562" s="8" t="s">
        <v>600</v>
      </c>
      <c r="I562" s="14">
        <f t="shared" si="172"/>
        <v>92.505900000000011</v>
      </c>
      <c r="J562" s="14">
        <f t="shared" si="173"/>
        <v>6969</v>
      </c>
      <c r="K562" s="68">
        <f t="shared" si="174"/>
        <v>8510.5400000000009</v>
      </c>
      <c r="M562" s="13">
        <v>92</v>
      </c>
    </row>
    <row r="563" spans="1:15" x14ac:dyDescent="0.25">
      <c r="A563" s="67" t="s">
        <v>1192</v>
      </c>
      <c r="B563" s="8" t="s">
        <v>404</v>
      </c>
      <c r="C563" s="18" t="s">
        <v>602</v>
      </c>
      <c r="D563" s="25" t="s">
        <v>1764</v>
      </c>
      <c r="E563" s="18" t="s">
        <v>15</v>
      </c>
      <c r="F563" s="13">
        <f t="shared" si="171"/>
        <v>168</v>
      </c>
      <c r="G563" s="14">
        <v>67.53</v>
      </c>
      <c r="H563" s="8" t="s">
        <v>600</v>
      </c>
      <c r="I563" s="14">
        <f t="shared" si="172"/>
        <v>82.467635999999999</v>
      </c>
      <c r="J563" s="14">
        <f t="shared" si="173"/>
        <v>11345.04</v>
      </c>
      <c r="K563" s="68">
        <f t="shared" si="174"/>
        <v>13854.56</v>
      </c>
      <c r="M563" s="13">
        <v>168</v>
      </c>
    </row>
    <row r="564" spans="1:15" x14ac:dyDescent="0.25">
      <c r="A564" s="67" t="s">
        <v>1193</v>
      </c>
      <c r="B564" s="8" t="s">
        <v>405</v>
      </c>
      <c r="C564" s="18" t="s">
        <v>602</v>
      </c>
      <c r="D564" s="25" t="s">
        <v>1765</v>
      </c>
      <c r="E564" s="18" t="s">
        <v>15</v>
      </c>
      <c r="F564" s="13">
        <f t="shared" si="171"/>
        <v>168</v>
      </c>
      <c r="G564" s="14">
        <v>63.68</v>
      </c>
      <c r="H564" s="8" t="s">
        <v>600</v>
      </c>
      <c r="I564" s="14">
        <f t="shared" si="172"/>
        <v>77.766016000000008</v>
      </c>
      <c r="J564" s="14">
        <f t="shared" si="173"/>
        <v>10698.24</v>
      </c>
      <c r="K564" s="68">
        <f t="shared" si="174"/>
        <v>13064.69</v>
      </c>
      <c r="M564" s="13">
        <v>168</v>
      </c>
    </row>
    <row r="565" spans="1:15" ht="30" x14ac:dyDescent="0.25">
      <c r="A565" s="67" t="s">
        <v>1194</v>
      </c>
      <c r="B565" s="8" t="s">
        <v>401</v>
      </c>
      <c r="C565" s="18" t="s">
        <v>602</v>
      </c>
      <c r="D565" s="25" t="s">
        <v>1766</v>
      </c>
      <c r="E565" s="18" t="s">
        <v>29</v>
      </c>
      <c r="F565" s="13">
        <f t="shared" si="171"/>
        <v>33.369999999999997</v>
      </c>
      <c r="G565" s="14">
        <v>1036.57</v>
      </c>
      <c r="H565" s="8" t="s">
        <v>600</v>
      </c>
      <c r="I565" s="14">
        <f t="shared" si="172"/>
        <v>1265.8592839999999</v>
      </c>
      <c r="J565" s="14">
        <f t="shared" si="173"/>
        <v>34590.339999999997</v>
      </c>
      <c r="K565" s="68">
        <f t="shared" si="174"/>
        <v>42241.72</v>
      </c>
      <c r="M565" s="13">
        <v>33.372</v>
      </c>
    </row>
    <row r="566" spans="1:15" ht="30" x14ac:dyDescent="0.25">
      <c r="A566" s="67" t="s">
        <v>1195</v>
      </c>
      <c r="B566" s="8" t="s">
        <v>402</v>
      </c>
      <c r="C566" s="18" t="s">
        <v>602</v>
      </c>
      <c r="D566" s="25" t="s">
        <v>1767</v>
      </c>
      <c r="E566" s="18" t="s">
        <v>29</v>
      </c>
      <c r="F566" s="13">
        <f t="shared" si="171"/>
        <v>59.29</v>
      </c>
      <c r="G566" s="14">
        <v>1669.78</v>
      </c>
      <c r="H566" s="8" t="s">
        <v>600</v>
      </c>
      <c r="I566" s="14">
        <f t="shared" si="172"/>
        <v>2039.1353360000001</v>
      </c>
      <c r="J566" s="14">
        <f t="shared" si="173"/>
        <v>99001.25</v>
      </c>
      <c r="K566" s="68">
        <f t="shared" si="174"/>
        <v>120900.33</v>
      </c>
      <c r="M566" s="13">
        <v>59.289999999999992</v>
      </c>
    </row>
    <row r="567" spans="1:15" x14ac:dyDescent="0.25">
      <c r="A567" s="228" t="s">
        <v>12194</v>
      </c>
      <c r="B567" s="223" t="s">
        <v>4798</v>
      </c>
      <c r="C567" s="220" t="s">
        <v>602</v>
      </c>
      <c r="D567" s="226" t="s">
        <v>12195</v>
      </c>
      <c r="E567" s="220" t="s">
        <v>57</v>
      </c>
      <c r="F567" s="221">
        <v>926.6</v>
      </c>
      <c r="G567" s="222">
        <v>27.73</v>
      </c>
      <c r="H567" s="223" t="s">
        <v>600</v>
      </c>
      <c r="I567" s="222">
        <f t="shared" ref="I567" si="176">IF(H567=$I$2,G567*(1+BDI_01),(G567*(1+BDI_02)))</f>
        <v>33.863876000000005</v>
      </c>
      <c r="J567" s="222">
        <f t="shared" si="173"/>
        <v>25694.61</v>
      </c>
      <c r="K567" s="224">
        <f t="shared" si="174"/>
        <v>31378.26</v>
      </c>
      <c r="M567" s="13">
        <v>59.289999999999992</v>
      </c>
    </row>
    <row r="568" spans="1:15" ht="30" x14ac:dyDescent="0.25">
      <c r="A568" s="228" t="s">
        <v>12245</v>
      </c>
      <c r="B568" s="254" t="s">
        <v>12181</v>
      </c>
      <c r="C568" s="255" t="s">
        <v>1305</v>
      </c>
      <c r="D568" s="256" t="s">
        <v>12249</v>
      </c>
      <c r="E568" s="220" t="s">
        <v>15</v>
      </c>
      <c r="F568" s="221">
        <v>6</v>
      </c>
      <c r="G568" s="253">
        <v>4519.17</v>
      </c>
      <c r="H568" s="223" t="s">
        <v>600</v>
      </c>
      <c r="I568" s="222">
        <f t="shared" ref="I568:I569" si="177">IF(H568=$I$2,G568*(1+BDI_01),(G568*(1+BDI_02)))</f>
        <v>5518.8104040000007</v>
      </c>
      <c r="J568" s="222">
        <f t="shared" si="173"/>
        <v>27115.02</v>
      </c>
      <c r="K568" s="224">
        <f t="shared" si="174"/>
        <v>33112.86</v>
      </c>
      <c r="M568" s="13"/>
    </row>
    <row r="569" spans="1:15" x14ac:dyDescent="0.25">
      <c r="A569" s="228" t="s">
        <v>12250</v>
      </c>
      <c r="B569" s="223" t="s">
        <v>7165</v>
      </c>
      <c r="C569" s="220" t="s">
        <v>602</v>
      </c>
      <c r="D569" s="226" t="s">
        <v>12257</v>
      </c>
      <c r="E569" s="220" t="s">
        <v>15</v>
      </c>
      <c r="F569" s="221">
        <v>80</v>
      </c>
      <c r="G569" s="222">
        <v>317.19</v>
      </c>
      <c r="H569" s="223" t="s">
        <v>600</v>
      </c>
      <c r="I569" s="222">
        <f t="shared" si="177"/>
        <v>387.35242800000003</v>
      </c>
      <c r="J569" s="222">
        <f t="shared" ref="J569" si="178">TRUNC(G569*F569,2)</f>
        <v>25375.200000000001</v>
      </c>
      <c r="K569" s="224">
        <f t="shared" ref="K569" si="179">TRUNC(I569*F569,2)</f>
        <v>30988.19</v>
      </c>
      <c r="M569" s="13"/>
      <c r="O569" s="200"/>
    </row>
    <row r="570" spans="1:15" x14ac:dyDescent="0.25">
      <c r="A570" s="65">
        <v>16</v>
      </c>
      <c r="B570" s="17"/>
      <c r="C570" s="17"/>
      <c r="D570" s="24" t="s">
        <v>573</v>
      </c>
      <c r="E570" s="17"/>
      <c r="F570" s="11"/>
      <c r="G570" s="12"/>
      <c r="H570" s="17"/>
      <c r="I570" s="12"/>
      <c r="J570" s="12">
        <f>SUM(J571:J598)</f>
        <v>1150128.54</v>
      </c>
      <c r="K570" s="66">
        <f>SUM(K571:K598)</f>
        <v>1404536.8900000001</v>
      </c>
      <c r="M570" s="27"/>
    </row>
    <row r="571" spans="1:15" x14ac:dyDescent="0.25">
      <c r="A571" s="67" t="s">
        <v>654</v>
      </c>
      <c r="B571" s="8" t="s">
        <v>451</v>
      </c>
      <c r="C571" s="18" t="s">
        <v>602</v>
      </c>
      <c r="D571" s="25" t="s">
        <v>1659</v>
      </c>
      <c r="E571" s="18" t="s">
        <v>32</v>
      </c>
      <c r="F571" s="13">
        <v>2692.5</v>
      </c>
      <c r="G571" s="14">
        <v>96.49</v>
      </c>
      <c r="H571" s="8" t="s">
        <v>600</v>
      </c>
      <c r="I571" s="14">
        <f t="shared" ref="I571:I598" si="180">IF(H571=$I$2,G571*(1+BDI_01),(G571*(1+BDI_02)))</f>
        <v>117.83358800000001</v>
      </c>
      <c r="J571" s="14">
        <f t="shared" ref="J571:J598" si="181">TRUNC(G571*F571,2)</f>
        <v>259799.32</v>
      </c>
      <c r="K571" s="68">
        <f t="shared" ref="K571:K598" si="182">TRUNC(I571*F571,2)</f>
        <v>317266.93</v>
      </c>
      <c r="M571" s="28">
        <v>1795</v>
      </c>
    </row>
    <row r="572" spans="1:15" x14ac:dyDescent="0.25">
      <c r="A572" s="67" t="s">
        <v>655</v>
      </c>
      <c r="B572" s="8" t="s">
        <v>452</v>
      </c>
      <c r="C572" s="18" t="s">
        <v>602</v>
      </c>
      <c r="D572" s="25" t="s">
        <v>1660</v>
      </c>
      <c r="E572" s="18" t="s">
        <v>32</v>
      </c>
      <c r="F572" s="13">
        <v>555</v>
      </c>
      <c r="G572" s="14">
        <v>135.44999999999999</v>
      </c>
      <c r="H572" s="8" t="s">
        <v>600</v>
      </c>
      <c r="I572" s="14">
        <f t="shared" si="180"/>
        <v>165.41154</v>
      </c>
      <c r="J572" s="14">
        <f t="shared" si="181"/>
        <v>75174.75</v>
      </c>
      <c r="K572" s="68">
        <f t="shared" si="182"/>
        <v>91803.4</v>
      </c>
      <c r="M572" s="13">
        <v>370</v>
      </c>
    </row>
    <row r="573" spans="1:15" x14ac:dyDescent="0.25">
      <c r="A573" s="67" t="s">
        <v>656</v>
      </c>
      <c r="B573" s="8" t="s">
        <v>453</v>
      </c>
      <c r="C573" s="18" t="s">
        <v>602</v>
      </c>
      <c r="D573" s="25" t="s">
        <v>1661</v>
      </c>
      <c r="E573" s="18" t="s">
        <v>32</v>
      </c>
      <c r="F573" s="13">
        <v>150</v>
      </c>
      <c r="G573" s="14">
        <v>168.02</v>
      </c>
      <c r="H573" s="8" t="s">
        <v>600</v>
      </c>
      <c r="I573" s="14">
        <f t="shared" si="180"/>
        <v>205.18602400000003</v>
      </c>
      <c r="J573" s="14">
        <f t="shared" si="181"/>
        <v>25203</v>
      </c>
      <c r="K573" s="68">
        <f t="shared" si="182"/>
        <v>30777.9</v>
      </c>
      <c r="M573" s="13">
        <v>100</v>
      </c>
    </row>
    <row r="574" spans="1:15" ht="30" x14ac:dyDescent="0.25">
      <c r="A574" s="67" t="s">
        <v>657</v>
      </c>
      <c r="B574" s="8" t="s">
        <v>454</v>
      </c>
      <c r="C574" s="18" t="s">
        <v>602</v>
      </c>
      <c r="D574" s="25" t="s">
        <v>1662</v>
      </c>
      <c r="E574" s="18" t="s">
        <v>32</v>
      </c>
      <c r="F574" s="13">
        <v>7.5</v>
      </c>
      <c r="G574" s="14">
        <v>266.42</v>
      </c>
      <c r="H574" s="8" t="s">
        <v>600</v>
      </c>
      <c r="I574" s="14">
        <f t="shared" si="180"/>
        <v>325.35210400000005</v>
      </c>
      <c r="J574" s="14">
        <f t="shared" si="181"/>
        <v>1998.15</v>
      </c>
      <c r="K574" s="68">
        <f t="shared" si="182"/>
        <v>2440.14</v>
      </c>
      <c r="M574" s="13">
        <v>5</v>
      </c>
    </row>
    <row r="575" spans="1:15" ht="30" x14ac:dyDescent="0.25">
      <c r="A575" s="67" t="s">
        <v>658</v>
      </c>
      <c r="B575" s="8" t="s">
        <v>455</v>
      </c>
      <c r="C575" s="18" t="s">
        <v>602</v>
      </c>
      <c r="D575" s="25" t="s">
        <v>1663</v>
      </c>
      <c r="E575" s="18" t="s">
        <v>32</v>
      </c>
      <c r="F575" s="13">
        <v>37.5</v>
      </c>
      <c r="G575" s="14">
        <v>302.07</v>
      </c>
      <c r="H575" s="8" t="s">
        <v>600</v>
      </c>
      <c r="I575" s="14">
        <f t="shared" si="180"/>
        <v>368.88788399999999</v>
      </c>
      <c r="J575" s="14">
        <f t="shared" si="181"/>
        <v>11327.62</v>
      </c>
      <c r="K575" s="68">
        <f t="shared" si="182"/>
        <v>13833.29</v>
      </c>
      <c r="M575" s="13">
        <v>25</v>
      </c>
    </row>
    <row r="576" spans="1:15" x14ac:dyDescent="0.25">
      <c r="A576" s="67" t="s">
        <v>659</v>
      </c>
      <c r="B576" s="8" t="s">
        <v>606</v>
      </c>
      <c r="C576" s="18" t="s">
        <v>606</v>
      </c>
      <c r="D576" s="25" t="s">
        <v>815</v>
      </c>
      <c r="E576" s="18" t="s">
        <v>15</v>
      </c>
      <c r="F576" s="13">
        <f t="shared" ref="F576:F598" si="183">TRUNC(M576,2)</f>
        <v>206</v>
      </c>
      <c r="G576" s="14">
        <v>138</v>
      </c>
      <c r="H576" s="8" t="s">
        <v>600</v>
      </c>
      <c r="I576" s="14">
        <f t="shared" si="180"/>
        <v>168.5256</v>
      </c>
      <c r="J576" s="14">
        <f t="shared" si="181"/>
        <v>28428</v>
      </c>
      <c r="K576" s="68">
        <f t="shared" si="182"/>
        <v>34716.269999999997</v>
      </c>
      <c r="M576" s="13">
        <v>206</v>
      </c>
    </row>
    <row r="577" spans="1:13" ht="30" x14ac:dyDescent="0.25">
      <c r="A577" s="67" t="s">
        <v>660</v>
      </c>
      <c r="B577" s="8" t="s">
        <v>481</v>
      </c>
      <c r="C577" s="18" t="s">
        <v>602</v>
      </c>
      <c r="D577" s="25" t="s">
        <v>1768</v>
      </c>
      <c r="E577" s="18" t="s">
        <v>15</v>
      </c>
      <c r="F577" s="13">
        <f t="shared" si="183"/>
        <v>68</v>
      </c>
      <c r="G577" s="14">
        <v>57.67</v>
      </c>
      <c r="H577" s="8" t="s">
        <v>600</v>
      </c>
      <c r="I577" s="14">
        <f t="shared" si="180"/>
        <v>70.426604000000012</v>
      </c>
      <c r="J577" s="14">
        <f t="shared" si="181"/>
        <v>3921.56</v>
      </c>
      <c r="K577" s="68">
        <f t="shared" si="182"/>
        <v>4789</v>
      </c>
      <c r="M577" s="13">
        <v>68</v>
      </c>
    </row>
    <row r="578" spans="1:13" ht="30" x14ac:dyDescent="0.25">
      <c r="A578" s="67" t="s">
        <v>661</v>
      </c>
      <c r="B578" s="8" t="s">
        <v>482</v>
      </c>
      <c r="C578" s="18" t="s">
        <v>602</v>
      </c>
      <c r="D578" s="25" t="s">
        <v>1691</v>
      </c>
      <c r="E578" s="18" t="s">
        <v>15</v>
      </c>
      <c r="F578" s="13">
        <f t="shared" si="183"/>
        <v>18</v>
      </c>
      <c r="G578" s="14">
        <v>98.22</v>
      </c>
      <c r="H578" s="8" t="s">
        <v>600</v>
      </c>
      <c r="I578" s="14">
        <f t="shared" si="180"/>
        <v>119.946264</v>
      </c>
      <c r="J578" s="14">
        <f t="shared" si="181"/>
        <v>1767.96</v>
      </c>
      <c r="K578" s="68">
        <f t="shared" si="182"/>
        <v>2159.0300000000002</v>
      </c>
      <c r="M578" s="13">
        <v>18</v>
      </c>
    </row>
    <row r="579" spans="1:13" ht="30" x14ac:dyDescent="0.25">
      <c r="A579" s="67" t="s">
        <v>662</v>
      </c>
      <c r="B579" s="8" t="s">
        <v>483</v>
      </c>
      <c r="C579" s="18" t="s">
        <v>602</v>
      </c>
      <c r="D579" s="25" t="s">
        <v>1692</v>
      </c>
      <c r="E579" s="18" t="s">
        <v>15</v>
      </c>
      <c r="F579" s="13">
        <f t="shared" si="183"/>
        <v>14</v>
      </c>
      <c r="G579" s="14">
        <v>96.07</v>
      </c>
      <c r="H579" s="8" t="s">
        <v>600</v>
      </c>
      <c r="I579" s="14">
        <f t="shared" si="180"/>
        <v>117.320684</v>
      </c>
      <c r="J579" s="14">
        <f t="shared" si="181"/>
        <v>1344.98</v>
      </c>
      <c r="K579" s="68">
        <f t="shared" si="182"/>
        <v>1642.48</v>
      </c>
      <c r="M579" s="13">
        <v>14</v>
      </c>
    </row>
    <row r="580" spans="1:13" ht="30" x14ac:dyDescent="0.25">
      <c r="A580" s="67" t="s">
        <v>112</v>
      </c>
      <c r="B580" s="8" t="s">
        <v>484</v>
      </c>
      <c r="C580" s="18" t="s">
        <v>602</v>
      </c>
      <c r="D580" s="25" t="s">
        <v>1769</v>
      </c>
      <c r="E580" s="18" t="s">
        <v>15</v>
      </c>
      <c r="F580" s="13">
        <f t="shared" si="183"/>
        <v>6</v>
      </c>
      <c r="G580" s="14">
        <v>127.2</v>
      </c>
      <c r="H580" s="8" t="s">
        <v>600</v>
      </c>
      <c r="I580" s="14">
        <f t="shared" si="180"/>
        <v>155.33664000000002</v>
      </c>
      <c r="J580" s="14">
        <f t="shared" si="181"/>
        <v>763.2</v>
      </c>
      <c r="K580" s="68">
        <f t="shared" si="182"/>
        <v>932.01</v>
      </c>
      <c r="M580" s="13">
        <v>6</v>
      </c>
    </row>
    <row r="581" spans="1:13" x14ac:dyDescent="0.25">
      <c r="A581" s="67" t="s">
        <v>663</v>
      </c>
      <c r="B581" s="8" t="s">
        <v>606</v>
      </c>
      <c r="C581" s="18" t="s">
        <v>606</v>
      </c>
      <c r="D581" s="25" t="s">
        <v>816</v>
      </c>
      <c r="E581" s="18" t="s">
        <v>35</v>
      </c>
      <c r="F581" s="13">
        <f t="shared" si="183"/>
        <v>12</v>
      </c>
      <c r="G581" s="14">
        <v>140</v>
      </c>
      <c r="H581" s="8" t="s">
        <v>600</v>
      </c>
      <c r="I581" s="14">
        <f t="shared" si="180"/>
        <v>170.96800000000002</v>
      </c>
      <c r="J581" s="14">
        <f t="shared" si="181"/>
        <v>1680</v>
      </c>
      <c r="K581" s="68">
        <f t="shared" si="182"/>
        <v>2051.61</v>
      </c>
      <c r="M581" s="13">
        <v>12</v>
      </c>
    </row>
    <row r="582" spans="1:13" x14ac:dyDescent="0.25">
      <c r="A582" s="67" t="s">
        <v>113</v>
      </c>
      <c r="B582" s="8" t="s">
        <v>606</v>
      </c>
      <c r="C582" s="18" t="s">
        <v>606</v>
      </c>
      <c r="D582" s="25" t="s">
        <v>817</v>
      </c>
      <c r="E582" s="18" t="s">
        <v>15</v>
      </c>
      <c r="F582" s="13">
        <f t="shared" si="183"/>
        <v>15</v>
      </c>
      <c r="G582" s="14">
        <v>140</v>
      </c>
      <c r="H582" s="8" t="s">
        <v>600</v>
      </c>
      <c r="I582" s="14">
        <f t="shared" si="180"/>
        <v>170.96800000000002</v>
      </c>
      <c r="J582" s="14">
        <f t="shared" si="181"/>
        <v>2100</v>
      </c>
      <c r="K582" s="68">
        <f t="shared" si="182"/>
        <v>2564.52</v>
      </c>
      <c r="M582" s="13">
        <v>15</v>
      </c>
    </row>
    <row r="583" spans="1:13" x14ac:dyDescent="0.25">
      <c r="A583" s="67" t="s">
        <v>114</v>
      </c>
      <c r="B583" s="8" t="s">
        <v>606</v>
      </c>
      <c r="C583" s="18" t="s">
        <v>606</v>
      </c>
      <c r="D583" s="25" t="s">
        <v>818</v>
      </c>
      <c r="E583" s="18" t="s">
        <v>15</v>
      </c>
      <c r="F583" s="13">
        <f t="shared" si="183"/>
        <v>15</v>
      </c>
      <c r="G583" s="14">
        <v>140</v>
      </c>
      <c r="H583" s="8" t="s">
        <v>600</v>
      </c>
      <c r="I583" s="14">
        <f t="shared" si="180"/>
        <v>170.96800000000002</v>
      </c>
      <c r="J583" s="14">
        <f t="shared" si="181"/>
        <v>2100</v>
      </c>
      <c r="K583" s="68">
        <f t="shared" si="182"/>
        <v>2564.52</v>
      </c>
      <c r="M583" s="13">
        <v>15</v>
      </c>
    </row>
    <row r="584" spans="1:13" x14ac:dyDescent="0.25">
      <c r="A584" s="67" t="s">
        <v>664</v>
      </c>
      <c r="B584" s="8" t="s">
        <v>606</v>
      </c>
      <c r="C584" s="18" t="s">
        <v>606</v>
      </c>
      <c r="D584" s="25" t="s">
        <v>819</v>
      </c>
      <c r="E584" s="18" t="s">
        <v>15</v>
      </c>
      <c r="F584" s="13">
        <f t="shared" si="183"/>
        <v>7</v>
      </c>
      <c r="G584" s="14">
        <v>1822</v>
      </c>
      <c r="H584" s="8" t="s">
        <v>600</v>
      </c>
      <c r="I584" s="14">
        <f t="shared" si="180"/>
        <v>2225.0264000000002</v>
      </c>
      <c r="J584" s="14">
        <f t="shared" si="181"/>
        <v>12754</v>
      </c>
      <c r="K584" s="68">
        <f t="shared" si="182"/>
        <v>15575.18</v>
      </c>
      <c r="M584" s="13">
        <v>7</v>
      </c>
    </row>
    <row r="585" spans="1:13" x14ac:dyDescent="0.25">
      <c r="A585" s="67" t="s">
        <v>665</v>
      </c>
      <c r="B585" s="8" t="s">
        <v>606</v>
      </c>
      <c r="C585" s="18" t="s">
        <v>606</v>
      </c>
      <c r="D585" s="25" t="s">
        <v>820</v>
      </c>
      <c r="E585" s="18" t="s">
        <v>15</v>
      </c>
      <c r="F585" s="13">
        <f t="shared" si="183"/>
        <v>7</v>
      </c>
      <c r="G585" s="14">
        <v>1822</v>
      </c>
      <c r="H585" s="8" t="s">
        <v>600</v>
      </c>
      <c r="I585" s="14">
        <f t="shared" si="180"/>
        <v>2225.0264000000002</v>
      </c>
      <c r="J585" s="14">
        <f t="shared" si="181"/>
        <v>12754</v>
      </c>
      <c r="K585" s="68">
        <f t="shared" si="182"/>
        <v>15575.18</v>
      </c>
      <c r="M585" s="13">
        <v>7</v>
      </c>
    </row>
    <row r="586" spans="1:13" x14ac:dyDescent="0.25">
      <c r="A586" s="67" t="s">
        <v>116</v>
      </c>
      <c r="B586" s="8" t="s">
        <v>606</v>
      </c>
      <c r="C586" s="18" t="s">
        <v>606</v>
      </c>
      <c r="D586" s="25" t="s">
        <v>821</v>
      </c>
      <c r="E586" s="18" t="s">
        <v>15</v>
      </c>
      <c r="F586" s="13">
        <f t="shared" si="183"/>
        <v>7</v>
      </c>
      <c r="G586" s="14">
        <v>1822</v>
      </c>
      <c r="H586" s="8" t="s">
        <v>600</v>
      </c>
      <c r="I586" s="14">
        <f t="shared" si="180"/>
        <v>2225.0264000000002</v>
      </c>
      <c r="J586" s="14">
        <f t="shared" si="181"/>
        <v>12754</v>
      </c>
      <c r="K586" s="68">
        <f t="shared" si="182"/>
        <v>15575.18</v>
      </c>
      <c r="M586" s="13">
        <v>7</v>
      </c>
    </row>
    <row r="587" spans="1:13" x14ac:dyDescent="0.25">
      <c r="A587" s="67" t="s">
        <v>666</v>
      </c>
      <c r="B587" s="8" t="s">
        <v>606</v>
      </c>
      <c r="C587" s="18" t="s">
        <v>606</v>
      </c>
      <c r="D587" s="25" t="s">
        <v>822</v>
      </c>
      <c r="E587" s="18" t="s">
        <v>15</v>
      </c>
      <c r="F587" s="13">
        <f t="shared" si="183"/>
        <v>4</v>
      </c>
      <c r="G587" s="14">
        <v>1822</v>
      </c>
      <c r="H587" s="8" t="s">
        <v>600</v>
      </c>
      <c r="I587" s="14">
        <f t="shared" si="180"/>
        <v>2225.0264000000002</v>
      </c>
      <c r="J587" s="14">
        <f t="shared" si="181"/>
        <v>7288</v>
      </c>
      <c r="K587" s="68">
        <f t="shared" si="182"/>
        <v>8900.1</v>
      </c>
      <c r="M587" s="13">
        <v>4</v>
      </c>
    </row>
    <row r="588" spans="1:13" x14ac:dyDescent="0.25">
      <c r="A588" s="67" t="s">
        <v>667</v>
      </c>
      <c r="B588" s="8" t="s">
        <v>606</v>
      </c>
      <c r="C588" s="18" t="s">
        <v>606</v>
      </c>
      <c r="D588" s="25" t="s">
        <v>823</v>
      </c>
      <c r="E588" s="18" t="s">
        <v>15</v>
      </c>
      <c r="F588" s="13">
        <f t="shared" si="183"/>
        <v>2</v>
      </c>
      <c r="G588" s="14">
        <v>1400</v>
      </c>
      <c r="H588" s="8" t="s">
        <v>600</v>
      </c>
      <c r="I588" s="14">
        <f t="shared" si="180"/>
        <v>1709.68</v>
      </c>
      <c r="J588" s="14">
        <f t="shared" si="181"/>
        <v>2800</v>
      </c>
      <c r="K588" s="68">
        <f t="shared" si="182"/>
        <v>3419.36</v>
      </c>
      <c r="M588" s="13">
        <v>2</v>
      </c>
    </row>
    <row r="589" spans="1:13" x14ac:dyDescent="0.25">
      <c r="A589" s="67" t="s">
        <v>668</v>
      </c>
      <c r="B589" s="8" t="s">
        <v>606</v>
      </c>
      <c r="C589" s="18" t="s">
        <v>606</v>
      </c>
      <c r="D589" s="25" t="s">
        <v>824</v>
      </c>
      <c r="E589" s="18" t="s">
        <v>15</v>
      </c>
      <c r="F589" s="13">
        <f t="shared" si="183"/>
        <v>4</v>
      </c>
      <c r="G589" s="14">
        <v>1760</v>
      </c>
      <c r="H589" s="8" t="s">
        <v>600</v>
      </c>
      <c r="I589" s="14">
        <f t="shared" si="180"/>
        <v>2149.3119999999999</v>
      </c>
      <c r="J589" s="14">
        <f t="shared" si="181"/>
        <v>7040</v>
      </c>
      <c r="K589" s="68">
        <f t="shared" si="182"/>
        <v>8597.24</v>
      </c>
      <c r="M589" s="13">
        <v>4</v>
      </c>
    </row>
    <row r="590" spans="1:13" x14ac:dyDescent="0.25">
      <c r="A590" s="67" t="s">
        <v>117</v>
      </c>
      <c r="B590" s="8" t="s">
        <v>606</v>
      </c>
      <c r="C590" s="18" t="s">
        <v>606</v>
      </c>
      <c r="D590" s="25" t="s">
        <v>825</v>
      </c>
      <c r="E590" s="18" t="s">
        <v>15</v>
      </c>
      <c r="F590" s="13">
        <f t="shared" si="183"/>
        <v>1</v>
      </c>
      <c r="G590" s="14">
        <v>1500</v>
      </c>
      <c r="H590" s="8" t="s">
        <v>600</v>
      </c>
      <c r="I590" s="14">
        <f t="shared" si="180"/>
        <v>1831.8000000000002</v>
      </c>
      <c r="J590" s="14">
        <f t="shared" si="181"/>
        <v>1500</v>
      </c>
      <c r="K590" s="68">
        <f t="shared" si="182"/>
        <v>1831.8</v>
      </c>
      <c r="M590" s="13">
        <v>1</v>
      </c>
    </row>
    <row r="591" spans="1:13" x14ac:dyDescent="0.25">
      <c r="A591" s="67" t="s">
        <v>669</v>
      </c>
      <c r="B591" s="8" t="s">
        <v>606</v>
      </c>
      <c r="C591" s="18" t="s">
        <v>606</v>
      </c>
      <c r="D591" s="25" t="s">
        <v>826</v>
      </c>
      <c r="E591" s="18" t="s">
        <v>15</v>
      </c>
      <c r="F591" s="13">
        <f t="shared" si="183"/>
        <v>5</v>
      </c>
      <c r="G591" s="14">
        <v>2110</v>
      </c>
      <c r="H591" s="8" t="s">
        <v>600</v>
      </c>
      <c r="I591" s="14">
        <f t="shared" si="180"/>
        <v>2576.732</v>
      </c>
      <c r="J591" s="14">
        <f t="shared" si="181"/>
        <v>10550</v>
      </c>
      <c r="K591" s="68">
        <f t="shared" si="182"/>
        <v>12883.66</v>
      </c>
      <c r="M591" s="13">
        <v>5</v>
      </c>
    </row>
    <row r="592" spans="1:13" x14ac:dyDescent="0.25">
      <c r="A592" s="67" t="s">
        <v>670</v>
      </c>
      <c r="B592" s="8" t="s">
        <v>606</v>
      </c>
      <c r="C592" s="18" t="s">
        <v>606</v>
      </c>
      <c r="D592" s="25" t="s">
        <v>827</v>
      </c>
      <c r="E592" s="18" t="s">
        <v>15</v>
      </c>
      <c r="F592" s="13">
        <f t="shared" si="183"/>
        <v>33</v>
      </c>
      <c r="G592" s="14">
        <v>2060</v>
      </c>
      <c r="H592" s="8" t="s">
        <v>600</v>
      </c>
      <c r="I592" s="14">
        <f t="shared" si="180"/>
        <v>2515.672</v>
      </c>
      <c r="J592" s="14">
        <f t="shared" si="181"/>
        <v>67980</v>
      </c>
      <c r="K592" s="68">
        <f t="shared" si="182"/>
        <v>83017.17</v>
      </c>
      <c r="M592" s="13">
        <v>33</v>
      </c>
    </row>
    <row r="593" spans="1:15" x14ac:dyDescent="0.25">
      <c r="A593" s="67" t="s">
        <v>671</v>
      </c>
      <c r="B593" s="8" t="s">
        <v>606</v>
      </c>
      <c r="C593" s="18" t="s">
        <v>606</v>
      </c>
      <c r="D593" s="25" t="s">
        <v>828</v>
      </c>
      <c r="E593" s="18" t="s">
        <v>15</v>
      </c>
      <c r="F593" s="13">
        <f t="shared" si="183"/>
        <v>5</v>
      </c>
      <c r="G593" s="14">
        <v>3140</v>
      </c>
      <c r="H593" s="8" t="s">
        <v>600</v>
      </c>
      <c r="I593" s="14">
        <f t="shared" si="180"/>
        <v>3834.5680000000002</v>
      </c>
      <c r="J593" s="14">
        <f t="shared" si="181"/>
        <v>15700</v>
      </c>
      <c r="K593" s="68">
        <f t="shared" si="182"/>
        <v>19172.84</v>
      </c>
      <c r="M593" s="13">
        <v>5</v>
      </c>
    </row>
    <row r="594" spans="1:15" x14ac:dyDescent="0.25">
      <c r="A594" s="67" t="s">
        <v>672</v>
      </c>
      <c r="B594" s="8" t="s">
        <v>606</v>
      </c>
      <c r="C594" s="18" t="s">
        <v>606</v>
      </c>
      <c r="D594" s="25" t="s">
        <v>829</v>
      </c>
      <c r="E594" s="18" t="s">
        <v>15</v>
      </c>
      <c r="F594" s="13">
        <f t="shared" si="183"/>
        <v>2</v>
      </c>
      <c r="G594" s="14">
        <v>2700</v>
      </c>
      <c r="H594" s="8" t="s">
        <v>600</v>
      </c>
      <c r="I594" s="14">
        <f t="shared" si="180"/>
        <v>3297.2400000000002</v>
      </c>
      <c r="J594" s="14">
        <f t="shared" si="181"/>
        <v>5400</v>
      </c>
      <c r="K594" s="68">
        <f t="shared" si="182"/>
        <v>6594.48</v>
      </c>
      <c r="M594" s="13">
        <v>2</v>
      </c>
    </row>
    <row r="595" spans="1:15" x14ac:dyDescent="0.25">
      <c r="A595" s="67" t="s">
        <v>673</v>
      </c>
      <c r="B595" s="8" t="s">
        <v>606</v>
      </c>
      <c r="C595" s="18" t="s">
        <v>606</v>
      </c>
      <c r="D595" s="25" t="s">
        <v>1258</v>
      </c>
      <c r="E595" s="18" t="s">
        <v>35</v>
      </c>
      <c r="F595" s="13">
        <f t="shared" si="183"/>
        <v>1</v>
      </c>
      <c r="G595" s="14">
        <v>370000</v>
      </c>
      <c r="H595" s="8" t="s">
        <v>600</v>
      </c>
      <c r="I595" s="14">
        <f t="shared" si="180"/>
        <v>451844</v>
      </c>
      <c r="J595" s="14">
        <f t="shared" si="181"/>
        <v>370000</v>
      </c>
      <c r="K595" s="68">
        <f t="shared" si="182"/>
        <v>451844</v>
      </c>
      <c r="M595" s="13">
        <v>1</v>
      </c>
    </row>
    <row r="596" spans="1:15" x14ac:dyDescent="0.25">
      <c r="A596" s="67" t="s">
        <v>674</v>
      </c>
      <c r="B596" s="8" t="s">
        <v>606</v>
      </c>
      <c r="C596" s="18" t="s">
        <v>606</v>
      </c>
      <c r="D596" s="25" t="s">
        <v>1259</v>
      </c>
      <c r="E596" s="18" t="s">
        <v>35</v>
      </c>
      <c r="F596" s="13">
        <f t="shared" si="183"/>
        <v>1</v>
      </c>
      <c r="G596" s="14">
        <v>156000</v>
      </c>
      <c r="H596" s="8" t="s">
        <v>600</v>
      </c>
      <c r="I596" s="14">
        <f t="shared" si="180"/>
        <v>190507.2</v>
      </c>
      <c r="J596" s="14">
        <f t="shared" si="181"/>
        <v>156000</v>
      </c>
      <c r="K596" s="68">
        <f t="shared" si="182"/>
        <v>190507.2</v>
      </c>
      <c r="M596" s="13">
        <v>1</v>
      </c>
    </row>
    <row r="597" spans="1:15" x14ac:dyDescent="0.25">
      <c r="A597" s="67" t="s">
        <v>675</v>
      </c>
      <c r="B597" s="8" t="s">
        <v>606</v>
      </c>
      <c r="C597" s="18" t="s">
        <v>606</v>
      </c>
      <c r="D597" s="25" t="s">
        <v>1260</v>
      </c>
      <c r="E597" s="18" t="s">
        <v>35</v>
      </c>
      <c r="F597" s="13">
        <f t="shared" si="183"/>
        <v>1</v>
      </c>
      <c r="G597" s="14">
        <v>33000</v>
      </c>
      <c r="H597" s="8" t="s">
        <v>600</v>
      </c>
      <c r="I597" s="14">
        <f t="shared" si="180"/>
        <v>40299.599999999999</v>
      </c>
      <c r="J597" s="14">
        <f t="shared" si="181"/>
        <v>33000</v>
      </c>
      <c r="K597" s="68">
        <f t="shared" si="182"/>
        <v>40299.599999999999</v>
      </c>
      <c r="M597" s="13">
        <v>1</v>
      </c>
    </row>
    <row r="598" spans="1:15" x14ac:dyDescent="0.25">
      <c r="A598" s="67" t="s">
        <v>676</v>
      </c>
      <c r="B598" s="8" t="s">
        <v>606</v>
      </c>
      <c r="C598" s="18" t="s">
        <v>606</v>
      </c>
      <c r="D598" s="25" t="s">
        <v>1261</v>
      </c>
      <c r="E598" s="18" t="s">
        <v>35</v>
      </c>
      <c r="F598" s="13">
        <f t="shared" si="183"/>
        <v>1</v>
      </c>
      <c r="G598" s="14">
        <v>19000</v>
      </c>
      <c r="H598" s="8" t="s">
        <v>600</v>
      </c>
      <c r="I598" s="14">
        <f t="shared" si="180"/>
        <v>23202.800000000003</v>
      </c>
      <c r="J598" s="14">
        <f t="shared" si="181"/>
        <v>19000</v>
      </c>
      <c r="K598" s="68">
        <f t="shared" si="182"/>
        <v>23202.799999999999</v>
      </c>
      <c r="M598" s="13">
        <v>1</v>
      </c>
    </row>
    <row r="599" spans="1:15" x14ac:dyDescent="0.25">
      <c r="A599" s="65">
        <v>17</v>
      </c>
      <c r="B599" s="17"/>
      <c r="C599" s="17"/>
      <c r="D599" s="24" t="s">
        <v>574</v>
      </c>
      <c r="E599" s="17"/>
      <c r="F599" s="11"/>
      <c r="G599" s="12"/>
      <c r="H599" s="17"/>
      <c r="I599" s="12"/>
      <c r="J599" s="12">
        <f>SUM(J600:J661)</f>
        <v>10617720.579999998</v>
      </c>
      <c r="K599" s="12">
        <f>SUM(K600:K661)</f>
        <v>12966360.189999999</v>
      </c>
      <c r="M599" s="27"/>
      <c r="O599" s="9">
        <f>+J599/240</f>
        <v>44240.502416666663</v>
      </c>
    </row>
    <row r="600" spans="1:15" ht="30" x14ac:dyDescent="0.25">
      <c r="A600" s="67" t="s">
        <v>677</v>
      </c>
      <c r="B600" s="8" t="s">
        <v>531</v>
      </c>
      <c r="C600" s="18" t="s">
        <v>602</v>
      </c>
      <c r="D600" s="25" t="s">
        <v>1770</v>
      </c>
      <c r="E600" s="18" t="s">
        <v>15</v>
      </c>
      <c r="F600" s="13">
        <f t="shared" ref="F600:F658" si="184">TRUNC(M600,2)</f>
        <v>2</v>
      </c>
      <c r="G600" s="14">
        <v>491723.79</v>
      </c>
      <c r="H600" s="8" t="s">
        <v>600</v>
      </c>
      <c r="I600" s="14">
        <f t="shared" ref="I600:I631" si="185">IF(H600=$I$2,G600*(1+BDI_01),(G600*(1+BDI_02)))</f>
        <v>600493.09234800003</v>
      </c>
      <c r="J600" s="14">
        <f t="shared" ref="J600:J661" si="186">TRUNC(G600*F600,2)</f>
        <v>983447.58</v>
      </c>
      <c r="K600" s="68">
        <f t="shared" ref="K600:K661" si="187">TRUNC(I600*F600,2)</f>
        <v>1200986.18</v>
      </c>
      <c r="M600" s="28">
        <v>2</v>
      </c>
    </row>
    <row r="601" spans="1:15" ht="30" x14ac:dyDescent="0.25">
      <c r="A601" s="67" t="s">
        <v>678</v>
      </c>
      <c r="B601" s="8" t="s">
        <v>389</v>
      </c>
      <c r="C601" s="18" t="s">
        <v>602</v>
      </c>
      <c r="D601" s="25" t="s">
        <v>1771</v>
      </c>
      <c r="E601" s="18" t="s">
        <v>15</v>
      </c>
      <c r="F601" s="13">
        <f t="shared" si="184"/>
        <v>4</v>
      </c>
      <c r="G601" s="14">
        <v>4064.82</v>
      </c>
      <c r="H601" s="8" t="s">
        <v>600</v>
      </c>
      <c r="I601" s="14">
        <f t="shared" si="185"/>
        <v>4963.9581840000001</v>
      </c>
      <c r="J601" s="14">
        <f t="shared" si="186"/>
        <v>16259.28</v>
      </c>
      <c r="K601" s="68">
        <f t="shared" si="187"/>
        <v>19855.830000000002</v>
      </c>
      <c r="M601" s="13">
        <v>4</v>
      </c>
    </row>
    <row r="602" spans="1:15" ht="30" x14ac:dyDescent="0.25">
      <c r="A602" s="67" t="s">
        <v>679</v>
      </c>
      <c r="B602" s="8" t="s">
        <v>390</v>
      </c>
      <c r="C602" s="18" t="s">
        <v>602</v>
      </c>
      <c r="D602" s="25" t="s">
        <v>1772</v>
      </c>
      <c r="E602" s="18" t="s">
        <v>15</v>
      </c>
      <c r="F602" s="13">
        <f t="shared" si="184"/>
        <v>2</v>
      </c>
      <c r="G602" s="14">
        <v>12704.79</v>
      </c>
      <c r="H602" s="8" t="s">
        <v>600</v>
      </c>
      <c r="I602" s="14">
        <f t="shared" si="185"/>
        <v>15515.089548000002</v>
      </c>
      <c r="J602" s="14">
        <f t="shared" si="186"/>
        <v>25409.58</v>
      </c>
      <c r="K602" s="68">
        <f t="shared" si="187"/>
        <v>31030.17</v>
      </c>
      <c r="M602" s="13">
        <v>2</v>
      </c>
    </row>
    <row r="603" spans="1:15" ht="30" x14ac:dyDescent="0.25">
      <c r="A603" s="67" t="s">
        <v>682</v>
      </c>
      <c r="B603" s="8" t="s">
        <v>392</v>
      </c>
      <c r="C603" s="18" t="s">
        <v>602</v>
      </c>
      <c r="D603" s="25" t="s">
        <v>1773</v>
      </c>
      <c r="E603" s="18" t="s">
        <v>15</v>
      </c>
      <c r="F603" s="13">
        <f t="shared" si="184"/>
        <v>2</v>
      </c>
      <c r="G603" s="14">
        <v>21193.46</v>
      </c>
      <c r="H603" s="8" t="s">
        <v>600</v>
      </c>
      <c r="I603" s="14">
        <f t="shared" si="185"/>
        <v>25881.453352</v>
      </c>
      <c r="J603" s="14">
        <f t="shared" si="186"/>
        <v>42386.92</v>
      </c>
      <c r="K603" s="68">
        <f t="shared" si="187"/>
        <v>51762.9</v>
      </c>
      <c r="M603" s="13">
        <v>2</v>
      </c>
    </row>
    <row r="604" spans="1:15" ht="30" x14ac:dyDescent="0.25">
      <c r="A604" s="67" t="s">
        <v>680</v>
      </c>
      <c r="B604" s="8" t="s">
        <v>391</v>
      </c>
      <c r="C604" s="18" t="s">
        <v>602</v>
      </c>
      <c r="D604" s="25" t="s">
        <v>1636</v>
      </c>
      <c r="E604" s="18" t="s">
        <v>15</v>
      </c>
      <c r="F604" s="13">
        <f t="shared" si="184"/>
        <v>2</v>
      </c>
      <c r="G604" s="14">
        <v>5729.77</v>
      </c>
      <c r="H604" s="8" t="s">
        <v>600</v>
      </c>
      <c r="I604" s="14">
        <f t="shared" si="185"/>
        <v>6997.1951240000008</v>
      </c>
      <c r="J604" s="14">
        <f t="shared" si="186"/>
        <v>11459.54</v>
      </c>
      <c r="K604" s="68">
        <f t="shared" si="187"/>
        <v>13994.39</v>
      </c>
      <c r="M604" s="13">
        <v>2</v>
      </c>
    </row>
    <row r="605" spans="1:15" ht="30" x14ac:dyDescent="0.25">
      <c r="A605" s="67" t="s">
        <v>683</v>
      </c>
      <c r="B605" s="8" t="s">
        <v>388</v>
      </c>
      <c r="C605" s="18" t="s">
        <v>602</v>
      </c>
      <c r="D605" s="25" t="s">
        <v>1774</v>
      </c>
      <c r="E605" s="18" t="s">
        <v>15</v>
      </c>
      <c r="F605" s="13">
        <f t="shared" si="184"/>
        <v>3</v>
      </c>
      <c r="G605" s="14">
        <v>19400.189999999999</v>
      </c>
      <c r="H605" s="8" t="s">
        <v>600</v>
      </c>
      <c r="I605" s="14">
        <f t="shared" si="185"/>
        <v>23691.512028000001</v>
      </c>
      <c r="J605" s="14">
        <f t="shared" si="186"/>
        <v>58200.57</v>
      </c>
      <c r="K605" s="68">
        <f t="shared" si="187"/>
        <v>71074.53</v>
      </c>
      <c r="M605" s="13">
        <v>3</v>
      </c>
    </row>
    <row r="606" spans="1:15" x14ac:dyDescent="0.25">
      <c r="A606" s="67" t="s">
        <v>681</v>
      </c>
      <c r="B606" s="8" t="s">
        <v>606</v>
      </c>
      <c r="C606" s="8" t="s">
        <v>606</v>
      </c>
      <c r="D606" s="25" t="s">
        <v>610</v>
      </c>
      <c r="E606" s="18" t="s">
        <v>15</v>
      </c>
      <c r="F606" s="13">
        <f t="shared" si="184"/>
        <v>1</v>
      </c>
      <c r="G606" s="14">
        <v>7573.0199999999995</v>
      </c>
      <c r="H606" s="8" t="s">
        <v>600</v>
      </c>
      <c r="I606" s="14">
        <f t="shared" si="185"/>
        <v>9248.1720239999995</v>
      </c>
      <c r="J606" s="172">
        <f t="shared" si="186"/>
        <v>7573.02</v>
      </c>
      <c r="K606" s="68">
        <f t="shared" si="187"/>
        <v>9248.17</v>
      </c>
      <c r="M606" s="13">
        <v>1</v>
      </c>
    </row>
    <row r="607" spans="1:15" x14ac:dyDescent="0.25">
      <c r="A607" s="67" t="s">
        <v>684</v>
      </c>
      <c r="B607" s="8" t="s">
        <v>606</v>
      </c>
      <c r="C607" s="8" t="s">
        <v>606</v>
      </c>
      <c r="D607" s="25" t="s">
        <v>611</v>
      </c>
      <c r="E607" s="18" t="s">
        <v>15</v>
      </c>
      <c r="F607" s="13">
        <f t="shared" si="184"/>
        <v>1</v>
      </c>
      <c r="G607" s="14">
        <v>16640</v>
      </c>
      <c r="H607" s="8" t="s">
        <v>600</v>
      </c>
      <c r="I607" s="14">
        <f t="shared" si="185"/>
        <v>20320.768</v>
      </c>
      <c r="J607" s="172">
        <f t="shared" si="186"/>
        <v>16640</v>
      </c>
      <c r="K607" s="68">
        <f t="shared" si="187"/>
        <v>20320.759999999998</v>
      </c>
      <c r="M607" s="13">
        <v>1</v>
      </c>
    </row>
    <row r="608" spans="1:15" ht="30" x14ac:dyDescent="0.25">
      <c r="A608" s="67" t="s">
        <v>685</v>
      </c>
      <c r="B608" s="8" t="s">
        <v>606</v>
      </c>
      <c r="C608" s="18" t="s">
        <v>606</v>
      </c>
      <c r="D608" s="25" t="s">
        <v>612</v>
      </c>
      <c r="E608" s="18" t="s">
        <v>15</v>
      </c>
      <c r="F608" s="13">
        <f t="shared" si="184"/>
        <v>1</v>
      </c>
      <c r="G608" s="14">
        <v>54997.644</v>
      </c>
      <c r="H608" s="8" t="s">
        <v>600</v>
      </c>
      <c r="I608" s="14">
        <f t="shared" si="185"/>
        <v>67163.122852800007</v>
      </c>
      <c r="J608" s="172">
        <f t="shared" si="186"/>
        <v>54997.64</v>
      </c>
      <c r="K608" s="68">
        <f t="shared" si="187"/>
        <v>67163.12</v>
      </c>
      <c r="M608" s="13">
        <v>1</v>
      </c>
    </row>
    <row r="609" spans="1:13" ht="30" x14ac:dyDescent="0.25">
      <c r="A609" s="67" t="s">
        <v>127</v>
      </c>
      <c r="B609" s="8" t="s">
        <v>606</v>
      </c>
      <c r="C609" s="18" t="s">
        <v>606</v>
      </c>
      <c r="D609" s="25" t="s">
        <v>613</v>
      </c>
      <c r="E609" s="18" t="s">
        <v>15</v>
      </c>
      <c r="F609" s="13">
        <f t="shared" si="184"/>
        <v>1</v>
      </c>
      <c r="G609" s="14">
        <v>57138.822000000007</v>
      </c>
      <c r="H609" s="8" t="s">
        <v>600</v>
      </c>
      <c r="I609" s="14">
        <f t="shared" si="185"/>
        <v>69777.929426400005</v>
      </c>
      <c r="J609" s="172">
        <f t="shared" si="186"/>
        <v>57138.82</v>
      </c>
      <c r="K609" s="68">
        <f t="shared" si="187"/>
        <v>69777.919999999998</v>
      </c>
      <c r="M609" s="13">
        <v>1</v>
      </c>
    </row>
    <row r="610" spans="1:13" ht="30" x14ac:dyDescent="0.25">
      <c r="A610" s="67" t="s">
        <v>686</v>
      </c>
      <c r="B610" s="8" t="s">
        <v>606</v>
      </c>
      <c r="C610" s="18" t="s">
        <v>606</v>
      </c>
      <c r="D610" s="25" t="s">
        <v>614</v>
      </c>
      <c r="E610" s="18" t="s">
        <v>15</v>
      </c>
      <c r="F610" s="13">
        <f t="shared" si="184"/>
        <v>2</v>
      </c>
      <c r="G610" s="14">
        <v>65963.520999999993</v>
      </c>
      <c r="H610" s="8" t="s">
        <v>600</v>
      </c>
      <c r="I610" s="14">
        <f t="shared" si="185"/>
        <v>80554.651845200002</v>
      </c>
      <c r="J610" s="172">
        <f t="shared" si="186"/>
        <v>131927.04000000001</v>
      </c>
      <c r="K610" s="68">
        <f t="shared" si="187"/>
        <v>161109.29999999999</v>
      </c>
      <c r="M610" s="13">
        <v>2</v>
      </c>
    </row>
    <row r="611" spans="1:13" x14ac:dyDescent="0.25">
      <c r="A611" s="67" t="s">
        <v>129</v>
      </c>
      <c r="B611" s="8" t="s">
        <v>606</v>
      </c>
      <c r="C611" s="18" t="s">
        <v>606</v>
      </c>
      <c r="D611" s="25" t="s">
        <v>615</v>
      </c>
      <c r="E611" s="18" t="s">
        <v>15</v>
      </c>
      <c r="F611" s="13">
        <f t="shared" si="184"/>
        <v>2</v>
      </c>
      <c r="G611" s="14">
        <v>14881.164999999999</v>
      </c>
      <c r="H611" s="8" t="s">
        <v>600</v>
      </c>
      <c r="I611" s="14">
        <f t="shared" si="185"/>
        <v>18172.878698</v>
      </c>
      <c r="J611" s="172">
        <f t="shared" si="186"/>
        <v>29762.33</v>
      </c>
      <c r="K611" s="68">
        <f t="shared" si="187"/>
        <v>36345.75</v>
      </c>
      <c r="M611" s="13">
        <v>2</v>
      </c>
    </row>
    <row r="612" spans="1:13" x14ac:dyDescent="0.25">
      <c r="A612" s="67" t="s">
        <v>687</v>
      </c>
      <c r="B612" s="8" t="s">
        <v>606</v>
      </c>
      <c r="C612" s="18" t="s">
        <v>606</v>
      </c>
      <c r="D612" s="25" t="s">
        <v>616</v>
      </c>
      <c r="E612" s="18" t="s">
        <v>15</v>
      </c>
      <c r="F612" s="13">
        <f t="shared" si="184"/>
        <v>1</v>
      </c>
      <c r="G612" s="14">
        <v>46463.521000000001</v>
      </c>
      <c r="H612" s="8" t="s">
        <v>600</v>
      </c>
      <c r="I612" s="14">
        <f t="shared" si="185"/>
        <v>56741.2518452</v>
      </c>
      <c r="J612" s="172">
        <f t="shared" si="186"/>
        <v>46463.519999999997</v>
      </c>
      <c r="K612" s="68">
        <f t="shared" si="187"/>
        <v>56741.25</v>
      </c>
      <c r="M612" s="13">
        <v>1</v>
      </c>
    </row>
    <row r="613" spans="1:13" ht="30" x14ac:dyDescent="0.25">
      <c r="A613" s="67" t="s">
        <v>688</v>
      </c>
      <c r="B613" s="8" t="s">
        <v>606</v>
      </c>
      <c r="C613" s="18" t="s">
        <v>606</v>
      </c>
      <c r="D613" s="25" t="s">
        <v>617</v>
      </c>
      <c r="E613" s="18" t="s">
        <v>15</v>
      </c>
      <c r="F613" s="13">
        <f t="shared" si="184"/>
        <v>1</v>
      </c>
      <c r="G613" s="14">
        <v>67569.411000000007</v>
      </c>
      <c r="H613" s="8" t="s">
        <v>600</v>
      </c>
      <c r="I613" s="14">
        <f t="shared" si="185"/>
        <v>82515.764713200013</v>
      </c>
      <c r="J613" s="172">
        <f t="shared" si="186"/>
        <v>67569.41</v>
      </c>
      <c r="K613" s="68">
        <f t="shared" si="187"/>
        <v>82515.759999999995</v>
      </c>
      <c r="M613" s="13">
        <v>1</v>
      </c>
    </row>
    <row r="614" spans="1:13" ht="30" x14ac:dyDescent="0.25">
      <c r="A614" s="67" t="s">
        <v>689</v>
      </c>
      <c r="B614" s="8" t="s">
        <v>606</v>
      </c>
      <c r="C614" s="18" t="s">
        <v>606</v>
      </c>
      <c r="D614" s="25" t="s">
        <v>618</v>
      </c>
      <c r="E614" s="18" t="s">
        <v>15</v>
      </c>
      <c r="F614" s="13">
        <f t="shared" si="184"/>
        <v>1</v>
      </c>
      <c r="G614" s="14">
        <v>112610.57600000002</v>
      </c>
      <c r="H614" s="8" t="s">
        <v>600</v>
      </c>
      <c r="I614" s="14">
        <f t="shared" si="185"/>
        <v>137520.03541120002</v>
      </c>
      <c r="J614" s="172">
        <f t="shared" si="186"/>
        <v>112610.57</v>
      </c>
      <c r="K614" s="68">
        <f t="shared" si="187"/>
        <v>137520.03</v>
      </c>
      <c r="M614" s="13">
        <v>1</v>
      </c>
    </row>
    <row r="615" spans="1:13" x14ac:dyDescent="0.25">
      <c r="A615" s="67" t="s">
        <v>690</v>
      </c>
      <c r="B615" s="8" t="s">
        <v>606</v>
      </c>
      <c r="C615" s="18" t="s">
        <v>606</v>
      </c>
      <c r="D615" s="25" t="s">
        <v>619</v>
      </c>
      <c r="E615" s="18" t="s">
        <v>15</v>
      </c>
      <c r="F615" s="13">
        <f t="shared" si="184"/>
        <v>1</v>
      </c>
      <c r="G615" s="14">
        <v>98325.876999999993</v>
      </c>
      <c r="H615" s="8" t="s">
        <v>600</v>
      </c>
      <c r="I615" s="14">
        <f t="shared" si="185"/>
        <v>120075.5609924</v>
      </c>
      <c r="J615" s="172">
        <f t="shared" si="186"/>
        <v>98325.87</v>
      </c>
      <c r="K615" s="68">
        <f t="shared" si="187"/>
        <v>120075.56</v>
      </c>
      <c r="M615" s="13">
        <v>1</v>
      </c>
    </row>
    <row r="616" spans="1:13" x14ac:dyDescent="0.25">
      <c r="A616" s="67" t="s">
        <v>691</v>
      </c>
      <c r="B616" s="8" t="s">
        <v>606</v>
      </c>
      <c r="C616" s="18" t="s">
        <v>606</v>
      </c>
      <c r="D616" s="25" t="s">
        <v>620</v>
      </c>
      <c r="E616" s="18" t="s">
        <v>15</v>
      </c>
      <c r="F616" s="13">
        <f t="shared" si="184"/>
        <v>1</v>
      </c>
      <c r="G616" s="14">
        <v>183988.23300000001</v>
      </c>
      <c r="H616" s="8" t="s">
        <v>600</v>
      </c>
      <c r="I616" s="14">
        <f t="shared" si="185"/>
        <v>224686.43013960001</v>
      </c>
      <c r="J616" s="172">
        <f t="shared" si="186"/>
        <v>183988.23</v>
      </c>
      <c r="K616" s="68">
        <f t="shared" si="187"/>
        <v>224686.43</v>
      </c>
      <c r="M616" s="13">
        <v>1</v>
      </c>
    </row>
    <row r="617" spans="1:13" x14ac:dyDescent="0.25">
      <c r="A617" s="67" t="s">
        <v>692</v>
      </c>
      <c r="B617" s="8" t="s">
        <v>606</v>
      </c>
      <c r="C617" s="18" t="s">
        <v>606</v>
      </c>
      <c r="D617" s="25" t="s">
        <v>621</v>
      </c>
      <c r="E617" s="18" t="s">
        <v>15</v>
      </c>
      <c r="F617" s="13">
        <f t="shared" si="184"/>
        <v>2</v>
      </c>
      <c r="G617" s="14">
        <v>131850.576</v>
      </c>
      <c r="H617" s="8" t="s">
        <v>600</v>
      </c>
      <c r="I617" s="14">
        <f t="shared" si="185"/>
        <v>161015.9234112</v>
      </c>
      <c r="J617" s="172">
        <f t="shared" si="186"/>
        <v>263701.15000000002</v>
      </c>
      <c r="K617" s="68">
        <f t="shared" si="187"/>
        <v>322031.84000000003</v>
      </c>
      <c r="M617" s="13">
        <v>2</v>
      </c>
    </row>
    <row r="618" spans="1:13" x14ac:dyDescent="0.25">
      <c r="A618" s="67" t="s">
        <v>693</v>
      </c>
      <c r="B618" s="8" t="s">
        <v>606</v>
      </c>
      <c r="C618" s="18" t="s">
        <v>606</v>
      </c>
      <c r="D618" s="25" t="s">
        <v>622</v>
      </c>
      <c r="E618" s="18" t="s">
        <v>15</v>
      </c>
      <c r="F618" s="13">
        <f t="shared" si="184"/>
        <v>1</v>
      </c>
      <c r="G618" s="14">
        <v>68502.343000000008</v>
      </c>
      <c r="H618" s="8" t="s">
        <v>600</v>
      </c>
      <c r="I618" s="14">
        <f t="shared" si="185"/>
        <v>83655.061271600018</v>
      </c>
      <c r="J618" s="172">
        <f t="shared" si="186"/>
        <v>68502.34</v>
      </c>
      <c r="K618" s="68">
        <f t="shared" si="187"/>
        <v>83655.06</v>
      </c>
      <c r="M618" s="13">
        <v>1</v>
      </c>
    </row>
    <row r="619" spans="1:13" x14ac:dyDescent="0.25">
      <c r="A619" s="67" t="s">
        <v>130</v>
      </c>
      <c r="B619" s="8" t="s">
        <v>606</v>
      </c>
      <c r="C619" s="18" t="s">
        <v>606</v>
      </c>
      <c r="D619" s="25" t="s">
        <v>623</v>
      </c>
      <c r="E619" s="18" t="s">
        <v>15</v>
      </c>
      <c r="F619" s="13">
        <f t="shared" si="184"/>
        <v>2</v>
      </c>
      <c r="G619" s="14">
        <v>75522.343000000008</v>
      </c>
      <c r="H619" s="8" t="s">
        <v>600</v>
      </c>
      <c r="I619" s="14">
        <f t="shared" si="185"/>
        <v>92227.885271600011</v>
      </c>
      <c r="J619" s="172">
        <f t="shared" si="186"/>
        <v>151044.68</v>
      </c>
      <c r="K619" s="68">
        <f t="shared" si="187"/>
        <v>184455.77</v>
      </c>
      <c r="M619" s="13">
        <v>2</v>
      </c>
    </row>
    <row r="620" spans="1:13" x14ac:dyDescent="0.25">
      <c r="A620" s="67" t="s">
        <v>694</v>
      </c>
      <c r="B620" s="8" t="s">
        <v>606</v>
      </c>
      <c r="C620" s="18" t="s">
        <v>606</v>
      </c>
      <c r="D620" s="25" t="s">
        <v>624</v>
      </c>
      <c r="E620" s="18" t="s">
        <v>15</v>
      </c>
      <c r="F620" s="13">
        <f t="shared" si="184"/>
        <v>3</v>
      </c>
      <c r="G620" s="14">
        <v>7053.6570000000011</v>
      </c>
      <c r="H620" s="8" t="s">
        <v>600</v>
      </c>
      <c r="I620" s="14">
        <f t="shared" si="185"/>
        <v>8613.9259284000018</v>
      </c>
      <c r="J620" s="172">
        <f t="shared" si="186"/>
        <v>21160.97</v>
      </c>
      <c r="K620" s="68">
        <f t="shared" si="187"/>
        <v>25841.77</v>
      </c>
      <c r="M620" s="13">
        <v>3</v>
      </c>
    </row>
    <row r="621" spans="1:13" x14ac:dyDescent="0.25">
      <c r="A621" s="67" t="s">
        <v>695</v>
      </c>
      <c r="B621" s="8" t="s">
        <v>606</v>
      </c>
      <c r="C621" s="18" t="s">
        <v>606</v>
      </c>
      <c r="D621" s="25" t="s">
        <v>625</v>
      </c>
      <c r="E621" s="18" t="s">
        <v>15</v>
      </c>
      <c r="F621" s="13">
        <f t="shared" si="184"/>
        <v>1</v>
      </c>
      <c r="G621" s="14">
        <v>7536.36</v>
      </c>
      <c r="H621" s="8" t="s">
        <v>600</v>
      </c>
      <c r="I621" s="14">
        <f t="shared" si="185"/>
        <v>9203.4028319999998</v>
      </c>
      <c r="J621" s="172">
        <f t="shared" si="186"/>
        <v>7536.36</v>
      </c>
      <c r="K621" s="68">
        <f t="shared" si="187"/>
        <v>9203.4</v>
      </c>
      <c r="M621" s="13">
        <v>1</v>
      </c>
    </row>
    <row r="622" spans="1:13" x14ac:dyDescent="0.25">
      <c r="A622" s="67" t="s">
        <v>696</v>
      </c>
      <c r="B622" s="8" t="s">
        <v>606</v>
      </c>
      <c r="C622" s="18" t="s">
        <v>606</v>
      </c>
      <c r="D622" s="25" t="s">
        <v>626</v>
      </c>
      <c r="E622" s="18" t="s">
        <v>15</v>
      </c>
      <c r="F622" s="13">
        <f t="shared" si="184"/>
        <v>2</v>
      </c>
      <c r="G622" s="14">
        <v>10594.428000000002</v>
      </c>
      <c r="H622" s="8" t="s">
        <v>600</v>
      </c>
      <c r="I622" s="14">
        <f t="shared" si="185"/>
        <v>12937.915473600002</v>
      </c>
      <c r="J622" s="172">
        <f t="shared" si="186"/>
        <v>21188.85</v>
      </c>
      <c r="K622" s="68">
        <f t="shared" si="187"/>
        <v>25875.83</v>
      </c>
      <c r="M622" s="13">
        <v>2</v>
      </c>
    </row>
    <row r="623" spans="1:13" x14ac:dyDescent="0.25">
      <c r="A623" s="67" t="s">
        <v>697</v>
      </c>
      <c r="B623" s="8" t="s">
        <v>606</v>
      </c>
      <c r="C623" s="18" t="s">
        <v>606</v>
      </c>
      <c r="D623" s="25" t="s">
        <v>627</v>
      </c>
      <c r="E623" s="18" t="s">
        <v>15</v>
      </c>
      <c r="F623" s="13">
        <f t="shared" si="184"/>
        <v>43</v>
      </c>
      <c r="G623" s="14">
        <v>5729.1</v>
      </c>
      <c r="H623" s="8" t="s">
        <v>600</v>
      </c>
      <c r="I623" s="14">
        <f t="shared" si="185"/>
        <v>6996.3769200000006</v>
      </c>
      <c r="J623" s="172">
        <f t="shared" si="186"/>
        <v>246351.3</v>
      </c>
      <c r="K623" s="68">
        <f t="shared" si="187"/>
        <v>300844.2</v>
      </c>
      <c r="M623" s="13">
        <v>43</v>
      </c>
    </row>
    <row r="624" spans="1:13" x14ac:dyDescent="0.25">
      <c r="A624" s="67" t="s">
        <v>698</v>
      </c>
      <c r="B624" s="8" t="s">
        <v>606</v>
      </c>
      <c r="C624" s="18" t="s">
        <v>606</v>
      </c>
      <c r="D624" s="25" t="s">
        <v>628</v>
      </c>
      <c r="E624" s="18" t="s">
        <v>15</v>
      </c>
      <c r="F624" s="13">
        <f t="shared" si="184"/>
        <v>37</v>
      </c>
      <c r="G624" s="14">
        <v>6298.7859999999991</v>
      </c>
      <c r="H624" s="8" t="s">
        <v>600</v>
      </c>
      <c r="I624" s="14">
        <f t="shared" si="185"/>
        <v>7692.0774631999993</v>
      </c>
      <c r="J624" s="172">
        <f t="shared" si="186"/>
        <v>233055.08</v>
      </c>
      <c r="K624" s="68">
        <f t="shared" si="187"/>
        <v>284606.86</v>
      </c>
      <c r="M624" s="13">
        <v>37</v>
      </c>
    </row>
    <row r="625" spans="1:13" x14ac:dyDescent="0.25">
      <c r="A625" s="67" t="s">
        <v>699</v>
      </c>
      <c r="B625" s="8" t="s">
        <v>606</v>
      </c>
      <c r="C625" s="18" t="s">
        <v>606</v>
      </c>
      <c r="D625" s="25" t="s">
        <v>629</v>
      </c>
      <c r="E625" s="18" t="s">
        <v>15</v>
      </c>
      <c r="F625" s="13">
        <f t="shared" si="184"/>
        <v>6</v>
      </c>
      <c r="G625" s="14">
        <v>6499.9739999999993</v>
      </c>
      <c r="H625" s="8" t="s">
        <v>600</v>
      </c>
      <c r="I625" s="14">
        <f t="shared" si="185"/>
        <v>7937.7682487999991</v>
      </c>
      <c r="J625" s="172">
        <f t="shared" si="186"/>
        <v>38999.839999999997</v>
      </c>
      <c r="K625" s="68">
        <f t="shared" si="187"/>
        <v>47626.6</v>
      </c>
      <c r="M625" s="13">
        <v>6</v>
      </c>
    </row>
    <row r="626" spans="1:13" x14ac:dyDescent="0.25">
      <c r="A626" s="67" t="s">
        <v>700</v>
      </c>
      <c r="B626" s="8" t="s">
        <v>606</v>
      </c>
      <c r="C626" s="18" t="s">
        <v>606</v>
      </c>
      <c r="D626" s="25" t="s">
        <v>630</v>
      </c>
      <c r="E626" s="18" t="s">
        <v>15</v>
      </c>
      <c r="F626" s="13">
        <f t="shared" si="184"/>
        <v>1</v>
      </c>
      <c r="G626" s="14">
        <v>8108.36</v>
      </c>
      <c r="H626" s="8" t="s">
        <v>600</v>
      </c>
      <c r="I626" s="14">
        <f t="shared" si="185"/>
        <v>9901.9292320000004</v>
      </c>
      <c r="J626" s="172">
        <f t="shared" si="186"/>
        <v>8108.36</v>
      </c>
      <c r="K626" s="68">
        <f t="shared" si="187"/>
        <v>9901.92</v>
      </c>
      <c r="M626" s="13">
        <v>1</v>
      </c>
    </row>
    <row r="627" spans="1:13" x14ac:dyDescent="0.25">
      <c r="A627" s="67" t="s">
        <v>701</v>
      </c>
      <c r="B627" s="8" t="s">
        <v>606</v>
      </c>
      <c r="C627" s="18" t="s">
        <v>606</v>
      </c>
      <c r="D627" s="25" t="s">
        <v>631</v>
      </c>
      <c r="E627" s="18" t="s">
        <v>15</v>
      </c>
      <c r="F627" s="13">
        <f t="shared" si="184"/>
        <v>1</v>
      </c>
      <c r="G627" s="14">
        <v>8545.16</v>
      </c>
      <c r="H627" s="8" t="s">
        <v>600</v>
      </c>
      <c r="I627" s="14">
        <f t="shared" si="185"/>
        <v>10435.349392</v>
      </c>
      <c r="J627" s="172">
        <f t="shared" si="186"/>
        <v>8545.16</v>
      </c>
      <c r="K627" s="68">
        <f t="shared" si="187"/>
        <v>10435.34</v>
      </c>
      <c r="M627" s="13">
        <v>1</v>
      </c>
    </row>
    <row r="628" spans="1:13" x14ac:dyDescent="0.25">
      <c r="A628" s="67" t="s">
        <v>702</v>
      </c>
      <c r="B628" s="8" t="s">
        <v>606</v>
      </c>
      <c r="C628" s="18" t="s">
        <v>606</v>
      </c>
      <c r="D628" s="25" t="s">
        <v>632</v>
      </c>
      <c r="E628" s="18" t="s">
        <v>15</v>
      </c>
      <c r="F628" s="13">
        <f t="shared" si="184"/>
        <v>1</v>
      </c>
      <c r="G628" s="14">
        <v>8885.24</v>
      </c>
      <c r="H628" s="8" t="s">
        <v>600</v>
      </c>
      <c r="I628" s="14">
        <f t="shared" si="185"/>
        <v>10850.655088</v>
      </c>
      <c r="J628" s="172">
        <f t="shared" si="186"/>
        <v>8885.24</v>
      </c>
      <c r="K628" s="68">
        <f t="shared" si="187"/>
        <v>10850.65</v>
      </c>
      <c r="M628" s="13">
        <v>1</v>
      </c>
    </row>
    <row r="629" spans="1:13" x14ac:dyDescent="0.25">
      <c r="A629" s="67" t="s">
        <v>703</v>
      </c>
      <c r="B629" s="8" t="s">
        <v>606</v>
      </c>
      <c r="C629" s="18" t="s">
        <v>606</v>
      </c>
      <c r="D629" s="25" t="s">
        <v>633</v>
      </c>
      <c r="E629" s="18" t="s">
        <v>15</v>
      </c>
      <c r="F629" s="13">
        <f t="shared" si="184"/>
        <v>1</v>
      </c>
      <c r="G629" s="14">
        <v>11490.960000000001</v>
      </c>
      <c r="H629" s="8" t="s">
        <v>600</v>
      </c>
      <c r="I629" s="14">
        <f t="shared" si="185"/>
        <v>14032.760352000001</v>
      </c>
      <c r="J629" s="172">
        <f t="shared" si="186"/>
        <v>11490.96</v>
      </c>
      <c r="K629" s="68">
        <f t="shared" si="187"/>
        <v>14032.76</v>
      </c>
      <c r="M629" s="13">
        <v>1</v>
      </c>
    </row>
    <row r="630" spans="1:13" x14ac:dyDescent="0.25">
      <c r="A630" s="67" t="s">
        <v>704</v>
      </c>
      <c r="B630" s="8" t="s">
        <v>606</v>
      </c>
      <c r="C630" s="18" t="s">
        <v>606</v>
      </c>
      <c r="D630" s="25" t="s">
        <v>634</v>
      </c>
      <c r="E630" s="18" t="s">
        <v>15</v>
      </c>
      <c r="F630" s="13">
        <f t="shared" si="184"/>
        <v>1</v>
      </c>
      <c r="G630" s="14">
        <v>5561.4000000000005</v>
      </c>
      <c r="H630" s="8" t="s">
        <v>600</v>
      </c>
      <c r="I630" s="14">
        <f t="shared" si="185"/>
        <v>6791.5816800000011</v>
      </c>
      <c r="J630" s="172">
        <f t="shared" si="186"/>
        <v>5561.4</v>
      </c>
      <c r="K630" s="68">
        <f t="shared" si="187"/>
        <v>6791.58</v>
      </c>
      <c r="M630" s="13">
        <v>1</v>
      </c>
    </row>
    <row r="631" spans="1:13" x14ac:dyDescent="0.25">
      <c r="A631" s="67" t="s">
        <v>705</v>
      </c>
      <c r="B631" s="8" t="s">
        <v>606</v>
      </c>
      <c r="C631" s="18" t="s">
        <v>606</v>
      </c>
      <c r="D631" s="25" t="s">
        <v>635</v>
      </c>
      <c r="E631" s="18" t="s">
        <v>15</v>
      </c>
      <c r="F631" s="13">
        <f t="shared" si="184"/>
        <v>1</v>
      </c>
      <c r="G631" s="14">
        <v>3666</v>
      </c>
      <c r="H631" s="8" t="s">
        <v>600</v>
      </c>
      <c r="I631" s="14">
        <f t="shared" si="185"/>
        <v>4476.9192000000003</v>
      </c>
      <c r="J631" s="172">
        <f t="shared" si="186"/>
        <v>3666</v>
      </c>
      <c r="K631" s="68">
        <f t="shared" si="187"/>
        <v>4476.91</v>
      </c>
      <c r="M631" s="13">
        <v>1</v>
      </c>
    </row>
    <row r="632" spans="1:13" x14ac:dyDescent="0.25">
      <c r="A632" s="67" t="s">
        <v>706</v>
      </c>
      <c r="B632" s="8" t="s">
        <v>606</v>
      </c>
      <c r="C632" s="18" t="s">
        <v>606</v>
      </c>
      <c r="D632" s="25" t="s">
        <v>636</v>
      </c>
      <c r="E632" s="18" t="s">
        <v>15</v>
      </c>
      <c r="F632" s="13">
        <f t="shared" si="184"/>
        <v>1</v>
      </c>
      <c r="G632" s="14">
        <v>4001.4</v>
      </c>
      <c r="H632" s="8" t="s">
        <v>600</v>
      </c>
      <c r="I632" s="14">
        <f t="shared" ref="I632:I658" si="188">IF(H632=$I$2,G632*(1+BDI_01),(G632*(1+BDI_02)))</f>
        <v>4886.5096800000001</v>
      </c>
      <c r="J632" s="172">
        <f t="shared" si="186"/>
        <v>4001.4</v>
      </c>
      <c r="K632" s="68">
        <f t="shared" si="187"/>
        <v>4886.5</v>
      </c>
      <c r="M632" s="13">
        <v>1</v>
      </c>
    </row>
    <row r="633" spans="1:13" x14ac:dyDescent="0.25">
      <c r="A633" s="67" t="s">
        <v>707</v>
      </c>
      <c r="B633" s="8" t="s">
        <v>606</v>
      </c>
      <c r="C633" s="18" t="s">
        <v>606</v>
      </c>
      <c r="D633" s="25" t="s">
        <v>637</v>
      </c>
      <c r="E633" s="18" t="s">
        <v>15</v>
      </c>
      <c r="F633" s="13">
        <f t="shared" si="184"/>
        <v>1</v>
      </c>
      <c r="G633" s="14">
        <v>3729.96</v>
      </c>
      <c r="H633" s="8" t="s">
        <v>600</v>
      </c>
      <c r="I633" s="14">
        <f t="shared" si="188"/>
        <v>4555.0271520000006</v>
      </c>
      <c r="J633" s="172">
        <f t="shared" si="186"/>
        <v>3729.96</v>
      </c>
      <c r="K633" s="68">
        <f t="shared" si="187"/>
        <v>4555.0200000000004</v>
      </c>
      <c r="M633" s="13">
        <v>1</v>
      </c>
    </row>
    <row r="634" spans="1:13" x14ac:dyDescent="0.25">
      <c r="A634" s="67" t="s">
        <v>708</v>
      </c>
      <c r="B634" s="8" t="s">
        <v>606</v>
      </c>
      <c r="C634" s="18" t="s">
        <v>606</v>
      </c>
      <c r="D634" s="25" t="s">
        <v>636</v>
      </c>
      <c r="E634" s="18" t="s">
        <v>15</v>
      </c>
      <c r="F634" s="13">
        <f t="shared" si="184"/>
        <v>1</v>
      </c>
      <c r="G634" s="14">
        <v>4001.4</v>
      </c>
      <c r="H634" s="8" t="s">
        <v>600</v>
      </c>
      <c r="I634" s="14">
        <f t="shared" si="188"/>
        <v>4886.5096800000001</v>
      </c>
      <c r="J634" s="172">
        <f t="shared" si="186"/>
        <v>4001.4</v>
      </c>
      <c r="K634" s="68">
        <f t="shared" si="187"/>
        <v>4886.5</v>
      </c>
      <c r="M634" s="13">
        <v>1</v>
      </c>
    </row>
    <row r="635" spans="1:13" x14ac:dyDescent="0.25">
      <c r="A635" s="67" t="s">
        <v>709</v>
      </c>
      <c r="B635" s="8" t="s">
        <v>606</v>
      </c>
      <c r="C635" s="18" t="s">
        <v>606</v>
      </c>
      <c r="D635" s="25" t="s">
        <v>638</v>
      </c>
      <c r="E635" s="18" t="s">
        <v>15</v>
      </c>
      <c r="F635" s="13">
        <f t="shared" si="184"/>
        <v>1</v>
      </c>
      <c r="G635" s="14">
        <v>11826.1</v>
      </c>
      <c r="H635" s="8" t="s">
        <v>600</v>
      </c>
      <c r="I635" s="14">
        <f t="shared" si="188"/>
        <v>14442.03332</v>
      </c>
      <c r="J635" s="172">
        <f t="shared" si="186"/>
        <v>11826.1</v>
      </c>
      <c r="K635" s="68">
        <f t="shared" si="187"/>
        <v>14442.03</v>
      </c>
      <c r="M635" s="13">
        <v>1</v>
      </c>
    </row>
    <row r="636" spans="1:13" x14ac:dyDescent="0.25">
      <c r="A636" s="67" t="s">
        <v>710</v>
      </c>
      <c r="B636" s="8" t="s">
        <v>606</v>
      </c>
      <c r="C636" s="18" t="s">
        <v>606</v>
      </c>
      <c r="D636" s="25" t="s">
        <v>639</v>
      </c>
      <c r="E636" s="18" t="s">
        <v>15</v>
      </c>
      <c r="F636" s="13">
        <f t="shared" si="184"/>
        <v>1</v>
      </c>
      <c r="G636" s="14">
        <v>15679.300000000001</v>
      </c>
      <c r="H636" s="8" t="s">
        <v>600</v>
      </c>
      <c r="I636" s="14">
        <f t="shared" si="188"/>
        <v>19147.561160000001</v>
      </c>
      <c r="J636" s="172">
        <f t="shared" si="186"/>
        <v>15679.3</v>
      </c>
      <c r="K636" s="68">
        <f t="shared" si="187"/>
        <v>19147.560000000001</v>
      </c>
      <c r="M636" s="13">
        <v>1</v>
      </c>
    </row>
    <row r="637" spans="1:13" x14ac:dyDescent="0.25">
      <c r="A637" s="67" t="s">
        <v>711</v>
      </c>
      <c r="B637" s="8" t="s">
        <v>606</v>
      </c>
      <c r="C637" s="18" t="s">
        <v>606</v>
      </c>
      <c r="D637" s="25" t="s">
        <v>640</v>
      </c>
      <c r="E637" s="18" t="s">
        <v>15</v>
      </c>
      <c r="F637" s="13">
        <f t="shared" si="184"/>
        <v>1</v>
      </c>
      <c r="G637" s="14">
        <v>8005.66</v>
      </c>
      <c r="H637" s="8" t="s">
        <v>600</v>
      </c>
      <c r="I637" s="14">
        <f t="shared" si="188"/>
        <v>9776.5119919999997</v>
      </c>
      <c r="J637" s="172">
        <f t="shared" si="186"/>
        <v>8005.66</v>
      </c>
      <c r="K637" s="68">
        <f t="shared" si="187"/>
        <v>9776.51</v>
      </c>
      <c r="M637" s="13">
        <v>1</v>
      </c>
    </row>
    <row r="638" spans="1:13" x14ac:dyDescent="0.25">
      <c r="A638" s="67" t="s">
        <v>712</v>
      </c>
      <c r="B638" s="8" t="s">
        <v>606</v>
      </c>
      <c r="C638" s="18" t="s">
        <v>606</v>
      </c>
      <c r="D638" s="25" t="s">
        <v>641</v>
      </c>
      <c r="E638" s="18" t="s">
        <v>15</v>
      </c>
      <c r="F638" s="13">
        <f t="shared" si="184"/>
        <v>1</v>
      </c>
      <c r="G638" s="14">
        <v>8949.4600000000009</v>
      </c>
      <c r="H638" s="8" t="s">
        <v>600</v>
      </c>
      <c r="I638" s="14">
        <f t="shared" si="188"/>
        <v>10929.080552000001</v>
      </c>
      <c r="J638" s="172">
        <f t="shared" si="186"/>
        <v>8949.4599999999991</v>
      </c>
      <c r="K638" s="68">
        <f t="shared" si="187"/>
        <v>10929.08</v>
      </c>
      <c r="M638" s="13">
        <v>1</v>
      </c>
    </row>
    <row r="639" spans="1:13" x14ac:dyDescent="0.25">
      <c r="A639" s="67" t="s">
        <v>134</v>
      </c>
      <c r="B639" s="8" t="s">
        <v>606</v>
      </c>
      <c r="C639" s="18" t="s">
        <v>606</v>
      </c>
      <c r="D639" s="25" t="s">
        <v>642</v>
      </c>
      <c r="E639" s="18" t="s">
        <v>15</v>
      </c>
      <c r="F639" s="13">
        <f t="shared" si="184"/>
        <v>1</v>
      </c>
      <c r="G639" s="14">
        <v>9303.58</v>
      </c>
      <c r="H639" s="8" t="s">
        <v>600</v>
      </c>
      <c r="I639" s="14">
        <f t="shared" si="188"/>
        <v>11361.531896</v>
      </c>
      <c r="J639" s="172">
        <f t="shared" si="186"/>
        <v>9303.58</v>
      </c>
      <c r="K639" s="68">
        <f t="shared" si="187"/>
        <v>11361.53</v>
      </c>
      <c r="M639" s="13">
        <v>1</v>
      </c>
    </row>
    <row r="640" spans="1:13" x14ac:dyDescent="0.25">
      <c r="A640" s="67" t="s">
        <v>713</v>
      </c>
      <c r="B640" s="8" t="s">
        <v>606</v>
      </c>
      <c r="C640" s="18" t="s">
        <v>606</v>
      </c>
      <c r="D640" s="25" t="s">
        <v>643</v>
      </c>
      <c r="E640" s="18" t="s">
        <v>15</v>
      </c>
      <c r="F640" s="13">
        <f t="shared" si="184"/>
        <v>1</v>
      </c>
      <c r="G640" s="14">
        <v>15189.46</v>
      </c>
      <c r="H640" s="8" t="s">
        <v>600</v>
      </c>
      <c r="I640" s="14">
        <f t="shared" si="188"/>
        <v>18549.368552</v>
      </c>
      <c r="J640" s="172">
        <f t="shared" si="186"/>
        <v>15189.46</v>
      </c>
      <c r="K640" s="68">
        <f t="shared" si="187"/>
        <v>18549.36</v>
      </c>
      <c r="M640" s="13">
        <v>1</v>
      </c>
    </row>
    <row r="641" spans="1:13" x14ac:dyDescent="0.25">
      <c r="A641" s="67" t="s">
        <v>714</v>
      </c>
      <c r="B641" s="8" t="s">
        <v>606</v>
      </c>
      <c r="C641" s="18" t="s">
        <v>606</v>
      </c>
      <c r="D641" s="25" t="s">
        <v>644</v>
      </c>
      <c r="E641" s="18" t="s">
        <v>15</v>
      </c>
      <c r="F641" s="13">
        <f t="shared" si="184"/>
        <v>1</v>
      </c>
      <c r="G641" s="14">
        <v>8027.5</v>
      </c>
      <c r="H641" s="8" t="s">
        <v>600</v>
      </c>
      <c r="I641" s="14">
        <f t="shared" si="188"/>
        <v>9803.1830000000009</v>
      </c>
      <c r="J641" s="172">
        <f t="shared" si="186"/>
        <v>8027.5</v>
      </c>
      <c r="K641" s="68">
        <f t="shared" si="187"/>
        <v>9803.18</v>
      </c>
      <c r="M641" s="13">
        <v>1</v>
      </c>
    </row>
    <row r="642" spans="1:13" ht="30" x14ac:dyDescent="0.25">
      <c r="A642" s="67" t="s">
        <v>715</v>
      </c>
      <c r="B642" s="8" t="s">
        <v>463</v>
      </c>
      <c r="C642" s="18" t="s">
        <v>602</v>
      </c>
      <c r="D642" s="25" t="s">
        <v>1775</v>
      </c>
      <c r="E642" s="18" t="s">
        <v>32</v>
      </c>
      <c r="F642" s="13">
        <f t="shared" si="184"/>
        <v>1120.5</v>
      </c>
      <c r="G642" s="14">
        <v>157.09</v>
      </c>
      <c r="H642" s="8" t="s">
        <v>600</v>
      </c>
      <c r="I642" s="14">
        <f t="shared" si="188"/>
        <v>191.83830800000001</v>
      </c>
      <c r="J642" s="14">
        <f t="shared" si="186"/>
        <v>176019.34</v>
      </c>
      <c r="K642" s="68">
        <f t="shared" si="187"/>
        <v>214954.82</v>
      </c>
      <c r="M642" s="13">
        <v>1120.5</v>
      </c>
    </row>
    <row r="643" spans="1:13" ht="30" x14ac:dyDescent="0.25">
      <c r="A643" s="67" t="s">
        <v>716</v>
      </c>
      <c r="B643" s="8" t="s">
        <v>464</v>
      </c>
      <c r="C643" s="18" t="s">
        <v>602</v>
      </c>
      <c r="D643" s="25" t="s">
        <v>1776</v>
      </c>
      <c r="E643" s="18" t="s">
        <v>32</v>
      </c>
      <c r="F643" s="13">
        <f t="shared" si="184"/>
        <v>466.5</v>
      </c>
      <c r="G643" s="14">
        <v>190.7</v>
      </c>
      <c r="H643" s="8" t="s">
        <v>600</v>
      </c>
      <c r="I643" s="14">
        <f t="shared" si="188"/>
        <v>232.88283999999999</v>
      </c>
      <c r="J643" s="14">
        <f t="shared" si="186"/>
        <v>88961.55</v>
      </c>
      <c r="K643" s="68">
        <f t="shared" si="187"/>
        <v>108639.84</v>
      </c>
      <c r="M643" s="13">
        <v>466.5</v>
      </c>
    </row>
    <row r="644" spans="1:13" ht="30" x14ac:dyDescent="0.25">
      <c r="A644" s="67" t="s">
        <v>717</v>
      </c>
      <c r="B644" s="8" t="s">
        <v>465</v>
      </c>
      <c r="C644" s="18" t="s">
        <v>602</v>
      </c>
      <c r="D644" s="25" t="s">
        <v>1777</v>
      </c>
      <c r="E644" s="18" t="s">
        <v>32</v>
      </c>
      <c r="F644" s="13">
        <f t="shared" si="184"/>
        <v>513</v>
      </c>
      <c r="G644" s="14">
        <v>189.42</v>
      </c>
      <c r="H644" s="8" t="s">
        <v>600</v>
      </c>
      <c r="I644" s="14">
        <f t="shared" si="188"/>
        <v>231.319704</v>
      </c>
      <c r="J644" s="14">
        <f t="shared" si="186"/>
        <v>97172.46</v>
      </c>
      <c r="K644" s="68">
        <f t="shared" si="187"/>
        <v>118667</v>
      </c>
      <c r="M644" s="13">
        <v>513</v>
      </c>
    </row>
    <row r="645" spans="1:13" ht="30" x14ac:dyDescent="0.25">
      <c r="A645" s="67" t="s">
        <v>718</v>
      </c>
      <c r="B645" s="8" t="s">
        <v>466</v>
      </c>
      <c r="C645" s="18" t="s">
        <v>602</v>
      </c>
      <c r="D645" s="25" t="s">
        <v>1778</v>
      </c>
      <c r="E645" s="18" t="s">
        <v>32</v>
      </c>
      <c r="F645" s="13">
        <f t="shared" si="184"/>
        <v>316.5</v>
      </c>
      <c r="G645" s="14">
        <v>225.83</v>
      </c>
      <c r="H645" s="8" t="s">
        <v>600</v>
      </c>
      <c r="I645" s="14">
        <f t="shared" si="188"/>
        <v>275.78359600000005</v>
      </c>
      <c r="J645" s="14">
        <f t="shared" si="186"/>
        <v>71475.19</v>
      </c>
      <c r="K645" s="68">
        <f t="shared" si="187"/>
        <v>87285.5</v>
      </c>
      <c r="M645" s="13">
        <v>316.5</v>
      </c>
    </row>
    <row r="646" spans="1:13" ht="30" x14ac:dyDescent="0.25">
      <c r="A646" s="67" t="s">
        <v>719</v>
      </c>
      <c r="B646" s="8" t="s">
        <v>467</v>
      </c>
      <c r="C646" s="18" t="s">
        <v>602</v>
      </c>
      <c r="D646" s="25" t="s">
        <v>1779</v>
      </c>
      <c r="E646" s="18" t="s">
        <v>32</v>
      </c>
      <c r="F646" s="13">
        <f t="shared" si="184"/>
        <v>336</v>
      </c>
      <c r="G646" s="14">
        <v>319.66000000000003</v>
      </c>
      <c r="H646" s="8" t="s">
        <v>600</v>
      </c>
      <c r="I646" s="14">
        <f t="shared" si="188"/>
        <v>390.36879200000004</v>
      </c>
      <c r="J646" s="14">
        <f t="shared" si="186"/>
        <v>107405.75999999999</v>
      </c>
      <c r="K646" s="68">
        <f t="shared" si="187"/>
        <v>131163.91</v>
      </c>
      <c r="M646" s="13">
        <v>336</v>
      </c>
    </row>
    <row r="647" spans="1:13" ht="30" x14ac:dyDescent="0.25">
      <c r="A647" s="67" t="s">
        <v>720</v>
      </c>
      <c r="B647" s="8" t="s">
        <v>468</v>
      </c>
      <c r="C647" s="18" t="s">
        <v>602</v>
      </c>
      <c r="D647" s="25" t="s">
        <v>1780</v>
      </c>
      <c r="E647" s="18" t="s">
        <v>32</v>
      </c>
      <c r="F647" s="13">
        <f t="shared" si="184"/>
        <v>214.5</v>
      </c>
      <c r="G647" s="14">
        <v>354.66</v>
      </c>
      <c r="H647" s="8" t="s">
        <v>600</v>
      </c>
      <c r="I647" s="14">
        <f t="shared" si="188"/>
        <v>433.11079200000006</v>
      </c>
      <c r="J647" s="14">
        <f t="shared" si="186"/>
        <v>76074.570000000007</v>
      </c>
      <c r="K647" s="68">
        <f t="shared" si="187"/>
        <v>92902.26</v>
      </c>
      <c r="M647" s="13">
        <v>214.5</v>
      </c>
    </row>
    <row r="648" spans="1:13" ht="30" x14ac:dyDescent="0.25">
      <c r="A648" s="67" t="s">
        <v>721</v>
      </c>
      <c r="B648" s="8" t="s">
        <v>469</v>
      </c>
      <c r="C648" s="18" t="s">
        <v>602</v>
      </c>
      <c r="D648" s="25" t="s">
        <v>1781</v>
      </c>
      <c r="E648" s="18" t="s">
        <v>32</v>
      </c>
      <c r="F648" s="13">
        <f t="shared" si="184"/>
        <v>97.5</v>
      </c>
      <c r="G648" s="14">
        <v>457.72</v>
      </c>
      <c r="H648" s="8" t="s">
        <v>600</v>
      </c>
      <c r="I648" s="14">
        <f t="shared" si="188"/>
        <v>558.96766400000001</v>
      </c>
      <c r="J648" s="14">
        <f t="shared" si="186"/>
        <v>44627.7</v>
      </c>
      <c r="K648" s="68">
        <f t="shared" si="187"/>
        <v>54499.34</v>
      </c>
      <c r="M648" s="13">
        <v>97.5</v>
      </c>
    </row>
    <row r="649" spans="1:13" ht="30" x14ac:dyDescent="0.25">
      <c r="A649" s="67" t="s">
        <v>722</v>
      </c>
      <c r="B649" s="8" t="s">
        <v>470</v>
      </c>
      <c r="C649" s="18" t="s">
        <v>602</v>
      </c>
      <c r="D649" s="25" t="s">
        <v>1782</v>
      </c>
      <c r="E649" s="18" t="s">
        <v>32</v>
      </c>
      <c r="F649" s="13">
        <f t="shared" si="184"/>
        <v>111</v>
      </c>
      <c r="G649" s="14">
        <v>731.1</v>
      </c>
      <c r="H649" s="8" t="s">
        <v>600</v>
      </c>
      <c r="I649" s="14">
        <f t="shared" si="188"/>
        <v>892.81932000000006</v>
      </c>
      <c r="J649" s="14">
        <f t="shared" si="186"/>
        <v>81152.100000000006</v>
      </c>
      <c r="K649" s="68">
        <f t="shared" si="187"/>
        <v>99102.94</v>
      </c>
      <c r="M649" s="13">
        <v>111</v>
      </c>
    </row>
    <row r="650" spans="1:13" ht="30" x14ac:dyDescent="0.25">
      <c r="A650" s="67" t="s">
        <v>723</v>
      </c>
      <c r="B650" s="8" t="s">
        <v>606</v>
      </c>
      <c r="C650" s="18" t="s">
        <v>606</v>
      </c>
      <c r="D650" s="258" t="s">
        <v>645</v>
      </c>
      <c r="E650" s="18" t="s">
        <v>15</v>
      </c>
      <c r="F650" s="13">
        <f t="shared" si="184"/>
        <v>1</v>
      </c>
      <c r="G650" s="14">
        <v>956831.87600000005</v>
      </c>
      <c r="H650" s="8" t="s">
        <v>600</v>
      </c>
      <c r="I650" s="14">
        <f t="shared" si="188"/>
        <v>1168483.0869712001</v>
      </c>
      <c r="J650" s="172">
        <f t="shared" si="186"/>
        <v>956831.87</v>
      </c>
      <c r="K650" s="68">
        <f t="shared" si="187"/>
        <v>1168483.08</v>
      </c>
      <c r="M650" s="13">
        <v>1</v>
      </c>
    </row>
    <row r="651" spans="1:13" x14ac:dyDescent="0.25">
      <c r="A651" s="67" t="s">
        <v>724</v>
      </c>
      <c r="B651" s="8" t="s">
        <v>532</v>
      </c>
      <c r="C651" s="18" t="s">
        <v>602</v>
      </c>
      <c r="D651" s="25" t="s">
        <v>1783</v>
      </c>
      <c r="E651" s="18" t="s">
        <v>57</v>
      </c>
      <c r="F651" s="13">
        <f t="shared" si="184"/>
        <v>60793</v>
      </c>
      <c r="G651" s="14">
        <v>52.82</v>
      </c>
      <c r="H651" s="8" t="s">
        <v>600</v>
      </c>
      <c r="I651" s="14">
        <f t="shared" si="188"/>
        <v>64.50378400000001</v>
      </c>
      <c r="J651" s="14">
        <f t="shared" si="186"/>
        <v>3211086.26</v>
      </c>
      <c r="K651" s="68">
        <f t="shared" si="187"/>
        <v>3921378.54</v>
      </c>
      <c r="M651" s="13">
        <v>60793</v>
      </c>
    </row>
    <row r="652" spans="1:13" ht="30" x14ac:dyDescent="0.25">
      <c r="A652" s="67" t="s">
        <v>725</v>
      </c>
      <c r="B652" s="8" t="s">
        <v>606</v>
      </c>
      <c r="C652" s="18" t="s">
        <v>606</v>
      </c>
      <c r="D652" s="25" t="s">
        <v>646</v>
      </c>
      <c r="E652" s="18" t="s">
        <v>15</v>
      </c>
      <c r="F652" s="13">
        <f t="shared" si="184"/>
        <v>1</v>
      </c>
      <c r="G652" s="14">
        <v>301585.05</v>
      </c>
      <c r="H652" s="8" t="s">
        <v>600</v>
      </c>
      <c r="I652" s="14">
        <f t="shared" si="188"/>
        <v>368295.66305999999</v>
      </c>
      <c r="J652" s="172">
        <f t="shared" si="186"/>
        <v>301585.05</v>
      </c>
      <c r="K652" s="68">
        <f t="shared" si="187"/>
        <v>368295.66</v>
      </c>
      <c r="M652" s="13">
        <v>1</v>
      </c>
    </row>
    <row r="653" spans="1:13" x14ac:dyDescent="0.25">
      <c r="A653" s="67" t="s">
        <v>726</v>
      </c>
      <c r="B653" s="8" t="s">
        <v>606</v>
      </c>
      <c r="C653" s="18" t="s">
        <v>606</v>
      </c>
      <c r="D653" s="25" t="s">
        <v>647</v>
      </c>
      <c r="E653" s="18" t="s">
        <v>15</v>
      </c>
      <c r="F653" s="13">
        <f t="shared" si="184"/>
        <v>14</v>
      </c>
      <c r="G653" s="14">
        <v>7573.0199999999995</v>
      </c>
      <c r="H653" s="8" t="s">
        <v>600</v>
      </c>
      <c r="I653" s="14">
        <f t="shared" si="188"/>
        <v>9248.1720239999995</v>
      </c>
      <c r="J653" s="172">
        <f t="shared" si="186"/>
        <v>106022.28</v>
      </c>
      <c r="K653" s="68">
        <f t="shared" si="187"/>
        <v>129474.4</v>
      </c>
      <c r="M653" s="13">
        <v>14</v>
      </c>
    </row>
    <row r="654" spans="1:13" x14ac:dyDescent="0.25">
      <c r="A654" s="67" t="s">
        <v>727</v>
      </c>
      <c r="B654" s="8" t="s">
        <v>606</v>
      </c>
      <c r="C654" s="18" t="s">
        <v>606</v>
      </c>
      <c r="D654" s="25" t="s">
        <v>648</v>
      </c>
      <c r="E654" s="18" t="s">
        <v>653</v>
      </c>
      <c r="F654" s="13">
        <f t="shared" si="184"/>
        <v>1</v>
      </c>
      <c r="G654" s="14">
        <v>122363.527</v>
      </c>
      <c r="H654" s="8" t="s">
        <v>600</v>
      </c>
      <c r="I654" s="14">
        <f t="shared" si="188"/>
        <v>149430.33917240001</v>
      </c>
      <c r="J654" s="172">
        <f t="shared" si="186"/>
        <v>122363.52</v>
      </c>
      <c r="K654" s="68">
        <f t="shared" si="187"/>
        <v>149430.32999999999</v>
      </c>
      <c r="M654" s="13">
        <v>1</v>
      </c>
    </row>
    <row r="655" spans="1:13" x14ac:dyDescent="0.25">
      <c r="A655" s="67" t="s">
        <v>728</v>
      </c>
      <c r="B655" s="8" t="s">
        <v>606</v>
      </c>
      <c r="C655" s="18" t="s">
        <v>606</v>
      </c>
      <c r="D655" s="25" t="s">
        <v>649</v>
      </c>
      <c r="E655" s="18" t="s">
        <v>653</v>
      </c>
      <c r="F655" s="13">
        <f t="shared" si="184"/>
        <v>1</v>
      </c>
      <c r="G655" s="14">
        <v>265637.38500000001</v>
      </c>
      <c r="H655" s="8" t="s">
        <v>600</v>
      </c>
      <c r="I655" s="14">
        <f t="shared" si="188"/>
        <v>324396.37456200004</v>
      </c>
      <c r="J655" s="172">
        <f t="shared" si="186"/>
        <v>265637.38</v>
      </c>
      <c r="K655" s="68">
        <f t="shared" si="187"/>
        <v>324396.37</v>
      </c>
      <c r="M655" s="13">
        <v>1</v>
      </c>
    </row>
    <row r="656" spans="1:13" x14ac:dyDescent="0.25">
      <c r="A656" s="67" t="s">
        <v>729</v>
      </c>
      <c r="B656" s="8" t="s">
        <v>606</v>
      </c>
      <c r="C656" s="18" t="s">
        <v>606</v>
      </c>
      <c r="D656" s="25" t="s">
        <v>650</v>
      </c>
      <c r="E656" s="18" t="s">
        <v>653</v>
      </c>
      <c r="F656" s="13">
        <f t="shared" si="184"/>
        <v>1</v>
      </c>
      <c r="G656" s="14">
        <v>953356.10499999998</v>
      </c>
      <c r="H656" s="8" t="s">
        <v>600</v>
      </c>
      <c r="I656" s="14">
        <f t="shared" si="188"/>
        <v>1164238.4754260001</v>
      </c>
      <c r="J656" s="172">
        <f t="shared" si="186"/>
        <v>953356.1</v>
      </c>
      <c r="K656" s="68">
        <f t="shared" si="187"/>
        <v>1164238.47</v>
      </c>
      <c r="M656" s="13">
        <v>1</v>
      </c>
    </row>
    <row r="657" spans="1:15" x14ac:dyDescent="0.25">
      <c r="A657" s="67" t="s">
        <v>730</v>
      </c>
      <c r="B657" s="8" t="s">
        <v>606</v>
      </c>
      <c r="C657" s="18" t="s">
        <v>606</v>
      </c>
      <c r="D657" s="25" t="s">
        <v>651</v>
      </c>
      <c r="E657" s="18" t="s">
        <v>653</v>
      </c>
      <c r="F657" s="13">
        <f t="shared" si="184"/>
        <v>1</v>
      </c>
      <c r="G657" s="14">
        <v>133413.43600000002</v>
      </c>
      <c r="H657" s="8" t="s">
        <v>600</v>
      </c>
      <c r="I657" s="14">
        <f t="shared" si="188"/>
        <v>162924.48804320002</v>
      </c>
      <c r="J657" s="172">
        <f t="shared" si="186"/>
        <v>133413.43</v>
      </c>
      <c r="K657" s="68">
        <f t="shared" si="187"/>
        <v>162924.48000000001</v>
      </c>
      <c r="M657" s="13">
        <v>1</v>
      </c>
    </row>
    <row r="658" spans="1:15" x14ac:dyDescent="0.25">
      <c r="A658" s="67" t="s">
        <v>731</v>
      </c>
      <c r="B658" s="8" t="s">
        <v>606</v>
      </c>
      <c r="C658" s="18" t="s">
        <v>606</v>
      </c>
      <c r="D658" s="25" t="s">
        <v>652</v>
      </c>
      <c r="E658" s="18" t="s">
        <v>653</v>
      </c>
      <c r="F658" s="13">
        <f t="shared" si="184"/>
        <v>1</v>
      </c>
      <c r="G658" s="14">
        <v>36400</v>
      </c>
      <c r="H658" s="8" t="s">
        <v>600</v>
      </c>
      <c r="I658" s="14">
        <f t="shared" si="188"/>
        <v>44451.68</v>
      </c>
      <c r="J658" s="172">
        <f t="shared" si="186"/>
        <v>36400</v>
      </c>
      <c r="K658" s="68">
        <f t="shared" si="187"/>
        <v>44451.68</v>
      </c>
      <c r="M658" s="13">
        <v>1</v>
      </c>
    </row>
    <row r="659" spans="1:15" x14ac:dyDescent="0.25">
      <c r="A659" s="228" t="s">
        <v>12201</v>
      </c>
      <c r="B659" s="223" t="s">
        <v>9000</v>
      </c>
      <c r="C659" s="220" t="s">
        <v>602</v>
      </c>
      <c r="D659" s="226" t="s">
        <v>12202</v>
      </c>
      <c r="E659" s="220" t="s">
        <v>35</v>
      </c>
      <c r="F659" s="221">
        <v>4</v>
      </c>
      <c r="G659" s="222">
        <v>1288.69</v>
      </c>
      <c r="H659" s="223" t="s">
        <v>600</v>
      </c>
      <c r="I659" s="222">
        <f t="shared" ref="I659:I660" si="189">IF(H659=$I$2,G659*(1+BDI_01),(G659*(1+BDI_02)))</f>
        <v>1573.7482280000002</v>
      </c>
      <c r="J659" s="222">
        <f t="shared" si="186"/>
        <v>5154.76</v>
      </c>
      <c r="K659" s="224">
        <f t="shared" si="187"/>
        <v>6294.99</v>
      </c>
      <c r="M659" s="13"/>
      <c r="O659" s="200"/>
    </row>
    <row r="660" spans="1:15" x14ac:dyDescent="0.25">
      <c r="A660" s="228" t="s">
        <v>12203</v>
      </c>
      <c r="B660" s="223" t="s">
        <v>199</v>
      </c>
      <c r="C660" s="220" t="s">
        <v>602</v>
      </c>
      <c r="D660" s="226" t="s">
        <v>1380</v>
      </c>
      <c r="E660" s="220" t="s">
        <v>29</v>
      </c>
      <c r="F660" s="221">
        <v>8012.65</v>
      </c>
      <c r="G660" s="222">
        <v>35.729999999999997</v>
      </c>
      <c r="H660" s="223" t="s">
        <v>600</v>
      </c>
      <c r="I660" s="222">
        <f t="shared" si="189"/>
        <v>43.633476000000002</v>
      </c>
      <c r="J660" s="222">
        <f t="shared" si="186"/>
        <v>286291.98</v>
      </c>
      <c r="K660" s="224">
        <f t="shared" si="187"/>
        <v>349619.77</v>
      </c>
      <c r="M660" s="13"/>
      <c r="O660" s="204"/>
    </row>
    <row r="661" spans="1:15" x14ac:dyDescent="0.25">
      <c r="A661" s="228" t="s">
        <v>12204</v>
      </c>
      <c r="B661" s="223" t="s">
        <v>4988</v>
      </c>
      <c r="C661" s="220" t="s">
        <v>602</v>
      </c>
      <c r="D661" s="226" t="s">
        <v>12205</v>
      </c>
      <c r="E661" s="220" t="s">
        <v>29</v>
      </c>
      <c r="F661" s="221">
        <v>8012.65</v>
      </c>
      <c r="G661" s="222">
        <v>45.68</v>
      </c>
      <c r="H661" s="223" t="s">
        <v>600</v>
      </c>
      <c r="I661" s="222">
        <f t="shared" ref="I661" si="190">IF(H661=$I$2,G661*(1+BDI_01),(G661*(1+BDI_02)))</f>
        <v>55.784416</v>
      </c>
      <c r="J661" s="222">
        <f t="shared" si="186"/>
        <v>366017.85</v>
      </c>
      <c r="K661" s="224">
        <f t="shared" si="187"/>
        <v>446981</v>
      </c>
      <c r="M661" s="13"/>
      <c r="O661" s="200"/>
    </row>
    <row r="662" spans="1:15" x14ac:dyDescent="0.25">
      <c r="A662" s="65">
        <v>18</v>
      </c>
      <c r="B662" s="17"/>
      <c r="C662" s="17"/>
      <c r="D662" s="24" t="s">
        <v>575</v>
      </c>
      <c r="E662" s="17"/>
      <c r="F662" s="11"/>
      <c r="G662" s="12"/>
      <c r="H662" s="17"/>
      <c r="I662" s="12"/>
      <c r="J662" s="12">
        <f>SUM(J663:J698)</f>
        <v>4135144.2600000002</v>
      </c>
      <c r="K662" s="12">
        <f>SUM(K663:K698)</f>
        <v>5049838.1300000018</v>
      </c>
      <c r="M662" s="27"/>
    </row>
    <row r="663" spans="1:15" ht="45" x14ac:dyDescent="0.25">
      <c r="A663" s="67" t="s">
        <v>732</v>
      </c>
      <c r="B663" s="8" t="s">
        <v>523</v>
      </c>
      <c r="C663" s="18" t="s">
        <v>602</v>
      </c>
      <c r="D663" s="25" t="s">
        <v>1784</v>
      </c>
      <c r="E663" s="18" t="s">
        <v>29</v>
      </c>
      <c r="F663" s="13">
        <f t="shared" ref="F663:F694" si="191">TRUNC(M663,2)</f>
        <v>8127.78</v>
      </c>
      <c r="G663" s="14">
        <v>30.52</v>
      </c>
      <c r="H663" s="8" t="s">
        <v>600</v>
      </c>
      <c r="I663" s="14">
        <f t="shared" ref="I663:I694" si="192">IF(H663=$I$2,G663*(1+BDI_01),(G663*(1+BDI_02)))</f>
        <v>37.271024000000004</v>
      </c>
      <c r="J663" s="14">
        <f t="shared" ref="J663:J698" si="193">TRUNC(G663*F663,2)</f>
        <v>248059.84</v>
      </c>
      <c r="K663" s="68">
        <f t="shared" ref="K663:K698" si="194">TRUNC(I663*F663,2)</f>
        <v>302930.68</v>
      </c>
      <c r="M663" s="28">
        <v>8127.78</v>
      </c>
    </row>
    <row r="664" spans="1:15" ht="30" x14ac:dyDescent="0.25">
      <c r="A664" s="67" t="s">
        <v>733</v>
      </c>
      <c r="B664" s="8" t="s">
        <v>64</v>
      </c>
      <c r="C664" s="18" t="s">
        <v>602</v>
      </c>
      <c r="D664" s="25" t="s">
        <v>1343</v>
      </c>
      <c r="E664" s="18" t="s">
        <v>34</v>
      </c>
      <c r="F664" s="13">
        <f t="shared" si="191"/>
        <v>2113.2199999999998</v>
      </c>
      <c r="G664" s="14">
        <v>16.79</v>
      </c>
      <c r="H664" s="8" t="s">
        <v>600</v>
      </c>
      <c r="I664" s="14">
        <f t="shared" si="192"/>
        <v>20.503948000000001</v>
      </c>
      <c r="J664" s="14">
        <f t="shared" si="193"/>
        <v>35480.959999999999</v>
      </c>
      <c r="K664" s="68">
        <f>TRUNC(I664*F664,2)</f>
        <v>43329.35</v>
      </c>
      <c r="M664" s="13">
        <v>2113.2228</v>
      </c>
    </row>
    <row r="665" spans="1:15" ht="30" x14ac:dyDescent="0.25">
      <c r="A665" s="67" t="s">
        <v>734</v>
      </c>
      <c r="B665" s="8" t="s">
        <v>60</v>
      </c>
      <c r="C665" s="18" t="s">
        <v>602</v>
      </c>
      <c r="D665" s="25" t="s">
        <v>1345</v>
      </c>
      <c r="E665" s="18" t="s">
        <v>34</v>
      </c>
      <c r="F665" s="13">
        <f t="shared" si="191"/>
        <v>2113.2199999999998</v>
      </c>
      <c r="G665" s="14">
        <v>39.06</v>
      </c>
      <c r="H665" s="8" t="s">
        <v>600</v>
      </c>
      <c r="I665" s="14">
        <f t="shared" si="192"/>
        <v>47.700072000000006</v>
      </c>
      <c r="J665" s="14">
        <f t="shared" si="193"/>
        <v>82542.37</v>
      </c>
      <c r="K665" s="68">
        <f t="shared" si="194"/>
        <v>100800.74</v>
      </c>
      <c r="M665" s="13">
        <v>2113.2228</v>
      </c>
    </row>
    <row r="666" spans="1:15" ht="30" x14ac:dyDescent="0.25">
      <c r="A666" s="67" t="s">
        <v>735</v>
      </c>
      <c r="B666" s="8" t="s">
        <v>58</v>
      </c>
      <c r="C666" s="18" t="s">
        <v>602</v>
      </c>
      <c r="D666" s="25" t="s">
        <v>1346</v>
      </c>
      <c r="E666" s="18" t="s">
        <v>34</v>
      </c>
      <c r="F666" s="13">
        <f t="shared" si="191"/>
        <v>2113.2199999999998</v>
      </c>
      <c r="G666" s="14">
        <v>30.67</v>
      </c>
      <c r="H666" s="8" t="s">
        <v>600</v>
      </c>
      <c r="I666" s="14">
        <f t="shared" si="192"/>
        <v>37.454204000000004</v>
      </c>
      <c r="J666" s="14">
        <f t="shared" si="193"/>
        <v>64812.45</v>
      </c>
      <c r="K666" s="68">
        <f t="shared" si="194"/>
        <v>79148.97</v>
      </c>
      <c r="M666" s="13">
        <v>2113.2228</v>
      </c>
    </row>
    <row r="667" spans="1:15" ht="30" x14ac:dyDescent="0.25">
      <c r="A667" s="67" t="s">
        <v>736</v>
      </c>
      <c r="B667" s="8" t="s">
        <v>65</v>
      </c>
      <c r="C667" s="18" t="s">
        <v>602</v>
      </c>
      <c r="D667" s="25" t="s">
        <v>1347</v>
      </c>
      <c r="E667" s="18" t="s">
        <v>34</v>
      </c>
      <c r="F667" s="13">
        <f t="shared" si="191"/>
        <v>2113.2199999999998</v>
      </c>
      <c r="G667" s="14">
        <v>5.59</v>
      </c>
      <c r="H667" s="8" t="s">
        <v>600</v>
      </c>
      <c r="I667" s="14">
        <f t="shared" si="192"/>
        <v>6.8265080000000005</v>
      </c>
      <c r="J667" s="14">
        <f t="shared" si="193"/>
        <v>11812.89</v>
      </c>
      <c r="K667" s="68">
        <f t="shared" si="194"/>
        <v>14425.91</v>
      </c>
      <c r="M667" s="13">
        <v>2113.2228</v>
      </c>
    </row>
    <row r="668" spans="1:15" x14ac:dyDescent="0.25">
      <c r="A668" s="67" t="s">
        <v>737</v>
      </c>
      <c r="B668" s="8" t="s">
        <v>87</v>
      </c>
      <c r="C668" s="18" t="s">
        <v>602</v>
      </c>
      <c r="D668" s="25" t="s">
        <v>1785</v>
      </c>
      <c r="E668" s="18" t="s">
        <v>34</v>
      </c>
      <c r="F668" s="13">
        <f t="shared" si="191"/>
        <v>202.31</v>
      </c>
      <c r="G668" s="14">
        <v>213.7</v>
      </c>
      <c r="H668" s="8" t="s">
        <v>600</v>
      </c>
      <c r="I668" s="14">
        <f t="shared" si="192"/>
        <v>260.97044</v>
      </c>
      <c r="J668" s="14">
        <f t="shared" si="193"/>
        <v>43233.64</v>
      </c>
      <c r="K668" s="68">
        <f>TRUNC(I668*F668,2)</f>
        <v>52796.92</v>
      </c>
      <c r="M668" s="13">
        <v>202.31500000000003</v>
      </c>
    </row>
    <row r="669" spans="1:15" ht="45" x14ac:dyDescent="0.25">
      <c r="A669" s="67" t="s">
        <v>738</v>
      </c>
      <c r="B669" s="8" t="s">
        <v>524</v>
      </c>
      <c r="C669" s="18" t="s">
        <v>602</v>
      </c>
      <c r="D669" s="25" t="s">
        <v>1786</v>
      </c>
      <c r="E669" s="18" t="s">
        <v>29</v>
      </c>
      <c r="F669" s="13">
        <f t="shared" si="191"/>
        <v>2023.15</v>
      </c>
      <c r="G669" s="14">
        <v>123.47</v>
      </c>
      <c r="H669" s="8" t="s">
        <v>600</v>
      </c>
      <c r="I669" s="14">
        <f t="shared" si="192"/>
        <v>150.781564</v>
      </c>
      <c r="J669" s="14">
        <f t="shared" si="193"/>
        <v>249798.33</v>
      </c>
      <c r="K669" s="68">
        <f t="shared" si="194"/>
        <v>305053.71999999997</v>
      </c>
      <c r="M669" s="13">
        <v>2023.15</v>
      </c>
    </row>
    <row r="670" spans="1:15" x14ac:dyDescent="0.25">
      <c r="A670" s="67" t="s">
        <v>739</v>
      </c>
      <c r="B670" s="8" t="s">
        <v>85</v>
      </c>
      <c r="C670" s="18" t="s">
        <v>602</v>
      </c>
      <c r="D670" s="25" t="s">
        <v>1787</v>
      </c>
      <c r="E670" s="18" t="s">
        <v>34</v>
      </c>
      <c r="F670" s="13">
        <f t="shared" si="191"/>
        <v>882.2</v>
      </c>
      <c r="G670" s="14">
        <v>214.95</v>
      </c>
      <c r="H670" s="8" t="s">
        <v>600</v>
      </c>
      <c r="I670" s="14">
        <f t="shared" si="192"/>
        <v>262.49694</v>
      </c>
      <c r="J670" s="14">
        <f t="shared" si="193"/>
        <v>189628.89</v>
      </c>
      <c r="K670" s="68">
        <f t="shared" si="194"/>
        <v>231574.8</v>
      </c>
      <c r="M670" s="13">
        <v>882.2</v>
      </c>
    </row>
    <row r="671" spans="1:15" ht="30" x14ac:dyDescent="0.25">
      <c r="A671" s="236" t="s">
        <v>740</v>
      </c>
      <c r="B671" s="237" t="s">
        <v>78</v>
      </c>
      <c r="C671" s="238" t="s">
        <v>602</v>
      </c>
      <c r="D671" s="239" t="s">
        <v>1788</v>
      </c>
      <c r="E671" s="238" t="s">
        <v>34</v>
      </c>
      <c r="F671" s="240">
        <f t="shared" si="191"/>
        <v>882.2</v>
      </c>
      <c r="G671" s="241">
        <v>611.1</v>
      </c>
      <c r="H671" s="237" t="s">
        <v>600</v>
      </c>
      <c r="I671" s="241">
        <f t="shared" si="192"/>
        <v>746.27532000000008</v>
      </c>
      <c r="J671" s="241">
        <f t="shared" si="193"/>
        <v>539112.42000000004</v>
      </c>
      <c r="K671" s="242">
        <f t="shared" si="194"/>
        <v>658364.07999999996</v>
      </c>
      <c r="M671" s="13">
        <v>882.2</v>
      </c>
    </row>
    <row r="672" spans="1:15" ht="30" x14ac:dyDescent="0.25">
      <c r="A672" s="67" t="s">
        <v>741</v>
      </c>
      <c r="B672" s="8" t="s">
        <v>83</v>
      </c>
      <c r="C672" s="18" t="s">
        <v>602</v>
      </c>
      <c r="D672" s="25" t="s">
        <v>1789</v>
      </c>
      <c r="E672" s="18" t="s">
        <v>34</v>
      </c>
      <c r="F672" s="13">
        <f t="shared" si="191"/>
        <v>882.2</v>
      </c>
      <c r="G672" s="14">
        <v>133.66999999999999</v>
      </c>
      <c r="H672" s="8" t="s">
        <v>600</v>
      </c>
      <c r="I672" s="14">
        <f t="shared" ref="I672" si="195">IF(H672=$I$2,G672*(1+BDI_01),(G672*(1+BDI_02)))</f>
        <v>163.23780399999998</v>
      </c>
      <c r="J672" s="14">
        <f t="shared" si="193"/>
        <v>117923.67</v>
      </c>
      <c r="K672" s="68">
        <f t="shared" si="194"/>
        <v>144008.39000000001</v>
      </c>
      <c r="M672" s="13">
        <v>882.2</v>
      </c>
    </row>
    <row r="673" spans="1:13" x14ac:dyDescent="0.25">
      <c r="A673" s="67" t="s">
        <v>138</v>
      </c>
      <c r="B673" s="8" t="s">
        <v>86</v>
      </c>
      <c r="C673" s="18" t="s">
        <v>602</v>
      </c>
      <c r="D673" s="25" t="s">
        <v>1790</v>
      </c>
      <c r="E673" s="18" t="s">
        <v>29</v>
      </c>
      <c r="F673" s="13">
        <f t="shared" si="191"/>
        <v>8822</v>
      </c>
      <c r="G673" s="14">
        <v>1.56</v>
      </c>
      <c r="H673" s="8" t="s">
        <v>600</v>
      </c>
      <c r="I673" s="14">
        <f t="shared" si="192"/>
        <v>1.9050720000000001</v>
      </c>
      <c r="J673" s="14">
        <f t="shared" si="193"/>
        <v>13762.32</v>
      </c>
      <c r="K673" s="68">
        <f t="shared" si="194"/>
        <v>16806.54</v>
      </c>
      <c r="M673" s="13">
        <v>8822</v>
      </c>
    </row>
    <row r="674" spans="1:13" ht="30" x14ac:dyDescent="0.25">
      <c r="A674" s="67" t="s">
        <v>140</v>
      </c>
      <c r="B674" s="8" t="s">
        <v>527</v>
      </c>
      <c r="C674" s="18" t="s">
        <v>602</v>
      </c>
      <c r="D674" s="25" t="s">
        <v>1791</v>
      </c>
      <c r="E674" s="18" t="s">
        <v>34</v>
      </c>
      <c r="F674" s="13">
        <f t="shared" si="191"/>
        <v>19.170000000000002</v>
      </c>
      <c r="G674" s="14">
        <v>626.48</v>
      </c>
      <c r="H674" s="8" t="s">
        <v>600</v>
      </c>
      <c r="I674" s="14">
        <f t="shared" si="192"/>
        <v>765.05737600000009</v>
      </c>
      <c r="J674" s="14">
        <f t="shared" si="193"/>
        <v>12009.62</v>
      </c>
      <c r="K674" s="68">
        <f t="shared" si="194"/>
        <v>14666.14</v>
      </c>
      <c r="M674" s="13">
        <v>19.170884999999998</v>
      </c>
    </row>
    <row r="675" spans="1:13" x14ac:dyDescent="0.25">
      <c r="A675" s="67" t="s">
        <v>142</v>
      </c>
      <c r="B675" s="8" t="s">
        <v>526</v>
      </c>
      <c r="C675" s="18" t="s">
        <v>602</v>
      </c>
      <c r="D675" s="25" t="s">
        <v>1792</v>
      </c>
      <c r="E675" s="18" t="s">
        <v>32</v>
      </c>
      <c r="F675" s="13">
        <f t="shared" si="191"/>
        <v>396.63</v>
      </c>
      <c r="G675" s="14">
        <v>60.4</v>
      </c>
      <c r="H675" s="8" t="s">
        <v>600</v>
      </c>
      <c r="I675" s="14">
        <f t="shared" si="192"/>
        <v>73.760480000000001</v>
      </c>
      <c r="J675" s="14">
        <f t="shared" si="193"/>
        <v>23956.45</v>
      </c>
      <c r="K675" s="68">
        <f t="shared" si="194"/>
        <v>29255.61</v>
      </c>
      <c r="M675" s="13">
        <v>396.63900000000001</v>
      </c>
    </row>
    <row r="676" spans="1:13" x14ac:dyDescent="0.25">
      <c r="A676" s="67" t="s">
        <v>742</v>
      </c>
      <c r="B676" s="8" t="s">
        <v>525</v>
      </c>
      <c r="C676" s="18" t="s">
        <v>602</v>
      </c>
      <c r="D676" s="25" t="s">
        <v>1793</v>
      </c>
      <c r="E676" s="18" t="s">
        <v>32</v>
      </c>
      <c r="F676" s="13">
        <f t="shared" si="191"/>
        <v>881.42</v>
      </c>
      <c r="G676" s="14">
        <v>63.03</v>
      </c>
      <c r="H676" s="8" t="s">
        <v>600</v>
      </c>
      <c r="I676" s="14">
        <f t="shared" si="192"/>
        <v>76.972236000000009</v>
      </c>
      <c r="J676" s="14">
        <f t="shared" si="193"/>
        <v>55555.9</v>
      </c>
      <c r="K676" s="68">
        <f t="shared" si="194"/>
        <v>67844.86</v>
      </c>
      <c r="M676" s="13">
        <v>881.42</v>
      </c>
    </row>
    <row r="677" spans="1:13" ht="30" x14ac:dyDescent="0.25">
      <c r="A677" s="67" t="s">
        <v>743</v>
      </c>
      <c r="B677" s="8" t="s">
        <v>528</v>
      </c>
      <c r="C677" s="18" t="s">
        <v>602</v>
      </c>
      <c r="D677" s="25" t="s">
        <v>1794</v>
      </c>
      <c r="E677" s="18" t="s">
        <v>34</v>
      </c>
      <c r="F677" s="13">
        <f t="shared" si="191"/>
        <v>38.340000000000003</v>
      </c>
      <c r="G677" s="14">
        <v>883.76</v>
      </c>
      <c r="H677" s="8" t="s">
        <v>600</v>
      </c>
      <c r="I677" s="14">
        <f t="shared" si="192"/>
        <v>1079.2477120000001</v>
      </c>
      <c r="J677" s="14">
        <f t="shared" si="193"/>
        <v>33883.35</v>
      </c>
      <c r="K677" s="68">
        <f t="shared" si="194"/>
        <v>41378.35</v>
      </c>
      <c r="M677" s="13">
        <v>38.341769999999997</v>
      </c>
    </row>
    <row r="678" spans="1:13" ht="30" x14ac:dyDescent="0.25">
      <c r="A678" s="67" t="s">
        <v>744</v>
      </c>
      <c r="B678" s="8" t="s">
        <v>194</v>
      </c>
      <c r="C678" s="18" t="s">
        <v>602</v>
      </c>
      <c r="D678" s="25" t="s">
        <v>1795</v>
      </c>
      <c r="E678" s="18" t="s">
        <v>15</v>
      </c>
      <c r="F678" s="13">
        <f t="shared" si="191"/>
        <v>4</v>
      </c>
      <c r="G678" s="14">
        <v>839.88</v>
      </c>
      <c r="H678" s="8" t="s">
        <v>600</v>
      </c>
      <c r="I678" s="14">
        <f t="shared" si="192"/>
        <v>1025.661456</v>
      </c>
      <c r="J678" s="14">
        <f t="shared" si="193"/>
        <v>3359.52</v>
      </c>
      <c r="K678" s="68">
        <f t="shared" si="194"/>
        <v>4102.6400000000003</v>
      </c>
      <c r="M678" s="13">
        <v>4</v>
      </c>
    </row>
    <row r="679" spans="1:13" ht="30" x14ac:dyDescent="0.25">
      <c r="A679" s="67" t="s">
        <v>745</v>
      </c>
      <c r="B679" s="8" t="s">
        <v>195</v>
      </c>
      <c r="C679" s="18" t="s">
        <v>602</v>
      </c>
      <c r="D679" s="25" t="s">
        <v>1796</v>
      </c>
      <c r="E679" s="18" t="s">
        <v>15</v>
      </c>
      <c r="F679" s="13">
        <f t="shared" si="191"/>
        <v>103</v>
      </c>
      <c r="G679" s="14">
        <v>530.67999999999995</v>
      </c>
      <c r="H679" s="8" t="s">
        <v>600</v>
      </c>
      <c r="I679" s="14">
        <f t="shared" si="192"/>
        <v>648.066416</v>
      </c>
      <c r="J679" s="14">
        <f t="shared" si="193"/>
        <v>54660.04</v>
      </c>
      <c r="K679" s="68">
        <f t="shared" si="194"/>
        <v>66750.84</v>
      </c>
      <c r="M679" s="13">
        <v>103</v>
      </c>
    </row>
    <row r="680" spans="1:13" ht="45" x14ac:dyDescent="0.25">
      <c r="A680" s="67" t="s">
        <v>746</v>
      </c>
      <c r="B680" s="8" t="s">
        <v>554</v>
      </c>
      <c r="C680" s="18" t="s">
        <v>602</v>
      </c>
      <c r="D680" s="25" t="s">
        <v>1797</v>
      </c>
      <c r="E680" s="18" t="s">
        <v>29</v>
      </c>
      <c r="F680" s="13">
        <f t="shared" si="191"/>
        <v>136</v>
      </c>
      <c r="G680" s="14">
        <v>275.58999999999997</v>
      </c>
      <c r="H680" s="8" t="s">
        <v>600</v>
      </c>
      <c r="I680" s="14">
        <f t="shared" si="192"/>
        <v>336.55050799999998</v>
      </c>
      <c r="J680" s="14">
        <f t="shared" si="193"/>
        <v>37480.239999999998</v>
      </c>
      <c r="K680" s="68">
        <f t="shared" si="194"/>
        <v>45770.86</v>
      </c>
      <c r="M680" s="13">
        <v>136</v>
      </c>
    </row>
    <row r="681" spans="1:13" x14ac:dyDescent="0.25">
      <c r="A681" s="67" t="s">
        <v>747</v>
      </c>
      <c r="B681" s="8" t="s">
        <v>218</v>
      </c>
      <c r="C681" s="18" t="s">
        <v>602</v>
      </c>
      <c r="D681" s="25" t="s">
        <v>1798</v>
      </c>
      <c r="E681" s="18" t="s">
        <v>32</v>
      </c>
      <c r="F681" s="13">
        <f t="shared" si="191"/>
        <v>1575.9</v>
      </c>
      <c r="G681" s="14">
        <v>3.43</v>
      </c>
      <c r="H681" s="8" t="s">
        <v>600</v>
      </c>
      <c r="I681" s="14">
        <f t="shared" si="192"/>
        <v>4.1887160000000003</v>
      </c>
      <c r="J681" s="14">
        <f t="shared" si="193"/>
        <v>5405.33</v>
      </c>
      <c r="K681" s="68">
        <f t="shared" si="194"/>
        <v>6600.99</v>
      </c>
      <c r="M681" s="13">
        <v>1575.9</v>
      </c>
    </row>
    <row r="682" spans="1:13" ht="30" x14ac:dyDescent="0.25">
      <c r="A682" s="67" t="s">
        <v>748</v>
      </c>
      <c r="B682" s="8" t="s">
        <v>191</v>
      </c>
      <c r="C682" s="18" t="s">
        <v>602</v>
      </c>
      <c r="D682" s="25" t="s">
        <v>1799</v>
      </c>
      <c r="E682" s="18" t="s">
        <v>29</v>
      </c>
      <c r="F682" s="13">
        <f t="shared" si="191"/>
        <v>21.1</v>
      </c>
      <c r="G682" s="14">
        <v>177.49</v>
      </c>
      <c r="H682" s="8" t="s">
        <v>600</v>
      </c>
      <c r="I682" s="14">
        <f t="shared" si="192"/>
        <v>216.75078800000003</v>
      </c>
      <c r="J682" s="14">
        <f t="shared" si="193"/>
        <v>3745.03</v>
      </c>
      <c r="K682" s="68">
        <f t="shared" si="194"/>
        <v>4573.4399999999996</v>
      </c>
      <c r="M682" s="13">
        <v>21.103124999999999</v>
      </c>
    </row>
    <row r="683" spans="1:13" x14ac:dyDescent="0.25">
      <c r="A683" s="67" t="s">
        <v>749</v>
      </c>
      <c r="B683" s="8" t="s">
        <v>74</v>
      </c>
      <c r="C683" s="18" t="s">
        <v>602</v>
      </c>
      <c r="D683" s="25" t="s">
        <v>1800</v>
      </c>
      <c r="E683" s="18" t="s">
        <v>57</v>
      </c>
      <c r="F683" s="13">
        <f t="shared" si="191"/>
        <v>19408.400000000001</v>
      </c>
      <c r="G683" s="14">
        <v>10.43</v>
      </c>
      <c r="H683" s="8" t="s">
        <v>600</v>
      </c>
      <c r="I683" s="14">
        <f t="shared" si="192"/>
        <v>12.737116</v>
      </c>
      <c r="J683" s="14">
        <f t="shared" si="193"/>
        <v>202429.61</v>
      </c>
      <c r="K683" s="68">
        <f t="shared" si="194"/>
        <v>247207.04000000001</v>
      </c>
      <c r="M683" s="13">
        <v>19408.400000000001</v>
      </c>
    </row>
    <row r="684" spans="1:13" ht="30" x14ac:dyDescent="0.25">
      <c r="A684" s="67" t="s">
        <v>750</v>
      </c>
      <c r="B684" s="8" t="s">
        <v>223</v>
      </c>
      <c r="C684" s="18" t="s">
        <v>602</v>
      </c>
      <c r="D684" s="25" t="s">
        <v>1801</v>
      </c>
      <c r="E684" s="18" t="s">
        <v>29</v>
      </c>
      <c r="F684" s="13">
        <f t="shared" si="191"/>
        <v>5042.6099999999997</v>
      </c>
      <c r="G684" s="14">
        <v>2.27</v>
      </c>
      <c r="H684" s="8" t="s">
        <v>600</v>
      </c>
      <c r="I684" s="14">
        <f t="shared" si="192"/>
        <v>2.7721240000000003</v>
      </c>
      <c r="J684" s="14">
        <f t="shared" si="193"/>
        <v>11446.72</v>
      </c>
      <c r="K684" s="68">
        <f t="shared" si="194"/>
        <v>13978.74</v>
      </c>
      <c r="M684" s="13">
        <v>5042.6100000000006</v>
      </c>
    </row>
    <row r="685" spans="1:13" x14ac:dyDescent="0.25">
      <c r="A685" s="67" t="s">
        <v>751</v>
      </c>
      <c r="B685" s="8" t="s">
        <v>222</v>
      </c>
      <c r="C685" s="18" t="s">
        <v>602</v>
      </c>
      <c r="D685" s="25" t="s">
        <v>1802</v>
      </c>
      <c r="E685" s="18" t="s">
        <v>34</v>
      </c>
      <c r="F685" s="13">
        <f t="shared" si="191"/>
        <v>756.39</v>
      </c>
      <c r="G685" s="14">
        <v>240.45</v>
      </c>
      <c r="H685" s="8" t="s">
        <v>600</v>
      </c>
      <c r="I685" s="14">
        <f t="shared" si="192"/>
        <v>293.63754</v>
      </c>
      <c r="J685" s="14">
        <f t="shared" si="193"/>
        <v>181873.97</v>
      </c>
      <c r="K685" s="68">
        <f t="shared" si="194"/>
        <v>222104.49</v>
      </c>
      <c r="M685" s="13">
        <v>756.39150000000006</v>
      </c>
    </row>
    <row r="686" spans="1:13" ht="20.25" customHeight="1" x14ac:dyDescent="0.25">
      <c r="A686" s="67" t="s">
        <v>752</v>
      </c>
      <c r="B686" s="8" t="s">
        <v>224</v>
      </c>
      <c r="C686" s="18" t="s">
        <v>602</v>
      </c>
      <c r="D686" s="25" t="s">
        <v>1803</v>
      </c>
      <c r="E686" s="18" t="s">
        <v>29</v>
      </c>
      <c r="F686" s="13">
        <f t="shared" si="191"/>
        <v>5042.6099999999997</v>
      </c>
      <c r="G686" s="14">
        <v>24.06</v>
      </c>
      <c r="H686" s="8" t="s">
        <v>600</v>
      </c>
      <c r="I686" s="14">
        <f t="shared" si="192"/>
        <v>29.382072000000001</v>
      </c>
      <c r="J686" s="14">
        <f t="shared" si="193"/>
        <v>121325.19</v>
      </c>
      <c r="K686" s="68">
        <f t="shared" si="194"/>
        <v>148162.32999999999</v>
      </c>
      <c r="M686" s="13">
        <v>5042.6100000000006</v>
      </c>
    </row>
    <row r="687" spans="1:13" x14ac:dyDescent="0.25">
      <c r="A687" s="67" t="s">
        <v>753</v>
      </c>
      <c r="B687" s="8" t="s">
        <v>225</v>
      </c>
      <c r="C687" s="18" t="s">
        <v>602</v>
      </c>
      <c r="D687" s="25" t="s">
        <v>1804</v>
      </c>
      <c r="E687" s="18" t="s">
        <v>15</v>
      </c>
      <c r="F687" s="13">
        <f t="shared" si="191"/>
        <v>15</v>
      </c>
      <c r="G687" s="14">
        <v>57.68</v>
      </c>
      <c r="H687" s="8" t="s">
        <v>600</v>
      </c>
      <c r="I687" s="14">
        <f t="shared" si="192"/>
        <v>70.438816000000003</v>
      </c>
      <c r="J687" s="14">
        <f t="shared" si="193"/>
        <v>865.2</v>
      </c>
      <c r="K687" s="68">
        <f t="shared" si="194"/>
        <v>1056.58</v>
      </c>
      <c r="M687" s="13">
        <v>15</v>
      </c>
    </row>
    <row r="688" spans="1:13" x14ac:dyDescent="0.25">
      <c r="A688" s="67" t="s">
        <v>800</v>
      </c>
      <c r="B688" s="8" t="s">
        <v>226</v>
      </c>
      <c r="C688" s="18" t="s">
        <v>602</v>
      </c>
      <c r="D688" s="25" t="s">
        <v>1805</v>
      </c>
      <c r="E688" s="18" t="s">
        <v>15</v>
      </c>
      <c r="F688" s="13">
        <f t="shared" si="191"/>
        <v>20</v>
      </c>
      <c r="G688" s="14">
        <v>44.45</v>
      </c>
      <c r="H688" s="8" t="s">
        <v>600</v>
      </c>
      <c r="I688" s="14">
        <f t="shared" si="192"/>
        <v>54.282340000000005</v>
      </c>
      <c r="J688" s="14">
        <f t="shared" si="193"/>
        <v>889</v>
      </c>
      <c r="K688" s="68">
        <f t="shared" si="194"/>
        <v>1085.6400000000001</v>
      </c>
      <c r="M688" s="13">
        <v>20</v>
      </c>
    </row>
    <row r="689" spans="1:13" x14ac:dyDescent="0.25">
      <c r="A689" s="67" t="s">
        <v>801</v>
      </c>
      <c r="B689" s="8" t="s">
        <v>227</v>
      </c>
      <c r="C689" s="18" t="s">
        <v>602</v>
      </c>
      <c r="D689" s="25" t="s">
        <v>1806</v>
      </c>
      <c r="E689" s="18" t="s">
        <v>15</v>
      </c>
      <c r="F689" s="13">
        <f t="shared" si="191"/>
        <v>20</v>
      </c>
      <c r="G689" s="14">
        <v>53.86</v>
      </c>
      <c r="H689" s="8" t="s">
        <v>600</v>
      </c>
      <c r="I689" s="14">
        <f t="shared" si="192"/>
        <v>65.773831999999999</v>
      </c>
      <c r="J689" s="14">
        <f t="shared" si="193"/>
        <v>1077.2</v>
      </c>
      <c r="K689" s="68">
        <f t="shared" si="194"/>
        <v>1315.47</v>
      </c>
      <c r="M689" s="13">
        <v>20</v>
      </c>
    </row>
    <row r="690" spans="1:13" x14ac:dyDescent="0.25">
      <c r="A690" s="67" t="s">
        <v>802</v>
      </c>
      <c r="B690" s="8" t="s">
        <v>228</v>
      </c>
      <c r="C690" s="18" t="s">
        <v>602</v>
      </c>
      <c r="D690" s="25" t="s">
        <v>1807</v>
      </c>
      <c r="E690" s="18" t="s">
        <v>15</v>
      </c>
      <c r="F690" s="13">
        <f t="shared" si="191"/>
        <v>20</v>
      </c>
      <c r="G690" s="14">
        <v>64.11</v>
      </c>
      <c r="H690" s="8" t="s">
        <v>600</v>
      </c>
      <c r="I690" s="14">
        <f t="shared" si="192"/>
        <v>78.291132000000005</v>
      </c>
      <c r="J690" s="14">
        <f t="shared" si="193"/>
        <v>1282.2</v>
      </c>
      <c r="K690" s="68">
        <f t="shared" si="194"/>
        <v>1565.82</v>
      </c>
      <c r="M690" s="13">
        <v>20</v>
      </c>
    </row>
    <row r="691" spans="1:13" x14ac:dyDescent="0.25">
      <c r="A691" s="67" t="s">
        <v>803</v>
      </c>
      <c r="B691" s="8" t="s">
        <v>229</v>
      </c>
      <c r="C691" s="18" t="s">
        <v>602</v>
      </c>
      <c r="D691" s="25" t="s">
        <v>1808</v>
      </c>
      <c r="E691" s="18" t="s">
        <v>15</v>
      </c>
      <c r="F691" s="13">
        <f t="shared" si="191"/>
        <v>5</v>
      </c>
      <c r="G691" s="14">
        <v>138.13999999999999</v>
      </c>
      <c r="H691" s="8" t="s">
        <v>600</v>
      </c>
      <c r="I691" s="14">
        <f t="shared" si="192"/>
        <v>168.69656799999998</v>
      </c>
      <c r="J691" s="14">
        <f t="shared" si="193"/>
        <v>690.7</v>
      </c>
      <c r="K691" s="68">
        <f t="shared" si="194"/>
        <v>843.48</v>
      </c>
      <c r="M691" s="13">
        <v>5</v>
      </c>
    </row>
    <row r="692" spans="1:13" x14ac:dyDescent="0.25">
      <c r="A692" s="67" t="s">
        <v>804</v>
      </c>
      <c r="B692" s="8" t="s">
        <v>555</v>
      </c>
      <c r="C692" s="18" t="s">
        <v>602</v>
      </c>
      <c r="D692" s="25" t="s">
        <v>1809</v>
      </c>
      <c r="E692" s="18" t="s">
        <v>29</v>
      </c>
      <c r="F692" s="13">
        <f t="shared" si="191"/>
        <v>4</v>
      </c>
      <c r="G692" s="14">
        <v>9433.6299999999992</v>
      </c>
      <c r="H692" s="8" t="s">
        <v>600</v>
      </c>
      <c r="I692" s="14">
        <f t="shared" si="192"/>
        <v>11520.348956</v>
      </c>
      <c r="J692" s="14">
        <f t="shared" si="193"/>
        <v>37734.519999999997</v>
      </c>
      <c r="K692" s="68">
        <f t="shared" si="194"/>
        <v>46081.39</v>
      </c>
      <c r="M692" s="13">
        <v>4</v>
      </c>
    </row>
    <row r="693" spans="1:13" x14ac:dyDescent="0.25">
      <c r="A693" s="67" t="s">
        <v>805</v>
      </c>
      <c r="B693" s="8" t="s">
        <v>556</v>
      </c>
      <c r="C693" s="18" t="s">
        <v>602</v>
      </c>
      <c r="D693" s="25" t="s">
        <v>1810</v>
      </c>
      <c r="E693" s="18" t="s">
        <v>29</v>
      </c>
      <c r="F693" s="13">
        <f t="shared" si="191"/>
        <v>25</v>
      </c>
      <c r="G693" s="14">
        <v>1750.28</v>
      </c>
      <c r="H693" s="8" t="s">
        <v>600</v>
      </c>
      <c r="I693" s="14">
        <f t="shared" si="192"/>
        <v>2137.4419360000002</v>
      </c>
      <c r="J693" s="14">
        <f t="shared" si="193"/>
        <v>43757</v>
      </c>
      <c r="K693" s="68">
        <f t="shared" si="194"/>
        <v>53436.04</v>
      </c>
      <c r="M693" s="13">
        <v>25</v>
      </c>
    </row>
    <row r="694" spans="1:13" x14ac:dyDescent="0.25">
      <c r="A694" s="67" t="s">
        <v>1302</v>
      </c>
      <c r="B694" s="8" t="s">
        <v>557</v>
      </c>
      <c r="C694" s="18" t="s">
        <v>602</v>
      </c>
      <c r="D694" s="25" t="s">
        <v>1811</v>
      </c>
      <c r="E694" s="18" t="s">
        <v>15</v>
      </c>
      <c r="F694" s="13">
        <f t="shared" si="191"/>
        <v>330</v>
      </c>
      <c r="G694" s="14">
        <v>213.95</v>
      </c>
      <c r="H694" s="8" t="s">
        <v>600</v>
      </c>
      <c r="I694" s="14">
        <f t="shared" si="192"/>
        <v>261.27573999999998</v>
      </c>
      <c r="J694" s="14">
        <f t="shared" si="193"/>
        <v>70603.5</v>
      </c>
      <c r="K694" s="68">
        <f t="shared" si="194"/>
        <v>86220.99</v>
      </c>
      <c r="M694" s="13">
        <v>330</v>
      </c>
    </row>
    <row r="695" spans="1:13" x14ac:dyDescent="0.25">
      <c r="A695" s="223" t="s">
        <v>12157</v>
      </c>
      <c r="B695" s="227">
        <v>17001072</v>
      </c>
      <c r="C695" s="220" t="s">
        <v>607</v>
      </c>
      <c r="D695" s="226" t="s">
        <v>11658</v>
      </c>
      <c r="E695" s="220" t="s">
        <v>32</v>
      </c>
      <c r="F695" s="221">
        <v>97.58</v>
      </c>
      <c r="G695" s="222">
        <v>8247.56</v>
      </c>
      <c r="H695" s="223" t="s">
        <v>600</v>
      </c>
      <c r="I695" s="222">
        <f t="shared" ref="I695:I698" si="196">IF(H695=$I$2,G695*(1+BDI_01),(G695*(1+BDI_02)))</f>
        <v>10071.920271999999</v>
      </c>
      <c r="J695" s="222">
        <f t="shared" si="193"/>
        <v>804796.9</v>
      </c>
      <c r="K695" s="224">
        <f t="shared" si="194"/>
        <v>982817.98</v>
      </c>
      <c r="M695" s="13"/>
    </row>
    <row r="696" spans="1:13" ht="30" x14ac:dyDescent="0.25">
      <c r="A696" s="223" t="s">
        <v>12158</v>
      </c>
      <c r="B696" s="227">
        <v>17001082</v>
      </c>
      <c r="C696" s="220" t="s">
        <v>607</v>
      </c>
      <c r="D696" s="226" t="s">
        <v>11663</v>
      </c>
      <c r="E696" s="220" t="s">
        <v>32</v>
      </c>
      <c r="F696" s="221">
        <v>149.08000000000001</v>
      </c>
      <c r="G696" s="222">
        <v>1072.24</v>
      </c>
      <c r="H696" s="223" t="s">
        <v>600</v>
      </c>
      <c r="I696" s="222">
        <f t="shared" si="196"/>
        <v>1309.419488</v>
      </c>
      <c r="J696" s="222">
        <f t="shared" si="193"/>
        <v>159849.53</v>
      </c>
      <c r="K696" s="224">
        <f t="shared" si="194"/>
        <v>195208.25</v>
      </c>
      <c r="M696" s="13"/>
    </row>
    <row r="697" spans="1:13" ht="30" x14ac:dyDescent="0.25">
      <c r="A697" s="223" t="s">
        <v>12159</v>
      </c>
      <c r="B697" s="227">
        <v>17001032</v>
      </c>
      <c r="C697" s="220" t="s">
        <v>607</v>
      </c>
      <c r="D697" s="259" t="s">
        <v>11642</v>
      </c>
      <c r="E697" s="220" t="s">
        <v>32</v>
      </c>
      <c r="F697" s="245">
        <v>409.88</v>
      </c>
      <c r="G697" s="222">
        <v>1612.63</v>
      </c>
      <c r="H697" s="223" t="s">
        <v>600</v>
      </c>
      <c r="I697" s="222">
        <f t="shared" si="196"/>
        <v>1969.3437560000002</v>
      </c>
      <c r="J697" s="222">
        <f t="shared" si="193"/>
        <v>660984.78</v>
      </c>
      <c r="K697" s="224">
        <f t="shared" si="194"/>
        <v>807194.61</v>
      </c>
      <c r="M697" s="13"/>
    </row>
    <row r="698" spans="1:13" ht="30" x14ac:dyDescent="0.25">
      <c r="A698" s="223" t="s">
        <v>12160</v>
      </c>
      <c r="B698" s="223" t="s">
        <v>5293</v>
      </c>
      <c r="C698" s="220" t="s">
        <v>602</v>
      </c>
      <c r="D698" s="226" t="s">
        <v>12161</v>
      </c>
      <c r="E698" s="220" t="s">
        <v>15</v>
      </c>
      <c r="F698" s="221">
        <v>2</v>
      </c>
      <c r="G698" s="222">
        <v>4657.49</v>
      </c>
      <c r="H698" s="223" t="s">
        <v>600</v>
      </c>
      <c r="I698" s="222">
        <f t="shared" si="196"/>
        <v>5687.7267879999999</v>
      </c>
      <c r="J698" s="222">
        <f t="shared" si="193"/>
        <v>9314.98</v>
      </c>
      <c r="K698" s="224">
        <f t="shared" si="194"/>
        <v>11375.45</v>
      </c>
      <c r="M698" s="13"/>
    </row>
    <row r="699" spans="1:13" x14ac:dyDescent="0.25">
      <c r="A699" s="65">
        <v>19</v>
      </c>
      <c r="B699" s="17"/>
      <c r="C699" s="17"/>
      <c r="D699" s="24" t="s">
        <v>576</v>
      </c>
      <c r="E699" s="17"/>
      <c r="F699" s="11"/>
      <c r="G699" s="12"/>
      <c r="H699" s="17"/>
      <c r="I699" s="12"/>
      <c r="J699" s="12">
        <f>SUM(J700:J701)</f>
        <v>140108.47</v>
      </c>
      <c r="K699" s="66">
        <f>SUM(K700:K701)</f>
        <v>171100.47</v>
      </c>
      <c r="M699" s="27"/>
    </row>
    <row r="700" spans="1:13" x14ac:dyDescent="0.25">
      <c r="A700" s="67" t="s">
        <v>754</v>
      </c>
      <c r="B700" s="8" t="s">
        <v>529</v>
      </c>
      <c r="C700" s="18" t="s">
        <v>602</v>
      </c>
      <c r="D700" s="25" t="s">
        <v>1812</v>
      </c>
      <c r="E700" s="18" t="s">
        <v>29</v>
      </c>
      <c r="F700" s="245">
        <v>7901.81</v>
      </c>
      <c r="G700" s="14">
        <v>15.9</v>
      </c>
      <c r="H700" s="8" t="s">
        <v>600</v>
      </c>
      <c r="I700" s="14">
        <f>IF(H700=$I$2,G700*(1+BDI_01),(G700*(1+BDI_02)))</f>
        <v>19.417080000000002</v>
      </c>
      <c r="J700" s="14">
        <f t="shared" ref="J700:J701" si="197">TRUNC(G700*F700,2)</f>
        <v>125638.77</v>
      </c>
      <c r="K700" s="68">
        <f t="shared" ref="K700:K701" si="198">TRUNC(I700*F700,2)</f>
        <v>153430.07</v>
      </c>
      <c r="M700" s="28">
        <v>7667.77</v>
      </c>
    </row>
    <row r="701" spans="1:13" x14ac:dyDescent="0.25">
      <c r="A701" s="67" t="s">
        <v>755</v>
      </c>
      <c r="B701" s="8" t="s">
        <v>530</v>
      </c>
      <c r="C701" s="18" t="s">
        <v>602</v>
      </c>
      <c r="D701" s="25" t="s">
        <v>1813</v>
      </c>
      <c r="E701" s="18" t="s">
        <v>29</v>
      </c>
      <c r="F701" s="245">
        <v>849.66</v>
      </c>
      <c r="G701" s="14">
        <v>17.03</v>
      </c>
      <c r="H701" s="8" t="s">
        <v>600</v>
      </c>
      <c r="I701" s="14">
        <f>IF(H701=$I$2,G701*(1+BDI_01),(G701*(1+BDI_02)))</f>
        <v>20.797036000000002</v>
      </c>
      <c r="J701" s="14">
        <f t="shared" si="197"/>
        <v>14469.7</v>
      </c>
      <c r="K701" s="68">
        <f t="shared" si="198"/>
        <v>17670.400000000001</v>
      </c>
      <c r="M701" s="13">
        <v>500.12</v>
      </c>
    </row>
    <row r="702" spans="1:13" ht="16.5" thickBot="1" x14ac:dyDescent="0.3">
      <c r="A702" s="37"/>
      <c r="B702" s="38"/>
      <c r="C702" s="38"/>
      <c r="D702" s="39"/>
      <c r="E702" s="40"/>
      <c r="F702" s="40"/>
      <c r="G702" s="40"/>
      <c r="H702" s="40"/>
      <c r="I702" s="5"/>
      <c r="J702" s="5" t="s">
        <v>788</v>
      </c>
      <c r="K702" s="41">
        <f>SUM($J$8:$J$701)/2</f>
        <v>79307315.369999975</v>
      </c>
      <c r="M702" s="13"/>
    </row>
    <row r="703" spans="1:13" ht="16.5" thickBot="1" x14ac:dyDescent="0.3">
      <c r="A703" s="42"/>
      <c r="B703" s="43"/>
      <c r="C703" s="43"/>
      <c r="D703" s="44"/>
      <c r="E703" s="45"/>
      <c r="F703" s="45"/>
      <c r="G703" s="45"/>
      <c r="H703" s="45"/>
      <c r="I703" s="46" t="s">
        <v>789</v>
      </c>
      <c r="J703" s="47">
        <f>SUMIF($H$8:$H$701,$I$2,$K$8:$K$701)</f>
        <v>96850091.790000081</v>
      </c>
      <c r="K703" s="48">
        <f>SUMIF($H$8:$H$701,$I$2,$K$8:$K$701)-SUMIF($H$8:$H$701,$I$2,$J$8:$J$701)</f>
        <v>17542776.420000032</v>
      </c>
      <c r="M703" s="13"/>
    </row>
    <row r="704" spans="1:13" ht="15.75" x14ac:dyDescent="0.25">
      <c r="A704" s="69"/>
      <c r="B704" s="49"/>
      <c r="C704" s="49"/>
      <c r="D704" s="19"/>
      <c r="E704" s="15"/>
      <c r="F704" s="15"/>
      <c r="G704" s="15"/>
      <c r="H704" s="15"/>
      <c r="I704" s="50"/>
      <c r="J704" s="51"/>
      <c r="K704" s="70"/>
      <c r="M704" s="13"/>
    </row>
    <row r="705" spans="1:13" x14ac:dyDescent="0.25">
      <c r="A705" s="65">
        <v>20</v>
      </c>
      <c r="B705" s="17"/>
      <c r="C705" s="17"/>
      <c r="D705" s="24" t="s">
        <v>577</v>
      </c>
      <c r="E705" s="17"/>
      <c r="F705" s="11"/>
      <c r="G705" s="12"/>
      <c r="H705" s="17"/>
      <c r="I705" s="12"/>
      <c r="J705" s="12"/>
      <c r="K705" s="66">
        <f>SUM(K706:K708)</f>
        <v>5289797.9351789979</v>
      </c>
      <c r="M705" s="27"/>
    </row>
    <row r="706" spans="1:13" ht="38.25" x14ac:dyDescent="0.25">
      <c r="A706" s="29"/>
      <c r="B706" s="30"/>
      <c r="C706" s="30"/>
      <c r="D706" s="36" t="s">
        <v>830</v>
      </c>
      <c r="E706" s="31"/>
      <c r="F706" s="32">
        <v>6.6699999999999995E-2</v>
      </c>
      <c r="G706" s="33"/>
      <c r="H706" s="34">
        <f>SUM(J9:J701)/2</f>
        <v>79307315.369999975</v>
      </c>
      <c r="I706" s="14"/>
      <c r="J706" s="14"/>
      <c r="K706" s="68"/>
      <c r="M706" s="13"/>
    </row>
    <row r="707" spans="1:13" x14ac:dyDescent="0.25">
      <c r="A707" s="29" t="s">
        <v>787</v>
      </c>
      <c r="B707" s="30"/>
      <c r="C707" s="30"/>
      <c r="D707" s="35" t="s">
        <v>831</v>
      </c>
      <c r="E707" s="30" t="s">
        <v>15</v>
      </c>
      <c r="F707" s="30">
        <v>1</v>
      </c>
      <c r="G707" s="33"/>
      <c r="H707" s="34">
        <f>H706*$F$706</f>
        <v>5289797.9351789979</v>
      </c>
      <c r="I707" s="14"/>
      <c r="J707" s="14"/>
      <c r="K707" s="68">
        <f>H707</f>
        <v>5289797.9351789979</v>
      </c>
      <c r="M707" s="13"/>
    </row>
    <row r="708" spans="1:13" x14ac:dyDescent="0.25">
      <c r="A708" s="67"/>
      <c r="B708" s="8"/>
      <c r="C708" s="18"/>
      <c r="D708" s="25"/>
      <c r="E708" s="18"/>
      <c r="F708" s="13"/>
      <c r="G708" s="13"/>
      <c r="H708" s="8"/>
      <c r="I708" s="14"/>
      <c r="J708" s="14"/>
      <c r="K708" s="68"/>
      <c r="M708" s="13"/>
    </row>
    <row r="709" spans="1:13" ht="16.5" thickBot="1" x14ac:dyDescent="0.3">
      <c r="A709" s="71"/>
      <c r="B709" s="72"/>
      <c r="C709" s="72"/>
      <c r="D709" s="73"/>
      <c r="E709" s="72"/>
      <c r="F709" s="74"/>
      <c r="G709" s="75"/>
      <c r="H709" s="72"/>
      <c r="I709" s="74"/>
      <c r="J709" s="7" t="s">
        <v>597</v>
      </c>
      <c r="K709" s="76">
        <f>K705+K703+K702</f>
        <v>102139889.725179</v>
      </c>
    </row>
    <row r="712" spans="1:13" x14ac:dyDescent="0.25">
      <c r="J712" s="9">
        <f>52000000/8500</f>
        <v>6117.6470588235297</v>
      </c>
      <c r="K712" s="244">
        <f>+K709/F700</f>
        <v>12926.138406919301</v>
      </c>
    </row>
  </sheetData>
  <autoFilter ref="A8:K709" xr:uid="{18E6B7F5-1ABB-4658-9647-83B322FFCAC4}"/>
  <mergeCells count="1">
    <mergeCell ref="I1:K1"/>
  </mergeCells>
  <phoneticPr fontId="4" type="noConversion"/>
  <conditionalFormatting sqref="O36 O67">
    <cfRule type="expression" dxfId="53" priority="23" stopIfTrue="1">
      <formula>T36&lt;6</formula>
    </cfRule>
  </conditionalFormatting>
  <conditionalFormatting sqref="O58">
    <cfRule type="expression" dxfId="52" priority="11" stopIfTrue="1">
      <formula>T58&lt;6</formula>
    </cfRule>
  </conditionalFormatting>
  <conditionalFormatting sqref="O88:O89">
    <cfRule type="expression" dxfId="51" priority="26" stopIfTrue="1">
      <formula>T88&lt;6</formula>
    </cfRule>
  </conditionalFormatting>
  <conditionalFormatting sqref="O96:O97">
    <cfRule type="expression" dxfId="50" priority="25" stopIfTrue="1">
      <formula>T96&lt;6</formula>
    </cfRule>
  </conditionalFormatting>
  <conditionalFormatting sqref="O106">
    <cfRule type="expression" dxfId="49" priority="10" stopIfTrue="1">
      <formula>T106&lt;6</formula>
    </cfRule>
  </conditionalFormatting>
  <conditionalFormatting sqref="O118:O120">
    <cfRule type="expression" dxfId="48" priority="18" stopIfTrue="1">
      <formula>T118&lt;6</formula>
    </cfRule>
  </conditionalFormatting>
  <conditionalFormatting sqref="O124:O125">
    <cfRule type="expression" dxfId="47" priority="24" stopIfTrue="1">
      <formula>T124&lt;6</formula>
    </cfRule>
  </conditionalFormatting>
  <conditionalFormatting sqref="O148:O154">
    <cfRule type="expression" dxfId="46" priority="7" stopIfTrue="1">
      <formula>T148&lt;6</formula>
    </cfRule>
  </conditionalFormatting>
  <conditionalFormatting sqref="O160">
    <cfRule type="expression" dxfId="45" priority="15" stopIfTrue="1">
      <formula>T160&lt;6</formula>
    </cfRule>
  </conditionalFormatting>
  <conditionalFormatting sqref="O204:O213">
    <cfRule type="expression" dxfId="44" priority="17" stopIfTrue="1">
      <formula>T204&lt;6</formula>
    </cfRule>
  </conditionalFormatting>
  <conditionalFormatting sqref="O225:O226">
    <cfRule type="expression" dxfId="43" priority="20" stopIfTrue="1">
      <formula>T225&lt;6</formula>
    </cfRule>
  </conditionalFormatting>
  <conditionalFormatting sqref="O410:O414">
    <cfRule type="expression" dxfId="42" priority="5" stopIfTrue="1">
      <formula>T410&lt;6</formula>
    </cfRule>
  </conditionalFormatting>
  <conditionalFormatting sqref="O420:O422">
    <cfRule type="expression" dxfId="41" priority="12" stopIfTrue="1">
      <formula>T420&lt;6</formula>
    </cfRule>
  </conditionalFormatting>
  <conditionalFormatting sqref="O569">
    <cfRule type="expression" dxfId="40" priority="16" stopIfTrue="1">
      <formula>T569&lt;6</formula>
    </cfRule>
  </conditionalFormatting>
  <conditionalFormatting sqref="O659:O661">
    <cfRule type="expression" dxfId="39" priority="21" stopIfTrue="1">
      <formula>T659&lt;6</formula>
    </cfRule>
  </conditionalFormatting>
  <conditionalFormatting sqref="P410:P412">
    <cfRule type="expression" dxfId="38" priority="4" stopIfTrue="1">
      <formula>T410&lt;6</formula>
    </cfRule>
  </conditionalFormatting>
  <conditionalFormatting sqref="Q410:Q412">
    <cfRule type="expression" dxfId="37" priority="3" stopIfTrue="1">
      <formula>T410&lt;6</formula>
    </cfRule>
  </conditionalFormatting>
  <conditionalFormatting sqref="R410:R412">
    <cfRule type="expression" dxfId="36" priority="2" stopIfTrue="1">
      <formula>T410&lt;6</formula>
    </cfRule>
  </conditionalFormatting>
  <conditionalFormatting sqref="S410:S412">
    <cfRule type="expression" dxfId="35" priority="1" stopIfTrue="1">
      <formula>T410&lt;6</formula>
    </cfRule>
  </conditionalFormatting>
  <pageMargins left="0" right="0" top="0.15748031496062992" bottom="0.15748031496062992" header="0.31496062992125984" footer="0.31496062992125984"/>
  <pageSetup paperSize="9" scale="68" fitToHeight="0" orientation="landscape" r:id="rId1"/>
  <ignoredErrors>
    <ignoredError sqref="F5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6B7F5-1ABB-4658-9647-83B322FFCAC4}">
  <dimension ref="A1:O695"/>
  <sheetViews>
    <sheetView view="pageBreakPreview" topLeftCell="E178" zoomScale="115" zoomScaleNormal="85" zoomScaleSheetLayoutView="115" workbookViewId="0">
      <selection activeCell="A187" sqref="A187:K187"/>
    </sheetView>
  </sheetViews>
  <sheetFormatPr defaultColWidth="9.140625" defaultRowHeight="15" x14ac:dyDescent="0.25"/>
  <cols>
    <col min="1" max="2" width="12.5703125" style="2" customWidth="1"/>
    <col min="3" max="3" width="14" style="2" customWidth="1"/>
    <col min="4" max="4" width="67.7109375" style="20" customWidth="1"/>
    <col min="5" max="5" width="12.42578125" style="2" customWidth="1"/>
    <col min="6" max="6" width="16.28515625" style="9" customWidth="1"/>
    <col min="7" max="7" width="22.42578125" style="9" bestFit="1" customWidth="1"/>
    <col min="8" max="8" width="17.28515625" style="2" bestFit="1" customWidth="1"/>
    <col min="9" max="9" width="30.140625" style="9" bestFit="1" customWidth="1"/>
    <col min="10" max="10" width="34.42578125" style="9" bestFit="1" customWidth="1"/>
    <col min="11" max="11" width="32" style="9" bestFit="1" customWidth="1"/>
    <col min="12" max="12" width="9.140625" style="9"/>
    <col min="13" max="13" width="16.5703125" style="26" bestFit="1" customWidth="1"/>
    <col min="14" max="14" width="9.140625" style="9"/>
    <col min="15" max="15" width="32.7109375" style="9" customWidth="1"/>
    <col min="16" max="16384" width="9.140625" style="9"/>
  </cols>
  <sheetData>
    <row r="1" spans="1:13" x14ac:dyDescent="0.25">
      <c r="A1" s="52" t="s">
        <v>11</v>
      </c>
      <c r="B1" s="175" t="s">
        <v>1815</v>
      </c>
      <c r="C1" s="53"/>
      <c r="D1" s="54"/>
      <c r="E1" s="53"/>
      <c r="F1" s="55"/>
      <c r="G1" s="55"/>
      <c r="H1" s="53"/>
      <c r="I1" s="315" t="s">
        <v>599</v>
      </c>
      <c r="J1" s="316"/>
      <c r="K1" s="317"/>
    </row>
    <row r="2" spans="1:13" x14ac:dyDescent="0.25">
      <c r="A2" s="56" t="s">
        <v>12</v>
      </c>
      <c r="B2" s="176" t="s">
        <v>1816</v>
      </c>
      <c r="I2" s="4" t="s">
        <v>600</v>
      </c>
      <c r="J2" s="3" t="s">
        <v>601</v>
      </c>
      <c r="K2" s="57">
        <v>0.25</v>
      </c>
    </row>
    <row r="3" spans="1:13" x14ac:dyDescent="0.25">
      <c r="A3" s="56" t="s">
        <v>13</v>
      </c>
      <c r="B3" s="176" t="s">
        <v>1306</v>
      </c>
      <c r="I3" s="4"/>
      <c r="J3" s="3"/>
      <c r="K3" s="57"/>
    </row>
    <row r="4" spans="1:13" x14ac:dyDescent="0.25">
      <c r="A4" s="56" t="s">
        <v>14</v>
      </c>
      <c r="B4" s="176" t="s">
        <v>1307</v>
      </c>
      <c r="I4" s="6" t="s">
        <v>598</v>
      </c>
      <c r="J4" s="6"/>
      <c r="K4" s="58">
        <f>K692</f>
        <v>113190645.94316435</v>
      </c>
    </row>
    <row r="5" spans="1:13" x14ac:dyDescent="0.25">
      <c r="A5" s="56"/>
      <c r="K5" s="59"/>
    </row>
    <row r="6" spans="1:13" x14ac:dyDescent="0.25">
      <c r="A6" s="60"/>
      <c r="B6" s="16"/>
      <c r="C6" s="16"/>
      <c r="D6" s="21"/>
      <c r="E6" s="16"/>
      <c r="F6" s="10"/>
      <c r="G6" s="10"/>
      <c r="H6" s="16"/>
      <c r="I6" s="10"/>
      <c r="J6" s="10"/>
      <c r="K6" s="61"/>
    </row>
    <row r="7" spans="1:13" x14ac:dyDescent="0.25">
      <c r="A7" s="62" t="s">
        <v>0</v>
      </c>
      <c r="B7" s="1" t="s">
        <v>1</v>
      </c>
      <c r="C7" s="1" t="s">
        <v>2</v>
      </c>
      <c r="D7" s="22" t="s">
        <v>3</v>
      </c>
      <c r="E7" s="1" t="s">
        <v>4</v>
      </c>
      <c r="F7" s="1" t="s">
        <v>5</v>
      </c>
      <c r="G7" s="1" t="s">
        <v>7</v>
      </c>
      <c r="H7" s="1" t="s">
        <v>6</v>
      </c>
      <c r="I7" s="1" t="s">
        <v>8</v>
      </c>
      <c r="J7" s="1" t="s">
        <v>9</v>
      </c>
      <c r="K7" s="63" t="s">
        <v>10</v>
      </c>
      <c r="M7" s="13" t="s">
        <v>5</v>
      </c>
    </row>
    <row r="8" spans="1:13" x14ac:dyDescent="0.25">
      <c r="A8" s="56"/>
      <c r="B8" s="3"/>
      <c r="C8" s="3"/>
      <c r="D8" s="23"/>
      <c r="E8" s="3"/>
      <c r="F8" s="3"/>
      <c r="G8" s="3"/>
      <c r="H8" s="3"/>
      <c r="I8" s="3"/>
      <c r="J8" s="3"/>
      <c r="K8" s="64"/>
      <c r="M8" s="13"/>
    </row>
    <row r="9" spans="1:13" x14ac:dyDescent="0.25">
      <c r="A9" s="65">
        <v>1</v>
      </c>
      <c r="B9" s="17"/>
      <c r="C9" s="17"/>
      <c r="D9" s="24" t="s">
        <v>558</v>
      </c>
      <c r="E9" s="17"/>
      <c r="F9" s="11"/>
      <c r="G9" s="12"/>
      <c r="H9" s="17"/>
      <c r="I9" s="12"/>
      <c r="J9" s="12">
        <f>SUM(J10:J37)</f>
        <v>3267329.0899999994</v>
      </c>
      <c r="K9" s="12">
        <f>SUM(K10:K37)</f>
        <v>4084161.32</v>
      </c>
      <c r="M9" s="27"/>
    </row>
    <row r="10" spans="1:13" ht="45" x14ac:dyDescent="0.25">
      <c r="A10" s="67" t="s">
        <v>578</v>
      </c>
      <c r="B10" s="8" t="s">
        <v>16</v>
      </c>
      <c r="C10" s="18" t="s">
        <v>602</v>
      </c>
      <c r="D10" s="25" t="s">
        <v>1308</v>
      </c>
      <c r="E10" s="18" t="s">
        <v>15</v>
      </c>
      <c r="F10" s="13">
        <f>TRUNC(M10,2)</f>
        <v>1</v>
      </c>
      <c r="G10" s="14">
        <v>16366.75</v>
      </c>
      <c r="H10" s="8" t="s">
        <v>600</v>
      </c>
      <c r="I10" s="14">
        <f t="shared" ref="I10:I29" si="0">IF(H10=$I$2,G10*(1+BDI_01),(G10*(1+BDI_02)))</f>
        <v>20458.4375</v>
      </c>
      <c r="J10" s="14">
        <f>TRUNC(G10*F10,2)</f>
        <v>16366.75</v>
      </c>
      <c r="K10" s="68">
        <f>TRUNC(I10*F10,2)</f>
        <v>20458.43</v>
      </c>
      <c r="M10" s="28">
        <v>1</v>
      </c>
    </row>
    <row r="11" spans="1:13" ht="45" x14ac:dyDescent="0.25">
      <c r="A11" s="67" t="s">
        <v>579</v>
      </c>
      <c r="B11" s="8" t="s">
        <v>17</v>
      </c>
      <c r="C11" s="18" t="s">
        <v>602</v>
      </c>
      <c r="D11" s="25" t="s">
        <v>1309</v>
      </c>
      <c r="E11" s="18" t="s">
        <v>15</v>
      </c>
      <c r="F11" s="13">
        <f t="shared" ref="F11:F13" si="1">TRUNC(M11,2)</f>
        <v>1</v>
      </c>
      <c r="G11" s="14">
        <v>9202.36</v>
      </c>
      <c r="H11" s="8" t="s">
        <v>600</v>
      </c>
      <c r="I11" s="14">
        <f t="shared" si="0"/>
        <v>11502.95</v>
      </c>
      <c r="J11" s="14">
        <f t="shared" ref="J11:J13" si="2">TRUNC(G11*F11,2)</f>
        <v>9202.36</v>
      </c>
      <c r="K11" s="68">
        <f t="shared" ref="K11:K13" si="3">TRUNC(I11*F11,2)</f>
        <v>11502.95</v>
      </c>
      <c r="M11" s="13">
        <v>1</v>
      </c>
    </row>
    <row r="12" spans="1:13" x14ac:dyDescent="0.25">
      <c r="A12" s="67" t="s">
        <v>580</v>
      </c>
      <c r="B12" s="8" t="s">
        <v>18</v>
      </c>
      <c r="C12" s="18" t="s">
        <v>602</v>
      </c>
      <c r="D12" s="25" t="s">
        <v>1310</v>
      </c>
      <c r="E12" s="18" t="s">
        <v>15</v>
      </c>
      <c r="F12" s="13">
        <f t="shared" si="1"/>
        <v>150</v>
      </c>
      <c r="G12" s="14">
        <v>3624.6</v>
      </c>
      <c r="H12" s="8" t="s">
        <v>600</v>
      </c>
      <c r="I12" s="14">
        <f t="shared" si="0"/>
        <v>4530.75</v>
      </c>
      <c r="J12" s="14">
        <f t="shared" si="2"/>
        <v>543690</v>
      </c>
      <c r="K12" s="68">
        <f t="shared" si="3"/>
        <v>679612.5</v>
      </c>
      <c r="M12" s="13">
        <v>150</v>
      </c>
    </row>
    <row r="13" spans="1:13" x14ac:dyDescent="0.25">
      <c r="A13" s="67" t="s">
        <v>581</v>
      </c>
      <c r="B13" s="8" t="s">
        <v>19</v>
      </c>
      <c r="C13" s="18" t="s">
        <v>602</v>
      </c>
      <c r="D13" s="25" t="s">
        <v>1311</v>
      </c>
      <c r="E13" s="18" t="s">
        <v>15</v>
      </c>
      <c r="F13" s="13">
        <f t="shared" si="1"/>
        <v>150</v>
      </c>
      <c r="G13" s="14">
        <v>4900.1400000000003</v>
      </c>
      <c r="H13" s="8" t="s">
        <v>600</v>
      </c>
      <c r="I13" s="14">
        <f t="shared" si="0"/>
        <v>6125.1750000000002</v>
      </c>
      <c r="J13" s="14">
        <f t="shared" si="2"/>
        <v>735021</v>
      </c>
      <c r="K13" s="68">
        <f t="shared" si="3"/>
        <v>918776.25</v>
      </c>
      <c r="M13" s="13">
        <v>150</v>
      </c>
    </row>
    <row r="14" spans="1:13" x14ac:dyDescent="0.25">
      <c r="A14" s="67" t="s">
        <v>586</v>
      </c>
      <c r="B14" s="8" t="s">
        <v>20</v>
      </c>
      <c r="C14" s="18" t="s">
        <v>602</v>
      </c>
      <c r="D14" s="25" t="s">
        <v>1312</v>
      </c>
      <c r="E14" s="18" t="s">
        <v>15</v>
      </c>
      <c r="F14" s="13">
        <f t="shared" ref="F14:F16" si="4">TRUNC(M14,2)</f>
        <v>90</v>
      </c>
      <c r="G14" s="14">
        <v>2658.26</v>
      </c>
      <c r="H14" s="8" t="s">
        <v>600</v>
      </c>
      <c r="I14" s="14">
        <f t="shared" si="0"/>
        <v>3322.8250000000003</v>
      </c>
      <c r="J14" s="14">
        <f t="shared" ref="J14:J16" si="5">TRUNC(G14*F14,2)</f>
        <v>239243.4</v>
      </c>
      <c r="K14" s="68">
        <f t="shared" ref="K14:K16" si="6">TRUNC(I14*F14,2)</f>
        <v>299054.25</v>
      </c>
      <c r="M14" s="13">
        <v>90</v>
      </c>
    </row>
    <row r="15" spans="1:13" x14ac:dyDescent="0.25">
      <c r="A15" s="67" t="s">
        <v>588</v>
      </c>
      <c r="B15" s="8" t="s">
        <v>21</v>
      </c>
      <c r="C15" s="18" t="s">
        <v>602</v>
      </c>
      <c r="D15" s="25" t="s">
        <v>1313</v>
      </c>
      <c r="E15" s="18" t="s">
        <v>15</v>
      </c>
      <c r="F15" s="13">
        <f t="shared" si="4"/>
        <v>90</v>
      </c>
      <c r="G15" s="14">
        <v>3637.02</v>
      </c>
      <c r="H15" s="8" t="s">
        <v>600</v>
      </c>
      <c r="I15" s="14">
        <f t="shared" si="0"/>
        <v>4546.2749999999996</v>
      </c>
      <c r="J15" s="14">
        <f t="shared" si="5"/>
        <v>327331.8</v>
      </c>
      <c r="K15" s="68">
        <f t="shared" si="6"/>
        <v>409164.75</v>
      </c>
      <c r="M15" s="13">
        <v>90</v>
      </c>
    </row>
    <row r="16" spans="1:13" ht="30" x14ac:dyDescent="0.25">
      <c r="A16" s="67" t="s">
        <v>590</v>
      </c>
      <c r="B16" s="8" t="s">
        <v>22</v>
      </c>
      <c r="C16" s="18" t="s">
        <v>602</v>
      </c>
      <c r="D16" s="25" t="s">
        <v>1314</v>
      </c>
      <c r="E16" s="18" t="s">
        <v>15</v>
      </c>
      <c r="F16" s="13">
        <f t="shared" si="4"/>
        <v>105</v>
      </c>
      <c r="G16" s="14">
        <v>1141.18</v>
      </c>
      <c r="H16" s="8" t="s">
        <v>600</v>
      </c>
      <c r="I16" s="14">
        <f t="shared" si="0"/>
        <v>1426.4750000000001</v>
      </c>
      <c r="J16" s="14">
        <f t="shared" si="5"/>
        <v>119823.9</v>
      </c>
      <c r="K16" s="68">
        <f t="shared" si="6"/>
        <v>149779.87</v>
      </c>
      <c r="M16" s="13">
        <v>105</v>
      </c>
    </row>
    <row r="17" spans="1:13" ht="30" x14ac:dyDescent="0.25">
      <c r="A17" s="67" t="s">
        <v>592</v>
      </c>
      <c r="B17" s="8" t="s">
        <v>23</v>
      </c>
      <c r="C17" s="18" t="s">
        <v>602</v>
      </c>
      <c r="D17" s="25" t="s">
        <v>1315</v>
      </c>
      <c r="E17" s="18" t="s">
        <v>15</v>
      </c>
      <c r="F17" s="13">
        <f t="shared" ref="F17:F19" si="7">TRUNC(M17,2)</f>
        <v>105</v>
      </c>
      <c r="G17" s="14">
        <v>1519.09</v>
      </c>
      <c r="H17" s="8" t="s">
        <v>600</v>
      </c>
      <c r="I17" s="14">
        <f t="shared" si="0"/>
        <v>1898.8625</v>
      </c>
      <c r="J17" s="14">
        <f t="shared" ref="J17:J19" si="8">TRUNC(G17*F17,2)</f>
        <v>159504.45000000001</v>
      </c>
      <c r="K17" s="68">
        <f t="shared" ref="K17:K19" si="9">TRUNC(I17*F17,2)</f>
        <v>199380.56</v>
      </c>
      <c r="M17" s="13">
        <v>105</v>
      </c>
    </row>
    <row r="18" spans="1:13" ht="30" x14ac:dyDescent="0.25">
      <c r="A18" s="67" t="s">
        <v>594</v>
      </c>
      <c r="B18" s="8" t="s">
        <v>24</v>
      </c>
      <c r="C18" s="18" t="s">
        <v>602</v>
      </c>
      <c r="D18" s="25" t="s">
        <v>1316</v>
      </c>
      <c r="E18" s="18" t="s">
        <v>15</v>
      </c>
      <c r="F18" s="13">
        <f t="shared" si="7"/>
        <v>105</v>
      </c>
      <c r="G18" s="14">
        <v>1267.26</v>
      </c>
      <c r="H18" s="8" t="s">
        <v>600</v>
      </c>
      <c r="I18" s="14">
        <f t="shared" si="0"/>
        <v>1584.075</v>
      </c>
      <c r="J18" s="14">
        <f t="shared" si="8"/>
        <v>133062.29999999999</v>
      </c>
      <c r="K18" s="68">
        <f t="shared" si="9"/>
        <v>166327.87</v>
      </c>
      <c r="M18" s="13">
        <v>105</v>
      </c>
    </row>
    <row r="19" spans="1:13" ht="30" x14ac:dyDescent="0.25">
      <c r="A19" s="67" t="s">
        <v>596</v>
      </c>
      <c r="B19" s="8" t="s">
        <v>25</v>
      </c>
      <c r="C19" s="18" t="s">
        <v>602</v>
      </c>
      <c r="D19" s="25" t="s">
        <v>1317</v>
      </c>
      <c r="E19" s="18" t="s">
        <v>15</v>
      </c>
      <c r="F19" s="13">
        <f t="shared" si="7"/>
        <v>105</v>
      </c>
      <c r="G19" s="14">
        <v>1757.15</v>
      </c>
      <c r="H19" s="8" t="s">
        <v>600</v>
      </c>
      <c r="I19" s="14">
        <f t="shared" si="0"/>
        <v>2196.4375</v>
      </c>
      <c r="J19" s="14">
        <f t="shared" si="8"/>
        <v>184500.75</v>
      </c>
      <c r="K19" s="68">
        <f t="shared" si="9"/>
        <v>230625.93</v>
      </c>
      <c r="M19" s="13">
        <v>105</v>
      </c>
    </row>
    <row r="20" spans="1:13" x14ac:dyDescent="0.25">
      <c r="A20" s="67" t="s">
        <v>790</v>
      </c>
      <c r="B20" s="8" t="s">
        <v>26</v>
      </c>
      <c r="C20" s="18" t="s">
        <v>602</v>
      </c>
      <c r="D20" s="25" t="s">
        <v>1318</v>
      </c>
      <c r="E20" s="18" t="s">
        <v>15</v>
      </c>
      <c r="F20" s="13">
        <f t="shared" ref="F20:F22" si="10">TRUNC(M20,2)</f>
        <v>18</v>
      </c>
      <c r="G20" s="14">
        <v>3324.97</v>
      </c>
      <c r="H20" s="8" t="s">
        <v>600</v>
      </c>
      <c r="I20" s="14">
        <f t="shared" si="0"/>
        <v>4156.2124999999996</v>
      </c>
      <c r="J20" s="14">
        <f t="shared" ref="J20:J22" si="11">TRUNC(G20*F20,2)</f>
        <v>59849.46</v>
      </c>
      <c r="K20" s="68">
        <f t="shared" ref="K20:K22" si="12">TRUNC(I20*F20,2)</f>
        <v>74811.820000000007</v>
      </c>
      <c r="M20" s="13">
        <v>18</v>
      </c>
    </row>
    <row r="21" spans="1:13" ht="30" x14ac:dyDescent="0.25">
      <c r="A21" s="236" t="s">
        <v>791</v>
      </c>
      <c r="B21" s="237" t="s">
        <v>31</v>
      </c>
      <c r="C21" s="238" t="s">
        <v>602</v>
      </c>
      <c r="D21" s="239" t="s">
        <v>1319</v>
      </c>
      <c r="E21" s="238" t="s">
        <v>28</v>
      </c>
      <c r="F21" s="240">
        <f t="shared" si="10"/>
        <v>1</v>
      </c>
      <c r="G21" s="241">
        <v>1267.71</v>
      </c>
      <c r="H21" s="237" t="s">
        <v>600</v>
      </c>
      <c r="I21" s="241">
        <f t="shared" si="0"/>
        <v>1584.6375</v>
      </c>
      <c r="J21" s="241">
        <f t="shared" si="11"/>
        <v>1267.71</v>
      </c>
      <c r="K21" s="242">
        <f t="shared" si="12"/>
        <v>1584.63</v>
      </c>
      <c r="M21" s="13">
        <v>1</v>
      </c>
    </row>
    <row r="22" spans="1:13" x14ac:dyDescent="0.25">
      <c r="A22" s="229" t="s">
        <v>792</v>
      </c>
      <c r="B22" s="230" t="s">
        <v>33</v>
      </c>
      <c r="C22" s="231" t="s">
        <v>602</v>
      </c>
      <c r="D22" s="232" t="s">
        <v>1320</v>
      </c>
      <c r="E22" s="231" t="s">
        <v>32</v>
      </c>
      <c r="F22" s="233">
        <f t="shared" si="10"/>
        <v>264</v>
      </c>
      <c r="G22" s="234">
        <v>387.03</v>
      </c>
      <c r="H22" s="230" t="s">
        <v>600</v>
      </c>
      <c r="I22" s="234">
        <f t="shared" si="0"/>
        <v>483.78749999999997</v>
      </c>
      <c r="J22" s="234">
        <f t="shared" si="11"/>
        <v>102175.92</v>
      </c>
      <c r="K22" s="235">
        <f t="shared" si="12"/>
        <v>127719.9</v>
      </c>
      <c r="M22" s="13">
        <v>264</v>
      </c>
    </row>
    <row r="23" spans="1:13" ht="45" x14ac:dyDescent="0.25">
      <c r="A23" s="67" t="s">
        <v>793</v>
      </c>
      <c r="B23" s="8" t="s">
        <v>27</v>
      </c>
      <c r="C23" s="18" t="s">
        <v>602</v>
      </c>
      <c r="D23" s="25" t="s">
        <v>1321</v>
      </c>
      <c r="E23" s="18" t="s">
        <v>28</v>
      </c>
      <c r="F23" s="13">
        <f t="shared" ref="F23:F25" si="13">TRUNC(M23,2)</f>
        <v>1</v>
      </c>
      <c r="G23" s="14">
        <v>1175.04</v>
      </c>
      <c r="H23" s="8" t="s">
        <v>600</v>
      </c>
      <c r="I23" s="14">
        <f t="shared" si="0"/>
        <v>1468.8</v>
      </c>
      <c r="J23" s="14">
        <f t="shared" ref="J23:J25" si="14">TRUNC(G23*F23,2)</f>
        <v>1175.04</v>
      </c>
      <c r="K23" s="68">
        <f t="shared" ref="K23:K25" si="15">TRUNC(I23*F23,2)</f>
        <v>1468.8</v>
      </c>
      <c r="M23" s="13">
        <v>1</v>
      </c>
    </row>
    <row r="24" spans="1:13" ht="45" x14ac:dyDescent="0.25">
      <c r="A24" s="67" t="s">
        <v>794</v>
      </c>
      <c r="B24" s="8" t="s">
        <v>30</v>
      </c>
      <c r="C24" s="18" t="s">
        <v>602</v>
      </c>
      <c r="D24" s="25" t="s">
        <v>1322</v>
      </c>
      <c r="E24" s="18" t="s">
        <v>29</v>
      </c>
      <c r="F24" s="13">
        <f t="shared" si="13"/>
        <v>19230.54</v>
      </c>
      <c r="G24" s="14">
        <v>0.88</v>
      </c>
      <c r="H24" s="8" t="s">
        <v>600</v>
      </c>
      <c r="I24" s="14">
        <f t="shared" si="0"/>
        <v>1.1000000000000001</v>
      </c>
      <c r="J24" s="14">
        <f t="shared" si="14"/>
        <v>16922.87</v>
      </c>
      <c r="K24" s="68">
        <f t="shared" si="15"/>
        <v>21153.59</v>
      </c>
      <c r="M24" s="13">
        <v>19230.54</v>
      </c>
    </row>
    <row r="25" spans="1:13" ht="45" x14ac:dyDescent="0.25">
      <c r="A25" s="67" t="s">
        <v>795</v>
      </c>
      <c r="B25" s="8">
        <v>20006003</v>
      </c>
      <c r="C25" s="18" t="s">
        <v>607</v>
      </c>
      <c r="D25" s="25" t="s">
        <v>806</v>
      </c>
      <c r="E25" s="18" t="s">
        <v>608</v>
      </c>
      <c r="F25" s="13">
        <f t="shared" si="13"/>
        <v>10</v>
      </c>
      <c r="G25" s="14">
        <v>299.55</v>
      </c>
      <c r="H25" s="8" t="s">
        <v>600</v>
      </c>
      <c r="I25" s="14">
        <f t="shared" si="0"/>
        <v>374.4375</v>
      </c>
      <c r="J25" s="14">
        <f t="shared" si="14"/>
        <v>2995.5</v>
      </c>
      <c r="K25" s="68">
        <f t="shared" si="15"/>
        <v>3744.37</v>
      </c>
      <c r="M25" s="13">
        <v>10</v>
      </c>
    </row>
    <row r="26" spans="1:13" ht="30" x14ac:dyDescent="0.25">
      <c r="A26" s="67" t="s">
        <v>796</v>
      </c>
      <c r="B26" s="8">
        <v>20006004</v>
      </c>
      <c r="C26" s="18" t="s">
        <v>607</v>
      </c>
      <c r="D26" s="25" t="s">
        <v>807</v>
      </c>
      <c r="E26" s="18" t="s">
        <v>609</v>
      </c>
      <c r="F26" s="13">
        <f t="shared" ref="F26:F28" si="16">TRUNC(M26,2)</f>
        <v>4</v>
      </c>
      <c r="G26" s="14">
        <v>244.84</v>
      </c>
      <c r="H26" s="8" t="s">
        <v>600</v>
      </c>
      <c r="I26" s="14">
        <f t="shared" si="0"/>
        <v>306.05</v>
      </c>
      <c r="J26" s="14">
        <f t="shared" ref="J26:J28" si="17">TRUNC(G26*F26,2)</f>
        <v>979.36</v>
      </c>
      <c r="K26" s="68">
        <f t="shared" ref="K26:K28" si="18">TRUNC(I26*F26,2)</f>
        <v>1224.2</v>
      </c>
      <c r="M26" s="13">
        <v>4</v>
      </c>
    </row>
    <row r="27" spans="1:13" x14ac:dyDescent="0.25">
      <c r="A27" s="67" t="s">
        <v>797</v>
      </c>
      <c r="B27" s="8">
        <v>20006011</v>
      </c>
      <c r="C27" s="18" t="s">
        <v>607</v>
      </c>
      <c r="D27" s="25" t="s">
        <v>808</v>
      </c>
      <c r="E27" s="18" t="s">
        <v>15</v>
      </c>
      <c r="F27" s="13">
        <f t="shared" si="16"/>
        <v>54</v>
      </c>
      <c r="G27" s="14">
        <v>73.48</v>
      </c>
      <c r="H27" s="8" t="s">
        <v>600</v>
      </c>
      <c r="I27" s="14">
        <f t="shared" si="0"/>
        <v>91.850000000000009</v>
      </c>
      <c r="J27" s="14">
        <f t="shared" si="17"/>
        <v>3967.92</v>
      </c>
      <c r="K27" s="68">
        <f t="shared" si="18"/>
        <v>4959.8999999999996</v>
      </c>
      <c r="M27" s="13">
        <v>54</v>
      </c>
    </row>
    <row r="28" spans="1:13" x14ac:dyDescent="0.25">
      <c r="A28" s="67" t="s">
        <v>798</v>
      </c>
      <c r="B28" s="8">
        <v>20006012</v>
      </c>
      <c r="C28" s="18" t="s">
        <v>607</v>
      </c>
      <c r="D28" s="25" t="s">
        <v>809</v>
      </c>
      <c r="E28" s="18" t="s">
        <v>15</v>
      </c>
      <c r="F28" s="13">
        <f t="shared" si="16"/>
        <v>54</v>
      </c>
      <c r="G28" s="14">
        <v>18.62</v>
      </c>
      <c r="H28" s="8" t="s">
        <v>600</v>
      </c>
      <c r="I28" s="14">
        <f t="shared" si="0"/>
        <v>23.275000000000002</v>
      </c>
      <c r="J28" s="14">
        <f t="shared" si="17"/>
        <v>1005.48</v>
      </c>
      <c r="K28" s="68">
        <f t="shared" si="18"/>
        <v>1256.8499999999999</v>
      </c>
      <c r="M28" s="13">
        <v>54</v>
      </c>
    </row>
    <row r="29" spans="1:13" x14ac:dyDescent="0.25">
      <c r="A29" s="67" t="s">
        <v>799</v>
      </c>
      <c r="B29" s="8">
        <v>20006013</v>
      </c>
      <c r="C29" s="18" t="s">
        <v>607</v>
      </c>
      <c r="D29" s="25" t="s">
        <v>810</v>
      </c>
      <c r="E29" s="18" t="s">
        <v>15</v>
      </c>
      <c r="F29" s="13">
        <f t="shared" ref="F29:F35" si="19">TRUNC(M29,2)</f>
        <v>54</v>
      </c>
      <c r="G29" s="14">
        <v>18.3</v>
      </c>
      <c r="H29" s="8" t="s">
        <v>600</v>
      </c>
      <c r="I29" s="14">
        <f t="shared" si="0"/>
        <v>22.875</v>
      </c>
      <c r="J29" s="14">
        <f t="shared" ref="J29:J37" si="20">TRUNC(G29*F29,2)</f>
        <v>988.2</v>
      </c>
      <c r="K29" s="68">
        <f t="shared" ref="K29:K37" si="21">TRUNC(I29*F29,2)</f>
        <v>1235.25</v>
      </c>
      <c r="M29" s="13">
        <v>54</v>
      </c>
    </row>
    <row r="30" spans="1:13" x14ac:dyDescent="0.25">
      <c r="A30" s="67" t="s">
        <v>1236</v>
      </c>
      <c r="B30" s="8" t="s">
        <v>606</v>
      </c>
      <c r="C30" s="18" t="s">
        <v>606</v>
      </c>
      <c r="D30" s="25" t="s">
        <v>1237</v>
      </c>
      <c r="E30" s="18" t="s">
        <v>15</v>
      </c>
      <c r="F30" s="13">
        <f t="shared" si="19"/>
        <v>1</v>
      </c>
      <c r="G30" s="14">
        <v>79800</v>
      </c>
      <c r="H30" s="8" t="s">
        <v>600</v>
      </c>
      <c r="I30" s="14">
        <f t="shared" ref="I30:I37" si="22">IF(H30=$I$2,G30*(1+BDI_01),(G30*(1+BDI_02)))</f>
        <v>99750</v>
      </c>
      <c r="J30" s="14">
        <f t="shared" si="20"/>
        <v>79800</v>
      </c>
      <c r="K30" s="68">
        <f t="shared" si="21"/>
        <v>99750</v>
      </c>
      <c r="M30" s="13">
        <v>1</v>
      </c>
    </row>
    <row r="31" spans="1:13" x14ac:dyDescent="0.25">
      <c r="A31" s="67" t="s">
        <v>1238</v>
      </c>
      <c r="B31" s="8" t="s">
        <v>606</v>
      </c>
      <c r="C31" s="18" t="s">
        <v>606</v>
      </c>
      <c r="D31" s="25" t="s">
        <v>1239</v>
      </c>
      <c r="E31" s="18" t="s">
        <v>15</v>
      </c>
      <c r="F31" s="13">
        <f t="shared" si="19"/>
        <v>1</v>
      </c>
      <c r="G31" s="14">
        <v>126350</v>
      </c>
      <c r="H31" s="8" t="s">
        <v>600</v>
      </c>
      <c r="I31" s="14">
        <f t="shared" si="22"/>
        <v>157937.5</v>
      </c>
      <c r="J31" s="14">
        <f t="shared" si="20"/>
        <v>126350</v>
      </c>
      <c r="K31" s="68">
        <f t="shared" si="21"/>
        <v>157937.5</v>
      </c>
      <c r="M31" s="13">
        <v>1</v>
      </c>
    </row>
    <row r="32" spans="1:13" ht="30" x14ac:dyDescent="0.25">
      <c r="A32" s="67" t="s">
        <v>1240</v>
      </c>
      <c r="B32" s="8" t="s">
        <v>606</v>
      </c>
      <c r="C32" s="18" t="s">
        <v>606</v>
      </c>
      <c r="D32" s="25" t="s">
        <v>1241</v>
      </c>
      <c r="E32" s="18" t="s">
        <v>15</v>
      </c>
      <c r="F32" s="13">
        <f t="shared" si="19"/>
        <v>1</v>
      </c>
      <c r="G32" s="14">
        <v>19950</v>
      </c>
      <c r="H32" s="8" t="s">
        <v>600</v>
      </c>
      <c r="I32" s="14">
        <f t="shared" si="22"/>
        <v>24937.5</v>
      </c>
      <c r="J32" s="14">
        <f t="shared" si="20"/>
        <v>19950</v>
      </c>
      <c r="K32" s="68">
        <f t="shared" si="21"/>
        <v>24937.5</v>
      </c>
      <c r="M32" s="13">
        <v>1</v>
      </c>
    </row>
    <row r="33" spans="1:15" x14ac:dyDescent="0.25">
      <c r="A33" s="67" t="s">
        <v>1242</v>
      </c>
      <c r="B33" s="8" t="s">
        <v>606</v>
      </c>
      <c r="C33" s="18" t="s">
        <v>606</v>
      </c>
      <c r="D33" s="25" t="s">
        <v>1243</v>
      </c>
      <c r="E33" s="18" t="s">
        <v>15</v>
      </c>
      <c r="F33" s="13">
        <f t="shared" si="19"/>
        <v>1</v>
      </c>
      <c r="G33" s="14">
        <v>19950</v>
      </c>
      <c r="H33" s="8" t="s">
        <v>600</v>
      </c>
      <c r="I33" s="14">
        <f t="shared" si="22"/>
        <v>24937.5</v>
      </c>
      <c r="J33" s="14">
        <f t="shared" si="20"/>
        <v>19950</v>
      </c>
      <c r="K33" s="68">
        <f t="shared" si="21"/>
        <v>24937.5</v>
      </c>
      <c r="M33" s="13">
        <v>1</v>
      </c>
    </row>
    <row r="34" spans="1:15" x14ac:dyDescent="0.25">
      <c r="A34" s="67" t="s">
        <v>1244</v>
      </c>
      <c r="B34" s="8" t="s">
        <v>606</v>
      </c>
      <c r="C34" s="18" t="s">
        <v>606</v>
      </c>
      <c r="D34" s="25" t="s">
        <v>1245</v>
      </c>
      <c r="E34" s="18" t="s">
        <v>15</v>
      </c>
      <c r="F34" s="13">
        <f t="shared" si="19"/>
        <v>1</v>
      </c>
      <c r="G34" s="14">
        <v>66500</v>
      </c>
      <c r="H34" s="8" t="s">
        <v>600</v>
      </c>
      <c r="I34" s="14">
        <f t="shared" si="22"/>
        <v>83125</v>
      </c>
      <c r="J34" s="14">
        <f t="shared" si="20"/>
        <v>66500</v>
      </c>
      <c r="K34" s="68">
        <f t="shared" si="21"/>
        <v>83125</v>
      </c>
      <c r="M34" s="13">
        <v>1</v>
      </c>
    </row>
    <row r="35" spans="1:15" x14ac:dyDescent="0.25">
      <c r="A35" s="67" t="s">
        <v>1246</v>
      </c>
      <c r="B35" s="8" t="s">
        <v>606</v>
      </c>
      <c r="C35" s="18" t="s">
        <v>606</v>
      </c>
      <c r="D35" s="25" t="s">
        <v>1247</v>
      </c>
      <c r="E35" s="18" t="s">
        <v>15</v>
      </c>
      <c r="F35" s="13">
        <f t="shared" si="19"/>
        <v>1</v>
      </c>
      <c r="G35" s="14">
        <v>29024</v>
      </c>
      <c r="H35" s="8" t="s">
        <v>600</v>
      </c>
      <c r="I35" s="14">
        <f t="shared" si="22"/>
        <v>36280</v>
      </c>
      <c r="J35" s="14">
        <f t="shared" si="20"/>
        <v>29024</v>
      </c>
      <c r="K35" s="68">
        <f t="shared" si="21"/>
        <v>36280</v>
      </c>
      <c r="M35" s="13">
        <v>1</v>
      </c>
    </row>
    <row r="36" spans="1:15" x14ac:dyDescent="0.25">
      <c r="A36" s="228" t="s">
        <v>12182</v>
      </c>
      <c r="B36" s="223" t="s">
        <v>1932</v>
      </c>
      <c r="C36" s="220" t="s">
        <v>602</v>
      </c>
      <c r="D36" s="226" t="s">
        <v>12184</v>
      </c>
      <c r="E36" s="220" t="s">
        <v>32</v>
      </c>
      <c r="F36" s="221">
        <v>264</v>
      </c>
      <c r="G36" s="222">
        <v>87.63</v>
      </c>
      <c r="H36" s="223" t="s">
        <v>600</v>
      </c>
      <c r="I36" s="222">
        <f t="shared" si="22"/>
        <v>109.53749999999999</v>
      </c>
      <c r="J36" s="222">
        <f t="shared" si="20"/>
        <v>23134.32</v>
      </c>
      <c r="K36" s="224">
        <f t="shared" si="21"/>
        <v>28917.9</v>
      </c>
      <c r="M36" s="13">
        <v>19230.54</v>
      </c>
      <c r="O36" s="200"/>
    </row>
    <row r="37" spans="1:15" x14ac:dyDescent="0.25">
      <c r="A37" s="228" t="s">
        <v>12183</v>
      </c>
      <c r="B37" s="254" t="s">
        <v>12181</v>
      </c>
      <c r="C37" s="255" t="s">
        <v>1305</v>
      </c>
      <c r="D37" s="256" t="s">
        <v>12247</v>
      </c>
      <c r="E37" s="255" t="s">
        <v>15</v>
      </c>
      <c r="F37" s="257">
        <v>1</v>
      </c>
      <c r="G37" s="253">
        <v>243546.6</v>
      </c>
      <c r="H37" s="223" t="s">
        <v>600</v>
      </c>
      <c r="I37" s="222">
        <f t="shared" si="22"/>
        <v>304433.25</v>
      </c>
      <c r="J37" s="222">
        <f t="shared" si="20"/>
        <v>243546.6</v>
      </c>
      <c r="K37" s="224">
        <f t="shared" si="21"/>
        <v>304433.25</v>
      </c>
      <c r="M37" s="13">
        <v>19230.54</v>
      </c>
    </row>
    <row r="38" spans="1:15" x14ac:dyDescent="0.25">
      <c r="A38" s="65">
        <v>2</v>
      </c>
      <c r="B38" s="17"/>
      <c r="C38" s="17"/>
      <c r="D38" s="24" t="s">
        <v>559</v>
      </c>
      <c r="E38" s="17"/>
      <c r="F38" s="11"/>
      <c r="G38" s="12"/>
      <c r="H38" s="17"/>
      <c r="I38" s="12"/>
      <c r="J38" s="12">
        <f>SUM(J39:J57)</f>
        <v>1766244.57</v>
      </c>
      <c r="K38" s="12">
        <f>SUM(K39:K57)</f>
        <v>2207805.6799999997</v>
      </c>
      <c r="M38" s="27"/>
    </row>
    <row r="39" spans="1:15" ht="30" x14ac:dyDescent="0.25">
      <c r="A39" s="67" t="s">
        <v>582</v>
      </c>
      <c r="B39" s="8" t="s">
        <v>36</v>
      </c>
      <c r="C39" s="18" t="s">
        <v>602</v>
      </c>
      <c r="D39" s="25" t="s">
        <v>1323</v>
      </c>
      <c r="E39" s="18" t="s">
        <v>29</v>
      </c>
      <c r="F39" s="13">
        <f t="shared" ref="F39:F54" si="23">TRUNC(M39,2)</f>
        <v>250</v>
      </c>
      <c r="G39" s="14">
        <v>578.26</v>
      </c>
      <c r="H39" s="8" t="s">
        <v>600</v>
      </c>
      <c r="I39" s="14">
        <f t="shared" ref="I39:I57" si="24">IF(H39=$I$2,G39*(1+BDI_01),(G39*(1+BDI_02)))</f>
        <v>722.82500000000005</v>
      </c>
      <c r="J39" s="14">
        <f t="shared" ref="J39:J54" si="25">TRUNC(G39*F39,2)</f>
        <v>144565</v>
      </c>
      <c r="K39" s="68">
        <f t="shared" ref="K39:K54" si="26">TRUNC(I39*F39,2)</f>
        <v>180706.25</v>
      </c>
      <c r="M39" s="28">
        <v>250</v>
      </c>
    </row>
    <row r="40" spans="1:15" x14ac:dyDescent="0.25">
      <c r="A40" s="67" t="s">
        <v>583</v>
      </c>
      <c r="B40" s="8" t="s">
        <v>37</v>
      </c>
      <c r="C40" s="18" t="s">
        <v>602</v>
      </c>
      <c r="D40" s="25" t="s">
        <v>1324</v>
      </c>
      <c r="E40" s="18" t="s">
        <v>29</v>
      </c>
      <c r="F40" s="13">
        <f t="shared" si="23"/>
        <v>150</v>
      </c>
      <c r="G40" s="14">
        <v>1080.07</v>
      </c>
      <c r="H40" s="8" t="s">
        <v>600</v>
      </c>
      <c r="I40" s="14">
        <f t="shared" si="24"/>
        <v>1350.0874999999999</v>
      </c>
      <c r="J40" s="14">
        <f t="shared" si="25"/>
        <v>162010.5</v>
      </c>
      <c r="K40" s="68">
        <f t="shared" si="26"/>
        <v>202513.12</v>
      </c>
      <c r="M40" s="13">
        <v>150</v>
      </c>
    </row>
    <row r="41" spans="1:15" ht="30" x14ac:dyDescent="0.25">
      <c r="A41" s="67" t="s">
        <v>584</v>
      </c>
      <c r="B41" s="8" t="s">
        <v>38</v>
      </c>
      <c r="C41" s="18" t="s">
        <v>602</v>
      </c>
      <c r="D41" s="25" t="s">
        <v>1325</v>
      </c>
      <c r="E41" s="18" t="s">
        <v>39</v>
      </c>
      <c r="F41" s="13">
        <f t="shared" si="23"/>
        <v>6</v>
      </c>
      <c r="G41" s="14">
        <v>1157.98</v>
      </c>
      <c r="H41" s="8" t="s">
        <v>600</v>
      </c>
      <c r="I41" s="14">
        <f t="shared" si="24"/>
        <v>1447.4749999999999</v>
      </c>
      <c r="J41" s="14">
        <f t="shared" si="25"/>
        <v>6947.88</v>
      </c>
      <c r="K41" s="68">
        <f t="shared" si="26"/>
        <v>8684.85</v>
      </c>
      <c r="M41" s="13">
        <v>6</v>
      </c>
    </row>
    <row r="42" spans="1:15" x14ac:dyDescent="0.25">
      <c r="A42" s="67" t="s">
        <v>585</v>
      </c>
      <c r="B42" s="8" t="s">
        <v>40</v>
      </c>
      <c r="C42" s="18" t="s">
        <v>602</v>
      </c>
      <c r="D42" s="25" t="s">
        <v>1326</v>
      </c>
      <c r="E42" s="18" t="s">
        <v>29</v>
      </c>
      <c r="F42" s="13">
        <f t="shared" si="23"/>
        <v>400</v>
      </c>
      <c r="G42" s="14">
        <v>24.72</v>
      </c>
      <c r="H42" s="8" t="s">
        <v>600</v>
      </c>
      <c r="I42" s="14">
        <f t="shared" si="24"/>
        <v>30.9</v>
      </c>
      <c r="J42" s="14">
        <f t="shared" si="25"/>
        <v>9888</v>
      </c>
      <c r="K42" s="68">
        <f t="shared" si="26"/>
        <v>12360</v>
      </c>
      <c r="M42" s="13">
        <v>400</v>
      </c>
    </row>
    <row r="43" spans="1:15" ht="45" x14ac:dyDescent="0.25">
      <c r="A43" s="67" t="s">
        <v>587</v>
      </c>
      <c r="B43" s="8" t="s">
        <v>41</v>
      </c>
      <c r="C43" s="18" t="s">
        <v>602</v>
      </c>
      <c r="D43" s="25" t="s">
        <v>1327</v>
      </c>
      <c r="E43" s="18" t="s">
        <v>39</v>
      </c>
      <c r="F43" s="13">
        <f t="shared" ref="F43:F45" si="27">TRUNC(M43,2)</f>
        <v>6</v>
      </c>
      <c r="G43" s="14">
        <v>1567.65</v>
      </c>
      <c r="H43" s="8" t="s">
        <v>600</v>
      </c>
      <c r="I43" s="14">
        <f t="shared" si="24"/>
        <v>1959.5625</v>
      </c>
      <c r="J43" s="14">
        <f t="shared" ref="J43:J45" si="28">TRUNC(G43*F43,2)</f>
        <v>9405.9</v>
      </c>
      <c r="K43" s="68">
        <f t="shared" ref="K43:K45" si="29">TRUNC(I43*F43,2)</f>
        <v>11757.37</v>
      </c>
      <c r="M43" s="13">
        <v>6</v>
      </c>
    </row>
    <row r="44" spans="1:15" ht="45" x14ac:dyDescent="0.25">
      <c r="A44" s="67" t="s">
        <v>589</v>
      </c>
      <c r="B44" s="8" t="s">
        <v>42</v>
      </c>
      <c r="C44" s="18" t="s">
        <v>602</v>
      </c>
      <c r="D44" s="25" t="s">
        <v>1328</v>
      </c>
      <c r="E44" s="18" t="s">
        <v>39</v>
      </c>
      <c r="F44" s="13">
        <f t="shared" si="27"/>
        <v>6</v>
      </c>
      <c r="G44" s="14">
        <v>1458.52</v>
      </c>
      <c r="H44" s="8" t="s">
        <v>600</v>
      </c>
      <c r="I44" s="14">
        <f t="shared" si="24"/>
        <v>1823.15</v>
      </c>
      <c r="J44" s="14">
        <f t="shared" si="28"/>
        <v>8751.1200000000008</v>
      </c>
      <c r="K44" s="68">
        <f t="shared" si="29"/>
        <v>10938.9</v>
      </c>
      <c r="M44" s="13">
        <v>6</v>
      </c>
    </row>
    <row r="45" spans="1:15" ht="30" x14ac:dyDescent="0.25">
      <c r="A45" s="67" t="s">
        <v>591</v>
      </c>
      <c r="B45" s="8" t="s">
        <v>43</v>
      </c>
      <c r="C45" s="18" t="s">
        <v>602</v>
      </c>
      <c r="D45" s="25" t="s">
        <v>1329</v>
      </c>
      <c r="E45" s="18" t="s">
        <v>39</v>
      </c>
      <c r="F45" s="13">
        <f t="shared" si="27"/>
        <v>18</v>
      </c>
      <c r="G45" s="14">
        <v>951.71</v>
      </c>
      <c r="H45" s="8" t="s">
        <v>600</v>
      </c>
      <c r="I45" s="14">
        <f t="shared" si="24"/>
        <v>1189.6375</v>
      </c>
      <c r="J45" s="14">
        <f t="shared" si="28"/>
        <v>17130.78</v>
      </c>
      <c r="K45" s="68">
        <f t="shared" si="29"/>
        <v>21413.47</v>
      </c>
      <c r="M45" s="13">
        <v>18</v>
      </c>
    </row>
    <row r="46" spans="1:15" x14ac:dyDescent="0.25">
      <c r="A46" s="67" t="s">
        <v>593</v>
      </c>
      <c r="B46" s="8" t="s">
        <v>44</v>
      </c>
      <c r="C46" s="18" t="s">
        <v>602</v>
      </c>
      <c r="D46" s="25" t="s">
        <v>1330</v>
      </c>
      <c r="E46" s="18" t="s">
        <v>29</v>
      </c>
      <c r="F46" s="13">
        <f t="shared" si="23"/>
        <v>1200</v>
      </c>
      <c r="G46" s="14">
        <v>28.34</v>
      </c>
      <c r="H46" s="8" t="s">
        <v>600</v>
      </c>
      <c r="I46" s="14">
        <f t="shared" si="24"/>
        <v>35.424999999999997</v>
      </c>
      <c r="J46" s="14">
        <f t="shared" si="25"/>
        <v>34008</v>
      </c>
      <c r="K46" s="68">
        <f t="shared" si="26"/>
        <v>42510</v>
      </c>
      <c r="M46" s="13">
        <v>1200</v>
      </c>
    </row>
    <row r="47" spans="1:15" x14ac:dyDescent="0.25">
      <c r="A47" s="67" t="s">
        <v>595</v>
      </c>
      <c r="B47" s="8" t="s">
        <v>45</v>
      </c>
      <c r="C47" s="18" t="s">
        <v>602</v>
      </c>
      <c r="D47" s="25" t="s">
        <v>1331</v>
      </c>
      <c r="E47" s="18" t="s">
        <v>29</v>
      </c>
      <c r="F47" s="13">
        <f t="shared" si="23"/>
        <v>1252</v>
      </c>
      <c r="G47" s="14">
        <v>114.77</v>
      </c>
      <c r="H47" s="8" t="s">
        <v>600</v>
      </c>
      <c r="I47" s="14">
        <f t="shared" si="24"/>
        <v>143.46250000000001</v>
      </c>
      <c r="J47" s="14">
        <f t="shared" si="25"/>
        <v>143692.04</v>
      </c>
      <c r="K47" s="68">
        <f t="shared" si="26"/>
        <v>179615.05</v>
      </c>
      <c r="M47" s="13">
        <v>1252</v>
      </c>
    </row>
    <row r="48" spans="1:15" ht="30" x14ac:dyDescent="0.25">
      <c r="A48" s="67" t="s">
        <v>777</v>
      </c>
      <c r="B48" s="8" t="s">
        <v>46</v>
      </c>
      <c r="C48" s="18" t="s">
        <v>602</v>
      </c>
      <c r="D48" s="25" t="s">
        <v>1332</v>
      </c>
      <c r="E48" s="18" t="s">
        <v>47</v>
      </c>
      <c r="F48" s="13">
        <f t="shared" si="23"/>
        <v>600</v>
      </c>
      <c r="G48" s="14">
        <v>48.27</v>
      </c>
      <c r="H48" s="8" t="s">
        <v>600</v>
      </c>
      <c r="I48" s="14">
        <f t="shared" si="24"/>
        <v>60.337500000000006</v>
      </c>
      <c r="J48" s="14">
        <f t="shared" si="25"/>
        <v>28962</v>
      </c>
      <c r="K48" s="68">
        <f t="shared" si="26"/>
        <v>36202.5</v>
      </c>
      <c r="M48" s="13">
        <v>600</v>
      </c>
    </row>
    <row r="49" spans="1:13" ht="30" x14ac:dyDescent="0.25">
      <c r="A49" s="67" t="s">
        <v>778</v>
      </c>
      <c r="B49" s="8" t="s">
        <v>48</v>
      </c>
      <c r="C49" s="18" t="s">
        <v>602</v>
      </c>
      <c r="D49" s="25" t="s">
        <v>1333</v>
      </c>
      <c r="E49" s="18" t="s">
        <v>32</v>
      </c>
      <c r="F49" s="13">
        <f t="shared" ref="F49:F51" si="30">TRUNC(M49,2)</f>
        <v>4434</v>
      </c>
      <c r="G49" s="14">
        <v>13.83</v>
      </c>
      <c r="H49" s="8" t="s">
        <v>600</v>
      </c>
      <c r="I49" s="14">
        <f t="shared" si="24"/>
        <v>17.287500000000001</v>
      </c>
      <c r="J49" s="14">
        <f t="shared" ref="J49:J51" si="31">TRUNC(G49*F49,2)</f>
        <v>61322.22</v>
      </c>
      <c r="K49" s="68">
        <f t="shared" ref="K49:K51" si="32">TRUNC(I49*F49,2)</f>
        <v>76652.77</v>
      </c>
      <c r="M49" s="13">
        <v>4434</v>
      </c>
    </row>
    <row r="50" spans="1:13" ht="30" x14ac:dyDescent="0.25">
      <c r="A50" s="67" t="s">
        <v>779</v>
      </c>
      <c r="B50" s="8" t="s">
        <v>49</v>
      </c>
      <c r="C50" s="18" t="s">
        <v>602</v>
      </c>
      <c r="D50" s="25" t="s">
        <v>1334</v>
      </c>
      <c r="E50" s="18" t="s">
        <v>29</v>
      </c>
      <c r="F50" s="13">
        <f t="shared" si="30"/>
        <v>1620</v>
      </c>
      <c r="G50" s="14">
        <v>13.83</v>
      </c>
      <c r="H50" s="8" t="s">
        <v>600</v>
      </c>
      <c r="I50" s="14">
        <f t="shared" si="24"/>
        <v>17.287500000000001</v>
      </c>
      <c r="J50" s="14">
        <f t="shared" si="31"/>
        <v>22404.6</v>
      </c>
      <c r="K50" s="68">
        <f t="shared" si="32"/>
        <v>28005.75</v>
      </c>
      <c r="M50" s="13">
        <v>1620</v>
      </c>
    </row>
    <row r="51" spans="1:13" ht="30" x14ac:dyDescent="0.25">
      <c r="A51" s="67" t="s">
        <v>780</v>
      </c>
      <c r="B51" s="8" t="s">
        <v>50</v>
      </c>
      <c r="C51" s="18" t="s">
        <v>602</v>
      </c>
      <c r="D51" s="25" t="s">
        <v>1335</v>
      </c>
      <c r="E51" s="18" t="s">
        <v>29</v>
      </c>
      <c r="F51" s="13">
        <f t="shared" si="30"/>
        <v>250</v>
      </c>
      <c r="G51" s="14">
        <v>34.909999999999997</v>
      </c>
      <c r="H51" s="8" t="s">
        <v>600</v>
      </c>
      <c r="I51" s="14">
        <f t="shared" si="24"/>
        <v>43.637499999999996</v>
      </c>
      <c r="J51" s="14">
        <f t="shared" si="31"/>
        <v>8727.5</v>
      </c>
      <c r="K51" s="68">
        <f t="shared" si="32"/>
        <v>10909.37</v>
      </c>
      <c r="M51" s="13">
        <v>250</v>
      </c>
    </row>
    <row r="52" spans="1:13" x14ac:dyDescent="0.25">
      <c r="A52" s="67" t="s">
        <v>781</v>
      </c>
      <c r="B52" s="8" t="s">
        <v>51</v>
      </c>
      <c r="C52" s="18" t="s">
        <v>602</v>
      </c>
      <c r="D52" s="25" t="s">
        <v>1336</v>
      </c>
      <c r="E52" s="18" t="s">
        <v>52</v>
      </c>
      <c r="F52" s="13">
        <f t="shared" si="23"/>
        <v>6200</v>
      </c>
      <c r="G52" s="14">
        <v>28.82</v>
      </c>
      <c r="H52" s="8" t="s">
        <v>600</v>
      </c>
      <c r="I52" s="14">
        <f t="shared" si="24"/>
        <v>36.024999999999999</v>
      </c>
      <c r="J52" s="14">
        <f t="shared" si="25"/>
        <v>178684</v>
      </c>
      <c r="K52" s="68">
        <f t="shared" si="26"/>
        <v>223355</v>
      </c>
      <c r="M52" s="13">
        <v>6200</v>
      </c>
    </row>
    <row r="53" spans="1:13" ht="30" x14ac:dyDescent="0.25">
      <c r="A53" s="67" t="s">
        <v>782</v>
      </c>
      <c r="B53" s="8" t="s">
        <v>53</v>
      </c>
      <c r="C53" s="18" t="s">
        <v>602</v>
      </c>
      <c r="D53" s="25" t="s">
        <v>1337</v>
      </c>
      <c r="E53" s="18" t="s">
        <v>47</v>
      </c>
      <c r="F53" s="13">
        <f t="shared" si="23"/>
        <v>11400</v>
      </c>
      <c r="G53" s="14">
        <v>24.97</v>
      </c>
      <c r="H53" s="8" t="s">
        <v>600</v>
      </c>
      <c r="I53" s="14">
        <f t="shared" si="24"/>
        <v>31.212499999999999</v>
      </c>
      <c r="J53" s="14">
        <f t="shared" si="25"/>
        <v>284658</v>
      </c>
      <c r="K53" s="68">
        <f t="shared" si="26"/>
        <v>355822.5</v>
      </c>
      <c r="M53" s="13">
        <v>11400</v>
      </c>
    </row>
    <row r="54" spans="1:13" x14ac:dyDescent="0.25">
      <c r="A54" s="67" t="s">
        <v>783</v>
      </c>
      <c r="B54" s="8" t="s">
        <v>54</v>
      </c>
      <c r="C54" s="18" t="s">
        <v>602</v>
      </c>
      <c r="D54" s="25" t="s">
        <v>1338</v>
      </c>
      <c r="E54" s="18" t="s">
        <v>29</v>
      </c>
      <c r="F54" s="13">
        <f t="shared" si="23"/>
        <v>48</v>
      </c>
      <c r="G54" s="14">
        <v>947.27</v>
      </c>
      <c r="H54" s="8" t="s">
        <v>600</v>
      </c>
      <c r="I54" s="14">
        <f t="shared" si="24"/>
        <v>1184.0875000000001</v>
      </c>
      <c r="J54" s="14">
        <f t="shared" si="25"/>
        <v>45468.959999999999</v>
      </c>
      <c r="K54" s="68">
        <f t="shared" si="26"/>
        <v>56836.2</v>
      </c>
      <c r="M54" s="13">
        <v>48</v>
      </c>
    </row>
    <row r="55" spans="1:13" x14ac:dyDescent="0.25">
      <c r="A55" s="67" t="s">
        <v>784</v>
      </c>
      <c r="B55" s="8" t="s">
        <v>56</v>
      </c>
      <c r="C55" s="18" t="s">
        <v>602</v>
      </c>
      <c r="D55" s="25" t="s">
        <v>1339</v>
      </c>
      <c r="E55" s="18" t="s">
        <v>29</v>
      </c>
      <c r="F55" s="13">
        <f t="shared" ref="F55:F57" si="33">TRUNC(M55,2)</f>
        <v>6226.35</v>
      </c>
      <c r="G55" s="14">
        <v>18.46</v>
      </c>
      <c r="H55" s="8" t="s">
        <v>600</v>
      </c>
      <c r="I55" s="14">
        <f t="shared" si="24"/>
        <v>23.075000000000003</v>
      </c>
      <c r="J55" s="14">
        <f t="shared" ref="J55:J57" si="34">TRUNC(G55*F55,2)</f>
        <v>114938.42</v>
      </c>
      <c r="K55" s="68">
        <f t="shared" ref="K55:K57" si="35">TRUNC(I55*F55,2)</f>
        <v>143673.01999999999</v>
      </c>
      <c r="M55" s="13">
        <v>6226.35</v>
      </c>
    </row>
    <row r="56" spans="1:13" x14ac:dyDescent="0.25">
      <c r="A56" s="67" t="s">
        <v>785</v>
      </c>
      <c r="B56" s="8" t="s">
        <v>66</v>
      </c>
      <c r="C56" s="18" t="s">
        <v>602</v>
      </c>
      <c r="D56" s="25" t="s">
        <v>1340</v>
      </c>
      <c r="E56" s="18" t="s">
        <v>67</v>
      </c>
      <c r="F56" s="13">
        <f t="shared" si="33"/>
        <v>23003.31</v>
      </c>
      <c r="G56" s="14">
        <v>12.43</v>
      </c>
      <c r="H56" s="8" t="s">
        <v>600</v>
      </c>
      <c r="I56" s="14">
        <f t="shared" si="24"/>
        <v>15.5375</v>
      </c>
      <c r="J56" s="14">
        <f t="shared" si="34"/>
        <v>285931.14</v>
      </c>
      <c r="K56" s="68">
        <f t="shared" si="35"/>
        <v>357413.92</v>
      </c>
      <c r="M56" s="13">
        <v>23003.309999999998</v>
      </c>
    </row>
    <row r="57" spans="1:13" ht="30" x14ac:dyDescent="0.25">
      <c r="A57" s="67" t="s">
        <v>786</v>
      </c>
      <c r="B57" s="8" t="s">
        <v>68</v>
      </c>
      <c r="C57" s="18" t="s">
        <v>602</v>
      </c>
      <c r="D57" s="25" t="s">
        <v>1341</v>
      </c>
      <c r="E57" s="18" t="s">
        <v>34</v>
      </c>
      <c r="F57" s="13">
        <f t="shared" si="33"/>
        <v>11501.65</v>
      </c>
      <c r="G57" s="14">
        <v>17.28</v>
      </c>
      <c r="H57" s="8" t="s">
        <v>600</v>
      </c>
      <c r="I57" s="14">
        <f t="shared" si="24"/>
        <v>21.6</v>
      </c>
      <c r="J57" s="14">
        <f t="shared" si="34"/>
        <v>198748.51</v>
      </c>
      <c r="K57" s="68">
        <f t="shared" si="35"/>
        <v>248435.64</v>
      </c>
      <c r="M57" s="13">
        <v>11501.654999999999</v>
      </c>
    </row>
    <row r="58" spans="1:13" x14ac:dyDescent="0.25">
      <c r="A58" s="65">
        <v>3</v>
      </c>
      <c r="B58" s="17"/>
      <c r="C58" s="17"/>
      <c r="D58" s="24" t="s">
        <v>560</v>
      </c>
      <c r="E58" s="17"/>
      <c r="F58" s="11"/>
      <c r="G58" s="12"/>
      <c r="H58" s="17"/>
      <c r="I58" s="12"/>
      <c r="J58" s="12">
        <f>SUM(J59:J64)</f>
        <v>4114864.78</v>
      </c>
      <c r="K58" s="66">
        <f>SUM(K59:K64)</f>
        <v>5143581</v>
      </c>
      <c r="M58" s="27"/>
    </row>
    <row r="59" spans="1:13" ht="45" x14ac:dyDescent="0.25">
      <c r="A59" s="67" t="s">
        <v>842</v>
      </c>
      <c r="B59" s="8" t="s">
        <v>55</v>
      </c>
      <c r="C59" s="18" t="s">
        <v>602</v>
      </c>
      <c r="D59" s="25" t="s">
        <v>1342</v>
      </c>
      <c r="E59" s="18" t="s">
        <v>29</v>
      </c>
      <c r="F59" s="245">
        <v>22199.55</v>
      </c>
      <c r="G59" s="14">
        <v>6.05</v>
      </c>
      <c r="H59" s="8" t="s">
        <v>600</v>
      </c>
      <c r="I59" s="14">
        <f t="shared" ref="I59:I64" si="36">IF(H59=$I$2,G59*(1+BDI_01),(G59*(1+BDI_02)))</f>
        <v>7.5625</v>
      </c>
      <c r="J59" s="14">
        <f t="shared" ref="J59:J61" si="37">TRUNC(G59*F59,2)</f>
        <v>134307.26999999999</v>
      </c>
      <c r="K59" s="68">
        <f t="shared" ref="K59:K61" si="38">TRUNC(I59*F59,2)</f>
        <v>167884.09</v>
      </c>
      <c r="M59" s="28">
        <v>19230.54</v>
      </c>
    </row>
    <row r="60" spans="1:13" ht="30" x14ac:dyDescent="0.25">
      <c r="A60" s="67" t="s">
        <v>843</v>
      </c>
      <c r="B60" s="8" t="s">
        <v>64</v>
      </c>
      <c r="C60" s="18" t="s">
        <v>602</v>
      </c>
      <c r="D60" s="25" t="s">
        <v>1343</v>
      </c>
      <c r="E60" s="18" t="s">
        <v>34</v>
      </c>
      <c r="F60" s="13">
        <f t="shared" ref="F60" si="39">TRUNC(M60,2)</f>
        <v>24038.17</v>
      </c>
      <c r="G60" s="14">
        <v>16.79</v>
      </c>
      <c r="H60" s="8" t="s">
        <v>600</v>
      </c>
      <c r="I60" s="14">
        <f t="shared" si="36"/>
        <v>20.987499999999997</v>
      </c>
      <c r="J60" s="14">
        <f t="shared" ref="J60" si="40">TRUNC(G60*F60,2)</f>
        <v>403600.87</v>
      </c>
      <c r="K60" s="68">
        <f t="shared" ref="K60" si="41">TRUNC(I60*F60,2)</f>
        <v>504501.09</v>
      </c>
      <c r="M60" s="13">
        <v>24038.175000000003</v>
      </c>
    </row>
    <row r="61" spans="1:13" x14ac:dyDescent="0.25">
      <c r="A61" s="67" t="s">
        <v>845</v>
      </c>
      <c r="B61" s="8" t="s">
        <v>59</v>
      </c>
      <c r="C61" s="18" t="s">
        <v>602</v>
      </c>
      <c r="D61" s="25" t="s">
        <v>1344</v>
      </c>
      <c r="E61" s="18" t="s">
        <v>34</v>
      </c>
      <c r="F61" s="13">
        <f t="shared" ref="F61" si="42">TRUNC(M61,2)</f>
        <v>43749.47</v>
      </c>
      <c r="G61" s="14">
        <v>6.44</v>
      </c>
      <c r="H61" s="8" t="s">
        <v>600</v>
      </c>
      <c r="I61" s="14">
        <f t="shared" si="36"/>
        <v>8.0500000000000007</v>
      </c>
      <c r="J61" s="14">
        <f t="shared" si="37"/>
        <v>281746.58</v>
      </c>
      <c r="K61" s="68">
        <f t="shared" si="38"/>
        <v>352183.23</v>
      </c>
      <c r="M61" s="13">
        <v>43749.478500000012</v>
      </c>
    </row>
    <row r="62" spans="1:13" ht="30" x14ac:dyDescent="0.25">
      <c r="A62" s="67" t="s">
        <v>846</v>
      </c>
      <c r="B62" s="8" t="s">
        <v>60</v>
      </c>
      <c r="C62" s="18" t="s">
        <v>602</v>
      </c>
      <c r="D62" s="25" t="s">
        <v>1345</v>
      </c>
      <c r="E62" s="18" t="s">
        <v>34</v>
      </c>
      <c r="F62" s="13">
        <f t="shared" ref="F62:F64" si="43">TRUNC(M62,2)</f>
        <v>43749.47</v>
      </c>
      <c r="G62" s="14">
        <v>39.06</v>
      </c>
      <c r="H62" s="8" t="s">
        <v>600</v>
      </c>
      <c r="I62" s="14">
        <f t="shared" si="36"/>
        <v>48.825000000000003</v>
      </c>
      <c r="J62" s="14">
        <f t="shared" ref="J62:J64" si="44">TRUNC(G62*F62,2)</f>
        <v>1708854.29</v>
      </c>
      <c r="K62" s="68">
        <f t="shared" ref="K62:K64" si="45">TRUNC(I62*F62,2)</f>
        <v>2136067.87</v>
      </c>
      <c r="M62" s="13">
        <v>43749.478500000012</v>
      </c>
    </row>
    <row r="63" spans="1:13" ht="30" x14ac:dyDescent="0.25">
      <c r="A63" s="67" t="s">
        <v>847</v>
      </c>
      <c r="B63" s="8" t="s">
        <v>58</v>
      </c>
      <c r="C63" s="18" t="s">
        <v>602</v>
      </c>
      <c r="D63" s="25" t="s">
        <v>1346</v>
      </c>
      <c r="E63" s="18" t="s">
        <v>34</v>
      </c>
      <c r="F63" s="13">
        <f t="shared" si="43"/>
        <v>43749.47</v>
      </c>
      <c r="G63" s="14">
        <v>30.67</v>
      </c>
      <c r="H63" s="8" t="s">
        <v>600</v>
      </c>
      <c r="I63" s="14">
        <f t="shared" si="36"/>
        <v>38.337500000000006</v>
      </c>
      <c r="J63" s="14">
        <f t="shared" si="44"/>
        <v>1341796.24</v>
      </c>
      <c r="K63" s="68">
        <f t="shared" si="45"/>
        <v>1677245.3</v>
      </c>
      <c r="M63" s="13">
        <v>43749.478500000012</v>
      </c>
    </row>
    <row r="64" spans="1:13" ht="30" x14ac:dyDescent="0.25">
      <c r="A64" s="67" t="s">
        <v>848</v>
      </c>
      <c r="B64" s="8" t="s">
        <v>65</v>
      </c>
      <c r="C64" s="18" t="s">
        <v>602</v>
      </c>
      <c r="D64" s="25" t="s">
        <v>1347</v>
      </c>
      <c r="E64" s="18" t="s">
        <v>34</v>
      </c>
      <c r="F64" s="13">
        <f t="shared" si="43"/>
        <v>43749.47</v>
      </c>
      <c r="G64" s="14">
        <v>5.59</v>
      </c>
      <c r="H64" s="8" t="s">
        <v>600</v>
      </c>
      <c r="I64" s="14">
        <f t="shared" si="36"/>
        <v>6.9874999999999998</v>
      </c>
      <c r="J64" s="14">
        <f t="shared" si="44"/>
        <v>244559.53</v>
      </c>
      <c r="K64" s="68">
        <f t="shared" si="45"/>
        <v>305699.42</v>
      </c>
      <c r="M64" s="13">
        <v>43749.478500000012</v>
      </c>
    </row>
    <row r="65" spans="1:13" x14ac:dyDescent="0.25">
      <c r="A65" s="65">
        <v>4</v>
      </c>
      <c r="B65" s="17"/>
      <c r="C65" s="17"/>
      <c r="D65" s="24" t="s">
        <v>561</v>
      </c>
      <c r="E65" s="17"/>
      <c r="F65" s="11"/>
      <c r="G65" s="12"/>
      <c r="H65" s="17"/>
      <c r="I65" s="12"/>
      <c r="J65" s="12">
        <f>SUM(J66:J85)</f>
        <v>3937837.11</v>
      </c>
      <c r="K65" s="12">
        <f>SUM(K66:K85)</f>
        <v>4922296.4000000004</v>
      </c>
      <c r="M65" s="27"/>
    </row>
    <row r="66" spans="1:13" ht="30" x14ac:dyDescent="0.25">
      <c r="A66" s="67" t="s">
        <v>756</v>
      </c>
      <c r="B66" s="8" t="s">
        <v>90</v>
      </c>
      <c r="C66" s="18" t="s">
        <v>602</v>
      </c>
      <c r="D66" s="25" t="s">
        <v>1348</v>
      </c>
      <c r="E66" s="18" t="s">
        <v>34</v>
      </c>
      <c r="F66" s="13">
        <f>TRUNC(M66,2)</f>
        <v>1451.04</v>
      </c>
      <c r="G66" s="14">
        <v>558.29999999999995</v>
      </c>
      <c r="H66" s="8" t="s">
        <v>600</v>
      </c>
      <c r="I66" s="14">
        <f>IF(H66=$I$2,G66*(1+BDI_01),(G66*(1+BDI_02)))</f>
        <v>697.875</v>
      </c>
      <c r="J66" s="14">
        <f>TRUNC(G66*F66,2)</f>
        <v>810115.63</v>
      </c>
      <c r="K66" s="68">
        <f>TRUNC(I66*F66,2)</f>
        <v>1012644.54</v>
      </c>
      <c r="M66" s="13">
        <v>1451.04</v>
      </c>
    </row>
    <row r="67" spans="1:13" ht="45" x14ac:dyDescent="0.25">
      <c r="A67" s="67" t="s">
        <v>761</v>
      </c>
      <c r="B67" s="8" t="s">
        <v>89</v>
      </c>
      <c r="C67" s="18" t="s">
        <v>602</v>
      </c>
      <c r="D67" s="25" t="s">
        <v>1349</v>
      </c>
      <c r="E67" s="18" t="s">
        <v>28</v>
      </c>
      <c r="F67" s="13">
        <f t="shared" ref="F67" si="46">TRUNC(M67,2)</f>
        <v>1</v>
      </c>
      <c r="G67" s="14">
        <v>2077.2199999999998</v>
      </c>
      <c r="H67" s="8" t="s">
        <v>600</v>
      </c>
      <c r="I67" s="14">
        <f>IF(H67=$I$2,G67*(1+BDI_01),(G67*(1+BDI_02)))</f>
        <v>2596.5249999999996</v>
      </c>
      <c r="J67" s="14">
        <f t="shared" ref="J67" si="47">TRUNC(G67*F67,2)</f>
        <v>2077.2199999999998</v>
      </c>
      <c r="K67" s="68">
        <f t="shared" ref="K67" si="48">TRUNC(I67*F67,2)</f>
        <v>2596.52</v>
      </c>
      <c r="M67" s="13">
        <v>1</v>
      </c>
    </row>
    <row r="68" spans="1:13" ht="30" x14ac:dyDescent="0.25">
      <c r="A68" s="67" t="s">
        <v>764</v>
      </c>
      <c r="B68" s="8" t="s">
        <v>61</v>
      </c>
      <c r="C68" s="18" t="s">
        <v>602</v>
      </c>
      <c r="D68" s="25" t="s">
        <v>1350</v>
      </c>
      <c r="E68" s="18" t="s">
        <v>34</v>
      </c>
      <c r="F68" s="13">
        <f t="shared" ref="F68:F73" si="49">TRUNC(M68,2)</f>
        <v>1622.16</v>
      </c>
      <c r="G68" s="14">
        <v>68.13</v>
      </c>
      <c r="H68" s="8" t="s">
        <v>600</v>
      </c>
      <c r="I68" s="14">
        <f t="shared" ref="I68:I73" si="50">IF(H68=$I$2,G68*(1+BDI_01),(G68*(1+BDI_02)))</f>
        <v>85.162499999999994</v>
      </c>
      <c r="J68" s="14">
        <f t="shared" ref="J68:J73" si="51">TRUNC(G68*F68,2)</f>
        <v>110517.75999999999</v>
      </c>
      <c r="K68" s="68">
        <f t="shared" ref="K68:K73" si="52">TRUNC(I68*F68,2)</f>
        <v>138147.20000000001</v>
      </c>
      <c r="M68" s="13">
        <v>1622.16</v>
      </c>
    </row>
    <row r="69" spans="1:13" ht="30" x14ac:dyDescent="0.25">
      <c r="A69" s="67" t="s">
        <v>765</v>
      </c>
      <c r="B69" s="8" t="s">
        <v>62</v>
      </c>
      <c r="C69" s="18" t="s">
        <v>602</v>
      </c>
      <c r="D69" s="25" t="s">
        <v>1351</v>
      </c>
      <c r="E69" s="18" t="s">
        <v>34</v>
      </c>
      <c r="F69" s="13">
        <f t="shared" si="49"/>
        <v>654.27</v>
      </c>
      <c r="G69" s="14">
        <v>9.77</v>
      </c>
      <c r="H69" s="8" t="s">
        <v>600</v>
      </c>
      <c r="I69" s="14">
        <f t="shared" si="50"/>
        <v>12.212499999999999</v>
      </c>
      <c r="J69" s="14">
        <f t="shared" si="51"/>
        <v>6392.21</v>
      </c>
      <c r="K69" s="68">
        <f t="shared" si="52"/>
        <v>7990.27</v>
      </c>
      <c r="M69" s="13">
        <v>654.27899999999977</v>
      </c>
    </row>
    <row r="70" spans="1:13" x14ac:dyDescent="0.25">
      <c r="A70" s="67" t="s">
        <v>763</v>
      </c>
      <c r="B70" s="8" t="s">
        <v>63</v>
      </c>
      <c r="C70" s="18" t="s">
        <v>602</v>
      </c>
      <c r="D70" s="25" t="s">
        <v>1352</v>
      </c>
      <c r="E70" s="18" t="s">
        <v>34</v>
      </c>
      <c r="F70" s="13">
        <f t="shared" si="49"/>
        <v>3144.59</v>
      </c>
      <c r="G70" s="14">
        <v>13.63</v>
      </c>
      <c r="H70" s="8" t="s">
        <v>600</v>
      </c>
      <c r="I70" s="14">
        <f t="shared" si="50"/>
        <v>17.037500000000001</v>
      </c>
      <c r="J70" s="14">
        <f t="shared" si="51"/>
        <v>42860.76</v>
      </c>
      <c r="K70" s="68">
        <f t="shared" si="52"/>
        <v>53575.95</v>
      </c>
      <c r="M70" s="13">
        <v>3144.5973000000004</v>
      </c>
    </row>
    <row r="71" spans="1:13" ht="30" x14ac:dyDescent="0.25">
      <c r="A71" s="67" t="s">
        <v>760</v>
      </c>
      <c r="B71" s="8" t="s">
        <v>60</v>
      </c>
      <c r="C71" s="18" t="s">
        <v>602</v>
      </c>
      <c r="D71" s="25" t="s">
        <v>1345</v>
      </c>
      <c r="E71" s="18" t="s">
        <v>34</v>
      </c>
      <c r="F71" s="13">
        <f t="shared" si="49"/>
        <v>3144.59</v>
      </c>
      <c r="G71" s="14">
        <v>39.06</v>
      </c>
      <c r="H71" s="8" t="s">
        <v>600</v>
      </c>
      <c r="I71" s="14">
        <f t="shared" si="50"/>
        <v>48.825000000000003</v>
      </c>
      <c r="J71" s="14">
        <f t="shared" si="51"/>
        <v>122827.68</v>
      </c>
      <c r="K71" s="68">
        <f t="shared" si="52"/>
        <v>153534.6</v>
      </c>
      <c r="M71" s="13">
        <v>3144.5973000000004</v>
      </c>
    </row>
    <row r="72" spans="1:13" ht="30" x14ac:dyDescent="0.25">
      <c r="A72" s="67" t="s">
        <v>762</v>
      </c>
      <c r="B72" s="8" t="s">
        <v>58</v>
      </c>
      <c r="C72" s="18" t="s">
        <v>602</v>
      </c>
      <c r="D72" s="25" t="s">
        <v>1346</v>
      </c>
      <c r="E72" s="18" t="s">
        <v>34</v>
      </c>
      <c r="F72" s="13">
        <f t="shared" si="49"/>
        <v>3144.59</v>
      </c>
      <c r="G72" s="14">
        <v>30.67</v>
      </c>
      <c r="H72" s="8" t="s">
        <v>600</v>
      </c>
      <c r="I72" s="14">
        <f t="shared" si="50"/>
        <v>38.337500000000006</v>
      </c>
      <c r="J72" s="14">
        <f t="shared" si="51"/>
        <v>96444.57</v>
      </c>
      <c r="K72" s="68">
        <f t="shared" si="52"/>
        <v>120555.71</v>
      </c>
      <c r="M72" s="13">
        <v>3144.5973000000004</v>
      </c>
    </row>
    <row r="73" spans="1:13" ht="30" x14ac:dyDescent="0.25">
      <c r="A73" s="67" t="s">
        <v>766</v>
      </c>
      <c r="B73" s="8" t="s">
        <v>65</v>
      </c>
      <c r="C73" s="18" t="s">
        <v>602</v>
      </c>
      <c r="D73" s="25" t="s">
        <v>1347</v>
      </c>
      <c r="E73" s="18" t="s">
        <v>34</v>
      </c>
      <c r="F73" s="13">
        <f t="shared" si="49"/>
        <v>3144.59</v>
      </c>
      <c r="G73" s="14">
        <v>5.59</v>
      </c>
      <c r="H73" s="8" t="s">
        <v>600</v>
      </c>
      <c r="I73" s="14">
        <f t="shared" si="50"/>
        <v>6.9874999999999998</v>
      </c>
      <c r="J73" s="14">
        <f t="shared" si="51"/>
        <v>17578.25</v>
      </c>
      <c r="K73" s="68">
        <f t="shared" si="52"/>
        <v>21972.82</v>
      </c>
      <c r="M73" s="13">
        <v>3144.5973000000004</v>
      </c>
    </row>
    <row r="74" spans="1:13" x14ac:dyDescent="0.25">
      <c r="A74" s="67" t="s">
        <v>767</v>
      </c>
      <c r="B74" s="8" t="s">
        <v>69</v>
      </c>
      <c r="C74" s="18" t="s">
        <v>602</v>
      </c>
      <c r="D74" s="25" t="s">
        <v>1353</v>
      </c>
      <c r="E74" s="18" t="s">
        <v>29</v>
      </c>
      <c r="F74" s="13">
        <f t="shared" ref="F74:F81" si="53">TRUNC(M74,2)</f>
        <v>1986.97</v>
      </c>
      <c r="G74" s="14">
        <v>112.13</v>
      </c>
      <c r="H74" s="8" t="s">
        <v>600</v>
      </c>
      <c r="I74" s="14">
        <f t="shared" ref="I74:I84" si="54">IF(H74=$I$2,G74*(1+BDI_01),(G74*(1+BDI_02)))</f>
        <v>140.16249999999999</v>
      </c>
      <c r="J74" s="14">
        <f t="shared" ref="J74:J81" si="55">TRUNC(G74*F74,2)</f>
        <v>222798.94</v>
      </c>
      <c r="K74" s="68">
        <f t="shared" ref="K74:K81" si="56">TRUNC(I74*F74,2)</f>
        <v>278498.68</v>
      </c>
      <c r="M74" s="28">
        <v>1986.9780000000014</v>
      </c>
    </row>
    <row r="75" spans="1:13" ht="30" x14ac:dyDescent="0.25">
      <c r="A75" s="67" t="s">
        <v>1196</v>
      </c>
      <c r="B75" s="8" t="s">
        <v>71</v>
      </c>
      <c r="C75" s="18" t="s">
        <v>602</v>
      </c>
      <c r="D75" s="25" t="s">
        <v>1354</v>
      </c>
      <c r="E75" s="18" t="s">
        <v>29</v>
      </c>
      <c r="F75" s="13">
        <f>TRUNC(M75,2)</f>
        <v>2426.87</v>
      </c>
      <c r="G75" s="14">
        <v>98.78</v>
      </c>
      <c r="H75" s="8" t="s">
        <v>600</v>
      </c>
      <c r="I75" s="14">
        <f t="shared" si="54"/>
        <v>123.47499999999999</v>
      </c>
      <c r="J75" s="14">
        <f>TRUNC(G75*F75,2)</f>
        <v>239726.21</v>
      </c>
      <c r="K75" s="68">
        <f>TRUNC(I75*F75,2)</f>
        <v>299657.77</v>
      </c>
      <c r="M75" s="13">
        <v>2426.87</v>
      </c>
    </row>
    <row r="76" spans="1:13" x14ac:dyDescent="0.25">
      <c r="A76" s="67" t="s">
        <v>1197</v>
      </c>
      <c r="B76" s="8" t="s">
        <v>72</v>
      </c>
      <c r="C76" s="18" t="s">
        <v>602</v>
      </c>
      <c r="D76" s="25" t="s">
        <v>1355</v>
      </c>
      <c r="E76" s="18" t="s">
        <v>57</v>
      </c>
      <c r="F76" s="13">
        <f t="shared" si="53"/>
        <v>36765.82</v>
      </c>
      <c r="G76" s="14">
        <v>10.71</v>
      </c>
      <c r="H76" s="8" t="s">
        <v>600</v>
      </c>
      <c r="I76" s="14">
        <f t="shared" si="54"/>
        <v>13.387500000000001</v>
      </c>
      <c r="J76" s="14">
        <f t="shared" si="55"/>
        <v>393761.93</v>
      </c>
      <c r="K76" s="68">
        <f t="shared" si="56"/>
        <v>492202.41</v>
      </c>
      <c r="M76" s="13">
        <v>36765.82</v>
      </c>
    </row>
    <row r="77" spans="1:13" x14ac:dyDescent="0.25">
      <c r="A77" s="67" t="s">
        <v>1198</v>
      </c>
      <c r="B77" s="8" t="s">
        <v>73</v>
      </c>
      <c r="C77" s="18" t="s">
        <v>602</v>
      </c>
      <c r="D77" s="25" t="s">
        <v>1356</v>
      </c>
      <c r="E77" s="18" t="s">
        <v>57</v>
      </c>
      <c r="F77" s="13">
        <f t="shared" si="53"/>
        <v>4228.0600000000004</v>
      </c>
      <c r="G77" s="14">
        <v>11.02</v>
      </c>
      <c r="H77" s="8" t="s">
        <v>600</v>
      </c>
      <c r="I77" s="14">
        <f t="shared" si="54"/>
        <v>13.774999999999999</v>
      </c>
      <c r="J77" s="14">
        <f t="shared" si="55"/>
        <v>46593.22</v>
      </c>
      <c r="K77" s="68">
        <f t="shared" si="56"/>
        <v>58241.52</v>
      </c>
      <c r="M77" s="13">
        <v>4228.0693000000001</v>
      </c>
    </row>
    <row r="78" spans="1:13" ht="30" x14ac:dyDescent="0.25">
      <c r="A78" s="67" t="s">
        <v>1199</v>
      </c>
      <c r="B78" s="8" t="s">
        <v>91</v>
      </c>
      <c r="C78" s="18" t="s">
        <v>602</v>
      </c>
      <c r="D78" s="25" t="s">
        <v>1357</v>
      </c>
      <c r="E78" s="18" t="s">
        <v>32</v>
      </c>
      <c r="F78" s="13">
        <f t="shared" si="53"/>
        <v>1392</v>
      </c>
      <c r="G78" s="14">
        <v>60.12</v>
      </c>
      <c r="H78" s="8" t="s">
        <v>600</v>
      </c>
      <c r="I78" s="14">
        <f t="shared" si="54"/>
        <v>75.149999999999991</v>
      </c>
      <c r="J78" s="14">
        <f t="shared" si="55"/>
        <v>83687.039999999994</v>
      </c>
      <c r="K78" s="68">
        <f t="shared" si="56"/>
        <v>104608.8</v>
      </c>
      <c r="M78" s="13">
        <v>1392</v>
      </c>
    </row>
    <row r="79" spans="1:13" ht="30" x14ac:dyDescent="0.25">
      <c r="A79" s="67" t="s">
        <v>1200</v>
      </c>
      <c r="B79" s="8" t="s">
        <v>92</v>
      </c>
      <c r="C79" s="18" t="s">
        <v>602</v>
      </c>
      <c r="D79" s="25" t="s">
        <v>1358</v>
      </c>
      <c r="E79" s="18" t="s">
        <v>32</v>
      </c>
      <c r="F79" s="13">
        <f t="shared" ref="F79" si="57">TRUNC(M79,2)</f>
        <v>262.5</v>
      </c>
      <c r="G79" s="14">
        <v>101.56</v>
      </c>
      <c r="H79" s="8" t="s">
        <v>600</v>
      </c>
      <c r="I79" s="14">
        <f t="shared" ref="I79" si="58">IF(H79=$I$2,G79*(1+BDI_01),(G79*(1+BDI_02)))</f>
        <v>126.95</v>
      </c>
      <c r="J79" s="14">
        <f t="shared" ref="J79" si="59">TRUNC(G79*F79,2)</f>
        <v>26659.5</v>
      </c>
      <c r="K79" s="68">
        <f t="shared" ref="K79" si="60">TRUNC(I79*F79,2)</f>
        <v>33324.370000000003</v>
      </c>
      <c r="M79" s="13">
        <v>262.5</v>
      </c>
    </row>
    <row r="80" spans="1:13" ht="30" x14ac:dyDescent="0.25">
      <c r="A80" s="67" t="s">
        <v>1201</v>
      </c>
      <c r="B80" s="8" t="s">
        <v>93</v>
      </c>
      <c r="C80" s="18" t="s">
        <v>602</v>
      </c>
      <c r="D80" s="25" t="s">
        <v>1359</v>
      </c>
      <c r="E80" s="18" t="s">
        <v>32</v>
      </c>
      <c r="F80" s="13">
        <f t="shared" si="53"/>
        <v>210.87</v>
      </c>
      <c r="G80" s="14">
        <v>119.08</v>
      </c>
      <c r="H80" s="8" t="s">
        <v>600</v>
      </c>
      <c r="I80" s="14">
        <f t="shared" si="54"/>
        <v>148.85</v>
      </c>
      <c r="J80" s="14">
        <f t="shared" si="55"/>
        <v>25110.39</v>
      </c>
      <c r="K80" s="68">
        <f t="shared" si="56"/>
        <v>31387.99</v>
      </c>
      <c r="M80" s="13">
        <v>210.87</v>
      </c>
    </row>
    <row r="81" spans="1:15" ht="30" x14ac:dyDescent="0.25">
      <c r="A81" s="67" t="s">
        <v>1202</v>
      </c>
      <c r="B81" s="8" t="s">
        <v>77</v>
      </c>
      <c r="C81" s="18" t="s">
        <v>602</v>
      </c>
      <c r="D81" s="25" t="s">
        <v>1360</v>
      </c>
      <c r="E81" s="18" t="s">
        <v>34</v>
      </c>
      <c r="F81" s="13">
        <f t="shared" si="53"/>
        <v>595.46</v>
      </c>
      <c r="G81" s="14">
        <v>626.71</v>
      </c>
      <c r="H81" s="8" t="s">
        <v>600</v>
      </c>
      <c r="I81" s="14">
        <f t="shared" si="54"/>
        <v>783.38750000000005</v>
      </c>
      <c r="J81" s="14">
        <f t="shared" si="55"/>
        <v>373180.73</v>
      </c>
      <c r="K81" s="68">
        <f t="shared" si="56"/>
        <v>466475.92</v>
      </c>
      <c r="M81" s="13">
        <v>595.46</v>
      </c>
    </row>
    <row r="82" spans="1:15" x14ac:dyDescent="0.25">
      <c r="A82" s="67" t="s">
        <v>1203</v>
      </c>
      <c r="B82" s="8" t="s">
        <v>75</v>
      </c>
      <c r="C82" s="18" t="s">
        <v>602</v>
      </c>
      <c r="D82" s="25" t="s">
        <v>1361</v>
      </c>
      <c r="E82" s="18" t="s">
        <v>34</v>
      </c>
      <c r="F82" s="13">
        <f t="shared" ref="F82:F84" si="61">TRUNC(M82,2)</f>
        <v>1451.04</v>
      </c>
      <c r="G82" s="14">
        <v>588.75</v>
      </c>
      <c r="H82" s="8" t="s">
        <v>600</v>
      </c>
      <c r="I82" s="14">
        <f t="shared" si="54"/>
        <v>735.9375</v>
      </c>
      <c r="J82" s="14">
        <f t="shared" ref="J82:J84" si="62">TRUNC(G82*F82,2)</f>
        <v>854299.8</v>
      </c>
      <c r="K82" s="68">
        <f t="shared" ref="K82:K84" si="63">TRUNC(I82*F82,2)</f>
        <v>1067874.75</v>
      </c>
      <c r="M82" s="13">
        <v>1451.04</v>
      </c>
    </row>
    <row r="83" spans="1:15" ht="30" x14ac:dyDescent="0.25">
      <c r="A83" s="67" t="s">
        <v>1235</v>
      </c>
      <c r="B83" s="8" t="s">
        <v>81</v>
      </c>
      <c r="C83" s="18" t="s">
        <v>602</v>
      </c>
      <c r="D83" s="25" t="s">
        <v>1362</v>
      </c>
      <c r="E83" s="18" t="s">
        <v>34</v>
      </c>
      <c r="F83" s="13">
        <f t="shared" si="61"/>
        <v>2046.5</v>
      </c>
      <c r="G83" s="14">
        <v>191.54</v>
      </c>
      <c r="H83" s="8" t="s">
        <v>600</v>
      </c>
      <c r="I83" s="14">
        <f t="shared" si="54"/>
        <v>239.42499999999998</v>
      </c>
      <c r="J83" s="14">
        <f t="shared" si="62"/>
        <v>391986.61</v>
      </c>
      <c r="K83" s="68">
        <f t="shared" si="63"/>
        <v>489983.26</v>
      </c>
      <c r="M83" s="13">
        <v>2046.5</v>
      </c>
    </row>
    <row r="84" spans="1:15" x14ac:dyDescent="0.25">
      <c r="A84" s="67" t="s">
        <v>1248</v>
      </c>
      <c r="B84" s="8" t="s">
        <v>121</v>
      </c>
      <c r="C84" s="18" t="s">
        <v>602</v>
      </c>
      <c r="D84" s="25" t="s">
        <v>1363</v>
      </c>
      <c r="E84" s="18" t="s">
        <v>34</v>
      </c>
      <c r="F84" s="13">
        <f t="shared" si="61"/>
        <v>37.82</v>
      </c>
      <c r="G84" s="14">
        <v>781.01</v>
      </c>
      <c r="H84" s="8" t="s">
        <v>600</v>
      </c>
      <c r="I84" s="14">
        <f t="shared" si="54"/>
        <v>976.26250000000005</v>
      </c>
      <c r="J84" s="14">
        <f t="shared" si="62"/>
        <v>29537.79</v>
      </c>
      <c r="K84" s="68">
        <f t="shared" si="63"/>
        <v>36922.239999999998</v>
      </c>
      <c r="M84" s="13">
        <v>37.82</v>
      </c>
    </row>
    <row r="85" spans="1:15" ht="45" x14ac:dyDescent="0.25">
      <c r="A85" s="228" t="s">
        <v>12164</v>
      </c>
      <c r="B85" s="223" t="s">
        <v>3207</v>
      </c>
      <c r="C85" s="220" t="s">
        <v>602</v>
      </c>
      <c r="D85" s="226" t="s">
        <v>12165</v>
      </c>
      <c r="E85" s="220" t="s">
        <v>28</v>
      </c>
      <c r="F85" s="221">
        <v>1</v>
      </c>
      <c r="G85" s="222">
        <v>41680.870000000003</v>
      </c>
      <c r="H85" s="223" t="s">
        <v>600</v>
      </c>
      <c r="I85" s="222">
        <f t="shared" ref="I85" si="64">IF(H85=$I$2,G85*(1+BDI_01),(G85*(1+BDI_02)))</f>
        <v>52101.087500000001</v>
      </c>
      <c r="J85" s="222">
        <f t="shared" ref="J85" si="65">TRUNC(G85*F85,2)</f>
        <v>41680.870000000003</v>
      </c>
      <c r="K85" s="224">
        <f t="shared" ref="K85" si="66">TRUNC(I85*F85,2)</f>
        <v>52101.08</v>
      </c>
      <c r="M85" s="13">
        <v>37.82</v>
      </c>
      <c r="O85" s="200"/>
    </row>
    <row r="86" spans="1:15" x14ac:dyDescent="0.25">
      <c r="A86" s="65">
        <v>5</v>
      </c>
      <c r="B86" s="17"/>
      <c r="C86" s="17"/>
      <c r="D86" s="24" t="s">
        <v>562</v>
      </c>
      <c r="E86" s="17"/>
      <c r="F86" s="11"/>
      <c r="G86" s="12"/>
      <c r="H86" s="17"/>
      <c r="I86" s="12"/>
      <c r="J86" s="12">
        <f>SUM(J87:J92)</f>
        <v>8625012.0599999987</v>
      </c>
      <c r="K86" s="12">
        <f>SUM(K87:K92)</f>
        <v>10781265.080000002</v>
      </c>
      <c r="M86" s="27"/>
    </row>
    <row r="87" spans="1:15" x14ac:dyDescent="0.25">
      <c r="A87" s="67" t="s">
        <v>768</v>
      </c>
      <c r="B87" s="8" t="s">
        <v>70</v>
      </c>
      <c r="C87" s="18" t="s">
        <v>602</v>
      </c>
      <c r="D87" s="25" t="s">
        <v>1364</v>
      </c>
      <c r="E87" s="18" t="s">
        <v>29</v>
      </c>
      <c r="F87" s="13">
        <f t="shared" ref="F87:F91" si="67">TRUNC(M87,2)</f>
        <v>14865.8</v>
      </c>
      <c r="G87" s="14">
        <v>268.73</v>
      </c>
      <c r="H87" s="8" t="s">
        <v>600</v>
      </c>
      <c r="I87" s="14">
        <f t="shared" ref="I87:I92" si="68">IF(H87=$I$2,G87*(1+BDI_01),(G87*(1+BDI_02)))</f>
        <v>335.91250000000002</v>
      </c>
      <c r="J87" s="14">
        <f t="shared" ref="J87:J91" si="69">TRUNC(G87*F87,2)</f>
        <v>3994886.43</v>
      </c>
      <c r="K87" s="68">
        <f t="shared" ref="K87:K91" si="70">TRUNC(I87*F87,2)</f>
        <v>4993608.04</v>
      </c>
      <c r="M87" s="28">
        <v>14865.8</v>
      </c>
    </row>
    <row r="88" spans="1:15" x14ac:dyDescent="0.25">
      <c r="A88" s="67" t="s">
        <v>757</v>
      </c>
      <c r="B88" s="8" t="s">
        <v>72</v>
      </c>
      <c r="C88" s="18" t="s">
        <v>602</v>
      </c>
      <c r="D88" s="25" t="s">
        <v>1355</v>
      </c>
      <c r="E88" s="18" t="s">
        <v>57</v>
      </c>
      <c r="F88" s="13">
        <f t="shared" si="67"/>
        <v>220750</v>
      </c>
      <c r="G88" s="14">
        <v>10.71</v>
      </c>
      <c r="H88" s="8" t="s">
        <v>600</v>
      </c>
      <c r="I88" s="14">
        <f t="shared" si="68"/>
        <v>13.387500000000001</v>
      </c>
      <c r="J88" s="14">
        <f t="shared" si="69"/>
        <v>2364232.5</v>
      </c>
      <c r="K88" s="68">
        <f t="shared" si="70"/>
        <v>2955290.62</v>
      </c>
      <c r="M88" s="13">
        <v>220750</v>
      </c>
    </row>
    <row r="89" spans="1:15" x14ac:dyDescent="0.25">
      <c r="A89" s="67" t="s">
        <v>769</v>
      </c>
      <c r="B89" s="8" t="s">
        <v>73</v>
      </c>
      <c r="C89" s="18" t="s">
        <v>602</v>
      </c>
      <c r="D89" s="25" t="s">
        <v>1356</v>
      </c>
      <c r="E89" s="18" t="s">
        <v>57</v>
      </c>
      <c r="F89" s="13">
        <f t="shared" si="67"/>
        <v>54253.2</v>
      </c>
      <c r="G89" s="14">
        <v>11.02</v>
      </c>
      <c r="H89" s="8" t="s">
        <v>600</v>
      </c>
      <c r="I89" s="14">
        <f t="shared" si="68"/>
        <v>13.774999999999999</v>
      </c>
      <c r="J89" s="14">
        <f t="shared" si="69"/>
        <v>597870.26</v>
      </c>
      <c r="K89" s="68">
        <f t="shared" si="70"/>
        <v>747337.83</v>
      </c>
      <c r="M89" s="13">
        <v>54253.2</v>
      </c>
    </row>
    <row r="90" spans="1:15" x14ac:dyDescent="0.25">
      <c r="A90" s="67" t="s">
        <v>770</v>
      </c>
      <c r="B90" s="8" t="s">
        <v>76</v>
      </c>
      <c r="C90" s="18" t="s">
        <v>602</v>
      </c>
      <c r="D90" s="25" t="s">
        <v>1365</v>
      </c>
      <c r="E90" s="18" t="s">
        <v>34</v>
      </c>
      <c r="F90" s="13">
        <f t="shared" si="67"/>
        <v>2183.9499999999998</v>
      </c>
      <c r="G90" s="14">
        <v>614.36</v>
      </c>
      <c r="H90" s="8" t="s">
        <v>600</v>
      </c>
      <c r="I90" s="14">
        <f t="shared" si="68"/>
        <v>767.95</v>
      </c>
      <c r="J90" s="14">
        <f t="shared" si="69"/>
        <v>1341731.52</v>
      </c>
      <c r="K90" s="68">
        <f t="shared" si="70"/>
        <v>1677164.4</v>
      </c>
      <c r="M90" s="13">
        <v>2183.9499999999998</v>
      </c>
    </row>
    <row r="91" spans="1:15" ht="30" x14ac:dyDescent="0.25">
      <c r="A91" s="67" t="s">
        <v>771</v>
      </c>
      <c r="B91" s="8" t="s">
        <v>82</v>
      </c>
      <c r="C91" s="18" t="s">
        <v>602</v>
      </c>
      <c r="D91" s="25" t="s">
        <v>1366</v>
      </c>
      <c r="E91" s="18" t="s">
        <v>34</v>
      </c>
      <c r="F91" s="13">
        <f t="shared" si="67"/>
        <v>2183.9499999999998</v>
      </c>
      <c r="G91" s="14">
        <v>132.30000000000001</v>
      </c>
      <c r="H91" s="8" t="s">
        <v>600</v>
      </c>
      <c r="I91" s="14">
        <f t="shared" si="68"/>
        <v>165.375</v>
      </c>
      <c r="J91" s="14">
        <f t="shared" si="69"/>
        <v>288936.58</v>
      </c>
      <c r="K91" s="68">
        <f t="shared" si="70"/>
        <v>361170.73</v>
      </c>
      <c r="M91" s="13">
        <v>2183.9499999999998</v>
      </c>
    </row>
    <row r="92" spans="1:15" x14ac:dyDescent="0.25">
      <c r="A92" s="228" t="s">
        <v>12166</v>
      </c>
      <c r="B92" s="223" t="s">
        <v>2984</v>
      </c>
      <c r="C92" s="220" t="s">
        <v>602</v>
      </c>
      <c r="D92" s="226" t="s">
        <v>12167</v>
      </c>
      <c r="E92" s="220" t="s">
        <v>32</v>
      </c>
      <c r="F92" s="221">
        <v>160.5</v>
      </c>
      <c r="G92" s="222">
        <v>232.74</v>
      </c>
      <c r="H92" s="223" t="s">
        <v>600</v>
      </c>
      <c r="I92" s="222">
        <f t="shared" si="68"/>
        <v>290.92500000000001</v>
      </c>
      <c r="J92" s="222">
        <f t="shared" ref="J92" si="71">TRUNC(G92*F92,2)</f>
        <v>37354.769999999997</v>
      </c>
      <c r="K92" s="224">
        <f t="shared" ref="K92" si="72">TRUNC(I92*F92,2)</f>
        <v>46693.46</v>
      </c>
      <c r="M92" s="13"/>
      <c r="O92" s="200"/>
    </row>
    <row r="93" spans="1:15" x14ac:dyDescent="0.25">
      <c r="A93" s="65">
        <v>6</v>
      </c>
      <c r="B93" s="17"/>
      <c r="C93" s="17"/>
      <c r="D93" s="24" t="s">
        <v>563</v>
      </c>
      <c r="E93" s="17"/>
      <c r="F93" s="11"/>
      <c r="G93" s="12"/>
      <c r="H93" s="17"/>
      <c r="I93" s="12"/>
      <c r="J93" s="12">
        <f>SUM(J94:J100)</f>
        <v>938445.37</v>
      </c>
      <c r="K93" s="66">
        <f>SUM(K94:K100)</f>
        <v>1173056.71</v>
      </c>
      <c r="M93" s="27"/>
    </row>
    <row r="94" spans="1:15" ht="30" x14ac:dyDescent="0.25">
      <c r="A94" s="67" t="s">
        <v>758</v>
      </c>
      <c r="B94" s="8" t="s">
        <v>209</v>
      </c>
      <c r="C94" s="18" t="s">
        <v>602</v>
      </c>
      <c r="D94" s="25" t="s">
        <v>1367</v>
      </c>
      <c r="E94" s="18" t="s">
        <v>29</v>
      </c>
      <c r="F94" s="13">
        <f t="shared" ref="F94:F98" si="73">TRUNC(M94,2)</f>
        <v>2152.5300000000002</v>
      </c>
      <c r="G94" s="14">
        <v>19.920000000000002</v>
      </c>
      <c r="H94" s="8" t="s">
        <v>600</v>
      </c>
      <c r="I94" s="14">
        <f t="shared" ref="I94:I100" si="74">IF(H94=$I$2,G94*(1+BDI_01),(G94*(1+BDI_02)))</f>
        <v>24.900000000000002</v>
      </c>
      <c r="J94" s="14">
        <f t="shared" ref="J94:J98" si="75">TRUNC(G94*F94,2)</f>
        <v>42878.39</v>
      </c>
      <c r="K94" s="68">
        <f t="shared" ref="K94:K98" si="76">TRUNC(I94*F94,2)</f>
        <v>53597.99</v>
      </c>
      <c r="M94" s="28">
        <v>2152.5326400000022</v>
      </c>
    </row>
    <row r="95" spans="1:15" ht="30" x14ac:dyDescent="0.25">
      <c r="A95" s="67" t="s">
        <v>772</v>
      </c>
      <c r="B95" s="8" t="s">
        <v>210</v>
      </c>
      <c r="C95" s="18" t="s">
        <v>602</v>
      </c>
      <c r="D95" s="25" t="s">
        <v>1368</v>
      </c>
      <c r="E95" s="18" t="s">
        <v>29</v>
      </c>
      <c r="F95" s="13">
        <f t="shared" si="73"/>
        <v>4059.13</v>
      </c>
      <c r="G95" s="14">
        <v>15.31</v>
      </c>
      <c r="H95" s="8" t="s">
        <v>600</v>
      </c>
      <c r="I95" s="14">
        <f t="shared" si="74"/>
        <v>19.137499999999999</v>
      </c>
      <c r="J95" s="14">
        <f t="shared" si="75"/>
        <v>62145.279999999999</v>
      </c>
      <c r="K95" s="68">
        <f t="shared" si="76"/>
        <v>77681.600000000006</v>
      </c>
      <c r="M95" s="13">
        <v>4059.1320000000001</v>
      </c>
    </row>
    <row r="96" spans="1:15" ht="30" x14ac:dyDescent="0.25">
      <c r="A96" s="67" t="s">
        <v>773</v>
      </c>
      <c r="B96" s="8" t="s">
        <v>208</v>
      </c>
      <c r="C96" s="18" t="s">
        <v>602</v>
      </c>
      <c r="D96" s="25" t="s">
        <v>1369</v>
      </c>
      <c r="E96" s="18" t="s">
        <v>29</v>
      </c>
      <c r="F96" s="13">
        <f t="shared" si="73"/>
        <v>6704.38</v>
      </c>
      <c r="G96" s="14">
        <v>88.03</v>
      </c>
      <c r="H96" s="8" t="s">
        <v>600</v>
      </c>
      <c r="I96" s="14">
        <f t="shared" si="74"/>
        <v>110.03749999999999</v>
      </c>
      <c r="J96" s="14">
        <f t="shared" si="75"/>
        <v>590186.56999999995</v>
      </c>
      <c r="K96" s="68">
        <f t="shared" si="76"/>
        <v>737733.21</v>
      </c>
      <c r="M96" s="13">
        <v>6704.3879999999999</v>
      </c>
    </row>
    <row r="97" spans="1:15" x14ac:dyDescent="0.25">
      <c r="A97" s="67" t="s">
        <v>774</v>
      </c>
      <c r="B97" s="8" t="s">
        <v>211</v>
      </c>
      <c r="C97" s="18" t="s">
        <v>602</v>
      </c>
      <c r="D97" s="25" t="s">
        <v>1370</v>
      </c>
      <c r="E97" s="18" t="s">
        <v>29</v>
      </c>
      <c r="F97" s="13">
        <f t="shared" si="73"/>
        <v>6704.38</v>
      </c>
      <c r="G97" s="14">
        <v>9.4700000000000006</v>
      </c>
      <c r="H97" s="8" t="s">
        <v>600</v>
      </c>
      <c r="I97" s="14">
        <f t="shared" si="74"/>
        <v>11.8375</v>
      </c>
      <c r="J97" s="14">
        <f t="shared" si="75"/>
        <v>63490.47</v>
      </c>
      <c r="K97" s="68">
        <f t="shared" si="76"/>
        <v>79363.09</v>
      </c>
      <c r="M97" s="13">
        <v>6704.3879999999999</v>
      </c>
    </row>
    <row r="98" spans="1:15" ht="30" x14ac:dyDescent="0.25">
      <c r="A98" s="67" t="s">
        <v>775</v>
      </c>
      <c r="B98" s="8" t="s">
        <v>212</v>
      </c>
      <c r="C98" s="18" t="s">
        <v>602</v>
      </c>
      <c r="D98" s="25" t="s">
        <v>1371</v>
      </c>
      <c r="E98" s="18" t="s">
        <v>29</v>
      </c>
      <c r="F98" s="13">
        <f t="shared" si="73"/>
        <v>6704.38</v>
      </c>
      <c r="G98" s="14">
        <v>9.8800000000000008</v>
      </c>
      <c r="H98" s="8" t="s">
        <v>600</v>
      </c>
      <c r="I98" s="14">
        <f t="shared" si="74"/>
        <v>12.350000000000001</v>
      </c>
      <c r="J98" s="14">
        <f t="shared" si="75"/>
        <v>66239.27</v>
      </c>
      <c r="K98" s="68">
        <f t="shared" si="76"/>
        <v>82799.09</v>
      </c>
      <c r="M98" s="13">
        <v>6704.3879999999999</v>
      </c>
    </row>
    <row r="99" spans="1:15" ht="30" x14ac:dyDescent="0.25">
      <c r="A99" s="67" t="s">
        <v>759</v>
      </c>
      <c r="B99" s="8" t="s">
        <v>217</v>
      </c>
      <c r="C99" s="18" t="s">
        <v>602</v>
      </c>
      <c r="D99" s="25" t="s">
        <v>1372</v>
      </c>
      <c r="E99" s="18" t="s">
        <v>29</v>
      </c>
      <c r="F99" s="13">
        <f t="shared" ref="F99:F100" si="77">TRUNC(M99,2)</f>
        <v>2980</v>
      </c>
      <c r="G99" s="14">
        <v>34.630000000000003</v>
      </c>
      <c r="H99" s="8" t="s">
        <v>600</v>
      </c>
      <c r="I99" s="14">
        <f t="shared" si="74"/>
        <v>43.287500000000001</v>
      </c>
      <c r="J99" s="14">
        <f t="shared" ref="J99:J100" si="78">TRUNC(G99*F99,2)</f>
        <v>103197.4</v>
      </c>
      <c r="K99" s="68">
        <f t="shared" ref="K99:K100" si="79">TRUNC(I99*F99,2)</f>
        <v>128996.75</v>
      </c>
      <c r="M99" s="13">
        <v>2980</v>
      </c>
    </row>
    <row r="100" spans="1:15" ht="30" x14ac:dyDescent="0.25">
      <c r="A100" s="67" t="s">
        <v>776</v>
      </c>
      <c r="B100" s="8" t="s">
        <v>213</v>
      </c>
      <c r="C100" s="18" t="s">
        <v>602</v>
      </c>
      <c r="D100" s="25" t="s">
        <v>1373</v>
      </c>
      <c r="E100" s="18" t="s">
        <v>29</v>
      </c>
      <c r="F100" s="13">
        <f t="shared" si="77"/>
        <v>8380.48</v>
      </c>
      <c r="G100" s="14">
        <v>1.23</v>
      </c>
      <c r="H100" s="8" t="s">
        <v>600</v>
      </c>
      <c r="I100" s="14">
        <f t="shared" si="74"/>
        <v>1.5375000000000001</v>
      </c>
      <c r="J100" s="14">
        <f t="shared" si="78"/>
        <v>10307.99</v>
      </c>
      <c r="K100" s="68">
        <f t="shared" si="79"/>
        <v>12884.98</v>
      </c>
      <c r="M100" s="13">
        <v>8380.4850000000006</v>
      </c>
    </row>
    <row r="101" spans="1:15" x14ac:dyDescent="0.25">
      <c r="A101" s="65">
        <v>7</v>
      </c>
      <c r="B101" s="17"/>
      <c r="C101" s="17"/>
      <c r="D101" s="24" t="s">
        <v>564</v>
      </c>
      <c r="E101" s="17"/>
      <c r="F101" s="11"/>
      <c r="G101" s="12"/>
      <c r="H101" s="17"/>
      <c r="I101" s="12"/>
      <c r="J101" s="12">
        <f>SUM(J102:J114)</f>
        <v>3120508.8</v>
      </c>
      <c r="K101" s="12">
        <f>SUM(K102:K114)</f>
        <v>3900636.0599999996</v>
      </c>
      <c r="M101" s="27"/>
    </row>
    <row r="102" spans="1:15" ht="30" x14ac:dyDescent="0.25">
      <c r="A102" s="67" t="s">
        <v>849</v>
      </c>
      <c r="B102" s="8" t="s">
        <v>94</v>
      </c>
      <c r="C102" s="18" t="s">
        <v>602</v>
      </c>
      <c r="D102" s="25" t="s">
        <v>1374</v>
      </c>
      <c r="E102" s="18" t="s">
        <v>29</v>
      </c>
      <c r="F102" s="13">
        <f t="shared" ref="F102:F107" si="80">TRUNC(M102,2)</f>
        <v>510.9</v>
      </c>
      <c r="G102" s="14">
        <v>114.94</v>
      </c>
      <c r="H102" s="8" t="s">
        <v>600</v>
      </c>
      <c r="I102" s="14">
        <f t="shared" ref="I102:I111" si="81">IF(H102=$I$2,G102*(1+BDI_01),(G102*(1+BDI_02)))</f>
        <v>143.67500000000001</v>
      </c>
      <c r="J102" s="14">
        <f t="shared" ref="J102:J107" si="82">TRUNC(G102*F102,2)</f>
        <v>58722.84</v>
      </c>
      <c r="K102" s="68">
        <f t="shared" ref="K102:K107" si="83">TRUNC(I102*F102,2)</f>
        <v>73403.55</v>
      </c>
      <c r="M102" s="28">
        <v>510.9</v>
      </c>
    </row>
    <row r="103" spans="1:15" ht="30" x14ac:dyDescent="0.25">
      <c r="A103" s="67" t="s">
        <v>850</v>
      </c>
      <c r="B103" s="8" t="s">
        <v>95</v>
      </c>
      <c r="C103" s="18" t="s">
        <v>602</v>
      </c>
      <c r="D103" s="25" t="s">
        <v>1375</v>
      </c>
      <c r="E103" s="18" t="s">
        <v>29</v>
      </c>
      <c r="F103" s="13">
        <f t="shared" si="80"/>
        <v>561.53</v>
      </c>
      <c r="G103" s="14">
        <v>141.25</v>
      </c>
      <c r="H103" s="8" t="s">
        <v>600</v>
      </c>
      <c r="I103" s="14">
        <f t="shared" si="81"/>
        <v>176.5625</v>
      </c>
      <c r="J103" s="14">
        <f t="shared" si="82"/>
        <v>79316.11</v>
      </c>
      <c r="K103" s="68">
        <f t="shared" si="83"/>
        <v>99145.14</v>
      </c>
      <c r="M103" s="13">
        <v>561.5390625</v>
      </c>
    </row>
    <row r="104" spans="1:15" ht="30" x14ac:dyDescent="0.25">
      <c r="A104" s="67" t="s">
        <v>851</v>
      </c>
      <c r="B104" s="8" t="s">
        <v>97</v>
      </c>
      <c r="C104" s="18" t="s">
        <v>602</v>
      </c>
      <c r="D104" s="25" t="s">
        <v>1376</v>
      </c>
      <c r="E104" s="18" t="s">
        <v>29</v>
      </c>
      <c r="F104" s="13">
        <f t="shared" si="80"/>
        <v>5087.2</v>
      </c>
      <c r="G104" s="14">
        <v>98.29</v>
      </c>
      <c r="H104" s="8" t="s">
        <v>600</v>
      </c>
      <c r="I104" s="14">
        <f t="shared" si="81"/>
        <v>122.86250000000001</v>
      </c>
      <c r="J104" s="14">
        <f t="shared" si="82"/>
        <v>500020.88</v>
      </c>
      <c r="K104" s="68">
        <f t="shared" si="83"/>
        <v>625026.11</v>
      </c>
      <c r="M104" s="13">
        <v>5087.2</v>
      </c>
    </row>
    <row r="105" spans="1:15" ht="30" x14ac:dyDescent="0.25">
      <c r="A105" s="67" t="s">
        <v>852</v>
      </c>
      <c r="B105" s="8" t="s">
        <v>98</v>
      </c>
      <c r="C105" s="18" t="s">
        <v>602</v>
      </c>
      <c r="D105" s="25" t="s">
        <v>1377</v>
      </c>
      <c r="E105" s="18" t="s">
        <v>29</v>
      </c>
      <c r="F105" s="13">
        <f t="shared" si="80"/>
        <v>5492.31</v>
      </c>
      <c r="G105" s="14">
        <v>117.19</v>
      </c>
      <c r="H105" s="8" t="s">
        <v>600</v>
      </c>
      <c r="I105" s="14">
        <f t="shared" si="81"/>
        <v>146.48750000000001</v>
      </c>
      <c r="J105" s="14">
        <f t="shared" si="82"/>
        <v>643643.80000000005</v>
      </c>
      <c r="K105" s="68">
        <f t="shared" si="83"/>
        <v>804554.76</v>
      </c>
      <c r="M105" s="13">
        <v>5492.3125</v>
      </c>
    </row>
    <row r="106" spans="1:15" ht="30" x14ac:dyDescent="0.25">
      <c r="A106" s="67" t="s">
        <v>853</v>
      </c>
      <c r="B106" s="8" t="s">
        <v>102</v>
      </c>
      <c r="C106" s="18" t="s">
        <v>602</v>
      </c>
      <c r="D106" s="25" t="s">
        <v>1378</v>
      </c>
      <c r="E106" s="18" t="s">
        <v>34</v>
      </c>
      <c r="F106" s="13">
        <f t="shared" si="80"/>
        <v>66.900000000000006</v>
      </c>
      <c r="G106" s="14">
        <v>1916.13</v>
      </c>
      <c r="H106" s="8" t="s">
        <v>600</v>
      </c>
      <c r="I106" s="14">
        <f t="shared" si="81"/>
        <v>2395.1625000000004</v>
      </c>
      <c r="J106" s="14">
        <f t="shared" si="82"/>
        <v>128189.09</v>
      </c>
      <c r="K106" s="68">
        <f t="shared" si="83"/>
        <v>160236.37</v>
      </c>
      <c r="M106" s="13">
        <v>66.909999999999854</v>
      </c>
    </row>
    <row r="107" spans="1:15" ht="30" x14ac:dyDescent="0.25">
      <c r="A107" s="229" t="s">
        <v>854</v>
      </c>
      <c r="B107" s="230">
        <v>102236</v>
      </c>
      <c r="C107" s="231" t="s">
        <v>1205</v>
      </c>
      <c r="D107" s="232" t="s">
        <v>1204</v>
      </c>
      <c r="E107" s="231" t="s">
        <v>29</v>
      </c>
      <c r="F107" s="233">
        <f t="shared" si="80"/>
        <v>181.24</v>
      </c>
      <c r="G107" s="234">
        <v>527.07000000000005</v>
      </c>
      <c r="H107" s="230" t="s">
        <v>600</v>
      </c>
      <c r="I107" s="234">
        <f t="shared" si="81"/>
        <v>658.83750000000009</v>
      </c>
      <c r="J107" s="234">
        <f t="shared" si="82"/>
        <v>95526.16</v>
      </c>
      <c r="K107" s="235">
        <f t="shared" si="83"/>
        <v>119407.7</v>
      </c>
      <c r="M107" s="13">
        <v>181.23999999999998</v>
      </c>
    </row>
    <row r="108" spans="1:15" ht="30" x14ac:dyDescent="0.25">
      <c r="A108" s="229" t="s">
        <v>855</v>
      </c>
      <c r="B108" s="230" t="s">
        <v>107</v>
      </c>
      <c r="C108" s="231" t="s">
        <v>602</v>
      </c>
      <c r="D108" s="232" t="s">
        <v>1379</v>
      </c>
      <c r="E108" s="231" t="s">
        <v>29</v>
      </c>
      <c r="F108" s="233">
        <f t="shared" ref="F108:F111" si="84">TRUNC(M108,2)</f>
        <v>2695.38</v>
      </c>
      <c r="G108" s="234">
        <v>158.63</v>
      </c>
      <c r="H108" s="230" t="s">
        <v>600</v>
      </c>
      <c r="I108" s="234">
        <f t="shared" si="81"/>
        <v>198.28749999999999</v>
      </c>
      <c r="J108" s="234">
        <f t="shared" ref="J108:J111" si="85">TRUNC(G108*F108,2)</f>
        <v>427568.12</v>
      </c>
      <c r="K108" s="235">
        <f t="shared" ref="K108:K111" si="86">TRUNC(I108*F108,2)</f>
        <v>534460.16000000003</v>
      </c>
      <c r="M108" s="13">
        <v>2695.3874999999998</v>
      </c>
    </row>
    <row r="109" spans="1:15" x14ac:dyDescent="0.25">
      <c r="A109" s="67" t="s">
        <v>856</v>
      </c>
      <c r="B109" s="8" t="s">
        <v>199</v>
      </c>
      <c r="C109" s="18" t="s">
        <v>602</v>
      </c>
      <c r="D109" s="25" t="s">
        <v>1380</v>
      </c>
      <c r="E109" s="18" t="s">
        <v>29</v>
      </c>
      <c r="F109" s="13">
        <f t="shared" si="84"/>
        <v>2695.38</v>
      </c>
      <c r="G109" s="14">
        <v>35.729999999999997</v>
      </c>
      <c r="H109" s="8" t="s">
        <v>600</v>
      </c>
      <c r="I109" s="14">
        <f t="shared" si="81"/>
        <v>44.662499999999994</v>
      </c>
      <c r="J109" s="14">
        <f t="shared" si="85"/>
        <v>96305.919999999998</v>
      </c>
      <c r="K109" s="68">
        <f t="shared" si="86"/>
        <v>120382.39999999999</v>
      </c>
      <c r="M109" s="13">
        <v>2695.3874999999998</v>
      </c>
    </row>
    <row r="110" spans="1:15" x14ac:dyDescent="0.25">
      <c r="A110" s="67" t="s">
        <v>857</v>
      </c>
      <c r="B110" s="8" t="s">
        <v>105</v>
      </c>
      <c r="C110" s="18" t="s">
        <v>602</v>
      </c>
      <c r="D110" s="25" t="s">
        <v>1381</v>
      </c>
      <c r="E110" s="18" t="s">
        <v>29</v>
      </c>
      <c r="F110" s="13">
        <f t="shared" si="84"/>
        <v>3.3</v>
      </c>
      <c r="G110" s="14">
        <v>1223.76</v>
      </c>
      <c r="H110" s="8" t="s">
        <v>600</v>
      </c>
      <c r="I110" s="14">
        <f t="shared" si="81"/>
        <v>1529.7</v>
      </c>
      <c r="J110" s="14">
        <f t="shared" si="85"/>
        <v>4038.4</v>
      </c>
      <c r="K110" s="68">
        <f t="shared" si="86"/>
        <v>5048.01</v>
      </c>
      <c r="M110" s="13">
        <v>3.3</v>
      </c>
    </row>
    <row r="111" spans="1:15" ht="45" x14ac:dyDescent="0.25">
      <c r="A111" s="67" t="s">
        <v>858</v>
      </c>
      <c r="B111" s="8" t="s">
        <v>106</v>
      </c>
      <c r="C111" s="18" t="s">
        <v>602</v>
      </c>
      <c r="D111" s="25" t="s">
        <v>1382</v>
      </c>
      <c r="E111" s="18" t="s">
        <v>29</v>
      </c>
      <c r="F111" s="13">
        <f t="shared" si="84"/>
        <v>247.73</v>
      </c>
      <c r="G111" s="14">
        <v>835.68</v>
      </c>
      <c r="H111" s="8" t="s">
        <v>600</v>
      </c>
      <c r="I111" s="14">
        <f t="shared" si="81"/>
        <v>1044.5999999999999</v>
      </c>
      <c r="J111" s="14">
        <f t="shared" si="85"/>
        <v>207023</v>
      </c>
      <c r="K111" s="68">
        <f t="shared" si="86"/>
        <v>258778.75</v>
      </c>
      <c r="M111" s="13">
        <v>247.73000000000002</v>
      </c>
    </row>
    <row r="112" spans="1:15" ht="45" x14ac:dyDescent="0.25">
      <c r="A112" s="228" t="s">
        <v>12178</v>
      </c>
      <c r="B112" s="223" t="s">
        <v>3386</v>
      </c>
      <c r="C112" s="220" t="s">
        <v>602</v>
      </c>
      <c r="D112" s="226" t="s">
        <v>12179</v>
      </c>
      <c r="E112" s="220" t="s">
        <v>29</v>
      </c>
      <c r="F112" s="221">
        <v>2695.39</v>
      </c>
      <c r="G112" s="222">
        <v>253.84</v>
      </c>
      <c r="H112" s="223" t="s">
        <v>600</v>
      </c>
      <c r="I112" s="222">
        <f t="shared" ref="I112" si="87">IF(H112=$I$2,G112*(1+BDI_01),(G112*(1+BDI_02)))</f>
        <v>317.3</v>
      </c>
      <c r="J112" s="222">
        <f t="shared" ref="J112" si="88">TRUNC(G112*F112,2)</f>
        <v>684197.79</v>
      </c>
      <c r="K112" s="224">
        <f t="shared" ref="K112" si="89">TRUNC(I112*F112,2)</f>
        <v>855247.24</v>
      </c>
      <c r="M112" s="13">
        <v>247.73000000000002</v>
      </c>
      <c r="O112" s="200"/>
    </row>
    <row r="113" spans="1:15" ht="30" x14ac:dyDescent="0.25">
      <c r="A113" s="228" t="s">
        <v>12227</v>
      </c>
      <c r="B113" s="223" t="s">
        <v>3390</v>
      </c>
      <c r="C113" s="220" t="s">
        <v>602</v>
      </c>
      <c r="D113" s="226" t="s">
        <v>12228</v>
      </c>
      <c r="E113" s="220" t="s">
        <v>29</v>
      </c>
      <c r="F113" s="221">
        <v>190.9</v>
      </c>
      <c r="G113" s="222">
        <v>891.22</v>
      </c>
      <c r="H113" s="223" t="s">
        <v>600</v>
      </c>
      <c r="I113" s="222">
        <f t="shared" ref="I113" si="90">IF(H113=$I$2,G113*(1+BDI_01),(G113*(1+BDI_02)))</f>
        <v>1114.0250000000001</v>
      </c>
      <c r="J113" s="222">
        <f t="shared" ref="J113" si="91">TRUNC(G113*F113,2)</f>
        <v>170133.89</v>
      </c>
      <c r="K113" s="224">
        <f t="shared" ref="K113" si="92">TRUNC(I113*F113,2)</f>
        <v>212667.37</v>
      </c>
      <c r="M113" s="13"/>
      <c r="O113" s="200"/>
    </row>
    <row r="114" spans="1:15" ht="30" x14ac:dyDescent="0.25">
      <c r="A114" s="228" t="s">
        <v>12229</v>
      </c>
      <c r="B114" s="223" t="s">
        <v>4705</v>
      </c>
      <c r="C114" s="220" t="s">
        <v>602</v>
      </c>
      <c r="D114" s="226" t="s">
        <v>12230</v>
      </c>
      <c r="E114" s="220" t="s">
        <v>29</v>
      </c>
      <c r="F114" s="221">
        <v>24</v>
      </c>
      <c r="G114" s="222">
        <v>1075.95</v>
      </c>
      <c r="H114" s="223" t="s">
        <v>600</v>
      </c>
      <c r="I114" s="222">
        <f t="shared" ref="I114" si="93">IF(H114=$I$2,G114*(1+BDI_01),(G114*(1+BDI_02)))</f>
        <v>1344.9375</v>
      </c>
      <c r="J114" s="222">
        <f t="shared" ref="J114" si="94">TRUNC(G114*F114,2)</f>
        <v>25822.799999999999</v>
      </c>
      <c r="K114" s="224">
        <f t="shared" ref="K114" si="95">TRUNC(I114*F114,2)</f>
        <v>32278.5</v>
      </c>
      <c r="M114" s="13"/>
      <c r="O114" s="200"/>
    </row>
    <row r="115" spans="1:15" x14ac:dyDescent="0.25">
      <c r="A115" s="65">
        <v>8</v>
      </c>
      <c r="B115" s="17"/>
      <c r="C115" s="17"/>
      <c r="D115" s="24" t="s">
        <v>565</v>
      </c>
      <c r="E115" s="17"/>
      <c r="F115" s="11"/>
      <c r="G115" s="12"/>
      <c r="H115" s="17"/>
      <c r="I115" s="12"/>
      <c r="J115" s="12">
        <f>SUM(J116:J119)</f>
        <v>5889891.8700000001</v>
      </c>
      <c r="K115" s="12">
        <f>SUM(K116:K119)</f>
        <v>7362364.8399999999</v>
      </c>
      <c r="M115" s="27"/>
    </row>
    <row r="116" spans="1:15" ht="30" x14ac:dyDescent="0.25">
      <c r="A116" s="67" t="s">
        <v>859</v>
      </c>
      <c r="B116" s="8" t="s">
        <v>110</v>
      </c>
      <c r="C116" s="18" t="s">
        <v>602</v>
      </c>
      <c r="D116" s="25" t="s">
        <v>1383</v>
      </c>
      <c r="E116" s="18" t="s">
        <v>57</v>
      </c>
      <c r="F116" s="13">
        <f t="shared" ref="F116" si="96">TRUNC(M116,2)</f>
        <v>128500.77</v>
      </c>
      <c r="G116" s="14">
        <v>28.59</v>
      </c>
      <c r="H116" s="8" t="s">
        <v>600</v>
      </c>
      <c r="I116" s="14">
        <f>IF(H116=$I$2,G116*(1+BDI_01),(G116*(1+BDI_02)))</f>
        <v>35.737499999999997</v>
      </c>
      <c r="J116" s="14">
        <f t="shared" ref="J116" si="97">TRUNC(G116*F116,2)</f>
        <v>3673837.01</v>
      </c>
      <c r="K116" s="68">
        <f t="shared" ref="K116" si="98">TRUNC(I116*F116,2)</f>
        <v>4592296.26</v>
      </c>
      <c r="M116" s="28">
        <v>128500.76999999999</v>
      </c>
    </row>
    <row r="117" spans="1:15" ht="30" x14ac:dyDescent="0.25">
      <c r="A117" s="67" t="s">
        <v>860</v>
      </c>
      <c r="B117" s="8" t="s">
        <v>115</v>
      </c>
      <c r="C117" s="18" t="s">
        <v>602</v>
      </c>
      <c r="D117" s="25" t="s">
        <v>1384</v>
      </c>
      <c r="E117" s="18" t="s">
        <v>29</v>
      </c>
      <c r="F117" s="13">
        <f t="shared" ref="F117" si="99">TRUNC(M117,2)</f>
        <v>5586.99</v>
      </c>
      <c r="G117" s="14">
        <v>294.3</v>
      </c>
      <c r="H117" s="8" t="s">
        <v>600</v>
      </c>
      <c r="I117" s="14">
        <f>IF(H117=$I$2,G117*(1+BDI_01),(G117*(1+BDI_02)))</f>
        <v>367.875</v>
      </c>
      <c r="J117" s="14">
        <f t="shared" ref="J117:J118" si="100">TRUNC(G117*F117,2)</f>
        <v>1644251.15</v>
      </c>
      <c r="K117" s="68">
        <f t="shared" ref="K117:K118" si="101">TRUNC(I117*F117,2)</f>
        <v>2055313.94</v>
      </c>
      <c r="M117" s="13">
        <v>5586.99</v>
      </c>
    </row>
    <row r="118" spans="1:15" ht="30" x14ac:dyDescent="0.25">
      <c r="A118" s="228" t="s">
        <v>12174</v>
      </c>
      <c r="B118" s="223" t="s">
        <v>3544</v>
      </c>
      <c r="C118" s="220" t="s">
        <v>602</v>
      </c>
      <c r="D118" s="226" t="s">
        <v>12177</v>
      </c>
      <c r="E118" s="220" t="s">
        <v>29</v>
      </c>
      <c r="F118" s="221">
        <v>69.53</v>
      </c>
      <c r="G118" s="222">
        <v>73.569999999999993</v>
      </c>
      <c r="H118" s="223" t="s">
        <v>600</v>
      </c>
      <c r="I118" s="222">
        <f>IF(H118=$I$2,G118*(1+BDI_01),(G118*(1+BDI_02)))</f>
        <v>91.962499999999991</v>
      </c>
      <c r="J118" s="222">
        <f t="shared" si="100"/>
        <v>5115.32</v>
      </c>
      <c r="K118" s="224">
        <f t="shared" si="101"/>
        <v>6394.15</v>
      </c>
      <c r="M118" s="28">
        <v>128500.76999999999</v>
      </c>
      <c r="O118" s="200"/>
    </row>
    <row r="119" spans="1:15" ht="30" x14ac:dyDescent="0.25">
      <c r="A119" s="228" t="s">
        <v>12175</v>
      </c>
      <c r="B119" s="223" t="s">
        <v>5128</v>
      </c>
      <c r="C119" s="220" t="s">
        <v>602</v>
      </c>
      <c r="D119" s="226" t="s">
        <v>12176</v>
      </c>
      <c r="E119" s="220" t="s">
        <v>57</v>
      </c>
      <c r="F119" s="221">
        <v>128500.77</v>
      </c>
      <c r="G119" s="222">
        <v>4.41</v>
      </c>
      <c r="H119" s="223" t="s">
        <v>600</v>
      </c>
      <c r="I119" s="222">
        <f>IF(H119=$I$2,G119*(1+BDI_01),(G119*(1+BDI_02)))</f>
        <v>5.5125000000000002</v>
      </c>
      <c r="J119" s="222">
        <f t="shared" ref="J119" si="102">TRUNC(G119*F119,2)</f>
        <v>566688.39</v>
      </c>
      <c r="K119" s="224">
        <f t="shared" ref="K119" si="103">TRUNC(I119*F119,2)</f>
        <v>708360.49</v>
      </c>
      <c r="M119" s="13">
        <v>5586.99</v>
      </c>
      <c r="O119" s="200"/>
    </row>
    <row r="120" spans="1:15" x14ac:dyDescent="0.25">
      <c r="A120" s="65">
        <v>9</v>
      </c>
      <c r="B120" s="17"/>
      <c r="C120" s="17"/>
      <c r="D120" s="24" t="s">
        <v>566</v>
      </c>
      <c r="E120" s="17"/>
      <c r="F120" s="11"/>
      <c r="G120" s="12"/>
      <c r="H120" s="17"/>
      <c r="I120" s="12"/>
      <c r="J120" s="12">
        <f>SUM(J121:J147)</f>
        <v>4839384.7299999995</v>
      </c>
      <c r="K120" s="66">
        <f>SUM(K121:K147)</f>
        <v>6049230.9799999995</v>
      </c>
      <c r="M120" s="27"/>
    </row>
    <row r="121" spans="1:15" x14ac:dyDescent="0.25">
      <c r="A121" s="67" t="s">
        <v>861</v>
      </c>
      <c r="B121" s="8" t="s">
        <v>120</v>
      </c>
      <c r="C121" s="18" t="s">
        <v>602</v>
      </c>
      <c r="D121" s="25" t="s">
        <v>1385</v>
      </c>
      <c r="E121" s="18" t="s">
        <v>34</v>
      </c>
      <c r="F121" s="13">
        <f t="shared" ref="F121:F131" si="104">TRUNC(M121,2)</f>
        <v>516.80999999999995</v>
      </c>
      <c r="G121" s="14">
        <v>824.89</v>
      </c>
      <c r="H121" s="8" t="s">
        <v>600</v>
      </c>
      <c r="I121" s="14">
        <f t="shared" ref="I121:I141" si="105">IF(H121=$I$2,G121*(1+BDI_01),(G121*(1+BDI_02)))</f>
        <v>1031.1125</v>
      </c>
      <c r="J121" s="14">
        <f t="shared" ref="J121:J131" si="106">TRUNC(G121*F121,2)</f>
        <v>426311.4</v>
      </c>
      <c r="K121" s="68">
        <f t="shared" ref="K121:K131" si="107">TRUNC(I121*F121,2)</f>
        <v>532889.25</v>
      </c>
      <c r="M121" s="28">
        <v>516.81979999999999</v>
      </c>
    </row>
    <row r="122" spans="1:15" ht="30" x14ac:dyDescent="0.25">
      <c r="A122" s="67" t="s">
        <v>862</v>
      </c>
      <c r="B122" s="8" t="s">
        <v>122</v>
      </c>
      <c r="C122" s="18" t="s">
        <v>602</v>
      </c>
      <c r="D122" s="25" t="s">
        <v>1386</v>
      </c>
      <c r="E122" s="18" t="s">
        <v>29</v>
      </c>
      <c r="F122" s="13">
        <f t="shared" si="104"/>
        <v>7383.14</v>
      </c>
      <c r="G122" s="14">
        <v>36.69</v>
      </c>
      <c r="H122" s="8" t="s">
        <v>600</v>
      </c>
      <c r="I122" s="14">
        <f t="shared" si="105"/>
        <v>45.862499999999997</v>
      </c>
      <c r="J122" s="14">
        <f t="shared" si="106"/>
        <v>270887.40000000002</v>
      </c>
      <c r="K122" s="68">
        <f t="shared" si="107"/>
        <v>338609.25</v>
      </c>
      <c r="M122" s="13">
        <v>7383.1399999999994</v>
      </c>
    </row>
    <row r="123" spans="1:15" ht="60" x14ac:dyDescent="0.25">
      <c r="A123" s="67" t="s">
        <v>864</v>
      </c>
      <c r="B123" s="8" t="s">
        <v>136</v>
      </c>
      <c r="C123" s="18" t="s">
        <v>602</v>
      </c>
      <c r="D123" s="25" t="s">
        <v>1387</v>
      </c>
      <c r="E123" s="18" t="s">
        <v>29</v>
      </c>
      <c r="F123" s="13">
        <f t="shared" si="104"/>
        <v>2358.31</v>
      </c>
      <c r="G123" s="14">
        <v>204.96</v>
      </c>
      <c r="H123" s="8" t="s">
        <v>600</v>
      </c>
      <c r="I123" s="14">
        <f t="shared" si="105"/>
        <v>256.2</v>
      </c>
      <c r="J123" s="14">
        <f t="shared" si="106"/>
        <v>483359.21</v>
      </c>
      <c r="K123" s="68">
        <f t="shared" si="107"/>
        <v>604199.02</v>
      </c>
      <c r="M123" s="13">
        <v>2358.31</v>
      </c>
    </row>
    <row r="124" spans="1:15" ht="30" x14ac:dyDescent="0.25">
      <c r="A124" s="229" t="s">
        <v>844</v>
      </c>
      <c r="B124" s="230" t="s">
        <v>147</v>
      </c>
      <c r="C124" s="231" t="s">
        <v>602</v>
      </c>
      <c r="D124" s="232" t="s">
        <v>1388</v>
      </c>
      <c r="E124" s="231" t="s">
        <v>29</v>
      </c>
      <c r="F124" s="233">
        <f t="shared" si="104"/>
        <v>569.27</v>
      </c>
      <c r="G124" s="234">
        <v>274.13</v>
      </c>
      <c r="H124" s="230" t="s">
        <v>600</v>
      </c>
      <c r="I124" s="234">
        <f t="shared" si="105"/>
        <v>342.66250000000002</v>
      </c>
      <c r="J124" s="234">
        <f t="shared" si="106"/>
        <v>156053.98000000001</v>
      </c>
      <c r="K124" s="235">
        <f t="shared" si="107"/>
        <v>195067.48</v>
      </c>
      <c r="M124" s="13">
        <v>569.27</v>
      </c>
    </row>
    <row r="125" spans="1:15" ht="30" x14ac:dyDescent="0.25">
      <c r="A125" s="229" t="s">
        <v>865</v>
      </c>
      <c r="B125" s="230" t="s">
        <v>148</v>
      </c>
      <c r="C125" s="231" t="s">
        <v>602</v>
      </c>
      <c r="D125" s="232" t="s">
        <v>1389</v>
      </c>
      <c r="E125" s="231" t="s">
        <v>29</v>
      </c>
      <c r="F125" s="233">
        <f t="shared" si="104"/>
        <v>123.68</v>
      </c>
      <c r="G125" s="234">
        <v>327.89</v>
      </c>
      <c r="H125" s="230" t="s">
        <v>600</v>
      </c>
      <c r="I125" s="234">
        <f t="shared" si="105"/>
        <v>409.86249999999995</v>
      </c>
      <c r="J125" s="234">
        <f t="shared" si="106"/>
        <v>40553.43</v>
      </c>
      <c r="K125" s="235">
        <f t="shared" si="107"/>
        <v>50691.79</v>
      </c>
      <c r="M125" s="13">
        <v>123.68</v>
      </c>
    </row>
    <row r="126" spans="1:15" x14ac:dyDescent="0.25">
      <c r="A126" s="67" t="s">
        <v>866</v>
      </c>
      <c r="B126" s="8" t="s">
        <v>128</v>
      </c>
      <c r="C126" s="18" t="s">
        <v>602</v>
      </c>
      <c r="D126" s="25" t="s">
        <v>1390</v>
      </c>
      <c r="E126" s="18" t="s">
        <v>29</v>
      </c>
      <c r="F126" s="13">
        <f t="shared" ref="F126" si="108">TRUNC(M126,2)</f>
        <v>2065.3200000000002</v>
      </c>
      <c r="G126" s="14">
        <v>265.76</v>
      </c>
      <c r="H126" s="8" t="s">
        <v>600</v>
      </c>
      <c r="I126" s="14">
        <f t="shared" ref="I126" si="109">IF(H126=$I$2,G126*(1+BDI_01),(G126*(1+BDI_02)))</f>
        <v>332.2</v>
      </c>
      <c r="J126" s="14">
        <f t="shared" ref="J126" si="110">TRUNC(G126*F126,2)</f>
        <v>548879.43999999994</v>
      </c>
      <c r="K126" s="68">
        <f t="shared" ref="K126" si="111">TRUNC(I126*F126,2)</f>
        <v>686099.3</v>
      </c>
      <c r="M126" s="13">
        <v>2065.3200000000002</v>
      </c>
    </row>
    <row r="127" spans="1:15" ht="30" x14ac:dyDescent="0.25">
      <c r="A127" s="67" t="s">
        <v>867</v>
      </c>
      <c r="B127" s="8" t="s">
        <v>126</v>
      </c>
      <c r="C127" s="18" t="s">
        <v>602</v>
      </c>
      <c r="D127" s="25" t="s">
        <v>1391</v>
      </c>
      <c r="E127" s="18" t="s">
        <v>29</v>
      </c>
      <c r="F127" s="13">
        <f t="shared" si="104"/>
        <v>1443.96</v>
      </c>
      <c r="G127" s="14">
        <v>60.96</v>
      </c>
      <c r="H127" s="8" t="s">
        <v>600</v>
      </c>
      <c r="I127" s="14">
        <f t="shared" si="105"/>
        <v>76.2</v>
      </c>
      <c r="J127" s="14">
        <f t="shared" si="106"/>
        <v>88023.8</v>
      </c>
      <c r="K127" s="68">
        <f t="shared" si="107"/>
        <v>110029.75</v>
      </c>
      <c r="M127" s="13">
        <v>1443.96</v>
      </c>
    </row>
    <row r="128" spans="1:15" ht="60" x14ac:dyDescent="0.25">
      <c r="A128" s="67" t="s">
        <v>868</v>
      </c>
      <c r="B128" s="8" t="s">
        <v>143</v>
      </c>
      <c r="C128" s="18" t="s">
        <v>602</v>
      </c>
      <c r="D128" s="25" t="s">
        <v>1392</v>
      </c>
      <c r="E128" s="18" t="s">
        <v>29</v>
      </c>
      <c r="F128" s="13">
        <f t="shared" si="104"/>
        <v>822.6</v>
      </c>
      <c r="G128" s="14">
        <v>154.04</v>
      </c>
      <c r="H128" s="8" t="s">
        <v>600</v>
      </c>
      <c r="I128" s="14">
        <f t="shared" si="105"/>
        <v>192.54999999999998</v>
      </c>
      <c r="J128" s="14">
        <f t="shared" si="106"/>
        <v>126713.3</v>
      </c>
      <c r="K128" s="68">
        <f t="shared" si="107"/>
        <v>158391.63</v>
      </c>
      <c r="M128" s="13">
        <v>822.6</v>
      </c>
    </row>
    <row r="129" spans="1:15" ht="45" x14ac:dyDescent="0.25">
      <c r="A129" s="67" t="s">
        <v>869</v>
      </c>
      <c r="B129" s="8" t="s">
        <v>190</v>
      </c>
      <c r="C129" s="18" t="s">
        <v>602</v>
      </c>
      <c r="D129" s="25" t="s">
        <v>1393</v>
      </c>
      <c r="E129" s="18" t="s">
        <v>29</v>
      </c>
      <c r="F129" s="13">
        <f t="shared" si="104"/>
        <v>44.14</v>
      </c>
      <c r="G129" s="14">
        <v>198.91</v>
      </c>
      <c r="H129" s="8" t="s">
        <v>600</v>
      </c>
      <c r="I129" s="14">
        <f t="shared" si="105"/>
        <v>248.63749999999999</v>
      </c>
      <c r="J129" s="14">
        <f t="shared" si="106"/>
        <v>8779.8799999999992</v>
      </c>
      <c r="K129" s="68">
        <f t="shared" si="107"/>
        <v>10974.85</v>
      </c>
      <c r="M129" s="13">
        <v>44.14</v>
      </c>
    </row>
    <row r="130" spans="1:15" ht="30" x14ac:dyDescent="0.25">
      <c r="A130" s="67" t="s">
        <v>870</v>
      </c>
      <c r="B130" s="8" t="s">
        <v>146</v>
      </c>
      <c r="C130" s="18" t="s">
        <v>602</v>
      </c>
      <c r="D130" s="25" t="s">
        <v>1394</v>
      </c>
      <c r="E130" s="18" t="s">
        <v>32</v>
      </c>
      <c r="F130" s="13">
        <f t="shared" ref="F130" si="112">TRUNC(M130,2)</f>
        <v>2546.1999999999998</v>
      </c>
      <c r="G130" s="14">
        <v>96.91</v>
      </c>
      <c r="H130" s="8" t="s">
        <v>600</v>
      </c>
      <c r="I130" s="14">
        <f t="shared" ref="I130" si="113">IF(H130=$I$2,G130*(1+BDI_01),(G130*(1+BDI_02)))</f>
        <v>121.13749999999999</v>
      </c>
      <c r="J130" s="14">
        <f t="shared" ref="J130" si="114">TRUNC(G130*F130,2)</f>
        <v>246752.24</v>
      </c>
      <c r="K130" s="68">
        <f t="shared" ref="K130" si="115">TRUNC(I130*F130,2)</f>
        <v>308440.3</v>
      </c>
      <c r="M130" s="13">
        <v>2546.1999999999998</v>
      </c>
    </row>
    <row r="131" spans="1:15" ht="45" x14ac:dyDescent="0.25">
      <c r="A131" s="67" t="s">
        <v>871</v>
      </c>
      <c r="B131" s="8" t="s">
        <v>150</v>
      </c>
      <c r="C131" s="18" t="s">
        <v>602</v>
      </c>
      <c r="D131" s="25" t="s">
        <v>1395</v>
      </c>
      <c r="E131" s="18" t="s">
        <v>32</v>
      </c>
      <c r="F131" s="13">
        <f t="shared" si="104"/>
        <v>732.57</v>
      </c>
      <c r="G131" s="14">
        <v>60.19</v>
      </c>
      <c r="H131" s="8" t="s">
        <v>600</v>
      </c>
      <c r="I131" s="14">
        <f t="shared" si="105"/>
        <v>75.237499999999997</v>
      </c>
      <c r="J131" s="14">
        <f t="shared" si="106"/>
        <v>44093.38</v>
      </c>
      <c r="K131" s="68">
        <f t="shared" si="107"/>
        <v>55116.73</v>
      </c>
      <c r="M131" s="13">
        <v>732.57</v>
      </c>
    </row>
    <row r="132" spans="1:15" ht="45" x14ac:dyDescent="0.25">
      <c r="A132" s="67" t="s">
        <v>872</v>
      </c>
      <c r="B132" s="8" t="s">
        <v>135</v>
      </c>
      <c r="C132" s="18" t="s">
        <v>602</v>
      </c>
      <c r="D132" s="25" t="s">
        <v>1396</v>
      </c>
      <c r="E132" s="18" t="s">
        <v>32</v>
      </c>
      <c r="F132" s="13">
        <f t="shared" ref="F132:F141" si="116">TRUNC(M132,2)</f>
        <v>51.55</v>
      </c>
      <c r="G132" s="14">
        <v>6.9</v>
      </c>
      <c r="H132" s="8" t="s">
        <v>600</v>
      </c>
      <c r="I132" s="14">
        <f t="shared" si="105"/>
        <v>8.625</v>
      </c>
      <c r="J132" s="14">
        <f t="shared" ref="J132:J141" si="117">TRUNC(G132*F132,2)</f>
        <v>355.69</v>
      </c>
      <c r="K132" s="68">
        <f t="shared" ref="K132:K141" si="118">TRUNC(I132*F132,2)</f>
        <v>444.61</v>
      </c>
      <c r="M132" s="13">
        <v>51.55</v>
      </c>
    </row>
    <row r="133" spans="1:15" ht="60" x14ac:dyDescent="0.25">
      <c r="A133" s="67" t="s">
        <v>873</v>
      </c>
      <c r="B133" s="8" t="s">
        <v>137</v>
      </c>
      <c r="C133" s="18" t="s">
        <v>602</v>
      </c>
      <c r="D133" s="25" t="s">
        <v>1397</v>
      </c>
      <c r="E133" s="18" t="s">
        <v>32</v>
      </c>
      <c r="F133" s="13">
        <f t="shared" si="116"/>
        <v>730.54</v>
      </c>
      <c r="G133" s="14">
        <v>40.86</v>
      </c>
      <c r="H133" s="8" t="s">
        <v>600</v>
      </c>
      <c r="I133" s="14">
        <f t="shared" si="105"/>
        <v>51.075000000000003</v>
      </c>
      <c r="J133" s="14">
        <f t="shared" si="117"/>
        <v>29849.86</v>
      </c>
      <c r="K133" s="68">
        <f t="shared" si="118"/>
        <v>37312.33</v>
      </c>
      <c r="M133" s="13">
        <v>730.54</v>
      </c>
    </row>
    <row r="134" spans="1:15" ht="45" x14ac:dyDescent="0.25">
      <c r="A134" s="67" t="s">
        <v>874</v>
      </c>
      <c r="B134" s="8" t="s">
        <v>139</v>
      </c>
      <c r="C134" s="18" t="s">
        <v>602</v>
      </c>
      <c r="D134" s="25" t="s">
        <v>1398</v>
      </c>
      <c r="E134" s="18" t="s">
        <v>29</v>
      </c>
      <c r="F134" s="13">
        <f t="shared" ref="F134" si="119">TRUNC(M134,2)</f>
        <v>2417.5500000000002</v>
      </c>
      <c r="G134" s="14">
        <v>87.79</v>
      </c>
      <c r="H134" s="8" t="s">
        <v>600</v>
      </c>
      <c r="I134" s="14">
        <f t="shared" si="105"/>
        <v>109.73750000000001</v>
      </c>
      <c r="J134" s="14">
        <f t="shared" ref="J134" si="120">TRUNC(G134*F134,2)</f>
        <v>212236.71</v>
      </c>
      <c r="K134" s="68">
        <f t="shared" ref="K134" si="121">TRUNC(I134*F134,2)</f>
        <v>265295.89</v>
      </c>
      <c r="M134" s="13">
        <v>2417.5499999999993</v>
      </c>
    </row>
    <row r="135" spans="1:15" ht="45" x14ac:dyDescent="0.25">
      <c r="A135" s="67" t="s">
        <v>875</v>
      </c>
      <c r="B135" s="8" t="s">
        <v>201</v>
      </c>
      <c r="C135" s="18" t="s">
        <v>602</v>
      </c>
      <c r="D135" s="25" t="s">
        <v>1399</v>
      </c>
      <c r="E135" s="18" t="s">
        <v>29</v>
      </c>
      <c r="F135" s="13">
        <f t="shared" si="116"/>
        <v>133.88999999999999</v>
      </c>
      <c r="G135" s="14">
        <v>603.32000000000005</v>
      </c>
      <c r="H135" s="8" t="s">
        <v>600</v>
      </c>
      <c r="I135" s="14">
        <f t="shared" si="105"/>
        <v>754.15000000000009</v>
      </c>
      <c r="J135" s="14">
        <f t="shared" si="117"/>
        <v>80778.509999999995</v>
      </c>
      <c r="K135" s="68">
        <f t="shared" si="118"/>
        <v>100973.14</v>
      </c>
      <c r="M135" s="13">
        <v>133.89000000000001</v>
      </c>
    </row>
    <row r="136" spans="1:15" ht="45" x14ac:dyDescent="0.25">
      <c r="A136" s="67" t="s">
        <v>876</v>
      </c>
      <c r="B136" s="8" t="s">
        <v>141</v>
      </c>
      <c r="C136" s="18" t="s">
        <v>602</v>
      </c>
      <c r="D136" s="25" t="s">
        <v>1400</v>
      </c>
      <c r="E136" s="18" t="s">
        <v>29</v>
      </c>
      <c r="F136" s="13">
        <f t="shared" si="116"/>
        <v>591.25</v>
      </c>
      <c r="G136" s="14">
        <v>379.97</v>
      </c>
      <c r="H136" s="8" t="s">
        <v>600</v>
      </c>
      <c r="I136" s="14">
        <f t="shared" si="105"/>
        <v>474.96250000000003</v>
      </c>
      <c r="J136" s="14">
        <f t="shared" si="117"/>
        <v>224657.26</v>
      </c>
      <c r="K136" s="68">
        <f t="shared" si="118"/>
        <v>280821.57</v>
      </c>
      <c r="M136" s="13">
        <v>591.25</v>
      </c>
    </row>
    <row r="137" spans="1:15" ht="30" x14ac:dyDescent="0.25">
      <c r="A137" s="67" t="s">
        <v>877</v>
      </c>
      <c r="B137" s="8" t="s">
        <v>131</v>
      </c>
      <c r="C137" s="18" t="s">
        <v>602</v>
      </c>
      <c r="D137" s="25" t="s">
        <v>1401</v>
      </c>
      <c r="E137" s="18" t="s">
        <v>32</v>
      </c>
      <c r="F137" s="13">
        <f t="shared" si="116"/>
        <v>307.92</v>
      </c>
      <c r="G137" s="14">
        <v>105.7</v>
      </c>
      <c r="H137" s="8" t="s">
        <v>600</v>
      </c>
      <c r="I137" s="14">
        <f t="shared" si="105"/>
        <v>132.125</v>
      </c>
      <c r="J137" s="14">
        <f t="shared" si="117"/>
        <v>32547.14</v>
      </c>
      <c r="K137" s="68">
        <f t="shared" si="118"/>
        <v>40683.93</v>
      </c>
      <c r="M137" s="13">
        <v>307.92599999999999</v>
      </c>
    </row>
    <row r="138" spans="1:15" ht="30" x14ac:dyDescent="0.25">
      <c r="A138" s="67" t="s">
        <v>878</v>
      </c>
      <c r="B138" s="8" t="s">
        <v>132</v>
      </c>
      <c r="C138" s="18" t="s">
        <v>602</v>
      </c>
      <c r="D138" s="25" t="s">
        <v>1402</v>
      </c>
      <c r="E138" s="18" t="s">
        <v>32</v>
      </c>
      <c r="F138" s="13">
        <f t="shared" si="116"/>
        <v>1690</v>
      </c>
      <c r="G138" s="14">
        <v>11.09</v>
      </c>
      <c r="H138" s="8" t="s">
        <v>600</v>
      </c>
      <c r="I138" s="14">
        <f t="shared" si="105"/>
        <v>13.862500000000001</v>
      </c>
      <c r="J138" s="14">
        <f t="shared" si="117"/>
        <v>18742.099999999999</v>
      </c>
      <c r="K138" s="68">
        <f t="shared" si="118"/>
        <v>23427.62</v>
      </c>
      <c r="M138" s="13">
        <v>1690</v>
      </c>
    </row>
    <row r="139" spans="1:15" ht="30" x14ac:dyDescent="0.25">
      <c r="A139" s="67" t="s">
        <v>879</v>
      </c>
      <c r="B139" s="8" t="s">
        <v>133</v>
      </c>
      <c r="C139" s="18" t="s">
        <v>602</v>
      </c>
      <c r="D139" s="25" t="s">
        <v>1403</v>
      </c>
      <c r="E139" s="18" t="s">
        <v>29</v>
      </c>
      <c r="F139" s="13">
        <f t="shared" si="116"/>
        <v>2980</v>
      </c>
      <c r="G139" s="14">
        <v>213.18</v>
      </c>
      <c r="H139" s="8" t="s">
        <v>600</v>
      </c>
      <c r="I139" s="14">
        <f t="shared" si="105"/>
        <v>266.47500000000002</v>
      </c>
      <c r="J139" s="14">
        <f t="shared" si="117"/>
        <v>635276.4</v>
      </c>
      <c r="K139" s="68">
        <f t="shared" si="118"/>
        <v>794095.5</v>
      </c>
      <c r="M139" s="13">
        <v>2980</v>
      </c>
    </row>
    <row r="140" spans="1:15" ht="30" x14ac:dyDescent="0.25">
      <c r="A140" s="67" t="s">
        <v>1303</v>
      </c>
      <c r="B140" s="8" t="s">
        <v>144</v>
      </c>
      <c r="C140" s="18" t="s">
        <v>602</v>
      </c>
      <c r="D140" s="25" t="s">
        <v>1404</v>
      </c>
      <c r="E140" s="18" t="s">
        <v>32</v>
      </c>
      <c r="F140" s="13">
        <f t="shared" si="116"/>
        <v>198.9</v>
      </c>
      <c r="G140" s="14">
        <v>174.98</v>
      </c>
      <c r="H140" s="8" t="s">
        <v>600</v>
      </c>
      <c r="I140" s="14">
        <f t="shared" si="105"/>
        <v>218.72499999999999</v>
      </c>
      <c r="J140" s="14">
        <f t="shared" si="117"/>
        <v>34803.519999999997</v>
      </c>
      <c r="K140" s="68">
        <f t="shared" si="118"/>
        <v>43504.4</v>
      </c>
      <c r="M140" s="13">
        <v>198.90000000000003</v>
      </c>
    </row>
    <row r="141" spans="1:15" ht="30" x14ac:dyDescent="0.25">
      <c r="A141" s="67" t="s">
        <v>1304</v>
      </c>
      <c r="B141" s="8" t="s">
        <v>145</v>
      </c>
      <c r="C141" s="18" t="s">
        <v>602</v>
      </c>
      <c r="D141" s="25" t="s">
        <v>1405</v>
      </c>
      <c r="E141" s="18" t="s">
        <v>32</v>
      </c>
      <c r="F141" s="13">
        <f t="shared" si="116"/>
        <v>82.38</v>
      </c>
      <c r="G141" s="14">
        <v>209.76</v>
      </c>
      <c r="H141" s="8" t="s">
        <v>600</v>
      </c>
      <c r="I141" s="14">
        <f t="shared" si="105"/>
        <v>262.2</v>
      </c>
      <c r="J141" s="14">
        <f t="shared" si="117"/>
        <v>17280.02</v>
      </c>
      <c r="K141" s="68">
        <f t="shared" si="118"/>
        <v>21600.03</v>
      </c>
      <c r="M141" s="13">
        <v>82.381818181818161</v>
      </c>
    </row>
    <row r="142" spans="1:15" ht="30" x14ac:dyDescent="0.25">
      <c r="A142" s="228" t="s">
        <v>12172</v>
      </c>
      <c r="B142" s="223" t="s">
        <v>3864</v>
      </c>
      <c r="C142" s="220" t="s">
        <v>602</v>
      </c>
      <c r="D142" s="226" t="s">
        <v>12173</v>
      </c>
      <c r="E142" s="220" t="s">
        <v>32</v>
      </c>
      <c r="F142" s="221">
        <v>88.8</v>
      </c>
      <c r="G142" s="222">
        <v>435.71</v>
      </c>
      <c r="H142" s="223" t="s">
        <v>600</v>
      </c>
      <c r="I142" s="222">
        <f t="shared" ref="I142" si="122">IF(H142=$I$2,G142*(1+BDI_01),(G142*(1+BDI_02)))</f>
        <v>544.63749999999993</v>
      </c>
      <c r="J142" s="222">
        <f t="shared" ref="J142" si="123">TRUNC(G142*F142,2)</f>
        <v>38691.040000000001</v>
      </c>
      <c r="K142" s="224">
        <f t="shared" ref="K142" si="124">TRUNC(I142*F142,2)</f>
        <v>48363.81</v>
      </c>
      <c r="M142" s="13">
        <v>82.381818181818161</v>
      </c>
      <c r="O142" s="200"/>
    </row>
    <row r="143" spans="1:15" ht="30" x14ac:dyDescent="0.25">
      <c r="A143" s="228" t="s">
        <v>12185</v>
      </c>
      <c r="B143" s="223" t="s">
        <v>3952</v>
      </c>
      <c r="C143" s="220" t="s">
        <v>602</v>
      </c>
      <c r="D143" s="226" t="s">
        <v>12187</v>
      </c>
      <c r="E143" s="220" t="s">
        <v>29</v>
      </c>
      <c r="F143" s="221">
        <v>569.27</v>
      </c>
      <c r="G143" s="222">
        <v>408.65</v>
      </c>
      <c r="H143" s="223" t="s">
        <v>600</v>
      </c>
      <c r="I143" s="222">
        <f t="shared" ref="I143:I146" si="125">IF(H143=$I$2,G143*(1+BDI_01),(G143*(1+BDI_02)))</f>
        <v>510.8125</v>
      </c>
      <c r="J143" s="222">
        <f t="shared" ref="J143:J146" si="126">TRUNC(G143*F143,2)</f>
        <v>232632.18</v>
      </c>
      <c r="K143" s="224">
        <f t="shared" ref="K143:K146" si="127">TRUNC(I143*F143,2)</f>
        <v>290790.23</v>
      </c>
      <c r="M143" s="13"/>
      <c r="O143" s="200"/>
    </row>
    <row r="144" spans="1:15" ht="30" x14ac:dyDescent="0.25">
      <c r="A144" s="228" t="s">
        <v>12186</v>
      </c>
      <c r="B144" s="254" t="s">
        <v>12181</v>
      </c>
      <c r="C144" s="255" t="s">
        <v>1305</v>
      </c>
      <c r="D144" s="256" t="s">
        <v>12248</v>
      </c>
      <c r="E144" s="255" t="s">
        <v>29</v>
      </c>
      <c r="F144" s="257">
        <v>123.68</v>
      </c>
      <c r="G144" s="253">
        <v>490.72</v>
      </c>
      <c r="H144" s="223" t="s">
        <v>600</v>
      </c>
      <c r="I144" s="222">
        <f t="shared" ref="I144" si="128">IF(H144=$I$2,G144*(1+BDI_01),(G144*(1+BDI_02)))</f>
        <v>613.40000000000009</v>
      </c>
      <c r="J144" s="222">
        <f t="shared" ref="J144" si="129">TRUNC(G144*F144,2)</f>
        <v>60692.24</v>
      </c>
      <c r="K144" s="224">
        <f t="shared" ref="K144" si="130">TRUNC(I144*F144,2)</f>
        <v>75865.31</v>
      </c>
      <c r="M144" s="13"/>
      <c r="O144" s="200"/>
    </row>
    <row r="145" spans="1:15" ht="22.5" customHeight="1" x14ac:dyDescent="0.25">
      <c r="A145" s="228" t="s">
        <v>12198</v>
      </c>
      <c r="B145" s="223" t="s">
        <v>3710</v>
      </c>
      <c r="C145" s="220" t="s">
        <v>602</v>
      </c>
      <c r="D145" s="226" t="s">
        <v>12192</v>
      </c>
      <c r="E145" s="220" t="s">
        <v>29</v>
      </c>
      <c r="F145" s="221">
        <v>1569.13</v>
      </c>
      <c r="G145" s="222">
        <v>158.99</v>
      </c>
      <c r="H145" s="223" t="s">
        <v>600</v>
      </c>
      <c r="I145" s="222">
        <f t="shared" si="125"/>
        <v>198.73750000000001</v>
      </c>
      <c r="J145" s="222">
        <f t="shared" si="126"/>
        <v>249475.97</v>
      </c>
      <c r="K145" s="224">
        <f t="shared" si="127"/>
        <v>311844.96999999997</v>
      </c>
      <c r="M145" s="13"/>
      <c r="O145" s="200" t="s">
        <v>12193</v>
      </c>
    </row>
    <row r="146" spans="1:15" x14ac:dyDescent="0.25">
      <c r="A146" s="228" t="s">
        <v>12199</v>
      </c>
      <c r="B146" s="223" t="s">
        <v>121</v>
      </c>
      <c r="C146" s="220" t="s">
        <v>602</v>
      </c>
      <c r="D146" s="226" t="s">
        <v>1363</v>
      </c>
      <c r="E146" s="220" t="s">
        <v>34</v>
      </c>
      <c r="F146" s="221">
        <f>5976*0.1</f>
        <v>597.6</v>
      </c>
      <c r="G146" s="222">
        <v>781.01</v>
      </c>
      <c r="H146" s="223" t="s">
        <v>600</v>
      </c>
      <c r="I146" s="222">
        <f t="shared" si="125"/>
        <v>976.26250000000005</v>
      </c>
      <c r="J146" s="222">
        <f t="shared" si="126"/>
        <v>466731.57</v>
      </c>
      <c r="K146" s="224">
        <f t="shared" si="127"/>
        <v>583414.47</v>
      </c>
      <c r="M146" s="13"/>
      <c r="O146" s="204"/>
    </row>
    <row r="147" spans="1:15" x14ac:dyDescent="0.25">
      <c r="A147" s="228" t="s">
        <v>12246</v>
      </c>
      <c r="B147" s="218" t="s">
        <v>85</v>
      </c>
      <c r="C147" s="220" t="s">
        <v>602</v>
      </c>
      <c r="D147" s="226" t="s">
        <v>1787</v>
      </c>
      <c r="E147" s="220" t="s">
        <v>34</v>
      </c>
      <c r="F147" s="221">
        <f>5976*0.05</f>
        <v>298.8</v>
      </c>
      <c r="G147" s="222">
        <v>214.95</v>
      </c>
      <c r="H147" s="223" t="s">
        <v>600</v>
      </c>
      <c r="I147" s="222">
        <f t="shared" ref="I147" si="131">IF(H147=$I$2,G147*(1+BDI_01),(G147*(1+BDI_02)))</f>
        <v>268.6875</v>
      </c>
      <c r="J147" s="222">
        <f t="shared" ref="J147" si="132">TRUNC(G147*F147,2)</f>
        <v>64227.06</v>
      </c>
      <c r="K147" s="224">
        <f t="shared" ref="K147" si="133">TRUNC(I147*F147,2)</f>
        <v>80283.820000000007</v>
      </c>
      <c r="M147" s="13"/>
      <c r="O147" s="204"/>
    </row>
    <row r="148" spans="1:15" x14ac:dyDescent="0.25">
      <c r="A148" s="65">
        <v>10</v>
      </c>
      <c r="B148" s="17"/>
      <c r="C148" s="17"/>
      <c r="D148" s="24" t="s">
        <v>567</v>
      </c>
      <c r="E148" s="17"/>
      <c r="F148" s="11"/>
      <c r="G148" s="12"/>
      <c r="H148" s="17"/>
      <c r="I148" s="12"/>
      <c r="J148" s="12">
        <f>SUM(J149:J153)</f>
        <v>943615.88</v>
      </c>
      <c r="K148" s="12">
        <f>SUM(K149:K153)</f>
        <v>1179519.8500000001</v>
      </c>
      <c r="M148" s="27"/>
    </row>
    <row r="149" spans="1:15" ht="30" x14ac:dyDescent="0.25">
      <c r="A149" s="67" t="s">
        <v>880</v>
      </c>
      <c r="B149" s="8" t="s">
        <v>151</v>
      </c>
      <c r="C149" s="18" t="s">
        <v>602</v>
      </c>
      <c r="D149" s="25" t="s">
        <v>1406</v>
      </c>
      <c r="E149" s="18" t="s">
        <v>29</v>
      </c>
      <c r="F149" s="13">
        <f t="shared" ref="F149:F152" si="134">TRUNC(M149,2)</f>
        <v>2900.91</v>
      </c>
      <c r="G149" s="14">
        <v>119.94</v>
      </c>
      <c r="H149" s="8" t="s">
        <v>600</v>
      </c>
      <c r="I149" s="14">
        <f>IF(H149=$I$2,G149*(1+BDI_01),(G149*(1+BDI_02)))</f>
        <v>149.92500000000001</v>
      </c>
      <c r="J149" s="14">
        <f t="shared" ref="J149:J153" si="135">TRUNC(G149*F149,2)</f>
        <v>347935.14</v>
      </c>
      <c r="K149" s="68">
        <f t="shared" ref="K149:K153" si="136">TRUNC(I149*F149,2)</f>
        <v>434918.93</v>
      </c>
      <c r="M149" s="28">
        <v>2900.9144152051454</v>
      </c>
    </row>
    <row r="150" spans="1:15" ht="30" x14ac:dyDescent="0.25">
      <c r="A150" s="67" t="s">
        <v>881</v>
      </c>
      <c r="B150" s="8" t="s">
        <v>152</v>
      </c>
      <c r="C150" s="18" t="s">
        <v>602</v>
      </c>
      <c r="D150" s="25" t="s">
        <v>1407</v>
      </c>
      <c r="E150" s="18" t="s">
        <v>29</v>
      </c>
      <c r="F150" s="13">
        <f t="shared" si="134"/>
        <v>665.33</v>
      </c>
      <c r="G150" s="14">
        <v>99.2</v>
      </c>
      <c r="H150" s="8" t="s">
        <v>600</v>
      </c>
      <c r="I150" s="14">
        <f>IF(H150=$I$2,G150*(1+BDI_01),(G150*(1+BDI_02)))</f>
        <v>124</v>
      </c>
      <c r="J150" s="14">
        <f t="shared" si="135"/>
        <v>66000.73</v>
      </c>
      <c r="K150" s="68">
        <f t="shared" si="136"/>
        <v>82500.92</v>
      </c>
      <c r="M150" s="13">
        <v>665.33292601466815</v>
      </c>
    </row>
    <row r="151" spans="1:15" x14ac:dyDescent="0.25">
      <c r="A151" s="67" t="s">
        <v>883</v>
      </c>
      <c r="B151" s="8" t="s">
        <v>154</v>
      </c>
      <c r="C151" s="18" t="s">
        <v>602</v>
      </c>
      <c r="D151" s="25" t="s">
        <v>1408</v>
      </c>
      <c r="E151" s="18" t="s">
        <v>29</v>
      </c>
      <c r="F151" s="13">
        <f t="shared" si="134"/>
        <v>1926.45</v>
      </c>
      <c r="G151" s="14">
        <v>170.36</v>
      </c>
      <c r="H151" s="8" t="s">
        <v>600</v>
      </c>
      <c r="I151" s="14">
        <f>IF(H151=$I$2,G151*(1+BDI_01),(G151*(1+BDI_02)))</f>
        <v>212.95000000000002</v>
      </c>
      <c r="J151" s="14">
        <f t="shared" si="135"/>
        <v>328190.02</v>
      </c>
      <c r="K151" s="68">
        <f t="shared" si="136"/>
        <v>410237.52</v>
      </c>
      <c r="M151" s="13">
        <v>1926.4519276583812</v>
      </c>
    </row>
    <row r="152" spans="1:15" x14ac:dyDescent="0.25">
      <c r="A152" s="229" t="s">
        <v>884</v>
      </c>
      <c r="B152" s="230" t="s">
        <v>153</v>
      </c>
      <c r="C152" s="231" t="s">
        <v>602</v>
      </c>
      <c r="D152" s="232" t="s">
        <v>1409</v>
      </c>
      <c r="E152" s="231" t="s">
        <v>29</v>
      </c>
      <c r="F152" s="233">
        <f t="shared" si="134"/>
        <v>607.29999999999995</v>
      </c>
      <c r="G152" s="234">
        <v>114.71</v>
      </c>
      <c r="H152" s="230" t="s">
        <v>600</v>
      </c>
      <c r="I152" s="234">
        <f>IF(H152=$I$2,G152*(1+BDI_01),(G152*(1+BDI_02)))</f>
        <v>143.38749999999999</v>
      </c>
      <c r="J152" s="234">
        <f t="shared" si="135"/>
        <v>69663.38</v>
      </c>
      <c r="K152" s="235">
        <f t="shared" si="136"/>
        <v>87079.22</v>
      </c>
      <c r="M152" s="13">
        <v>607.30073112180582</v>
      </c>
    </row>
    <row r="153" spans="1:15" ht="45" x14ac:dyDescent="0.25">
      <c r="A153" s="228" t="s">
        <v>12188</v>
      </c>
      <c r="B153" s="223" t="s">
        <v>12190</v>
      </c>
      <c r="C153" s="220" t="s">
        <v>12189</v>
      </c>
      <c r="D153" s="226" t="s">
        <v>12191</v>
      </c>
      <c r="E153" s="220" t="s">
        <v>29</v>
      </c>
      <c r="F153" s="221">
        <v>607.29999999999995</v>
      </c>
      <c r="G153" s="222">
        <v>217.07</v>
      </c>
      <c r="H153" s="223" t="s">
        <v>600</v>
      </c>
      <c r="I153" s="222">
        <f t="shared" ref="I153" si="137">IF(H153=$I$2,G153*(1+BDI_01),(G153*(1+BDI_02)))</f>
        <v>271.33749999999998</v>
      </c>
      <c r="J153" s="222">
        <f t="shared" si="135"/>
        <v>131826.60999999999</v>
      </c>
      <c r="K153" s="224">
        <f t="shared" si="136"/>
        <v>164783.26</v>
      </c>
      <c r="M153" s="13"/>
    </row>
    <row r="154" spans="1:15" ht="28.5" x14ac:dyDescent="0.25">
      <c r="A154" s="65">
        <v>11</v>
      </c>
      <c r="B154" s="17"/>
      <c r="C154" s="17"/>
      <c r="D154" s="24" t="s">
        <v>568</v>
      </c>
      <c r="E154" s="17"/>
      <c r="F154" s="11"/>
      <c r="G154" s="12"/>
      <c r="H154" s="17"/>
      <c r="I154" s="12"/>
      <c r="J154" s="12">
        <f>SUM(J155:J206)</f>
        <v>6128610.4099999992</v>
      </c>
      <c r="K154" s="12">
        <f>SUM(K155:K206)</f>
        <v>7660763.0100000007</v>
      </c>
      <c r="M154" s="27"/>
    </row>
    <row r="155" spans="1:15" ht="30" x14ac:dyDescent="0.25">
      <c r="A155" s="67" t="s">
        <v>885</v>
      </c>
      <c r="B155" s="8" t="s">
        <v>156</v>
      </c>
      <c r="C155" s="18" t="s">
        <v>602</v>
      </c>
      <c r="D155" s="25" t="s">
        <v>1410</v>
      </c>
      <c r="E155" s="18" t="s">
        <v>15</v>
      </c>
      <c r="F155" s="13">
        <f t="shared" ref="F155" si="138">TRUNC(M155,2)</f>
        <v>7</v>
      </c>
      <c r="G155" s="14">
        <v>2337.83</v>
      </c>
      <c r="H155" s="8" t="s">
        <v>600</v>
      </c>
      <c r="I155" s="14">
        <f t="shared" ref="I155:I195" si="139">IF(H155=$I$2,G155*(1+BDI_01),(G155*(1+BDI_02)))</f>
        <v>2922.2874999999999</v>
      </c>
      <c r="J155" s="14">
        <f t="shared" ref="J155" si="140">TRUNC(G155*F155,2)</f>
        <v>16364.81</v>
      </c>
      <c r="K155" s="68">
        <f t="shared" ref="K155" si="141">TRUNC(I155*F155,2)</f>
        <v>20456.009999999998</v>
      </c>
      <c r="M155" s="28">
        <v>7</v>
      </c>
      <c r="O155" s="9">
        <f>+F155*(0.7+2*2.1)*0.3</f>
        <v>10.290000000000001</v>
      </c>
    </row>
    <row r="156" spans="1:15" ht="30" x14ac:dyDescent="0.25">
      <c r="A156" s="229" t="s">
        <v>882</v>
      </c>
      <c r="B156" s="230" t="s">
        <v>157</v>
      </c>
      <c r="C156" s="231" t="s">
        <v>602</v>
      </c>
      <c r="D156" s="232" t="s">
        <v>1411</v>
      </c>
      <c r="E156" s="231" t="s">
        <v>15</v>
      </c>
      <c r="F156" s="233">
        <f t="shared" ref="F156:F192" si="142">TRUNC(M156,2)</f>
        <v>202</v>
      </c>
      <c r="G156" s="234">
        <v>2499.4</v>
      </c>
      <c r="H156" s="230" t="s">
        <v>600</v>
      </c>
      <c r="I156" s="234">
        <f t="shared" si="139"/>
        <v>3124.25</v>
      </c>
      <c r="J156" s="234">
        <f t="shared" ref="J156:J192" si="143">TRUNC(G156*F156,2)</f>
        <v>504878.8</v>
      </c>
      <c r="K156" s="235">
        <f t="shared" ref="K156:K192" si="144">TRUNC(I156*F156,2)</f>
        <v>631098.5</v>
      </c>
      <c r="M156" s="28">
        <v>202</v>
      </c>
    </row>
    <row r="157" spans="1:15" ht="30" x14ac:dyDescent="0.25">
      <c r="A157" s="67" t="s">
        <v>886</v>
      </c>
      <c r="B157" s="8" t="s">
        <v>158</v>
      </c>
      <c r="C157" s="18" t="s">
        <v>602</v>
      </c>
      <c r="D157" s="25" t="s">
        <v>1412</v>
      </c>
      <c r="E157" s="18" t="s">
        <v>15</v>
      </c>
      <c r="F157" s="13">
        <f t="shared" ref="F157:F159" si="145">TRUNC(M157,2)</f>
        <v>24</v>
      </c>
      <c r="G157" s="14">
        <v>2502.12</v>
      </c>
      <c r="H157" s="8" t="s">
        <v>600</v>
      </c>
      <c r="I157" s="14">
        <f t="shared" si="139"/>
        <v>3127.6499999999996</v>
      </c>
      <c r="J157" s="14">
        <f t="shared" ref="J157:J159" si="146">TRUNC(G157*F157,2)</f>
        <v>60050.879999999997</v>
      </c>
      <c r="K157" s="68">
        <f t="shared" ref="K157:K159" si="147">TRUNC(I157*F157,2)</f>
        <v>75063.600000000006</v>
      </c>
      <c r="M157" s="13">
        <v>24</v>
      </c>
      <c r="O157" s="9">
        <f t="shared" ref="O157:O198" si="148">+F157*(0.7+2*2.1)*0.3</f>
        <v>35.28</v>
      </c>
    </row>
    <row r="158" spans="1:15" ht="30" x14ac:dyDescent="0.25">
      <c r="A158" s="67" t="s">
        <v>887</v>
      </c>
      <c r="B158" s="8" t="s">
        <v>159</v>
      </c>
      <c r="C158" s="18" t="s">
        <v>602</v>
      </c>
      <c r="D158" s="25" t="s">
        <v>1413</v>
      </c>
      <c r="E158" s="18" t="s">
        <v>15</v>
      </c>
      <c r="F158" s="13">
        <f t="shared" si="145"/>
        <v>9</v>
      </c>
      <c r="G158" s="14">
        <v>3379.64</v>
      </c>
      <c r="H158" s="8" t="s">
        <v>600</v>
      </c>
      <c r="I158" s="14">
        <f t="shared" si="139"/>
        <v>4224.55</v>
      </c>
      <c r="J158" s="14">
        <f t="shared" si="146"/>
        <v>30416.76</v>
      </c>
      <c r="K158" s="68">
        <f t="shared" si="147"/>
        <v>38020.949999999997</v>
      </c>
      <c r="M158" s="13">
        <v>9</v>
      </c>
      <c r="O158" s="9">
        <f t="shared" si="148"/>
        <v>13.23</v>
      </c>
    </row>
    <row r="159" spans="1:15" ht="30" x14ac:dyDescent="0.25">
      <c r="A159" s="67" t="s">
        <v>888</v>
      </c>
      <c r="B159" s="8" t="s">
        <v>160</v>
      </c>
      <c r="C159" s="18" t="s">
        <v>602</v>
      </c>
      <c r="D159" s="25" t="s">
        <v>1414</v>
      </c>
      <c r="E159" s="18" t="s">
        <v>29</v>
      </c>
      <c r="F159" s="13">
        <f t="shared" si="145"/>
        <v>58.59</v>
      </c>
      <c r="G159" s="14">
        <v>554.44000000000005</v>
      </c>
      <c r="H159" s="8" t="s">
        <v>600</v>
      </c>
      <c r="I159" s="14">
        <f t="shared" si="139"/>
        <v>693.05000000000007</v>
      </c>
      <c r="J159" s="14">
        <f t="shared" si="146"/>
        <v>32484.63</v>
      </c>
      <c r="K159" s="68">
        <f t="shared" si="147"/>
        <v>40605.79</v>
      </c>
      <c r="M159" s="13">
        <v>58.589999999999996</v>
      </c>
      <c r="O159" s="9">
        <f t="shared" si="148"/>
        <v>86.12730000000002</v>
      </c>
    </row>
    <row r="160" spans="1:15" x14ac:dyDescent="0.25">
      <c r="A160" s="67" t="s">
        <v>889</v>
      </c>
      <c r="B160" s="8" t="s">
        <v>171</v>
      </c>
      <c r="C160" s="18" t="s">
        <v>602</v>
      </c>
      <c r="D160" s="25" t="s">
        <v>1415</v>
      </c>
      <c r="E160" s="18" t="s">
        <v>29</v>
      </c>
      <c r="F160" s="13">
        <f t="shared" ref="F160" si="149">TRUNC(M160,2)</f>
        <v>65.099999999999994</v>
      </c>
      <c r="G160" s="14">
        <v>1075.44</v>
      </c>
      <c r="H160" s="8" t="s">
        <v>600</v>
      </c>
      <c r="I160" s="14">
        <f t="shared" si="139"/>
        <v>1344.3000000000002</v>
      </c>
      <c r="J160" s="14">
        <f t="shared" ref="J160" si="150">TRUNC(G160*F160,2)</f>
        <v>70011.14</v>
      </c>
      <c r="K160" s="68">
        <f t="shared" ref="K160" si="151">TRUNC(I160*F160,2)</f>
        <v>87513.93</v>
      </c>
      <c r="M160" s="13">
        <v>65.099999999999994</v>
      </c>
    </row>
    <row r="161" spans="1:15" x14ac:dyDescent="0.25">
      <c r="A161" s="67" t="s">
        <v>890</v>
      </c>
      <c r="B161" s="8" t="s">
        <v>603</v>
      </c>
      <c r="C161" s="18" t="s">
        <v>1305</v>
      </c>
      <c r="D161" s="25" t="s">
        <v>811</v>
      </c>
      <c r="E161" s="18" t="s">
        <v>15</v>
      </c>
      <c r="F161" s="13">
        <v>1</v>
      </c>
      <c r="G161" s="14">
        <v>4487.8999999999996</v>
      </c>
      <c r="H161" s="8" t="s">
        <v>600</v>
      </c>
      <c r="I161" s="14">
        <f t="shared" si="139"/>
        <v>5609.875</v>
      </c>
      <c r="J161" s="14">
        <f t="shared" si="143"/>
        <v>4487.8999999999996</v>
      </c>
      <c r="K161" s="68">
        <f t="shared" si="144"/>
        <v>5609.87</v>
      </c>
      <c r="M161" s="13">
        <v>1</v>
      </c>
      <c r="O161" s="9">
        <f t="shared" si="148"/>
        <v>1.47</v>
      </c>
    </row>
    <row r="162" spans="1:15" x14ac:dyDescent="0.25">
      <c r="A162" s="67" t="s">
        <v>891</v>
      </c>
      <c r="B162" s="8" t="s">
        <v>604</v>
      </c>
      <c r="C162" s="18" t="s">
        <v>1305</v>
      </c>
      <c r="D162" s="25" t="s">
        <v>812</v>
      </c>
      <c r="E162" s="18" t="s">
        <v>15</v>
      </c>
      <c r="F162" s="13">
        <v>3</v>
      </c>
      <c r="G162" s="14">
        <v>6209.9</v>
      </c>
      <c r="H162" s="8" t="s">
        <v>600</v>
      </c>
      <c r="I162" s="14">
        <f t="shared" si="139"/>
        <v>7762.375</v>
      </c>
      <c r="J162" s="14">
        <f t="shared" si="143"/>
        <v>18629.7</v>
      </c>
      <c r="K162" s="68">
        <f t="shared" si="144"/>
        <v>23287.119999999999</v>
      </c>
      <c r="M162" s="13">
        <v>3</v>
      </c>
      <c r="O162" s="9">
        <f t="shared" si="148"/>
        <v>4.41</v>
      </c>
    </row>
    <row r="163" spans="1:15" ht="30" x14ac:dyDescent="0.25">
      <c r="A163" s="67" t="s">
        <v>892</v>
      </c>
      <c r="B163" s="8" t="s">
        <v>181</v>
      </c>
      <c r="C163" s="18" t="s">
        <v>602</v>
      </c>
      <c r="D163" s="25" t="s">
        <v>1416</v>
      </c>
      <c r="E163" s="18" t="s">
        <v>35</v>
      </c>
      <c r="F163" s="13">
        <f t="shared" si="142"/>
        <v>197</v>
      </c>
      <c r="G163" s="14">
        <v>428.95</v>
      </c>
      <c r="H163" s="8" t="s">
        <v>600</v>
      </c>
      <c r="I163" s="14">
        <f t="shared" si="139"/>
        <v>536.1875</v>
      </c>
      <c r="J163" s="14">
        <f t="shared" si="143"/>
        <v>84503.15</v>
      </c>
      <c r="K163" s="68">
        <f t="shared" si="144"/>
        <v>105628.93</v>
      </c>
      <c r="M163" s="13">
        <v>197</v>
      </c>
    </row>
    <row r="164" spans="1:15" ht="30" x14ac:dyDescent="0.25">
      <c r="A164" s="67" t="s">
        <v>893</v>
      </c>
      <c r="B164" s="8" t="s">
        <v>182</v>
      </c>
      <c r="C164" s="18" t="s">
        <v>602</v>
      </c>
      <c r="D164" s="25" t="s">
        <v>1417</v>
      </c>
      <c r="E164" s="18" t="s">
        <v>35</v>
      </c>
      <c r="F164" s="13">
        <f t="shared" si="142"/>
        <v>45</v>
      </c>
      <c r="G164" s="14">
        <v>803.66</v>
      </c>
      <c r="H164" s="8" t="s">
        <v>600</v>
      </c>
      <c r="I164" s="14">
        <f t="shared" si="139"/>
        <v>1004.5749999999999</v>
      </c>
      <c r="J164" s="14">
        <f t="shared" si="143"/>
        <v>36164.699999999997</v>
      </c>
      <c r="K164" s="68">
        <f t="shared" si="144"/>
        <v>45205.87</v>
      </c>
      <c r="M164" s="13">
        <v>45</v>
      </c>
    </row>
    <row r="165" spans="1:15" ht="30" x14ac:dyDescent="0.25">
      <c r="A165" s="67" t="s">
        <v>79</v>
      </c>
      <c r="B165" s="8" t="s">
        <v>183</v>
      </c>
      <c r="C165" s="18" t="s">
        <v>602</v>
      </c>
      <c r="D165" s="25" t="s">
        <v>1418</v>
      </c>
      <c r="E165" s="18" t="s">
        <v>15</v>
      </c>
      <c r="F165" s="13">
        <f t="shared" ref="F165:F168" si="152">TRUNC(M165,2)</f>
        <v>45</v>
      </c>
      <c r="G165" s="14">
        <v>337.36</v>
      </c>
      <c r="H165" s="8" t="s">
        <v>600</v>
      </c>
      <c r="I165" s="14">
        <f t="shared" si="139"/>
        <v>421.70000000000005</v>
      </c>
      <c r="J165" s="14">
        <f t="shared" ref="J165:J168" si="153">TRUNC(G165*F165,2)</f>
        <v>15181.2</v>
      </c>
      <c r="K165" s="68">
        <f t="shared" ref="K165:K168" si="154">TRUNC(I165*F165,2)</f>
        <v>18976.5</v>
      </c>
      <c r="M165" s="13">
        <v>45</v>
      </c>
    </row>
    <row r="166" spans="1:15" ht="30" x14ac:dyDescent="0.25">
      <c r="A166" s="67" t="s">
        <v>894</v>
      </c>
      <c r="B166" s="8" t="s">
        <v>186</v>
      </c>
      <c r="C166" s="18" t="s">
        <v>602</v>
      </c>
      <c r="D166" s="25" t="s">
        <v>1419</v>
      </c>
      <c r="E166" s="18" t="s">
        <v>15</v>
      </c>
      <c r="F166" s="13">
        <f t="shared" si="152"/>
        <v>861</v>
      </c>
      <c r="G166" s="14">
        <v>103.7</v>
      </c>
      <c r="H166" s="8" t="s">
        <v>600</v>
      </c>
      <c r="I166" s="14">
        <f t="shared" si="139"/>
        <v>129.625</v>
      </c>
      <c r="J166" s="14">
        <f t="shared" si="153"/>
        <v>89285.7</v>
      </c>
      <c r="K166" s="68">
        <f t="shared" si="154"/>
        <v>111607.12</v>
      </c>
      <c r="M166" s="13">
        <v>861</v>
      </c>
    </row>
    <row r="167" spans="1:15" ht="30" x14ac:dyDescent="0.25">
      <c r="A167" s="67" t="s">
        <v>895</v>
      </c>
      <c r="B167" s="8" t="s">
        <v>192</v>
      </c>
      <c r="C167" s="18" t="s">
        <v>602</v>
      </c>
      <c r="D167" s="25" t="s">
        <v>1420</v>
      </c>
      <c r="E167" s="18" t="s">
        <v>32</v>
      </c>
      <c r="F167" s="13">
        <f t="shared" si="152"/>
        <v>8.1</v>
      </c>
      <c r="G167" s="14">
        <v>559.36</v>
      </c>
      <c r="H167" s="8" t="s">
        <v>600</v>
      </c>
      <c r="I167" s="14">
        <f t="shared" si="139"/>
        <v>699.2</v>
      </c>
      <c r="J167" s="14">
        <f t="shared" si="153"/>
        <v>4530.8100000000004</v>
      </c>
      <c r="K167" s="68">
        <f t="shared" si="154"/>
        <v>5663.52</v>
      </c>
      <c r="M167" s="13">
        <v>8.1</v>
      </c>
    </row>
    <row r="168" spans="1:15" ht="30" x14ac:dyDescent="0.25">
      <c r="A168" s="67" t="s">
        <v>896</v>
      </c>
      <c r="B168" s="8" t="s">
        <v>185</v>
      </c>
      <c r="C168" s="18" t="s">
        <v>602</v>
      </c>
      <c r="D168" s="25" t="s">
        <v>1421</v>
      </c>
      <c r="E168" s="18" t="s">
        <v>35</v>
      </c>
      <c r="F168" s="13">
        <f t="shared" si="152"/>
        <v>9</v>
      </c>
      <c r="G168" s="14">
        <v>1108.83</v>
      </c>
      <c r="H168" s="8" t="s">
        <v>600</v>
      </c>
      <c r="I168" s="14">
        <f t="shared" si="139"/>
        <v>1386.0374999999999</v>
      </c>
      <c r="J168" s="14">
        <f t="shared" si="153"/>
        <v>9979.4699999999993</v>
      </c>
      <c r="K168" s="68">
        <f t="shared" si="154"/>
        <v>12474.33</v>
      </c>
      <c r="M168" s="13">
        <v>9</v>
      </c>
    </row>
    <row r="169" spans="1:15" ht="30" x14ac:dyDescent="0.25">
      <c r="A169" s="67" t="s">
        <v>897</v>
      </c>
      <c r="B169" s="8" t="s">
        <v>161</v>
      </c>
      <c r="C169" s="18" t="s">
        <v>602</v>
      </c>
      <c r="D169" s="25" t="s">
        <v>1422</v>
      </c>
      <c r="E169" s="18" t="s">
        <v>29</v>
      </c>
      <c r="F169" s="13">
        <f t="shared" si="142"/>
        <v>12</v>
      </c>
      <c r="G169" s="14">
        <v>1914.48</v>
      </c>
      <c r="H169" s="8" t="s">
        <v>600</v>
      </c>
      <c r="I169" s="14">
        <f t="shared" si="139"/>
        <v>2393.1</v>
      </c>
      <c r="J169" s="14">
        <f t="shared" si="143"/>
        <v>22973.759999999998</v>
      </c>
      <c r="K169" s="68">
        <f t="shared" si="144"/>
        <v>28717.200000000001</v>
      </c>
      <c r="M169" s="13">
        <v>12</v>
      </c>
    </row>
    <row r="170" spans="1:15" x14ac:dyDescent="0.25">
      <c r="A170" s="67" t="s">
        <v>80</v>
      </c>
      <c r="B170" s="8" t="s">
        <v>162</v>
      </c>
      <c r="C170" s="18" t="s">
        <v>602</v>
      </c>
      <c r="D170" s="25" t="s">
        <v>1423</v>
      </c>
      <c r="E170" s="18" t="s">
        <v>15</v>
      </c>
      <c r="F170" s="13">
        <f t="shared" si="142"/>
        <v>12</v>
      </c>
      <c r="G170" s="14">
        <v>324.22000000000003</v>
      </c>
      <c r="H170" s="8" t="s">
        <v>600</v>
      </c>
      <c r="I170" s="14">
        <f t="shared" si="139"/>
        <v>405.27500000000003</v>
      </c>
      <c r="J170" s="14">
        <f t="shared" si="143"/>
        <v>3890.64</v>
      </c>
      <c r="K170" s="68">
        <f t="shared" si="144"/>
        <v>4863.3</v>
      </c>
      <c r="M170" s="13">
        <v>12</v>
      </c>
    </row>
    <row r="171" spans="1:15" ht="30" x14ac:dyDescent="0.25">
      <c r="A171" s="67" t="s">
        <v>898</v>
      </c>
      <c r="B171" s="8" t="s">
        <v>164</v>
      </c>
      <c r="C171" s="18" t="s">
        <v>602</v>
      </c>
      <c r="D171" s="25" t="s">
        <v>1424</v>
      </c>
      <c r="E171" s="18" t="s">
        <v>29</v>
      </c>
      <c r="F171" s="13">
        <f t="shared" si="142"/>
        <v>31.5</v>
      </c>
      <c r="G171" s="14">
        <v>1089.79</v>
      </c>
      <c r="H171" s="8" t="s">
        <v>600</v>
      </c>
      <c r="I171" s="14">
        <f t="shared" si="139"/>
        <v>1362.2375</v>
      </c>
      <c r="J171" s="14">
        <f t="shared" si="143"/>
        <v>34328.379999999997</v>
      </c>
      <c r="K171" s="68">
        <f t="shared" si="144"/>
        <v>42910.48</v>
      </c>
      <c r="M171" s="13">
        <v>31.5</v>
      </c>
      <c r="O171" s="9">
        <f t="shared" si="148"/>
        <v>46.305000000000007</v>
      </c>
    </row>
    <row r="172" spans="1:15" ht="30" x14ac:dyDescent="0.25">
      <c r="A172" s="67" t="s">
        <v>84</v>
      </c>
      <c r="B172" s="8" t="s">
        <v>184</v>
      </c>
      <c r="C172" s="18" t="s">
        <v>602</v>
      </c>
      <c r="D172" s="25" t="s">
        <v>1425</v>
      </c>
      <c r="E172" s="18" t="s">
        <v>15</v>
      </c>
      <c r="F172" s="13">
        <f t="shared" si="142"/>
        <v>8</v>
      </c>
      <c r="G172" s="14">
        <v>570.29</v>
      </c>
      <c r="H172" s="8" t="s">
        <v>600</v>
      </c>
      <c r="I172" s="14">
        <f t="shared" si="139"/>
        <v>712.86249999999995</v>
      </c>
      <c r="J172" s="14">
        <f t="shared" si="143"/>
        <v>4562.32</v>
      </c>
      <c r="K172" s="68">
        <f t="shared" si="144"/>
        <v>5702.9</v>
      </c>
      <c r="M172" s="13">
        <v>8</v>
      </c>
    </row>
    <row r="173" spans="1:15" x14ac:dyDescent="0.25">
      <c r="A173" s="67" t="s">
        <v>899</v>
      </c>
      <c r="B173" s="8" t="s">
        <v>172</v>
      </c>
      <c r="C173" s="18" t="s">
        <v>602</v>
      </c>
      <c r="D173" s="25" t="s">
        <v>1426</v>
      </c>
      <c r="E173" s="18" t="s">
        <v>29</v>
      </c>
      <c r="F173" s="13">
        <f t="shared" ref="F173:F176" si="155">TRUNC(M173,2)</f>
        <v>10</v>
      </c>
      <c r="G173" s="14">
        <v>1169.71</v>
      </c>
      <c r="H173" s="8" t="s">
        <v>600</v>
      </c>
      <c r="I173" s="14">
        <f t="shared" si="139"/>
        <v>1462.1375</v>
      </c>
      <c r="J173" s="14">
        <f t="shared" ref="J173:J176" si="156">TRUNC(G173*F173,2)</f>
        <v>11697.1</v>
      </c>
      <c r="K173" s="68">
        <f t="shared" ref="K173:K176" si="157">TRUNC(I173*F173,2)</f>
        <v>14621.37</v>
      </c>
      <c r="M173" s="13">
        <v>10</v>
      </c>
    </row>
    <row r="174" spans="1:15" ht="30" x14ac:dyDescent="0.25">
      <c r="A174" s="67" t="s">
        <v>88</v>
      </c>
      <c r="B174" s="8" t="s">
        <v>187</v>
      </c>
      <c r="C174" s="18" t="s">
        <v>602</v>
      </c>
      <c r="D174" s="25" t="s">
        <v>1427</v>
      </c>
      <c r="E174" s="18" t="s">
        <v>15</v>
      </c>
      <c r="F174" s="13">
        <f t="shared" si="155"/>
        <v>1</v>
      </c>
      <c r="G174" s="14">
        <v>13428.24</v>
      </c>
      <c r="H174" s="8" t="s">
        <v>600</v>
      </c>
      <c r="I174" s="14">
        <f t="shared" si="139"/>
        <v>16785.3</v>
      </c>
      <c r="J174" s="14">
        <f t="shared" si="156"/>
        <v>13428.24</v>
      </c>
      <c r="K174" s="68">
        <f t="shared" si="157"/>
        <v>16785.3</v>
      </c>
      <c r="M174" s="13">
        <v>1</v>
      </c>
    </row>
    <row r="175" spans="1:15" x14ac:dyDescent="0.25">
      <c r="A175" s="67" t="s">
        <v>900</v>
      </c>
      <c r="B175" s="8" t="s">
        <v>167</v>
      </c>
      <c r="C175" s="18" t="s">
        <v>602</v>
      </c>
      <c r="D175" s="25" t="s">
        <v>1428</v>
      </c>
      <c r="E175" s="18" t="s">
        <v>29</v>
      </c>
      <c r="F175" s="13">
        <f t="shared" si="155"/>
        <v>32.64</v>
      </c>
      <c r="G175" s="14">
        <v>1191.02</v>
      </c>
      <c r="H175" s="8" t="s">
        <v>600</v>
      </c>
      <c r="I175" s="14">
        <f t="shared" si="139"/>
        <v>1488.7750000000001</v>
      </c>
      <c r="J175" s="14">
        <f t="shared" si="156"/>
        <v>38874.89</v>
      </c>
      <c r="K175" s="68">
        <f t="shared" si="157"/>
        <v>48593.61</v>
      </c>
      <c r="M175" s="13">
        <v>32.64</v>
      </c>
    </row>
    <row r="176" spans="1:15" x14ac:dyDescent="0.25">
      <c r="A176" s="67" t="s">
        <v>901</v>
      </c>
      <c r="B176" s="8" t="s">
        <v>168</v>
      </c>
      <c r="C176" s="18" t="s">
        <v>602</v>
      </c>
      <c r="D176" s="25" t="s">
        <v>1429</v>
      </c>
      <c r="E176" s="18" t="s">
        <v>29</v>
      </c>
      <c r="F176" s="13">
        <f t="shared" si="155"/>
        <v>43.46</v>
      </c>
      <c r="G176" s="14">
        <v>1499.98</v>
      </c>
      <c r="H176" s="8" t="s">
        <v>600</v>
      </c>
      <c r="I176" s="14">
        <f t="shared" si="139"/>
        <v>1874.9749999999999</v>
      </c>
      <c r="J176" s="14">
        <f t="shared" si="156"/>
        <v>65189.13</v>
      </c>
      <c r="K176" s="68">
        <f t="shared" si="157"/>
        <v>81486.41</v>
      </c>
      <c r="M176" s="13">
        <v>43.463999999999999</v>
      </c>
    </row>
    <row r="177" spans="1:15" x14ac:dyDescent="0.25">
      <c r="A177" s="67" t="s">
        <v>902</v>
      </c>
      <c r="B177" s="8" t="s">
        <v>169</v>
      </c>
      <c r="C177" s="18" t="s">
        <v>602</v>
      </c>
      <c r="D177" s="25" t="s">
        <v>1430</v>
      </c>
      <c r="E177" s="18" t="s">
        <v>29</v>
      </c>
      <c r="F177" s="13">
        <f t="shared" si="142"/>
        <v>37.6</v>
      </c>
      <c r="G177" s="14">
        <v>1033.1600000000001</v>
      </c>
      <c r="H177" s="8" t="s">
        <v>600</v>
      </c>
      <c r="I177" s="14">
        <f t="shared" si="139"/>
        <v>1291.45</v>
      </c>
      <c r="J177" s="14">
        <f t="shared" si="143"/>
        <v>38846.81</v>
      </c>
      <c r="K177" s="68">
        <f t="shared" si="144"/>
        <v>48558.52</v>
      </c>
      <c r="M177" s="13">
        <v>37.607999999999997</v>
      </c>
    </row>
    <row r="178" spans="1:15" ht="30" x14ac:dyDescent="0.25">
      <c r="A178" s="236" t="s">
        <v>903</v>
      </c>
      <c r="B178" s="237" t="s">
        <v>170</v>
      </c>
      <c r="C178" s="238" t="s">
        <v>602</v>
      </c>
      <c r="D178" s="246" t="s">
        <v>1431</v>
      </c>
      <c r="E178" s="238" t="s">
        <v>29</v>
      </c>
      <c r="F178" s="240">
        <f t="shared" si="142"/>
        <v>486.43</v>
      </c>
      <c r="G178" s="241">
        <v>1410.79</v>
      </c>
      <c r="H178" s="237" t="s">
        <v>600</v>
      </c>
      <c r="I178" s="241">
        <f t="shared" si="139"/>
        <v>1763.4875</v>
      </c>
      <c r="J178" s="241">
        <f t="shared" si="143"/>
        <v>686250.57</v>
      </c>
      <c r="K178" s="242">
        <f t="shared" si="144"/>
        <v>857813.22</v>
      </c>
      <c r="M178" s="13">
        <v>486.43200000000002</v>
      </c>
    </row>
    <row r="179" spans="1:15" ht="30" x14ac:dyDescent="0.25">
      <c r="A179" s="67" t="s">
        <v>904</v>
      </c>
      <c r="B179" s="8" t="s">
        <v>155</v>
      </c>
      <c r="C179" s="18" t="s">
        <v>602</v>
      </c>
      <c r="D179" s="25" t="s">
        <v>1432</v>
      </c>
      <c r="E179" s="18" t="s">
        <v>29</v>
      </c>
      <c r="F179" s="13">
        <f t="shared" si="142"/>
        <v>257.39999999999998</v>
      </c>
      <c r="G179" s="14">
        <v>850.79</v>
      </c>
      <c r="H179" s="8" t="s">
        <v>600</v>
      </c>
      <c r="I179" s="14">
        <f t="shared" si="139"/>
        <v>1063.4875</v>
      </c>
      <c r="J179" s="14">
        <f t="shared" si="143"/>
        <v>218993.34</v>
      </c>
      <c r="K179" s="68">
        <f t="shared" si="144"/>
        <v>273741.68</v>
      </c>
      <c r="M179" s="13">
        <v>257.39999999999998</v>
      </c>
    </row>
    <row r="180" spans="1:15" ht="30" x14ac:dyDescent="0.25">
      <c r="A180" s="67" t="s">
        <v>905</v>
      </c>
      <c r="B180" s="8" t="s">
        <v>174</v>
      </c>
      <c r="C180" s="18" t="s">
        <v>602</v>
      </c>
      <c r="D180" s="25" t="s">
        <v>1433</v>
      </c>
      <c r="E180" s="18" t="s">
        <v>29</v>
      </c>
      <c r="F180" s="13">
        <f t="shared" si="142"/>
        <v>3.6</v>
      </c>
      <c r="G180" s="14">
        <v>4098.3599999999997</v>
      </c>
      <c r="H180" s="8" t="s">
        <v>600</v>
      </c>
      <c r="I180" s="14">
        <f t="shared" si="139"/>
        <v>5122.95</v>
      </c>
      <c r="J180" s="14">
        <f t="shared" si="143"/>
        <v>14754.09</v>
      </c>
      <c r="K180" s="68">
        <f t="shared" si="144"/>
        <v>18442.62</v>
      </c>
      <c r="M180" s="13">
        <v>3.6</v>
      </c>
    </row>
    <row r="181" spans="1:15" x14ac:dyDescent="0.25">
      <c r="A181" s="67" t="s">
        <v>906</v>
      </c>
      <c r="B181" s="8" t="s">
        <v>163</v>
      </c>
      <c r="C181" s="18" t="s">
        <v>602</v>
      </c>
      <c r="D181" s="25" t="s">
        <v>1434</v>
      </c>
      <c r="E181" s="18" t="s">
        <v>29</v>
      </c>
      <c r="F181" s="13">
        <f t="shared" ref="F181:F184" si="158">TRUNC(M181,2)</f>
        <v>5.76</v>
      </c>
      <c r="G181" s="14">
        <v>1093.94</v>
      </c>
      <c r="H181" s="8" t="s">
        <v>600</v>
      </c>
      <c r="I181" s="14">
        <f t="shared" si="139"/>
        <v>1367.4250000000002</v>
      </c>
      <c r="J181" s="14">
        <f t="shared" ref="J181:J184" si="159">TRUNC(G181*F181,2)</f>
        <v>6301.09</v>
      </c>
      <c r="K181" s="68">
        <f t="shared" ref="K181:K184" si="160">TRUNC(I181*F181,2)</f>
        <v>7876.36</v>
      </c>
      <c r="M181" s="13">
        <v>5.76</v>
      </c>
      <c r="O181" s="9">
        <v>5.76</v>
      </c>
    </row>
    <row r="182" spans="1:15" x14ac:dyDescent="0.25">
      <c r="A182" s="229" t="s">
        <v>907</v>
      </c>
      <c r="B182" s="230" t="s">
        <v>173</v>
      </c>
      <c r="C182" s="231" t="s">
        <v>602</v>
      </c>
      <c r="D182" s="232" t="s">
        <v>1435</v>
      </c>
      <c r="E182" s="231" t="s">
        <v>29</v>
      </c>
      <c r="F182" s="233">
        <f t="shared" si="158"/>
        <v>595.16999999999996</v>
      </c>
      <c r="G182" s="234">
        <v>288.2</v>
      </c>
      <c r="H182" s="230" t="s">
        <v>600</v>
      </c>
      <c r="I182" s="234">
        <f t="shared" si="139"/>
        <v>360.25</v>
      </c>
      <c r="J182" s="234">
        <f t="shared" si="159"/>
        <v>171527.99</v>
      </c>
      <c r="K182" s="235">
        <f t="shared" si="160"/>
        <v>214409.99</v>
      </c>
      <c r="M182" s="13">
        <v>595.17599999999993</v>
      </c>
    </row>
    <row r="183" spans="1:15" ht="30" x14ac:dyDescent="0.25">
      <c r="A183" s="67" t="s">
        <v>908</v>
      </c>
      <c r="B183" s="8" t="s">
        <v>200</v>
      </c>
      <c r="C183" s="18" t="s">
        <v>602</v>
      </c>
      <c r="D183" s="25" t="s">
        <v>1436</v>
      </c>
      <c r="E183" s="18" t="s">
        <v>29</v>
      </c>
      <c r="F183" s="245">
        <v>486.43</v>
      </c>
      <c r="G183" s="14">
        <v>83.03</v>
      </c>
      <c r="H183" s="8" t="s">
        <v>600</v>
      </c>
      <c r="I183" s="14">
        <f t="shared" si="139"/>
        <v>103.78749999999999</v>
      </c>
      <c r="J183" s="14">
        <f t="shared" si="159"/>
        <v>40388.28</v>
      </c>
      <c r="K183" s="68">
        <f t="shared" si="160"/>
        <v>50485.35</v>
      </c>
      <c r="M183" s="13">
        <v>595.17599999999993</v>
      </c>
    </row>
    <row r="184" spans="1:15" x14ac:dyDescent="0.25">
      <c r="A184" s="67" t="s">
        <v>909</v>
      </c>
      <c r="B184" s="8" t="s">
        <v>176</v>
      </c>
      <c r="C184" s="18" t="s">
        <v>602</v>
      </c>
      <c r="D184" s="25" t="s">
        <v>1437</v>
      </c>
      <c r="E184" s="18" t="s">
        <v>29</v>
      </c>
      <c r="F184" s="13">
        <f t="shared" si="158"/>
        <v>54.6</v>
      </c>
      <c r="G184" s="14">
        <v>970.83</v>
      </c>
      <c r="H184" s="8" t="s">
        <v>600</v>
      </c>
      <c r="I184" s="14">
        <f t="shared" si="139"/>
        <v>1213.5375000000001</v>
      </c>
      <c r="J184" s="14">
        <f t="shared" si="159"/>
        <v>53007.31</v>
      </c>
      <c r="K184" s="68">
        <f t="shared" si="160"/>
        <v>66259.14</v>
      </c>
      <c r="M184" s="13">
        <v>54.6</v>
      </c>
    </row>
    <row r="185" spans="1:15" ht="30" x14ac:dyDescent="0.25">
      <c r="A185" s="67" t="s">
        <v>910</v>
      </c>
      <c r="B185" s="8" t="s">
        <v>166</v>
      </c>
      <c r="C185" s="18" t="s">
        <v>602</v>
      </c>
      <c r="D185" s="25" t="s">
        <v>1438</v>
      </c>
      <c r="E185" s="18" t="s">
        <v>32</v>
      </c>
      <c r="F185" s="13">
        <f t="shared" si="142"/>
        <v>217.9</v>
      </c>
      <c r="G185" s="14">
        <v>755.84</v>
      </c>
      <c r="H185" s="8" t="s">
        <v>600</v>
      </c>
      <c r="I185" s="14">
        <f t="shared" si="139"/>
        <v>944.80000000000007</v>
      </c>
      <c r="J185" s="14">
        <f t="shared" si="143"/>
        <v>164697.53</v>
      </c>
      <c r="K185" s="68">
        <f t="shared" si="144"/>
        <v>205871.92</v>
      </c>
      <c r="M185" s="13">
        <v>217.9</v>
      </c>
    </row>
    <row r="186" spans="1:15" ht="30" x14ac:dyDescent="0.25">
      <c r="A186" s="67" t="s">
        <v>911</v>
      </c>
      <c r="B186" s="8" t="s">
        <v>177</v>
      </c>
      <c r="C186" s="18" t="s">
        <v>602</v>
      </c>
      <c r="D186" s="25" t="s">
        <v>1439</v>
      </c>
      <c r="E186" s="18" t="s">
        <v>32</v>
      </c>
      <c r="F186" s="13">
        <f t="shared" si="142"/>
        <v>214.24</v>
      </c>
      <c r="G186" s="14">
        <v>345.23</v>
      </c>
      <c r="H186" s="8" t="s">
        <v>600</v>
      </c>
      <c r="I186" s="14">
        <f t="shared" si="139"/>
        <v>431.53750000000002</v>
      </c>
      <c r="J186" s="14">
        <f t="shared" si="143"/>
        <v>73962.070000000007</v>
      </c>
      <c r="K186" s="68">
        <f t="shared" si="144"/>
        <v>92452.59</v>
      </c>
      <c r="M186" s="13">
        <v>214.24</v>
      </c>
    </row>
    <row r="187" spans="1:15" x14ac:dyDescent="0.25">
      <c r="A187" s="229" t="s">
        <v>912</v>
      </c>
      <c r="B187" s="230" t="s">
        <v>175</v>
      </c>
      <c r="C187" s="231" t="s">
        <v>602</v>
      </c>
      <c r="D187" s="232" t="s">
        <v>1440</v>
      </c>
      <c r="E187" s="231" t="s">
        <v>29</v>
      </c>
      <c r="F187" s="233">
        <f t="shared" si="142"/>
        <v>581.38</v>
      </c>
      <c r="G187" s="234">
        <v>1253.0999999999999</v>
      </c>
      <c r="H187" s="230" t="s">
        <v>600</v>
      </c>
      <c r="I187" s="234">
        <f>IF(H187=$I$2,G187*(1+BDI_01),(G187*(1+BDI_02)))</f>
        <v>1566.375</v>
      </c>
      <c r="J187" s="234">
        <f t="shared" si="143"/>
        <v>728527.27</v>
      </c>
      <c r="K187" s="235">
        <f t="shared" si="144"/>
        <v>910659.09</v>
      </c>
      <c r="M187" s="13">
        <v>581.38</v>
      </c>
    </row>
    <row r="188" spans="1:15" ht="30" x14ac:dyDescent="0.25">
      <c r="A188" s="67" t="s">
        <v>913</v>
      </c>
      <c r="B188" s="8" t="s">
        <v>118</v>
      </c>
      <c r="C188" s="18" t="s">
        <v>602</v>
      </c>
      <c r="D188" s="25" t="s">
        <v>1441</v>
      </c>
      <c r="E188" s="18" t="s">
        <v>32</v>
      </c>
      <c r="F188" s="13">
        <f t="shared" si="142"/>
        <v>493.68</v>
      </c>
      <c r="G188" s="14">
        <v>161.25</v>
      </c>
      <c r="H188" s="8" t="s">
        <v>600</v>
      </c>
      <c r="I188" s="14">
        <f>IF(H188=$I$2,G188*(1+BDI_01),(G188*(1+BDI_02)))</f>
        <v>201.5625</v>
      </c>
      <c r="J188" s="14">
        <f t="shared" si="143"/>
        <v>79605.899999999994</v>
      </c>
      <c r="K188" s="68">
        <f t="shared" si="144"/>
        <v>99507.37</v>
      </c>
      <c r="M188" s="13">
        <v>493.67999999999995</v>
      </c>
      <c r="O188" s="9">
        <f>+F188*0.5</f>
        <v>246.84</v>
      </c>
    </row>
    <row r="189" spans="1:15" ht="30" x14ac:dyDescent="0.25">
      <c r="A189" s="67" t="s">
        <v>914</v>
      </c>
      <c r="B189" s="8" t="s">
        <v>119</v>
      </c>
      <c r="C189" s="18" t="s">
        <v>602</v>
      </c>
      <c r="D189" s="25" t="s">
        <v>1442</v>
      </c>
      <c r="E189" s="18" t="s">
        <v>32</v>
      </c>
      <c r="F189" s="13">
        <f t="shared" si="142"/>
        <v>329.12</v>
      </c>
      <c r="G189" s="14">
        <v>243.75</v>
      </c>
      <c r="H189" s="8" t="s">
        <v>600</v>
      </c>
      <c r="I189" s="14">
        <f>IF(H189=$I$2,G189*(1+BDI_01),(G189*(1+BDI_02)))</f>
        <v>304.6875</v>
      </c>
      <c r="J189" s="14">
        <f t="shared" si="143"/>
        <v>80223</v>
      </c>
      <c r="K189" s="68">
        <f t="shared" si="144"/>
        <v>100278.75</v>
      </c>
      <c r="M189" s="13">
        <v>329.12</v>
      </c>
      <c r="O189" s="9">
        <f>+F189*1</f>
        <v>329.12</v>
      </c>
    </row>
    <row r="190" spans="1:15" ht="30" x14ac:dyDescent="0.25">
      <c r="A190" s="67" t="s">
        <v>915</v>
      </c>
      <c r="B190" s="8" t="s">
        <v>180</v>
      </c>
      <c r="C190" s="18" t="s">
        <v>602</v>
      </c>
      <c r="D190" s="25" t="s">
        <v>1443</v>
      </c>
      <c r="E190" s="18" t="s">
        <v>32</v>
      </c>
      <c r="F190" s="13">
        <f t="shared" si="142"/>
        <v>329.6</v>
      </c>
      <c r="G190" s="14">
        <v>231.74</v>
      </c>
      <c r="H190" s="8" t="s">
        <v>600</v>
      </c>
      <c r="I190" s="14">
        <f t="shared" si="139"/>
        <v>289.67500000000001</v>
      </c>
      <c r="J190" s="14">
        <f t="shared" si="143"/>
        <v>76381.5</v>
      </c>
      <c r="K190" s="68">
        <f t="shared" si="144"/>
        <v>95476.88</v>
      </c>
      <c r="M190" s="13">
        <v>329.6</v>
      </c>
    </row>
    <row r="191" spans="1:15" ht="30" x14ac:dyDescent="0.25">
      <c r="A191" s="67" t="s">
        <v>916</v>
      </c>
      <c r="B191" s="8" t="s">
        <v>165</v>
      </c>
      <c r="C191" s="18" t="s">
        <v>602</v>
      </c>
      <c r="D191" s="25" t="s">
        <v>1444</v>
      </c>
      <c r="E191" s="18" t="s">
        <v>32</v>
      </c>
      <c r="F191" s="13">
        <f t="shared" ref="F191" si="161">TRUNC(M191,2)</f>
        <v>8</v>
      </c>
      <c r="G191" s="14">
        <v>1399.34</v>
      </c>
      <c r="H191" s="8" t="s">
        <v>600</v>
      </c>
      <c r="I191" s="14">
        <f t="shared" si="139"/>
        <v>1749.175</v>
      </c>
      <c r="J191" s="14">
        <f t="shared" ref="J191" si="162">TRUNC(G191*F191,2)</f>
        <v>11194.72</v>
      </c>
      <c r="K191" s="68">
        <f t="shared" ref="K191" si="163">TRUNC(I191*F191,2)</f>
        <v>13993.4</v>
      </c>
      <c r="M191" s="13">
        <v>8</v>
      </c>
      <c r="O191" s="9">
        <v>8</v>
      </c>
    </row>
    <row r="192" spans="1:15" x14ac:dyDescent="0.25">
      <c r="A192" s="67" t="s">
        <v>917</v>
      </c>
      <c r="B192" s="8" t="s">
        <v>230</v>
      </c>
      <c r="C192" s="18" t="s">
        <v>602</v>
      </c>
      <c r="D192" s="25" t="s">
        <v>1445</v>
      </c>
      <c r="E192" s="18" t="s">
        <v>29</v>
      </c>
      <c r="F192" s="13">
        <f t="shared" si="142"/>
        <v>15</v>
      </c>
      <c r="G192" s="14">
        <v>823.36</v>
      </c>
      <c r="H192" s="8" t="s">
        <v>600</v>
      </c>
      <c r="I192" s="14">
        <f t="shared" si="139"/>
        <v>1029.2</v>
      </c>
      <c r="J192" s="14">
        <f t="shared" si="143"/>
        <v>12350.4</v>
      </c>
      <c r="K192" s="68">
        <f t="shared" si="144"/>
        <v>15438</v>
      </c>
      <c r="M192" s="13">
        <v>15</v>
      </c>
      <c r="O192" s="9">
        <f>15*2</f>
        <v>30</v>
      </c>
    </row>
    <row r="193" spans="1:15" ht="30" x14ac:dyDescent="0.25">
      <c r="A193" s="67" t="s">
        <v>1262</v>
      </c>
      <c r="B193" s="8" t="s">
        <v>178</v>
      </c>
      <c r="C193" s="18" t="s">
        <v>602</v>
      </c>
      <c r="D193" s="25" t="s">
        <v>1446</v>
      </c>
      <c r="E193" s="18" t="s">
        <v>32</v>
      </c>
      <c r="F193" s="13">
        <f t="shared" ref="F193:F195" si="164">TRUNC(M193,2)</f>
        <v>280.16000000000003</v>
      </c>
      <c r="G193" s="14">
        <v>150.82</v>
      </c>
      <c r="H193" s="8" t="s">
        <v>600</v>
      </c>
      <c r="I193" s="14">
        <f t="shared" si="139"/>
        <v>188.52499999999998</v>
      </c>
      <c r="J193" s="14">
        <f t="shared" ref="J193:J195" si="165">TRUNC(G193*F193,2)</f>
        <v>42253.73</v>
      </c>
      <c r="K193" s="68">
        <f t="shared" ref="K193:K195" si="166">TRUNC(I193*F193,2)</f>
        <v>52817.16</v>
      </c>
      <c r="M193" s="13">
        <v>280.16000000000003</v>
      </c>
    </row>
    <row r="194" spans="1:15" x14ac:dyDescent="0.25">
      <c r="A194" s="67" t="s">
        <v>1263</v>
      </c>
      <c r="B194" s="8" t="s">
        <v>179</v>
      </c>
      <c r="C194" s="18" t="s">
        <v>602</v>
      </c>
      <c r="D194" s="25" t="s">
        <v>1447</v>
      </c>
      <c r="E194" s="18" t="s">
        <v>32</v>
      </c>
      <c r="F194" s="13">
        <f t="shared" si="164"/>
        <v>195</v>
      </c>
      <c r="G194" s="14">
        <v>80.37</v>
      </c>
      <c r="H194" s="8" t="s">
        <v>600</v>
      </c>
      <c r="I194" s="14">
        <f t="shared" si="139"/>
        <v>100.46250000000001</v>
      </c>
      <c r="J194" s="14">
        <f t="shared" si="165"/>
        <v>15672.15</v>
      </c>
      <c r="K194" s="68">
        <f t="shared" si="166"/>
        <v>19590.18</v>
      </c>
      <c r="M194" s="13">
        <v>195</v>
      </c>
    </row>
    <row r="195" spans="1:15" ht="30" x14ac:dyDescent="0.25">
      <c r="A195" s="67" t="s">
        <v>1264</v>
      </c>
      <c r="B195" s="8" t="s">
        <v>149</v>
      </c>
      <c r="C195" s="18" t="s">
        <v>602</v>
      </c>
      <c r="D195" s="25" t="s">
        <v>1448</v>
      </c>
      <c r="E195" s="18" t="s">
        <v>29</v>
      </c>
      <c r="F195" s="13">
        <f t="shared" si="164"/>
        <v>729.99</v>
      </c>
      <c r="G195" s="14">
        <v>887.39</v>
      </c>
      <c r="H195" s="8" t="s">
        <v>600</v>
      </c>
      <c r="I195" s="14">
        <f t="shared" si="139"/>
        <v>1109.2375</v>
      </c>
      <c r="J195" s="14">
        <f t="shared" si="165"/>
        <v>647785.81999999995</v>
      </c>
      <c r="K195" s="68">
        <f t="shared" si="166"/>
        <v>809732.28</v>
      </c>
      <c r="M195" s="13">
        <v>729.99599999999987</v>
      </c>
    </row>
    <row r="196" spans="1:15" x14ac:dyDescent="0.25">
      <c r="A196" s="228" t="s">
        <v>12168</v>
      </c>
      <c r="B196" s="223" t="s">
        <v>4792</v>
      </c>
      <c r="C196" s="220" t="s">
        <v>602</v>
      </c>
      <c r="D196" s="226" t="s">
        <v>12169</v>
      </c>
      <c r="E196" s="220" t="s">
        <v>57</v>
      </c>
      <c r="F196" s="221">
        <v>1269.5999999999999</v>
      </c>
      <c r="G196" s="222">
        <v>117.37</v>
      </c>
      <c r="H196" s="223" t="s">
        <v>600</v>
      </c>
      <c r="I196" s="222">
        <f t="shared" ref="I196" si="167">IF(H196=$I$2,G196*(1+BDI_01),(G196*(1+BDI_02)))</f>
        <v>146.71250000000001</v>
      </c>
      <c r="J196" s="222">
        <f t="shared" ref="J196" si="168">TRUNC(G196*F196,2)</f>
        <v>149012.95000000001</v>
      </c>
      <c r="K196" s="224">
        <f t="shared" ref="K196" si="169">TRUNC(I196*F196,2)</f>
        <v>186266.19</v>
      </c>
      <c r="L196" s="225"/>
      <c r="M196" s="221">
        <v>729.99599999999987</v>
      </c>
    </row>
    <row r="197" spans="1:15" ht="45" x14ac:dyDescent="0.25">
      <c r="A197" s="228" t="s">
        <v>12170</v>
      </c>
      <c r="B197" s="223" t="s">
        <v>4359</v>
      </c>
      <c r="C197" s="220" t="s">
        <v>602</v>
      </c>
      <c r="D197" s="219" t="s">
        <v>12171</v>
      </c>
      <c r="E197" s="220" t="s">
        <v>29</v>
      </c>
      <c r="F197" s="221">
        <v>11.34</v>
      </c>
      <c r="G197" s="222">
        <v>6915.22</v>
      </c>
      <c r="H197" s="223" t="s">
        <v>600</v>
      </c>
      <c r="I197" s="222">
        <f t="shared" ref="I197" si="170">IF(H197=$I$2,G197*(1+BDI_01),(G197*(1+BDI_02)))</f>
        <v>8644.0249999999996</v>
      </c>
      <c r="J197" s="222">
        <f t="shared" ref="J197" si="171">TRUNC(G197*F197,2)</f>
        <v>78418.59</v>
      </c>
      <c r="K197" s="224">
        <f t="shared" ref="K197" si="172">TRUNC(I197*F197,2)</f>
        <v>98023.24</v>
      </c>
      <c r="L197" s="225"/>
      <c r="M197" s="221"/>
      <c r="O197" s="9">
        <f>11.34*2</f>
        <v>22.68</v>
      </c>
    </row>
    <row r="198" spans="1:15" ht="30" x14ac:dyDescent="0.25">
      <c r="A198" s="228" t="s">
        <v>12180</v>
      </c>
      <c r="B198" s="223" t="s">
        <v>12181</v>
      </c>
      <c r="C198" s="220" t="s">
        <v>1305</v>
      </c>
      <c r="D198" s="219" t="s">
        <v>12200</v>
      </c>
      <c r="E198" s="220" t="s">
        <v>15</v>
      </c>
      <c r="F198" s="221">
        <v>202</v>
      </c>
      <c r="G198" s="222">
        <v>2515.9299999999998</v>
      </c>
      <c r="H198" s="223" t="s">
        <v>600</v>
      </c>
      <c r="I198" s="222">
        <f t="shared" ref="I198" si="173">IF(H198=$I$2,G198*(1+BDI_01),(G198*(1+BDI_02)))</f>
        <v>3144.9124999999999</v>
      </c>
      <c r="J198" s="222">
        <f t="shared" ref="J198" si="174">TRUNC(G198*F198,2)</f>
        <v>508217.86</v>
      </c>
      <c r="K198" s="224">
        <f t="shared" ref="K198" si="175">TRUNC(I198*F198,2)</f>
        <v>635272.31999999995</v>
      </c>
      <c r="L198" s="225"/>
      <c r="M198" s="221"/>
      <c r="O198" s="9">
        <f t="shared" si="148"/>
        <v>296.94</v>
      </c>
    </row>
    <row r="199" spans="1:15" ht="75" x14ac:dyDescent="0.25">
      <c r="A199" s="228" t="s">
        <v>12196</v>
      </c>
      <c r="B199" s="223"/>
      <c r="C199" s="243" t="s">
        <v>606</v>
      </c>
      <c r="D199" s="219" t="s">
        <v>12197</v>
      </c>
      <c r="E199" s="220" t="s">
        <v>29</v>
      </c>
      <c r="F199" s="221">
        <v>849.66</v>
      </c>
      <c r="G199" s="222"/>
      <c r="H199" s="223" t="s">
        <v>600</v>
      </c>
      <c r="I199" s="222">
        <f t="shared" ref="I199:I200" si="176">IF(H199=$I$2,G199*(1+BDI_01),(G199*(1+BDI_02)))</f>
        <v>0</v>
      </c>
      <c r="J199" s="222">
        <f t="shared" ref="J199:J200" si="177">TRUNC(G199*F199,2)</f>
        <v>0</v>
      </c>
      <c r="K199" s="224">
        <f t="shared" ref="K199:K200" si="178">TRUNC(I199*F199,2)</f>
        <v>0</v>
      </c>
      <c r="L199" s="225"/>
      <c r="M199" s="221"/>
    </row>
    <row r="200" spans="1:15" x14ac:dyDescent="0.25">
      <c r="A200" s="228" t="s">
        <v>12223</v>
      </c>
      <c r="B200" s="223" t="s">
        <v>4606</v>
      </c>
      <c r="C200" s="220" t="s">
        <v>602</v>
      </c>
      <c r="D200" s="219" t="s">
        <v>12224</v>
      </c>
      <c r="E200" s="220" t="s">
        <v>29</v>
      </c>
      <c r="F200" s="221">
        <v>605.61</v>
      </c>
      <c r="G200" s="222">
        <v>422.08</v>
      </c>
      <c r="H200" s="223" t="s">
        <v>600</v>
      </c>
      <c r="I200" s="222">
        <f t="shared" si="176"/>
        <v>527.6</v>
      </c>
      <c r="J200" s="222">
        <f t="shared" si="177"/>
        <v>255615.86</v>
      </c>
      <c r="K200" s="224">
        <f t="shared" si="178"/>
        <v>319519.83</v>
      </c>
      <c r="L200" s="225"/>
      <c r="M200" s="221"/>
    </row>
    <row r="201" spans="1:15" ht="30" x14ac:dyDescent="0.25">
      <c r="A201" s="228" t="s">
        <v>12225</v>
      </c>
      <c r="B201" s="223" t="s">
        <v>8592</v>
      </c>
      <c r="C201" s="220" t="s">
        <v>602</v>
      </c>
      <c r="D201" s="219" t="s">
        <v>12226</v>
      </c>
      <c r="E201" s="220" t="s">
        <v>15</v>
      </c>
      <c r="F201" s="221">
        <v>61</v>
      </c>
      <c r="G201" s="222">
        <v>280.25</v>
      </c>
      <c r="H201" s="223" t="s">
        <v>600</v>
      </c>
      <c r="I201" s="222">
        <f t="shared" ref="I201" si="179">IF(H201=$I$2,G201*(1+BDI_01),(G201*(1+BDI_02)))</f>
        <v>350.3125</v>
      </c>
      <c r="J201" s="222">
        <f t="shared" ref="J201" si="180">TRUNC(G201*F201,2)</f>
        <v>17095.25</v>
      </c>
      <c r="K201" s="224">
        <f t="shared" ref="K201" si="181">TRUNC(I201*F201,2)</f>
        <v>21369.06</v>
      </c>
      <c r="L201" s="225"/>
      <c r="M201" s="221"/>
      <c r="O201" s="200"/>
    </row>
    <row r="202" spans="1:15" ht="30" x14ac:dyDescent="0.25">
      <c r="A202" s="228" t="s">
        <v>12231</v>
      </c>
      <c r="B202" s="251" t="s">
        <v>12236</v>
      </c>
      <c r="C202" s="251" t="s">
        <v>602</v>
      </c>
      <c r="D202" s="252" t="s">
        <v>12240</v>
      </c>
      <c r="E202" s="251" t="s">
        <v>29</v>
      </c>
      <c r="F202" s="221">
        <v>180</v>
      </c>
      <c r="G202" s="222">
        <v>901.45</v>
      </c>
      <c r="H202" s="223" t="s">
        <v>600</v>
      </c>
      <c r="I202" s="222">
        <f t="shared" ref="I202:I205" si="182">IF(H202=$I$2,G202*(1+BDI_01),(G202*(1+BDI_02)))</f>
        <v>1126.8125</v>
      </c>
      <c r="J202" s="222">
        <f t="shared" ref="J202:J205" si="183">TRUNC(G202*F202,2)</f>
        <v>162261</v>
      </c>
      <c r="K202" s="224">
        <f t="shared" ref="K202:K205" si="184">TRUNC(I202*F202,2)</f>
        <v>202826.25</v>
      </c>
      <c r="L202" s="225"/>
      <c r="M202" s="221"/>
      <c r="O202" s="204"/>
    </row>
    <row r="203" spans="1:15" ht="30" x14ac:dyDescent="0.25">
      <c r="A203" s="228" t="s">
        <v>12232</v>
      </c>
      <c r="B203" s="251" t="s">
        <v>12237</v>
      </c>
      <c r="C203" s="251" t="s">
        <v>602</v>
      </c>
      <c r="D203" s="252" t="s">
        <v>12241</v>
      </c>
      <c r="E203" s="251" t="s">
        <v>29</v>
      </c>
      <c r="F203" s="221">
        <v>80</v>
      </c>
      <c r="G203" s="222">
        <v>700.17</v>
      </c>
      <c r="H203" s="223" t="s">
        <v>600</v>
      </c>
      <c r="I203" s="222">
        <f t="shared" si="182"/>
        <v>875.21249999999998</v>
      </c>
      <c r="J203" s="222">
        <f t="shared" si="183"/>
        <v>56013.599999999999</v>
      </c>
      <c r="K203" s="224">
        <f t="shared" si="184"/>
        <v>70017</v>
      </c>
      <c r="L203" s="225"/>
      <c r="M203" s="221"/>
      <c r="O203" s="204"/>
    </row>
    <row r="204" spans="1:15" ht="45" x14ac:dyDescent="0.25">
      <c r="A204" s="228" t="s">
        <v>12233</v>
      </c>
      <c r="B204" s="251" t="s">
        <v>12238</v>
      </c>
      <c r="C204" s="251" t="s">
        <v>602</v>
      </c>
      <c r="D204" s="252" t="s">
        <v>12242</v>
      </c>
      <c r="E204" s="251" t="s">
        <v>29</v>
      </c>
      <c r="F204" s="221">
        <v>65</v>
      </c>
      <c r="G204" s="222">
        <v>2024.43</v>
      </c>
      <c r="H204" s="223" t="s">
        <v>600</v>
      </c>
      <c r="I204" s="222">
        <f t="shared" si="182"/>
        <v>2530.5374999999999</v>
      </c>
      <c r="J204" s="222">
        <f t="shared" si="183"/>
        <v>131587.95000000001</v>
      </c>
      <c r="K204" s="224">
        <f t="shared" si="184"/>
        <v>164484.93</v>
      </c>
      <c r="L204" s="225"/>
      <c r="M204" s="221"/>
      <c r="O204" s="204"/>
    </row>
    <row r="205" spans="1:15" ht="45" x14ac:dyDescent="0.25">
      <c r="A205" s="228" t="s">
        <v>12234</v>
      </c>
      <c r="B205" s="251" t="s">
        <v>12239</v>
      </c>
      <c r="C205" s="251" t="s">
        <v>602</v>
      </c>
      <c r="D205" s="252" t="s">
        <v>12243</v>
      </c>
      <c r="E205" s="251" t="s">
        <v>29</v>
      </c>
      <c r="F205" s="221">
        <v>92.66</v>
      </c>
      <c r="G205" s="222">
        <v>2728.29</v>
      </c>
      <c r="H205" s="223" t="s">
        <v>600</v>
      </c>
      <c r="I205" s="222">
        <f t="shared" si="182"/>
        <v>3410.3625000000002</v>
      </c>
      <c r="J205" s="222">
        <f t="shared" si="183"/>
        <v>252803.35</v>
      </c>
      <c r="K205" s="224">
        <f t="shared" si="184"/>
        <v>316004.18</v>
      </c>
      <c r="L205" s="225"/>
      <c r="M205" s="221"/>
      <c r="O205" s="204"/>
    </row>
    <row r="206" spans="1:15" x14ac:dyDescent="0.25">
      <c r="A206" s="228" t="s">
        <v>12235</v>
      </c>
      <c r="B206" s="251" t="s">
        <v>4635</v>
      </c>
      <c r="C206" s="251" t="s">
        <v>602</v>
      </c>
      <c r="D206" s="252" t="s">
        <v>12244</v>
      </c>
      <c r="E206" s="251" t="s">
        <v>29</v>
      </c>
      <c r="F206" s="221">
        <v>486.43</v>
      </c>
      <c r="G206" s="222">
        <v>376.1</v>
      </c>
      <c r="H206" s="223" t="s">
        <v>600</v>
      </c>
      <c r="I206" s="222">
        <f t="shared" ref="I206" si="185">IF(H206=$I$2,G206*(1+BDI_01),(G206*(1+BDI_02)))</f>
        <v>470.125</v>
      </c>
      <c r="J206" s="222">
        <f t="shared" ref="J206" si="186">TRUNC(G206*F206,2)</f>
        <v>182946.32</v>
      </c>
      <c r="K206" s="224">
        <f t="shared" ref="K206" si="187">TRUNC(I206*F206,2)</f>
        <v>228682.9</v>
      </c>
      <c r="L206" s="225"/>
      <c r="M206" s="221"/>
      <c r="O206" s="200"/>
    </row>
    <row r="207" spans="1:15" x14ac:dyDescent="0.25">
      <c r="A207" s="65">
        <v>12</v>
      </c>
      <c r="B207" s="17"/>
      <c r="C207" s="17"/>
      <c r="D207" s="24" t="s">
        <v>569</v>
      </c>
      <c r="E207" s="17"/>
      <c r="F207" s="11"/>
      <c r="G207" s="12"/>
      <c r="H207" s="17"/>
      <c r="I207" s="12"/>
      <c r="J207" s="12">
        <f>SUM(J208:J219)</f>
        <v>2755144.1100000003</v>
      </c>
      <c r="K207" s="12">
        <f>SUM(K208:K219)</f>
        <v>3443930.14</v>
      </c>
      <c r="M207" s="27"/>
    </row>
    <row r="208" spans="1:15" x14ac:dyDescent="0.25">
      <c r="A208" s="67" t="s">
        <v>918</v>
      </c>
      <c r="B208" s="8" t="s">
        <v>123</v>
      </c>
      <c r="C208" s="18" t="s">
        <v>602</v>
      </c>
      <c r="D208" s="25" t="s">
        <v>1449</v>
      </c>
      <c r="E208" s="18" t="s">
        <v>29</v>
      </c>
      <c r="F208" s="13">
        <f t="shared" ref="F208:F214" si="188">TRUNC(M208,2)</f>
        <v>23303.9</v>
      </c>
      <c r="G208" s="14">
        <v>7.64</v>
      </c>
      <c r="H208" s="8" t="s">
        <v>600</v>
      </c>
      <c r="I208" s="14">
        <f t="shared" ref="I208:I217" si="189">IF(H208=$I$2,G208*(1+BDI_01),(G208*(1+BDI_02)))</f>
        <v>9.5499999999999989</v>
      </c>
      <c r="J208" s="14">
        <f t="shared" ref="J208:J214" si="190">TRUNC(G208*F208,2)</f>
        <v>178041.79</v>
      </c>
      <c r="K208" s="68">
        <f t="shared" ref="K208:K214" si="191">TRUNC(I208*F208,2)</f>
        <v>222552.24</v>
      </c>
      <c r="M208" s="28">
        <v>23303.903125000001</v>
      </c>
    </row>
    <row r="209" spans="1:15" x14ac:dyDescent="0.25">
      <c r="A209" s="67" t="s">
        <v>919</v>
      </c>
      <c r="B209" s="8" t="s">
        <v>124</v>
      </c>
      <c r="C209" s="18" t="s">
        <v>602</v>
      </c>
      <c r="D209" s="25" t="s">
        <v>1450</v>
      </c>
      <c r="E209" s="18" t="s">
        <v>29</v>
      </c>
      <c r="F209" s="13">
        <f t="shared" ref="F209:F211" si="192">TRUNC(M209,2)</f>
        <v>23303.9</v>
      </c>
      <c r="G209" s="14">
        <v>30.1</v>
      </c>
      <c r="H209" s="8" t="s">
        <v>600</v>
      </c>
      <c r="I209" s="14">
        <f t="shared" si="189"/>
        <v>37.625</v>
      </c>
      <c r="J209" s="14">
        <f t="shared" ref="J209:J211" si="193">TRUNC(G209*F209,2)</f>
        <v>701447.39</v>
      </c>
      <c r="K209" s="68">
        <f t="shared" ref="K209:K211" si="194">TRUNC(I209*F209,2)</f>
        <v>876809.23</v>
      </c>
      <c r="M209" s="13">
        <v>23303.903125000001</v>
      </c>
    </row>
    <row r="210" spans="1:15" x14ac:dyDescent="0.25">
      <c r="A210" s="67" t="s">
        <v>920</v>
      </c>
      <c r="B210" s="8" t="s">
        <v>125</v>
      </c>
      <c r="C210" s="18" t="s">
        <v>602</v>
      </c>
      <c r="D210" s="25" t="s">
        <v>1451</v>
      </c>
      <c r="E210" s="18" t="s">
        <v>29</v>
      </c>
      <c r="F210" s="13">
        <f t="shared" si="192"/>
        <v>19598.759999999998</v>
      </c>
      <c r="G210" s="14">
        <v>14.58</v>
      </c>
      <c r="H210" s="8" t="s">
        <v>600</v>
      </c>
      <c r="I210" s="14">
        <f t="shared" si="189"/>
        <v>18.225000000000001</v>
      </c>
      <c r="J210" s="14">
        <f t="shared" si="193"/>
        <v>285749.92</v>
      </c>
      <c r="K210" s="68">
        <f t="shared" si="194"/>
        <v>357187.4</v>
      </c>
      <c r="M210" s="13">
        <v>19598.763125000001</v>
      </c>
    </row>
    <row r="211" spans="1:15" x14ac:dyDescent="0.25">
      <c r="A211" s="67" t="s">
        <v>921</v>
      </c>
      <c r="B211" s="8" t="s">
        <v>605</v>
      </c>
      <c r="C211" s="18" t="s">
        <v>1305</v>
      </c>
      <c r="D211" s="25" t="s">
        <v>813</v>
      </c>
      <c r="E211" s="18" t="s">
        <v>29</v>
      </c>
      <c r="F211" s="13">
        <f t="shared" si="192"/>
        <v>336.17</v>
      </c>
      <c r="G211" s="14">
        <v>163.75</v>
      </c>
      <c r="H211" s="8" t="s">
        <v>600</v>
      </c>
      <c r="I211" s="14">
        <f t="shared" si="189"/>
        <v>204.6875</v>
      </c>
      <c r="J211" s="14">
        <f t="shared" si="193"/>
        <v>55047.83</v>
      </c>
      <c r="K211" s="68">
        <f t="shared" si="194"/>
        <v>68809.789999999994</v>
      </c>
      <c r="M211" s="13">
        <v>336.17</v>
      </c>
    </row>
    <row r="212" spans="1:15" x14ac:dyDescent="0.25">
      <c r="A212" s="67" t="s">
        <v>922</v>
      </c>
      <c r="B212" s="8" t="s">
        <v>214</v>
      </c>
      <c r="C212" s="18" t="s">
        <v>602</v>
      </c>
      <c r="D212" s="25" t="s">
        <v>1452</v>
      </c>
      <c r="E212" s="18" t="s">
        <v>29</v>
      </c>
      <c r="F212" s="13">
        <f t="shared" si="188"/>
        <v>19598.759999999998</v>
      </c>
      <c r="G212" s="14">
        <v>16.45</v>
      </c>
      <c r="H212" s="8" t="s">
        <v>600</v>
      </c>
      <c r="I212" s="14">
        <f t="shared" si="189"/>
        <v>20.5625</v>
      </c>
      <c r="J212" s="14">
        <f t="shared" si="190"/>
        <v>322399.59999999998</v>
      </c>
      <c r="K212" s="68">
        <f t="shared" si="191"/>
        <v>402999.5</v>
      </c>
      <c r="M212" s="13">
        <v>19598.763125000001</v>
      </c>
    </row>
    <row r="213" spans="1:15" x14ac:dyDescent="0.25">
      <c r="A213" s="67" t="s">
        <v>923</v>
      </c>
      <c r="B213" s="8" t="s">
        <v>215</v>
      </c>
      <c r="C213" s="18" t="s">
        <v>602</v>
      </c>
      <c r="D213" s="25" t="s">
        <v>1453</v>
      </c>
      <c r="E213" s="18" t="s">
        <v>29</v>
      </c>
      <c r="F213" s="13">
        <f t="shared" si="188"/>
        <v>6100</v>
      </c>
      <c r="G213" s="14">
        <v>19.02</v>
      </c>
      <c r="H213" s="8" t="s">
        <v>600</v>
      </c>
      <c r="I213" s="14">
        <f t="shared" si="189"/>
        <v>23.774999999999999</v>
      </c>
      <c r="J213" s="14">
        <f t="shared" si="190"/>
        <v>116022</v>
      </c>
      <c r="K213" s="68">
        <f t="shared" si="191"/>
        <v>145027.5</v>
      </c>
      <c r="M213" s="13">
        <v>6100.0000000000009</v>
      </c>
    </row>
    <row r="214" spans="1:15" x14ac:dyDescent="0.25">
      <c r="A214" s="67" t="s">
        <v>924</v>
      </c>
      <c r="B214" s="8" t="s">
        <v>219</v>
      </c>
      <c r="C214" s="18" t="s">
        <v>602</v>
      </c>
      <c r="D214" s="25" t="s">
        <v>1454</v>
      </c>
      <c r="E214" s="18" t="s">
        <v>29</v>
      </c>
      <c r="F214" s="13">
        <f t="shared" si="188"/>
        <v>6100</v>
      </c>
      <c r="G214" s="14">
        <v>36.299999999999997</v>
      </c>
      <c r="H214" s="8" t="s">
        <v>600</v>
      </c>
      <c r="I214" s="14">
        <f t="shared" si="189"/>
        <v>45.375</v>
      </c>
      <c r="J214" s="14">
        <f t="shared" si="190"/>
        <v>221430</v>
      </c>
      <c r="K214" s="68">
        <f t="shared" si="191"/>
        <v>276787.5</v>
      </c>
      <c r="M214" s="13">
        <v>6100.0000000000009</v>
      </c>
    </row>
    <row r="215" spans="1:15" x14ac:dyDescent="0.25">
      <c r="A215" s="67" t="s">
        <v>925</v>
      </c>
      <c r="B215" s="8" t="s">
        <v>220</v>
      </c>
      <c r="C215" s="18" t="s">
        <v>602</v>
      </c>
      <c r="D215" s="25" t="s">
        <v>1455</v>
      </c>
      <c r="E215" s="18" t="s">
        <v>29</v>
      </c>
      <c r="F215" s="13">
        <f t="shared" ref="F215:F216" si="195">TRUNC(M215,2)</f>
        <v>19598.759999999998</v>
      </c>
      <c r="G215" s="14">
        <v>35.78</v>
      </c>
      <c r="H215" s="8" t="s">
        <v>600</v>
      </c>
      <c r="I215" s="14">
        <f t="shared" si="189"/>
        <v>44.725000000000001</v>
      </c>
      <c r="J215" s="14">
        <f t="shared" ref="J215:J217" si="196">TRUNC(G215*F215,2)</f>
        <v>701243.63</v>
      </c>
      <c r="K215" s="68">
        <f t="shared" ref="K215:K217" si="197">TRUNC(I215*F215,2)</f>
        <v>876554.54</v>
      </c>
      <c r="M215" s="13">
        <v>19598.763125000001</v>
      </c>
    </row>
    <row r="216" spans="1:15" x14ac:dyDescent="0.25">
      <c r="A216" s="67" t="s">
        <v>926</v>
      </c>
      <c r="B216" s="8" t="s">
        <v>221</v>
      </c>
      <c r="C216" s="18" t="s">
        <v>602</v>
      </c>
      <c r="D216" s="25" t="s">
        <v>1456</v>
      </c>
      <c r="E216" s="18" t="s">
        <v>29</v>
      </c>
      <c r="F216" s="13">
        <f t="shared" si="195"/>
        <v>671.26</v>
      </c>
      <c r="G216" s="14">
        <v>138.13</v>
      </c>
      <c r="H216" s="8" t="s">
        <v>600</v>
      </c>
      <c r="I216" s="14">
        <f t="shared" si="189"/>
        <v>172.66249999999999</v>
      </c>
      <c r="J216" s="14">
        <f t="shared" si="196"/>
        <v>92721.14</v>
      </c>
      <c r="K216" s="68">
        <f t="shared" si="197"/>
        <v>115901.42</v>
      </c>
      <c r="M216" s="13">
        <v>671.2600000000001</v>
      </c>
    </row>
    <row r="217" spans="1:15" x14ac:dyDescent="0.25">
      <c r="A217" s="67" t="s">
        <v>927</v>
      </c>
      <c r="B217" s="8" t="s">
        <v>216</v>
      </c>
      <c r="C217" s="18" t="s">
        <v>602</v>
      </c>
      <c r="D217" s="25" t="s">
        <v>1457</v>
      </c>
      <c r="E217" s="18" t="s">
        <v>29</v>
      </c>
      <c r="F217" s="245">
        <v>253.64</v>
      </c>
      <c r="G217" s="14">
        <v>43.17</v>
      </c>
      <c r="H217" s="8" t="s">
        <v>600</v>
      </c>
      <c r="I217" s="14">
        <f t="shared" si="189"/>
        <v>53.962500000000006</v>
      </c>
      <c r="J217" s="14">
        <f t="shared" si="196"/>
        <v>10949.63</v>
      </c>
      <c r="K217" s="68">
        <f t="shared" si="197"/>
        <v>13687.04</v>
      </c>
      <c r="M217" s="13">
        <v>154.1</v>
      </c>
    </row>
    <row r="218" spans="1:15" ht="30" x14ac:dyDescent="0.25">
      <c r="A218" s="228" t="s">
        <v>12206</v>
      </c>
      <c r="B218" s="223" t="s">
        <v>5158</v>
      </c>
      <c r="C218" s="220" t="s">
        <v>602</v>
      </c>
      <c r="D218" s="226" t="s">
        <v>12207</v>
      </c>
      <c r="E218" s="220" t="s">
        <v>29</v>
      </c>
      <c r="F218" s="221">
        <v>1136.45</v>
      </c>
      <c r="G218" s="222">
        <v>51.9</v>
      </c>
      <c r="H218" s="223" t="s">
        <v>600</v>
      </c>
      <c r="I218" s="222">
        <f t="shared" ref="I218" si="198">IF(H218=$I$2,G218*(1+BDI_01),(G218*(1+BDI_02)))</f>
        <v>64.875</v>
      </c>
      <c r="J218" s="222">
        <f t="shared" ref="J218" si="199">TRUNC(G218*F218,2)</f>
        <v>58981.75</v>
      </c>
      <c r="K218" s="224">
        <f t="shared" ref="K218" si="200">TRUNC(I218*F218,2)</f>
        <v>73727.19</v>
      </c>
      <c r="M218" s="13">
        <v>154.1</v>
      </c>
      <c r="O218" s="200"/>
    </row>
    <row r="219" spans="1:15" x14ac:dyDescent="0.25">
      <c r="A219" s="228" t="s">
        <v>3205</v>
      </c>
      <c r="B219" s="223" t="s">
        <v>5084</v>
      </c>
      <c r="C219" s="220" t="s">
        <v>602</v>
      </c>
      <c r="D219" s="226" t="s">
        <v>12208</v>
      </c>
      <c r="E219" s="220" t="s">
        <v>29</v>
      </c>
      <c r="F219" s="221">
        <v>253.64</v>
      </c>
      <c r="G219" s="222">
        <v>43.8</v>
      </c>
      <c r="H219" s="223" t="s">
        <v>600</v>
      </c>
      <c r="I219" s="222">
        <f t="shared" ref="I219" si="201">IF(H219=$I$2,G219*(1+BDI_01),(G219*(1+BDI_02)))</f>
        <v>54.75</v>
      </c>
      <c r="J219" s="222">
        <f t="shared" ref="J219" si="202">TRUNC(G219*F219,2)</f>
        <v>11109.43</v>
      </c>
      <c r="K219" s="224">
        <f t="shared" ref="K219" si="203">TRUNC(I219*F219,2)</f>
        <v>13886.79</v>
      </c>
      <c r="M219" s="13">
        <v>154.1</v>
      </c>
      <c r="O219" s="200"/>
    </row>
    <row r="220" spans="1:15" x14ac:dyDescent="0.25">
      <c r="A220" s="65">
        <v>13</v>
      </c>
      <c r="B220" s="17"/>
      <c r="C220" s="17"/>
      <c r="D220" s="24" t="s">
        <v>570</v>
      </c>
      <c r="E220" s="17"/>
      <c r="F220" s="11"/>
      <c r="G220" s="12"/>
      <c r="H220" s="17"/>
      <c r="I220" s="12"/>
      <c r="J220" s="12">
        <f>SUM(J221:J402)</f>
        <v>12194014.530000001</v>
      </c>
      <c r="K220" s="66">
        <f>SUM(K221:K402)</f>
        <v>15242517.959999993</v>
      </c>
      <c r="M220" s="27"/>
    </row>
    <row r="221" spans="1:15" ht="30" x14ac:dyDescent="0.25">
      <c r="A221" s="67" t="s">
        <v>928</v>
      </c>
      <c r="B221" s="8" t="s">
        <v>320</v>
      </c>
      <c r="C221" s="18" t="s">
        <v>602</v>
      </c>
      <c r="D221" s="25" t="s">
        <v>1458</v>
      </c>
      <c r="E221" s="18" t="s">
        <v>32</v>
      </c>
      <c r="F221" s="13">
        <f t="shared" ref="F221:F379" si="204">TRUNC(M221,2)</f>
        <v>97912.05</v>
      </c>
      <c r="G221" s="14">
        <v>3.56</v>
      </c>
      <c r="H221" s="8" t="s">
        <v>600</v>
      </c>
      <c r="I221" s="14">
        <f t="shared" ref="I221:I251" si="205">IF(H221=$I$2,G221*(1+BDI_01),(G221*(1+BDI_02)))</f>
        <v>4.45</v>
      </c>
      <c r="J221" s="14">
        <f t="shared" ref="J221:J379" si="206">TRUNC(G221*F221,2)</f>
        <v>348566.89</v>
      </c>
      <c r="K221" s="68">
        <f t="shared" ref="K221:K379" si="207">TRUNC(I221*F221,2)</f>
        <v>435708.62</v>
      </c>
      <c r="M221" s="28">
        <v>97912.052736786631</v>
      </c>
    </row>
    <row r="222" spans="1:15" ht="30" x14ac:dyDescent="0.25">
      <c r="A222" s="67" t="s">
        <v>863</v>
      </c>
      <c r="B222" s="8" t="s">
        <v>321</v>
      </c>
      <c r="C222" s="18" t="s">
        <v>602</v>
      </c>
      <c r="D222" s="25" t="s">
        <v>1459</v>
      </c>
      <c r="E222" s="18" t="s">
        <v>32</v>
      </c>
      <c r="F222" s="13">
        <f t="shared" si="204"/>
        <v>48956.01</v>
      </c>
      <c r="G222" s="14">
        <v>5.05</v>
      </c>
      <c r="H222" s="8" t="s">
        <v>600</v>
      </c>
      <c r="I222" s="14">
        <f t="shared" si="205"/>
        <v>6.3125</v>
      </c>
      <c r="J222" s="14">
        <f t="shared" si="206"/>
        <v>247227.85</v>
      </c>
      <c r="K222" s="68">
        <f t="shared" si="207"/>
        <v>309034.81</v>
      </c>
      <c r="M222" s="13">
        <v>48956.016360261783</v>
      </c>
    </row>
    <row r="223" spans="1:15" ht="30" x14ac:dyDescent="0.25">
      <c r="A223" s="67" t="s">
        <v>930</v>
      </c>
      <c r="B223" s="8" t="s">
        <v>322</v>
      </c>
      <c r="C223" s="18" t="s">
        <v>602</v>
      </c>
      <c r="D223" s="25" t="s">
        <v>1460</v>
      </c>
      <c r="E223" s="18" t="s">
        <v>32</v>
      </c>
      <c r="F223" s="13">
        <f t="shared" ref="F223:F251" si="208">TRUNC(M223,2)</f>
        <v>24478</v>
      </c>
      <c r="G223" s="14">
        <v>6.7</v>
      </c>
      <c r="H223" s="8" t="s">
        <v>600</v>
      </c>
      <c r="I223" s="14">
        <f t="shared" si="205"/>
        <v>8.375</v>
      </c>
      <c r="J223" s="14">
        <f t="shared" ref="J223:J251" si="209">TRUNC(G223*F223,2)</f>
        <v>164002.6</v>
      </c>
      <c r="K223" s="68">
        <f t="shared" ref="K223:K251" si="210">TRUNC(I223*F223,2)</f>
        <v>205003.25</v>
      </c>
      <c r="M223" s="13">
        <v>24478.008180130892</v>
      </c>
    </row>
    <row r="224" spans="1:15" ht="30" x14ac:dyDescent="0.25">
      <c r="A224" s="67" t="s">
        <v>931</v>
      </c>
      <c r="B224" s="8" t="s">
        <v>323</v>
      </c>
      <c r="C224" s="18" t="s">
        <v>602</v>
      </c>
      <c r="D224" s="25" t="s">
        <v>1461</v>
      </c>
      <c r="E224" s="18" t="s">
        <v>32</v>
      </c>
      <c r="F224" s="13">
        <f t="shared" si="208"/>
        <v>15665.92</v>
      </c>
      <c r="G224" s="14">
        <v>13.15</v>
      </c>
      <c r="H224" s="8" t="s">
        <v>600</v>
      </c>
      <c r="I224" s="14">
        <f t="shared" si="205"/>
        <v>16.4375</v>
      </c>
      <c r="J224" s="14">
        <f t="shared" si="209"/>
        <v>206006.84</v>
      </c>
      <c r="K224" s="68">
        <f t="shared" si="210"/>
        <v>257508.56</v>
      </c>
      <c r="M224" s="13">
        <v>15665.928437885861</v>
      </c>
    </row>
    <row r="225" spans="1:13" ht="30" x14ac:dyDescent="0.25">
      <c r="A225" s="67" t="s">
        <v>932</v>
      </c>
      <c r="B225" s="8" t="s">
        <v>324</v>
      </c>
      <c r="C225" s="18" t="s">
        <v>602</v>
      </c>
      <c r="D225" s="25" t="s">
        <v>1462</v>
      </c>
      <c r="E225" s="18" t="s">
        <v>32</v>
      </c>
      <c r="F225" s="13">
        <f t="shared" si="208"/>
        <v>13707.71</v>
      </c>
      <c r="G225" s="14">
        <v>18.32</v>
      </c>
      <c r="H225" s="8" t="s">
        <v>600</v>
      </c>
      <c r="I225" s="14">
        <f t="shared" si="205"/>
        <v>22.9</v>
      </c>
      <c r="J225" s="14">
        <f t="shared" si="209"/>
        <v>251125.24</v>
      </c>
      <c r="K225" s="68">
        <f t="shared" si="210"/>
        <v>313906.55</v>
      </c>
      <c r="M225" s="13">
        <v>13707.7174075447</v>
      </c>
    </row>
    <row r="226" spans="1:13" ht="30" x14ac:dyDescent="0.25">
      <c r="A226" s="67" t="s">
        <v>933</v>
      </c>
      <c r="B226" s="8" t="s">
        <v>325</v>
      </c>
      <c r="C226" s="18" t="s">
        <v>602</v>
      </c>
      <c r="D226" s="25" t="s">
        <v>1463</v>
      </c>
      <c r="E226" s="18" t="s">
        <v>32</v>
      </c>
      <c r="F226" s="13">
        <f t="shared" si="208"/>
        <v>11749.46</v>
      </c>
      <c r="G226" s="14">
        <v>26.8</v>
      </c>
      <c r="H226" s="8" t="s">
        <v>600</v>
      </c>
      <c r="I226" s="14">
        <f t="shared" si="205"/>
        <v>33.5</v>
      </c>
      <c r="J226" s="14">
        <f t="shared" si="209"/>
        <v>314885.52</v>
      </c>
      <c r="K226" s="68">
        <f t="shared" si="210"/>
        <v>393606.91</v>
      </c>
      <c r="M226" s="13">
        <v>11749.466344677445</v>
      </c>
    </row>
    <row r="227" spans="1:13" ht="30" x14ac:dyDescent="0.25">
      <c r="A227" s="67" t="s">
        <v>934</v>
      </c>
      <c r="B227" s="8" t="s">
        <v>326</v>
      </c>
      <c r="C227" s="18" t="s">
        <v>602</v>
      </c>
      <c r="D227" s="25" t="s">
        <v>1464</v>
      </c>
      <c r="E227" s="18" t="s">
        <v>32</v>
      </c>
      <c r="F227" s="13">
        <f t="shared" si="208"/>
        <v>9791.23</v>
      </c>
      <c r="G227" s="14">
        <v>37.840000000000003</v>
      </c>
      <c r="H227" s="8" t="s">
        <v>600</v>
      </c>
      <c r="I227" s="14">
        <f t="shared" si="205"/>
        <v>47.300000000000004</v>
      </c>
      <c r="J227" s="14">
        <f t="shared" si="209"/>
        <v>370500.14</v>
      </c>
      <c r="K227" s="68">
        <f t="shared" si="210"/>
        <v>463125.17</v>
      </c>
      <c r="M227" s="13">
        <v>9791.2352980732358</v>
      </c>
    </row>
    <row r="228" spans="1:13" ht="30" x14ac:dyDescent="0.25">
      <c r="A228" s="67" t="s">
        <v>935</v>
      </c>
      <c r="B228" s="8" t="s">
        <v>327</v>
      </c>
      <c r="C228" s="18" t="s">
        <v>602</v>
      </c>
      <c r="D228" s="25" t="s">
        <v>1465</v>
      </c>
      <c r="E228" s="18" t="s">
        <v>32</v>
      </c>
      <c r="F228" s="13">
        <f t="shared" si="208"/>
        <v>7832.96</v>
      </c>
      <c r="G228" s="14">
        <v>52.09</v>
      </c>
      <c r="H228" s="8" t="s">
        <v>600</v>
      </c>
      <c r="I228" s="14">
        <f t="shared" si="205"/>
        <v>65.112500000000011</v>
      </c>
      <c r="J228" s="14">
        <f t="shared" si="209"/>
        <v>408018.88</v>
      </c>
      <c r="K228" s="68">
        <f t="shared" si="210"/>
        <v>510023.6</v>
      </c>
      <c r="M228" s="13">
        <v>7832.9642189429305</v>
      </c>
    </row>
    <row r="229" spans="1:13" ht="30" x14ac:dyDescent="0.25">
      <c r="A229" s="67" t="s">
        <v>936</v>
      </c>
      <c r="B229" s="8" t="s">
        <v>328</v>
      </c>
      <c r="C229" s="18" t="s">
        <v>602</v>
      </c>
      <c r="D229" s="25" t="s">
        <v>1466</v>
      </c>
      <c r="E229" s="18" t="s">
        <v>32</v>
      </c>
      <c r="F229" s="13">
        <f t="shared" si="208"/>
        <v>5874.73</v>
      </c>
      <c r="G229" s="14">
        <v>72.650000000000006</v>
      </c>
      <c r="H229" s="8" t="s">
        <v>600</v>
      </c>
      <c r="I229" s="14">
        <f t="shared" si="205"/>
        <v>90.8125</v>
      </c>
      <c r="J229" s="14">
        <f t="shared" si="209"/>
        <v>426799.13</v>
      </c>
      <c r="K229" s="68">
        <f t="shared" si="210"/>
        <v>533498.91</v>
      </c>
      <c r="M229" s="13">
        <v>5874.7331723387224</v>
      </c>
    </row>
    <row r="230" spans="1:13" ht="30" x14ac:dyDescent="0.25">
      <c r="A230" s="67" t="s">
        <v>937</v>
      </c>
      <c r="B230" s="8" t="s">
        <v>329</v>
      </c>
      <c r="C230" s="18" t="s">
        <v>602</v>
      </c>
      <c r="D230" s="25" t="s">
        <v>1467</v>
      </c>
      <c r="E230" s="18" t="s">
        <v>32</v>
      </c>
      <c r="F230" s="13">
        <f t="shared" si="208"/>
        <v>3916.5</v>
      </c>
      <c r="G230" s="14">
        <v>92.82</v>
      </c>
      <c r="H230" s="8" t="s">
        <v>600</v>
      </c>
      <c r="I230" s="14">
        <f t="shared" si="205"/>
        <v>116.02499999999999</v>
      </c>
      <c r="J230" s="14">
        <f t="shared" si="209"/>
        <v>363529.53</v>
      </c>
      <c r="K230" s="68">
        <f t="shared" si="210"/>
        <v>454411.91</v>
      </c>
      <c r="M230" s="13">
        <v>3916.5021257345143</v>
      </c>
    </row>
    <row r="231" spans="1:13" ht="30" x14ac:dyDescent="0.25">
      <c r="A231" s="67" t="s">
        <v>938</v>
      </c>
      <c r="B231" s="8" t="s">
        <v>330</v>
      </c>
      <c r="C231" s="18" t="s">
        <v>602</v>
      </c>
      <c r="D231" s="25" t="s">
        <v>1468</v>
      </c>
      <c r="E231" s="18" t="s">
        <v>32</v>
      </c>
      <c r="F231" s="13">
        <f t="shared" si="208"/>
        <v>2937.38</v>
      </c>
      <c r="G231" s="14">
        <v>114.67</v>
      </c>
      <c r="H231" s="8" t="s">
        <v>600</v>
      </c>
      <c r="I231" s="14">
        <f t="shared" si="205"/>
        <v>143.33750000000001</v>
      </c>
      <c r="J231" s="14">
        <f t="shared" si="209"/>
        <v>336829.36</v>
      </c>
      <c r="K231" s="68">
        <f t="shared" si="210"/>
        <v>421036.7</v>
      </c>
      <c r="M231" s="13">
        <v>2937.3866024324097</v>
      </c>
    </row>
    <row r="232" spans="1:13" ht="30" x14ac:dyDescent="0.25">
      <c r="A232" s="67" t="s">
        <v>939</v>
      </c>
      <c r="B232" s="8" t="s">
        <v>331</v>
      </c>
      <c r="C232" s="18" t="s">
        <v>602</v>
      </c>
      <c r="D232" s="25" t="s">
        <v>1469</v>
      </c>
      <c r="E232" s="18" t="s">
        <v>32</v>
      </c>
      <c r="F232" s="13">
        <f t="shared" si="208"/>
        <v>352.5</v>
      </c>
      <c r="G232" s="14">
        <v>135.52000000000001</v>
      </c>
      <c r="H232" s="8" t="s">
        <v>600</v>
      </c>
      <c r="I232" s="14">
        <f t="shared" si="205"/>
        <v>169.4</v>
      </c>
      <c r="J232" s="14">
        <f t="shared" si="209"/>
        <v>47770.8</v>
      </c>
      <c r="K232" s="68">
        <f t="shared" si="210"/>
        <v>59713.5</v>
      </c>
      <c r="M232" s="13">
        <v>352.50640855493816</v>
      </c>
    </row>
    <row r="233" spans="1:13" ht="30" x14ac:dyDescent="0.25">
      <c r="A233" s="67" t="s">
        <v>940</v>
      </c>
      <c r="B233" s="8" t="s">
        <v>332</v>
      </c>
      <c r="C233" s="18" t="s">
        <v>602</v>
      </c>
      <c r="D233" s="25" t="s">
        <v>1470</v>
      </c>
      <c r="E233" s="18" t="s">
        <v>32</v>
      </c>
      <c r="F233" s="13">
        <f t="shared" si="208"/>
        <v>660.91</v>
      </c>
      <c r="G233" s="14">
        <v>170.74</v>
      </c>
      <c r="H233" s="8" t="s">
        <v>600</v>
      </c>
      <c r="I233" s="14">
        <f t="shared" si="205"/>
        <v>213.42500000000001</v>
      </c>
      <c r="J233" s="14">
        <f t="shared" si="209"/>
        <v>112843.77</v>
      </c>
      <c r="K233" s="68">
        <f t="shared" si="210"/>
        <v>141054.71</v>
      </c>
      <c r="M233" s="13">
        <v>660.91698961305451</v>
      </c>
    </row>
    <row r="234" spans="1:13" ht="30" x14ac:dyDescent="0.25">
      <c r="A234" s="67" t="s">
        <v>941</v>
      </c>
      <c r="B234" s="8" t="s">
        <v>333</v>
      </c>
      <c r="C234" s="18" t="s">
        <v>602</v>
      </c>
      <c r="D234" s="25" t="s">
        <v>1471</v>
      </c>
      <c r="E234" s="18" t="s">
        <v>32</v>
      </c>
      <c r="F234" s="13">
        <f t="shared" si="208"/>
        <v>1255.08</v>
      </c>
      <c r="G234" s="14">
        <v>223.63</v>
      </c>
      <c r="H234" s="8" t="s">
        <v>600</v>
      </c>
      <c r="I234" s="14">
        <f t="shared" si="205"/>
        <v>279.53750000000002</v>
      </c>
      <c r="J234" s="14">
        <f t="shared" si="209"/>
        <v>280673.53999999998</v>
      </c>
      <c r="K234" s="68">
        <f t="shared" si="210"/>
        <v>350841.92</v>
      </c>
      <c r="M234" s="13">
        <v>1255.0800000000002</v>
      </c>
    </row>
    <row r="235" spans="1:13" x14ac:dyDescent="0.25">
      <c r="A235" s="67" t="s">
        <v>942</v>
      </c>
      <c r="B235" s="8" t="s">
        <v>338</v>
      </c>
      <c r="C235" s="18" t="s">
        <v>602</v>
      </c>
      <c r="D235" s="25" t="s">
        <v>1472</v>
      </c>
      <c r="E235" s="18" t="s">
        <v>15</v>
      </c>
      <c r="F235" s="13">
        <f t="shared" si="208"/>
        <v>522</v>
      </c>
      <c r="G235" s="14">
        <v>81.59</v>
      </c>
      <c r="H235" s="8" t="s">
        <v>600</v>
      </c>
      <c r="I235" s="14">
        <f t="shared" si="205"/>
        <v>101.98750000000001</v>
      </c>
      <c r="J235" s="14">
        <f t="shared" si="209"/>
        <v>42589.98</v>
      </c>
      <c r="K235" s="68">
        <f t="shared" si="210"/>
        <v>53237.47</v>
      </c>
      <c r="M235" s="13">
        <v>522</v>
      </c>
    </row>
    <row r="236" spans="1:13" x14ac:dyDescent="0.25">
      <c r="A236" s="67" t="s">
        <v>943</v>
      </c>
      <c r="B236" s="8" t="s">
        <v>339</v>
      </c>
      <c r="C236" s="18" t="s">
        <v>602</v>
      </c>
      <c r="D236" s="25" t="s">
        <v>1473</v>
      </c>
      <c r="E236" s="18" t="s">
        <v>35</v>
      </c>
      <c r="F236" s="13">
        <f t="shared" si="208"/>
        <v>1374</v>
      </c>
      <c r="G236" s="14">
        <v>29.18</v>
      </c>
      <c r="H236" s="8" t="s">
        <v>600</v>
      </c>
      <c r="I236" s="14">
        <f t="shared" si="205"/>
        <v>36.475000000000001</v>
      </c>
      <c r="J236" s="14">
        <f t="shared" si="209"/>
        <v>40093.32</v>
      </c>
      <c r="K236" s="68">
        <f t="shared" si="210"/>
        <v>50116.65</v>
      </c>
      <c r="M236" s="13">
        <v>1374</v>
      </c>
    </row>
    <row r="237" spans="1:13" x14ac:dyDescent="0.25">
      <c r="A237" s="67" t="s">
        <v>944</v>
      </c>
      <c r="B237" s="8" t="s">
        <v>340</v>
      </c>
      <c r="C237" s="18" t="s">
        <v>602</v>
      </c>
      <c r="D237" s="25" t="s">
        <v>1474</v>
      </c>
      <c r="E237" s="18" t="s">
        <v>35</v>
      </c>
      <c r="F237" s="13">
        <f t="shared" si="208"/>
        <v>167</v>
      </c>
      <c r="G237" s="14">
        <v>30.67</v>
      </c>
      <c r="H237" s="8" t="s">
        <v>600</v>
      </c>
      <c r="I237" s="14">
        <f t="shared" si="205"/>
        <v>38.337500000000006</v>
      </c>
      <c r="J237" s="14">
        <f t="shared" si="209"/>
        <v>5121.8900000000003</v>
      </c>
      <c r="K237" s="68">
        <f t="shared" si="210"/>
        <v>6402.36</v>
      </c>
      <c r="M237" s="13">
        <v>167</v>
      </c>
    </row>
    <row r="238" spans="1:13" x14ac:dyDescent="0.25">
      <c r="A238" s="67" t="s">
        <v>945</v>
      </c>
      <c r="B238" s="8" t="s">
        <v>341</v>
      </c>
      <c r="C238" s="18" t="s">
        <v>602</v>
      </c>
      <c r="D238" s="25" t="s">
        <v>1475</v>
      </c>
      <c r="E238" s="18" t="s">
        <v>35</v>
      </c>
      <c r="F238" s="13">
        <f t="shared" si="208"/>
        <v>4</v>
      </c>
      <c r="G238" s="14">
        <v>49.65</v>
      </c>
      <c r="H238" s="8" t="s">
        <v>600</v>
      </c>
      <c r="I238" s="14">
        <f t="shared" si="205"/>
        <v>62.0625</v>
      </c>
      <c r="J238" s="14">
        <f t="shared" si="209"/>
        <v>198.6</v>
      </c>
      <c r="K238" s="68">
        <f t="shared" si="210"/>
        <v>248.25</v>
      </c>
      <c r="M238" s="13">
        <v>4</v>
      </c>
    </row>
    <row r="239" spans="1:13" ht="30" x14ac:dyDescent="0.25">
      <c r="A239" s="67" t="s">
        <v>946</v>
      </c>
      <c r="B239" s="8" t="s">
        <v>342</v>
      </c>
      <c r="C239" s="18" t="s">
        <v>602</v>
      </c>
      <c r="D239" s="25" t="s">
        <v>1476</v>
      </c>
      <c r="E239" s="18" t="s">
        <v>35</v>
      </c>
      <c r="F239" s="13">
        <f t="shared" ref="F239" si="211">TRUNC(M239,2)</f>
        <v>45</v>
      </c>
      <c r="G239" s="14">
        <v>44.62</v>
      </c>
      <c r="H239" s="8" t="s">
        <v>600</v>
      </c>
      <c r="I239" s="14">
        <f t="shared" si="205"/>
        <v>55.774999999999999</v>
      </c>
      <c r="J239" s="14">
        <f t="shared" ref="J239" si="212">TRUNC(G239*F239,2)</f>
        <v>2007.9</v>
      </c>
      <c r="K239" s="68">
        <f t="shared" ref="K239" si="213">TRUNC(I239*F239,2)</f>
        <v>2509.87</v>
      </c>
      <c r="M239" s="13">
        <v>45</v>
      </c>
    </row>
    <row r="240" spans="1:13" x14ac:dyDescent="0.25">
      <c r="A240" s="67" t="s">
        <v>947</v>
      </c>
      <c r="B240" s="8" t="s">
        <v>336</v>
      </c>
      <c r="C240" s="18" t="s">
        <v>602</v>
      </c>
      <c r="D240" s="25" t="s">
        <v>1477</v>
      </c>
      <c r="E240" s="18" t="s">
        <v>15</v>
      </c>
      <c r="F240" s="13">
        <f t="shared" si="208"/>
        <v>162</v>
      </c>
      <c r="G240" s="14">
        <v>79.540000000000006</v>
      </c>
      <c r="H240" s="8" t="s">
        <v>600</v>
      </c>
      <c r="I240" s="14">
        <f t="shared" si="205"/>
        <v>99.425000000000011</v>
      </c>
      <c r="J240" s="14">
        <f t="shared" si="209"/>
        <v>12885.48</v>
      </c>
      <c r="K240" s="68">
        <f t="shared" si="210"/>
        <v>16106.85</v>
      </c>
      <c r="M240" s="13">
        <v>162</v>
      </c>
    </row>
    <row r="241" spans="1:13" ht="45" x14ac:dyDescent="0.25">
      <c r="A241" s="67" t="s">
        <v>948</v>
      </c>
      <c r="B241" s="8" t="s">
        <v>376</v>
      </c>
      <c r="C241" s="18" t="s">
        <v>602</v>
      </c>
      <c r="D241" s="25" t="s">
        <v>1478</v>
      </c>
      <c r="E241" s="18" t="s">
        <v>15</v>
      </c>
      <c r="F241" s="13">
        <f t="shared" si="208"/>
        <v>423</v>
      </c>
      <c r="G241" s="14">
        <v>171.65</v>
      </c>
      <c r="H241" s="8" t="s">
        <v>600</v>
      </c>
      <c r="I241" s="14">
        <f t="shared" si="205"/>
        <v>214.5625</v>
      </c>
      <c r="J241" s="14">
        <f t="shared" si="209"/>
        <v>72607.95</v>
      </c>
      <c r="K241" s="68">
        <f t="shared" si="210"/>
        <v>90759.93</v>
      </c>
      <c r="M241" s="13">
        <v>423</v>
      </c>
    </row>
    <row r="242" spans="1:13" ht="45" x14ac:dyDescent="0.25">
      <c r="A242" s="67" t="s">
        <v>949</v>
      </c>
      <c r="B242" s="8" t="s">
        <v>375</v>
      </c>
      <c r="C242" s="18" t="s">
        <v>602</v>
      </c>
      <c r="D242" s="25" t="s">
        <v>1479</v>
      </c>
      <c r="E242" s="18" t="s">
        <v>15</v>
      </c>
      <c r="F242" s="13">
        <f t="shared" si="208"/>
        <v>475</v>
      </c>
      <c r="G242" s="14">
        <v>297.73</v>
      </c>
      <c r="H242" s="8" t="s">
        <v>600</v>
      </c>
      <c r="I242" s="14">
        <f t="shared" si="205"/>
        <v>372.16250000000002</v>
      </c>
      <c r="J242" s="14">
        <f t="shared" si="209"/>
        <v>141421.75</v>
      </c>
      <c r="K242" s="68">
        <f t="shared" si="210"/>
        <v>176777.18</v>
      </c>
      <c r="M242" s="13">
        <v>475</v>
      </c>
    </row>
    <row r="243" spans="1:13" ht="45" x14ac:dyDescent="0.25">
      <c r="A243" s="67" t="s">
        <v>950</v>
      </c>
      <c r="B243" s="8" t="s">
        <v>372</v>
      </c>
      <c r="C243" s="18" t="s">
        <v>602</v>
      </c>
      <c r="D243" s="25" t="s">
        <v>1480</v>
      </c>
      <c r="E243" s="18" t="s">
        <v>15</v>
      </c>
      <c r="F243" s="13">
        <f t="shared" si="208"/>
        <v>218</v>
      </c>
      <c r="G243" s="14">
        <v>260.10000000000002</v>
      </c>
      <c r="H243" s="8" t="s">
        <v>600</v>
      </c>
      <c r="I243" s="14">
        <f t="shared" si="205"/>
        <v>325.125</v>
      </c>
      <c r="J243" s="14">
        <f t="shared" si="209"/>
        <v>56701.8</v>
      </c>
      <c r="K243" s="68">
        <f t="shared" si="210"/>
        <v>70877.25</v>
      </c>
      <c r="M243" s="13">
        <v>218</v>
      </c>
    </row>
    <row r="244" spans="1:13" ht="45" x14ac:dyDescent="0.25">
      <c r="A244" s="67" t="s">
        <v>951</v>
      </c>
      <c r="B244" s="8" t="s">
        <v>374</v>
      </c>
      <c r="C244" s="18" t="s">
        <v>602</v>
      </c>
      <c r="D244" s="25" t="s">
        <v>1481</v>
      </c>
      <c r="E244" s="18" t="s">
        <v>15</v>
      </c>
      <c r="F244" s="13">
        <f t="shared" si="208"/>
        <v>269</v>
      </c>
      <c r="G244" s="14">
        <v>340.99</v>
      </c>
      <c r="H244" s="8" t="s">
        <v>600</v>
      </c>
      <c r="I244" s="14">
        <f t="shared" si="205"/>
        <v>426.23750000000001</v>
      </c>
      <c r="J244" s="14">
        <f t="shared" si="209"/>
        <v>91726.31</v>
      </c>
      <c r="K244" s="68">
        <f t="shared" si="210"/>
        <v>114657.88</v>
      </c>
      <c r="M244" s="13">
        <v>269</v>
      </c>
    </row>
    <row r="245" spans="1:13" ht="30" x14ac:dyDescent="0.25">
      <c r="A245" s="67" t="s">
        <v>952</v>
      </c>
      <c r="B245" s="8" t="s">
        <v>369</v>
      </c>
      <c r="C245" s="18" t="s">
        <v>602</v>
      </c>
      <c r="D245" s="25" t="s">
        <v>1482</v>
      </c>
      <c r="E245" s="18" t="s">
        <v>15</v>
      </c>
      <c r="F245" s="13">
        <f t="shared" ref="F245" si="214">TRUNC(M245,2)</f>
        <v>46</v>
      </c>
      <c r="G245" s="14">
        <v>112.14</v>
      </c>
      <c r="H245" s="8" t="s">
        <v>600</v>
      </c>
      <c r="I245" s="14">
        <f t="shared" si="205"/>
        <v>140.17500000000001</v>
      </c>
      <c r="J245" s="14">
        <f t="shared" ref="J245" si="215">TRUNC(G245*F245,2)</f>
        <v>5158.4399999999996</v>
      </c>
      <c r="K245" s="68">
        <f t="shared" ref="K245" si="216">TRUNC(I245*F245,2)</f>
        <v>6448.05</v>
      </c>
      <c r="M245" s="13">
        <v>46</v>
      </c>
    </row>
    <row r="246" spans="1:13" ht="30" x14ac:dyDescent="0.25">
      <c r="A246" s="67" t="s">
        <v>953</v>
      </c>
      <c r="B246" s="8" t="s">
        <v>373</v>
      </c>
      <c r="C246" s="18" t="s">
        <v>602</v>
      </c>
      <c r="D246" s="25" t="s">
        <v>1483</v>
      </c>
      <c r="E246" s="18" t="s">
        <v>15</v>
      </c>
      <c r="F246" s="13">
        <f t="shared" si="208"/>
        <v>12</v>
      </c>
      <c r="G246" s="14">
        <v>291.99</v>
      </c>
      <c r="H246" s="8" t="s">
        <v>600</v>
      </c>
      <c r="I246" s="14">
        <f t="shared" si="205"/>
        <v>364.98750000000001</v>
      </c>
      <c r="J246" s="14">
        <f t="shared" si="209"/>
        <v>3503.88</v>
      </c>
      <c r="K246" s="68">
        <f t="shared" si="210"/>
        <v>4379.8500000000004</v>
      </c>
      <c r="M246" s="13">
        <v>12</v>
      </c>
    </row>
    <row r="247" spans="1:13" ht="30" x14ac:dyDescent="0.25">
      <c r="A247" s="67" t="s">
        <v>954</v>
      </c>
      <c r="B247" s="8" t="s">
        <v>370</v>
      </c>
      <c r="C247" s="18" t="s">
        <v>602</v>
      </c>
      <c r="D247" s="25" t="s">
        <v>1484</v>
      </c>
      <c r="E247" s="18" t="s">
        <v>15</v>
      </c>
      <c r="F247" s="13">
        <f t="shared" si="208"/>
        <v>65</v>
      </c>
      <c r="G247" s="14">
        <v>441.29</v>
      </c>
      <c r="H247" s="8" t="s">
        <v>600</v>
      </c>
      <c r="I247" s="14">
        <f t="shared" si="205"/>
        <v>551.61250000000007</v>
      </c>
      <c r="J247" s="14">
        <f t="shared" si="209"/>
        <v>28683.85</v>
      </c>
      <c r="K247" s="68">
        <f t="shared" si="210"/>
        <v>35854.81</v>
      </c>
      <c r="M247" s="13">
        <v>65</v>
      </c>
    </row>
    <row r="248" spans="1:13" ht="30" x14ac:dyDescent="0.25">
      <c r="A248" s="67" t="s">
        <v>955</v>
      </c>
      <c r="B248" s="8" t="s">
        <v>371</v>
      </c>
      <c r="C248" s="18" t="s">
        <v>602</v>
      </c>
      <c r="D248" s="25" t="s">
        <v>1485</v>
      </c>
      <c r="E248" s="18" t="s">
        <v>15</v>
      </c>
      <c r="F248" s="13">
        <f t="shared" si="208"/>
        <v>65</v>
      </c>
      <c r="G248" s="14">
        <v>88.49</v>
      </c>
      <c r="H248" s="8" t="s">
        <v>600</v>
      </c>
      <c r="I248" s="14">
        <f t="shared" si="205"/>
        <v>110.6125</v>
      </c>
      <c r="J248" s="14">
        <f t="shared" si="209"/>
        <v>5751.85</v>
      </c>
      <c r="K248" s="68">
        <f t="shared" si="210"/>
        <v>7189.81</v>
      </c>
      <c r="M248" s="13">
        <v>65</v>
      </c>
    </row>
    <row r="249" spans="1:13" ht="30" x14ac:dyDescent="0.25">
      <c r="A249" s="67" t="s">
        <v>956</v>
      </c>
      <c r="B249" s="8" t="s">
        <v>368</v>
      </c>
      <c r="C249" s="18" t="s">
        <v>602</v>
      </c>
      <c r="D249" s="25" t="s">
        <v>1486</v>
      </c>
      <c r="E249" s="18" t="s">
        <v>15</v>
      </c>
      <c r="F249" s="13">
        <f t="shared" si="208"/>
        <v>65</v>
      </c>
      <c r="G249" s="14">
        <v>716.68</v>
      </c>
      <c r="H249" s="8" t="s">
        <v>600</v>
      </c>
      <c r="I249" s="14">
        <f t="shared" si="205"/>
        <v>895.84999999999991</v>
      </c>
      <c r="J249" s="14">
        <f t="shared" si="209"/>
        <v>46584.2</v>
      </c>
      <c r="K249" s="68">
        <f t="shared" si="210"/>
        <v>58230.25</v>
      </c>
      <c r="M249" s="13">
        <v>65</v>
      </c>
    </row>
    <row r="250" spans="1:13" ht="30" x14ac:dyDescent="0.25">
      <c r="A250" s="67" t="s">
        <v>957</v>
      </c>
      <c r="B250" s="8" t="s">
        <v>366</v>
      </c>
      <c r="C250" s="18" t="s">
        <v>602</v>
      </c>
      <c r="D250" s="25" t="s">
        <v>1487</v>
      </c>
      <c r="E250" s="18" t="s">
        <v>15</v>
      </c>
      <c r="F250" s="13">
        <f t="shared" si="208"/>
        <v>423</v>
      </c>
      <c r="G250" s="14">
        <v>26.09</v>
      </c>
      <c r="H250" s="8" t="s">
        <v>600</v>
      </c>
      <c r="I250" s="14">
        <f t="shared" si="205"/>
        <v>32.612499999999997</v>
      </c>
      <c r="J250" s="14">
        <f t="shared" si="209"/>
        <v>11036.07</v>
      </c>
      <c r="K250" s="68">
        <f t="shared" si="210"/>
        <v>13795.08</v>
      </c>
      <c r="M250" s="13">
        <v>423</v>
      </c>
    </row>
    <row r="251" spans="1:13" ht="30" x14ac:dyDescent="0.25">
      <c r="A251" s="67" t="s">
        <v>958</v>
      </c>
      <c r="B251" s="8" t="s">
        <v>367</v>
      </c>
      <c r="C251" s="18" t="s">
        <v>602</v>
      </c>
      <c r="D251" s="25" t="s">
        <v>1488</v>
      </c>
      <c r="E251" s="18" t="s">
        <v>15</v>
      </c>
      <c r="F251" s="13">
        <f t="shared" si="208"/>
        <v>962</v>
      </c>
      <c r="G251" s="14">
        <v>60.13</v>
      </c>
      <c r="H251" s="8" t="s">
        <v>600</v>
      </c>
      <c r="I251" s="14">
        <f t="shared" si="205"/>
        <v>75.162500000000009</v>
      </c>
      <c r="J251" s="14">
        <f t="shared" si="209"/>
        <v>57845.06</v>
      </c>
      <c r="K251" s="68">
        <f t="shared" si="210"/>
        <v>72306.320000000007</v>
      </c>
      <c r="M251" s="13">
        <v>962</v>
      </c>
    </row>
    <row r="252" spans="1:13" x14ac:dyDescent="0.25">
      <c r="A252" s="67" t="s">
        <v>959</v>
      </c>
      <c r="B252" s="8" t="s">
        <v>343</v>
      </c>
      <c r="C252" s="18" t="s">
        <v>602</v>
      </c>
      <c r="D252" s="25" t="s">
        <v>1489</v>
      </c>
      <c r="E252" s="18" t="s">
        <v>35</v>
      </c>
      <c r="F252" s="13">
        <f t="shared" si="204"/>
        <v>108</v>
      </c>
      <c r="G252" s="14">
        <v>33.03</v>
      </c>
      <c r="H252" s="8" t="s">
        <v>600</v>
      </c>
      <c r="I252" s="14">
        <f t="shared" ref="I252:I296" si="217">IF(H252=$I$2,G252*(1+BDI_01),(G252*(1+BDI_02)))</f>
        <v>41.287500000000001</v>
      </c>
      <c r="J252" s="14">
        <f t="shared" si="206"/>
        <v>3567.24</v>
      </c>
      <c r="K252" s="68">
        <f t="shared" si="207"/>
        <v>4459.05</v>
      </c>
      <c r="M252" s="13">
        <v>108</v>
      </c>
    </row>
    <row r="253" spans="1:13" x14ac:dyDescent="0.25">
      <c r="A253" s="67" t="s">
        <v>960</v>
      </c>
      <c r="B253" s="8" t="s">
        <v>344</v>
      </c>
      <c r="C253" s="18" t="s">
        <v>602</v>
      </c>
      <c r="D253" s="25" t="s">
        <v>1490</v>
      </c>
      <c r="E253" s="18" t="s">
        <v>35</v>
      </c>
      <c r="F253" s="13">
        <f t="shared" si="204"/>
        <v>58</v>
      </c>
      <c r="G253" s="14">
        <v>37.270000000000003</v>
      </c>
      <c r="H253" s="8" t="s">
        <v>600</v>
      </c>
      <c r="I253" s="14">
        <f t="shared" si="217"/>
        <v>46.587500000000006</v>
      </c>
      <c r="J253" s="14">
        <f t="shared" si="206"/>
        <v>2161.66</v>
      </c>
      <c r="K253" s="68">
        <f t="shared" si="207"/>
        <v>2702.07</v>
      </c>
      <c r="M253" s="13">
        <v>58</v>
      </c>
    </row>
    <row r="254" spans="1:13" x14ac:dyDescent="0.25">
      <c r="A254" s="67" t="s">
        <v>961</v>
      </c>
      <c r="B254" s="8" t="s">
        <v>345</v>
      </c>
      <c r="C254" s="18" t="s">
        <v>602</v>
      </c>
      <c r="D254" s="25" t="s">
        <v>1491</v>
      </c>
      <c r="E254" s="18" t="s">
        <v>35</v>
      </c>
      <c r="F254" s="13">
        <f t="shared" si="204"/>
        <v>14</v>
      </c>
      <c r="G254" s="14">
        <v>54.78</v>
      </c>
      <c r="H254" s="8" t="s">
        <v>600</v>
      </c>
      <c r="I254" s="14">
        <f t="shared" si="217"/>
        <v>68.474999999999994</v>
      </c>
      <c r="J254" s="14">
        <f t="shared" si="206"/>
        <v>766.92</v>
      </c>
      <c r="K254" s="68">
        <f t="shared" si="207"/>
        <v>958.65</v>
      </c>
      <c r="M254" s="13">
        <v>14</v>
      </c>
    </row>
    <row r="255" spans="1:13" x14ac:dyDescent="0.25">
      <c r="A255" s="67" t="s">
        <v>962</v>
      </c>
      <c r="B255" s="8" t="s">
        <v>346</v>
      </c>
      <c r="C255" s="18" t="s">
        <v>602</v>
      </c>
      <c r="D255" s="25" t="s">
        <v>1492</v>
      </c>
      <c r="E255" s="18" t="s">
        <v>35</v>
      </c>
      <c r="F255" s="13">
        <f t="shared" si="204"/>
        <v>28</v>
      </c>
      <c r="G255" s="14">
        <v>28.84</v>
      </c>
      <c r="H255" s="8" t="s">
        <v>600</v>
      </c>
      <c r="I255" s="14">
        <f t="shared" si="217"/>
        <v>36.049999999999997</v>
      </c>
      <c r="J255" s="14">
        <f t="shared" si="206"/>
        <v>807.52</v>
      </c>
      <c r="K255" s="68">
        <f t="shared" si="207"/>
        <v>1009.4</v>
      </c>
      <c r="M255" s="13">
        <v>28</v>
      </c>
    </row>
    <row r="256" spans="1:13" ht="30" x14ac:dyDescent="0.25">
      <c r="A256" s="67" t="s">
        <v>963</v>
      </c>
      <c r="B256" s="8" t="s">
        <v>347</v>
      </c>
      <c r="C256" s="18" t="s">
        <v>602</v>
      </c>
      <c r="D256" s="25" t="s">
        <v>1493</v>
      </c>
      <c r="E256" s="18" t="s">
        <v>15</v>
      </c>
      <c r="F256" s="13">
        <f t="shared" si="204"/>
        <v>35</v>
      </c>
      <c r="G256" s="14">
        <v>124.38</v>
      </c>
      <c r="H256" s="8" t="s">
        <v>600</v>
      </c>
      <c r="I256" s="14">
        <f t="shared" si="217"/>
        <v>155.47499999999999</v>
      </c>
      <c r="J256" s="14">
        <f t="shared" si="206"/>
        <v>4353.3</v>
      </c>
      <c r="K256" s="68">
        <f t="shared" si="207"/>
        <v>5441.62</v>
      </c>
      <c r="M256" s="13">
        <v>35</v>
      </c>
    </row>
    <row r="257" spans="1:13" ht="45" x14ac:dyDescent="0.25">
      <c r="A257" s="67" t="s">
        <v>964</v>
      </c>
      <c r="B257" s="8" t="s">
        <v>513</v>
      </c>
      <c r="C257" s="18" t="s">
        <v>602</v>
      </c>
      <c r="D257" s="25" t="s">
        <v>1494</v>
      </c>
      <c r="E257" s="18" t="s">
        <v>15</v>
      </c>
      <c r="F257" s="13">
        <f t="shared" si="204"/>
        <v>415</v>
      </c>
      <c r="G257" s="14">
        <v>229.9</v>
      </c>
      <c r="H257" s="8" t="s">
        <v>600</v>
      </c>
      <c r="I257" s="14">
        <f t="shared" si="217"/>
        <v>287.375</v>
      </c>
      <c r="J257" s="14">
        <f t="shared" si="206"/>
        <v>95408.5</v>
      </c>
      <c r="K257" s="68">
        <f t="shared" si="207"/>
        <v>119260.62</v>
      </c>
      <c r="M257" s="13">
        <v>415</v>
      </c>
    </row>
    <row r="258" spans="1:13" ht="30" x14ac:dyDescent="0.25">
      <c r="A258" s="67" t="s">
        <v>965</v>
      </c>
      <c r="B258" s="8" t="s">
        <v>290</v>
      </c>
      <c r="C258" s="18" t="s">
        <v>602</v>
      </c>
      <c r="D258" s="25" t="s">
        <v>1495</v>
      </c>
      <c r="E258" s="18" t="s">
        <v>32</v>
      </c>
      <c r="F258" s="13">
        <f t="shared" si="204"/>
        <v>10352.14</v>
      </c>
      <c r="G258" s="14">
        <v>19.12</v>
      </c>
      <c r="H258" s="8" t="s">
        <v>600</v>
      </c>
      <c r="I258" s="14">
        <f t="shared" si="217"/>
        <v>23.900000000000002</v>
      </c>
      <c r="J258" s="14">
        <f t="shared" si="206"/>
        <v>197932.91</v>
      </c>
      <c r="K258" s="173">
        <f t="shared" si="207"/>
        <v>247416.14</v>
      </c>
      <c r="M258" s="13">
        <v>10352.148000000001</v>
      </c>
    </row>
    <row r="259" spans="1:13" ht="30" x14ac:dyDescent="0.25">
      <c r="A259" s="67" t="s">
        <v>966</v>
      </c>
      <c r="B259" s="8" t="s">
        <v>280</v>
      </c>
      <c r="C259" s="18" t="s">
        <v>602</v>
      </c>
      <c r="D259" s="25" t="s">
        <v>1496</v>
      </c>
      <c r="E259" s="18" t="s">
        <v>32</v>
      </c>
      <c r="F259" s="13">
        <f t="shared" ref="F259:F265" si="218">TRUNC(M259,2)</f>
        <v>13.6</v>
      </c>
      <c r="G259" s="14">
        <v>73.27</v>
      </c>
      <c r="H259" s="8" t="s">
        <v>600</v>
      </c>
      <c r="I259" s="14">
        <f t="shared" si="217"/>
        <v>91.587499999999991</v>
      </c>
      <c r="J259" s="14">
        <f t="shared" ref="J259:J265" si="219">TRUNC(G259*F259,2)</f>
        <v>996.47</v>
      </c>
      <c r="K259" s="173">
        <f t="shared" ref="K259:K265" si="220">TRUNC(I259*F259,2)</f>
        <v>1245.5899999999999</v>
      </c>
      <c r="M259" s="13">
        <v>13.607999999999999</v>
      </c>
    </row>
    <row r="260" spans="1:13" ht="30" x14ac:dyDescent="0.25">
      <c r="A260" s="67" t="s">
        <v>967</v>
      </c>
      <c r="B260" s="8" t="s">
        <v>281</v>
      </c>
      <c r="C260" s="18" t="s">
        <v>602</v>
      </c>
      <c r="D260" s="25" t="s">
        <v>1497</v>
      </c>
      <c r="E260" s="18" t="s">
        <v>32</v>
      </c>
      <c r="F260" s="13">
        <f t="shared" ref="F260:F263" si="221">TRUNC(M260,2)</f>
        <v>2038.64</v>
      </c>
      <c r="G260" s="14">
        <v>85.74</v>
      </c>
      <c r="H260" s="8" t="s">
        <v>600</v>
      </c>
      <c r="I260" s="14">
        <f t="shared" si="217"/>
        <v>107.175</v>
      </c>
      <c r="J260" s="14">
        <f t="shared" ref="J260:J263" si="222">TRUNC(G260*F260,2)</f>
        <v>174792.99</v>
      </c>
      <c r="K260" s="173">
        <f t="shared" ref="K260:K263" si="223">TRUNC(I260*F260,2)</f>
        <v>218491.24</v>
      </c>
      <c r="M260" s="13">
        <v>2038.6439999999998</v>
      </c>
    </row>
    <row r="261" spans="1:13" ht="30" x14ac:dyDescent="0.25">
      <c r="A261" s="67" t="s">
        <v>968</v>
      </c>
      <c r="B261" s="8" t="s">
        <v>282</v>
      </c>
      <c r="C261" s="18" t="s">
        <v>602</v>
      </c>
      <c r="D261" s="25" t="s">
        <v>1498</v>
      </c>
      <c r="E261" s="18" t="s">
        <v>32</v>
      </c>
      <c r="F261" s="13">
        <f t="shared" si="221"/>
        <v>115.4</v>
      </c>
      <c r="G261" s="14">
        <v>100.78</v>
      </c>
      <c r="H261" s="8" t="s">
        <v>600</v>
      </c>
      <c r="I261" s="14">
        <f t="shared" si="217"/>
        <v>125.97499999999999</v>
      </c>
      <c r="J261" s="14">
        <f t="shared" si="222"/>
        <v>11630.01</v>
      </c>
      <c r="K261" s="173">
        <f t="shared" si="223"/>
        <v>14537.51</v>
      </c>
      <c r="M261" s="13">
        <v>115.404</v>
      </c>
    </row>
    <row r="262" spans="1:13" ht="30" x14ac:dyDescent="0.25">
      <c r="A262" s="67" t="s">
        <v>969</v>
      </c>
      <c r="B262" s="8" t="s">
        <v>283</v>
      </c>
      <c r="C262" s="18" t="s">
        <v>602</v>
      </c>
      <c r="D262" s="25" t="s">
        <v>1499</v>
      </c>
      <c r="E262" s="18" t="s">
        <v>32</v>
      </c>
      <c r="F262" s="13">
        <f t="shared" si="221"/>
        <v>29.79</v>
      </c>
      <c r="G262" s="14">
        <v>130.84</v>
      </c>
      <c r="H262" s="8" t="s">
        <v>600</v>
      </c>
      <c r="I262" s="14">
        <f t="shared" si="217"/>
        <v>163.55000000000001</v>
      </c>
      <c r="J262" s="14">
        <f t="shared" si="222"/>
        <v>3897.72</v>
      </c>
      <c r="K262" s="173">
        <f t="shared" si="223"/>
        <v>4872.1499999999996</v>
      </c>
      <c r="M262" s="13">
        <v>29.795999999999996</v>
      </c>
    </row>
    <row r="263" spans="1:13" ht="30" x14ac:dyDescent="0.25">
      <c r="A263" s="67" t="s">
        <v>970</v>
      </c>
      <c r="B263" s="8" t="s">
        <v>284</v>
      </c>
      <c r="C263" s="18" t="s">
        <v>602</v>
      </c>
      <c r="D263" s="25" t="s">
        <v>1500</v>
      </c>
      <c r="E263" s="18" t="s">
        <v>32</v>
      </c>
      <c r="F263" s="13">
        <f t="shared" si="221"/>
        <v>40.39</v>
      </c>
      <c r="G263" s="14">
        <v>158.75</v>
      </c>
      <c r="H263" s="8" t="s">
        <v>600</v>
      </c>
      <c r="I263" s="14">
        <f t="shared" si="217"/>
        <v>198.4375</v>
      </c>
      <c r="J263" s="14">
        <f t="shared" si="222"/>
        <v>6411.91</v>
      </c>
      <c r="K263" s="173">
        <f t="shared" si="223"/>
        <v>8014.89</v>
      </c>
      <c r="M263" s="13">
        <v>40.391999999999996</v>
      </c>
    </row>
    <row r="264" spans="1:13" ht="30" x14ac:dyDescent="0.25">
      <c r="A264" s="67" t="s">
        <v>971</v>
      </c>
      <c r="B264" s="8" t="s">
        <v>285</v>
      </c>
      <c r="C264" s="18" t="s">
        <v>602</v>
      </c>
      <c r="D264" s="25" t="s">
        <v>1501</v>
      </c>
      <c r="E264" s="18" t="s">
        <v>32</v>
      </c>
      <c r="F264" s="13">
        <f t="shared" si="218"/>
        <v>101.5</v>
      </c>
      <c r="G264" s="14">
        <v>187.03</v>
      </c>
      <c r="H264" s="8" t="s">
        <v>600</v>
      </c>
      <c r="I264" s="14">
        <f t="shared" si="217"/>
        <v>233.78749999999999</v>
      </c>
      <c r="J264" s="14">
        <f t="shared" si="219"/>
        <v>18983.54</v>
      </c>
      <c r="K264" s="173">
        <f t="shared" si="220"/>
        <v>23729.43</v>
      </c>
      <c r="M264" s="13">
        <v>101.508</v>
      </c>
    </row>
    <row r="265" spans="1:13" ht="30" x14ac:dyDescent="0.25">
      <c r="A265" s="67" t="s">
        <v>972</v>
      </c>
      <c r="B265" s="8" t="s">
        <v>289</v>
      </c>
      <c r="C265" s="18" t="s">
        <v>602</v>
      </c>
      <c r="D265" s="25" t="s">
        <v>1502</v>
      </c>
      <c r="E265" s="18" t="s">
        <v>32</v>
      </c>
      <c r="F265" s="13">
        <f t="shared" si="218"/>
        <v>1556.91</v>
      </c>
      <c r="G265" s="14">
        <v>22.65</v>
      </c>
      <c r="H265" s="8" t="s">
        <v>600</v>
      </c>
      <c r="I265" s="14">
        <f t="shared" ref="I265" si="224">IF(H265=$I$2,G265*(1+BDI_01),(G265*(1+BDI_02)))</f>
        <v>28.3125</v>
      </c>
      <c r="J265" s="14">
        <f t="shared" si="219"/>
        <v>35264.01</v>
      </c>
      <c r="K265" s="173">
        <f t="shared" si="220"/>
        <v>44080.01</v>
      </c>
      <c r="M265" s="13">
        <v>1556.9159999999999</v>
      </c>
    </row>
    <row r="266" spans="1:13" x14ac:dyDescent="0.25">
      <c r="A266" s="67" t="s">
        <v>973</v>
      </c>
      <c r="B266" s="8" t="s">
        <v>348</v>
      </c>
      <c r="C266" s="18" t="s">
        <v>602</v>
      </c>
      <c r="D266" s="25" t="s">
        <v>1503</v>
      </c>
      <c r="E266" s="18" t="s">
        <v>35</v>
      </c>
      <c r="F266" s="13">
        <f t="shared" si="204"/>
        <v>990</v>
      </c>
      <c r="G266" s="14">
        <v>41.78</v>
      </c>
      <c r="H266" s="8" t="s">
        <v>600</v>
      </c>
      <c r="I266" s="14">
        <f t="shared" si="217"/>
        <v>52.225000000000001</v>
      </c>
      <c r="J266" s="14">
        <f t="shared" si="206"/>
        <v>41362.199999999997</v>
      </c>
      <c r="K266" s="173">
        <f t="shared" si="207"/>
        <v>51702.75</v>
      </c>
      <c r="M266" s="13">
        <v>990</v>
      </c>
    </row>
    <row r="267" spans="1:13" x14ac:dyDescent="0.25">
      <c r="A267" s="67" t="s">
        <v>974</v>
      </c>
      <c r="B267" s="8" t="s">
        <v>349</v>
      </c>
      <c r="C267" s="18" t="s">
        <v>602</v>
      </c>
      <c r="D267" s="25" t="s">
        <v>1504</v>
      </c>
      <c r="E267" s="18" t="s">
        <v>35</v>
      </c>
      <c r="F267" s="13">
        <f t="shared" ref="F267:F272" si="225">TRUNC(M267,2)</f>
        <v>718</v>
      </c>
      <c r="G267" s="14">
        <v>48.86</v>
      </c>
      <c r="H267" s="8" t="s">
        <v>600</v>
      </c>
      <c r="I267" s="14">
        <f t="shared" ref="I267:I272" si="226">IF(H267=$I$2,G267*(1+BDI_01),(G267*(1+BDI_02)))</f>
        <v>61.075000000000003</v>
      </c>
      <c r="J267" s="14">
        <f t="shared" ref="J267:J272" si="227">TRUNC(G267*F267,2)</f>
        <v>35081.480000000003</v>
      </c>
      <c r="K267" s="173">
        <f t="shared" ref="K267:K272" si="228">TRUNC(I267*F267,2)</f>
        <v>43851.85</v>
      </c>
      <c r="M267" s="13">
        <v>718</v>
      </c>
    </row>
    <row r="268" spans="1:13" x14ac:dyDescent="0.25">
      <c r="A268" s="67" t="s">
        <v>975</v>
      </c>
      <c r="B268" s="8" t="s">
        <v>350</v>
      </c>
      <c r="C268" s="18" t="s">
        <v>602</v>
      </c>
      <c r="D268" s="25" t="s">
        <v>1505</v>
      </c>
      <c r="E268" s="18" t="s">
        <v>35</v>
      </c>
      <c r="F268" s="13">
        <f t="shared" si="225"/>
        <v>2</v>
      </c>
      <c r="G268" s="14">
        <v>72.37</v>
      </c>
      <c r="H268" s="8" t="s">
        <v>600</v>
      </c>
      <c r="I268" s="14">
        <f t="shared" si="226"/>
        <v>90.462500000000006</v>
      </c>
      <c r="J268" s="14">
        <f t="shared" si="227"/>
        <v>144.74</v>
      </c>
      <c r="K268" s="173">
        <f t="shared" si="228"/>
        <v>180.92</v>
      </c>
      <c r="M268" s="13">
        <v>2</v>
      </c>
    </row>
    <row r="269" spans="1:13" x14ac:dyDescent="0.25">
      <c r="A269" s="67" t="s">
        <v>976</v>
      </c>
      <c r="B269" s="8" t="s">
        <v>351</v>
      </c>
      <c r="C269" s="18" t="s">
        <v>602</v>
      </c>
      <c r="D269" s="25" t="s">
        <v>1506</v>
      </c>
      <c r="E269" s="18" t="s">
        <v>35</v>
      </c>
      <c r="F269" s="13">
        <f t="shared" ref="F269:F271" si="229">TRUNC(M269,2)</f>
        <v>774</v>
      </c>
      <c r="G269" s="14">
        <v>80.83</v>
      </c>
      <c r="H269" s="8" t="s">
        <v>600</v>
      </c>
      <c r="I269" s="14">
        <f t="shared" ref="I269:I271" si="230">IF(H269=$I$2,G269*(1+BDI_01),(G269*(1+BDI_02)))</f>
        <v>101.03749999999999</v>
      </c>
      <c r="J269" s="14">
        <f t="shared" ref="J269:J271" si="231">TRUNC(G269*F269,2)</f>
        <v>62562.42</v>
      </c>
      <c r="K269" s="173">
        <f t="shared" ref="K269:K271" si="232">TRUNC(I269*F269,2)</f>
        <v>78203.02</v>
      </c>
      <c r="M269" s="13">
        <v>774</v>
      </c>
    </row>
    <row r="270" spans="1:13" x14ac:dyDescent="0.25">
      <c r="A270" s="67" t="s">
        <v>977</v>
      </c>
      <c r="B270" s="8" t="s">
        <v>352</v>
      </c>
      <c r="C270" s="18" t="s">
        <v>602</v>
      </c>
      <c r="D270" s="25" t="s">
        <v>1507</v>
      </c>
      <c r="E270" s="18" t="s">
        <v>35</v>
      </c>
      <c r="F270" s="13">
        <f t="shared" si="229"/>
        <v>42</v>
      </c>
      <c r="G270" s="14">
        <v>107.25</v>
      </c>
      <c r="H270" s="8" t="s">
        <v>600</v>
      </c>
      <c r="I270" s="14">
        <f t="shared" si="230"/>
        <v>134.0625</v>
      </c>
      <c r="J270" s="14">
        <f t="shared" si="231"/>
        <v>4504.5</v>
      </c>
      <c r="K270" s="173">
        <f t="shared" si="232"/>
        <v>5630.62</v>
      </c>
      <c r="M270" s="13">
        <v>42</v>
      </c>
    </row>
    <row r="271" spans="1:13" x14ac:dyDescent="0.25">
      <c r="A271" s="67" t="s">
        <v>978</v>
      </c>
      <c r="B271" s="8" t="s">
        <v>353</v>
      </c>
      <c r="C271" s="18" t="s">
        <v>602</v>
      </c>
      <c r="D271" s="25" t="s">
        <v>1508</v>
      </c>
      <c r="E271" s="18" t="s">
        <v>35</v>
      </c>
      <c r="F271" s="13">
        <f t="shared" si="229"/>
        <v>18</v>
      </c>
      <c r="G271" s="14">
        <v>232.52</v>
      </c>
      <c r="H271" s="8" t="s">
        <v>600</v>
      </c>
      <c r="I271" s="14">
        <f t="shared" si="230"/>
        <v>290.65000000000003</v>
      </c>
      <c r="J271" s="14">
        <f t="shared" si="231"/>
        <v>4185.3599999999997</v>
      </c>
      <c r="K271" s="173">
        <f t="shared" si="232"/>
        <v>5231.7</v>
      </c>
      <c r="M271" s="13">
        <v>18</v>
      </c>
    </row>
    <row r="272" spans="1:13" x14ac:dyDescent="0.25">
      <c r="A272" s="67" t="s">
        <v>979</v>
      </c>
      <c r="B272" s="8" t="s">
        <v>354</v>
      </c>
      <c r="C272" s="18" t="s">
        <v>602</v>
      </c>
      <c r="D272" s="25" t="s">
        <v>1509</v>
      </c>
      <c r="E272" s="18" t="s">
        <v>35</v>
      </c>
      <c r="F272" s="13">
        <f t="shared" si="225"/>
        <v>12</v>
      </c>
      <c r="G272" s="14">
        <v>290.06</v>
      </c>
      <c r="H272" s="8" t="s">
        <v>600</v>
      </c>
      <c r="I272" s="14">
        <f t="shared" si="226"/>
        <v>362.57499999999999</v>
      </c>
      <c r="J272" s="14">
        <f t="shared" si="227"/>
        <v>3480.72</v>
      </c>
      <c r="K272" s="173">
        <f t="shared" si="228"/>
        <v>4350.8999999999996</v>
      </c>
      <c r="M272" s="13">
        <v>12</v>
      </c>
    </row>
    <row r="273" spans="1:13" x14ac:dyDescent="0.25">
      <c r="A273" s="67" t="s">
        <v>980</v>
      </c>
      <c r="B273" s="8" t="s">
        <v>355</v>
      </c>
      <c r="C273" s="18" t="s">
        <v>602</v>
      </c>
      <c r="D273" s="25" t="s">
        <v>1510</v>
      </c>
      <c r="E273" s="18" t="s">
        <v>35</v>
      </c>
      <c r="F273" s="13">
        <f t="shared" ref="F273" si="233">TRUNC(M273,2)</f>
        <v>54</v>
      </c>
      <c r="G273" s="14">
        <v>399.47</v>
      </c>
      <c r="H273" s="8" t="s">
        <v>600</v>
      </c>
      <c r="I273" s="14">
        <f t="shared" ref="I273" si="234">IF(H273=$I$2,G273*(1+BDI_01),(G273*(1+BDI_02)))</f>
        <v>499.33750000000003</v>
      </c>
      <c r="J273" s="14">
        <f t="shared" ref="J273" si="235">TRUNC(G273*F273,2)</f>
        <v>21571.38</v>
      </c>
      <c r="K273" s="173">
        <f t="shared" ref="K273" si="236">TRUNC(I273*F273,2)</f>
        <v>26964.22</v>
      </c>
      <c r="M273" s="13">
        <v>54</v>
      </c>
    </row>
    <row r="274" spans="1:13" ht="30" x14ac:dyDescent="0.25">
      <c r="A274" s="67" t="s">
        <v>981</v>
      </c>
      <c r="B274" s="8" t="s">
        <v>291</v>
      </c>
      <c r="C274" s="18" t="s">
        <v>602</v>
      </c>
      <c r="D274" s="25" t="s">
        <v>1511</v>
      </c>
      <c r="E274" s="18" t="s">
        <v>32</v>
      </c>
      <c r="F274" s="13">
        <f t="shared" ref="F274:F277" si="237">TRUNC(M274,2)</f>
        <v>495.32</v>
      </c>
      <c r="G274" s="14">
        <v>80.150000000000006</v>
      </c>
      <c r="H274" s="8" t="s">
        <v>600</v>
      </c>
      <c r="I274" s="14">
        <f t="shared" si="217"/>
        <v>100.1875</v>
      </c>
      <c r="J274" s="14">
        <f t="shared" ref="J274:J277" si="238">TRUNC(G274*F274,2)</f>
        <v>39699.89</v>
      </c>
      <c r="K274" s="173">
        <f t="shared" ref="K274:K277" si="239">TRUNC(I274*F274,2)</f>
        <v>49624.87</v>
      </c>
      <c r="M274" s="13">
        <v>495.32399999999996</v>
      </c>
    </row>
    <row r="275" spans="1:13" ht="30" x14ac:dyDescent="0.25">
      <c r="A275" s="67" t="s">
        <v>982</v>
      </c>
      <c r="B275" s="8" t="s">
        <v>292</v>
      </c>
      <c r="C275" s="18" t="s">
        <v>602</v>
      </c>
      <c r="D275" s="25" t="s">
        <v>1512</v>
      </c>
      <c r="E275" s="18" t="s">
        <v>32</v>
      </c>
      <c r="F275" s="13">
        <f t="shared" si="237"/>
        <v>434.6</v>
      </c>
      <c r="G275" s="14">
        <v>97.64</v>
      </c>
      <c r="H275" s="8" t="s">
        <v>600</v>
      </c>
      <c r="I275" s="14">
        <f t="shared" si="217"/>
        <v>122.05</v>
      </c>
      <c r="J275" s="14">
        <f t="shared" si="238"/>
        <v>42434.34</v>
      </c>
      <c r="K275" s="173">
        <f t="shared" si="239"/>
        <v>53042.93</v>
      </c>
      <c r="M275" s="13">
        <v>434.60399999999998</v>
      </c>
    </row>
    <row r="276" spans="1:13" ht="30" x14ac:dyDescent="0.25">
      <c r="A276" s="67" t="s">
        <v>983</v>
      </c>
      <c r="B276" s="8" t="s">
        <v>293</v>
      </c>
      <c r="C276" s="18" t="s">
        <v>602</v>
      </c>
      <c r="D276" s="25" t="s">
        <v>1513</v>
      </c>
      <c r="E276" s="18" t="s">
        <v>32</v>
      </c>
      <c r="F276" s="13">
        <f t="shared" si="237"/>
        <v>9.33</v>
      </c>
      <c r="G276" s="14">
        <v>113.38</v>
      </c>
      <c r="H276" s="8" t="s">
        <v>600</v>
      </c>
      <c r="I276" s="14">
        <f t="shared" si="217"/>
        <v>141.72499999999999</v>
      </c>
      <c r="J276" s="14">
        <f t="shared" si="238"/>
        <v>1057.83</v>
      </c>
      <c r="K276" s="173">
        <f t="shared" si="239"/>
        <v>1322.29</v>
      </c>
      <c r="M276" s="13">
        <v>9.3360000000000003</v>
      </c>
    </row>
    <row r="277" spans="1:13" ht="30" x14ac:dyDescent="0.25">
      <c r="A277" s="67" t="s">
        <v>984</v>
      </c>
      <c r="B277" s="8" t="s">
        <v>294</v>
      </c>
      <c r="C277" s="18" t="s">
        <v>602</v>
      </c>
      <c r="D277" s="25" t="s">
        <v>1514</v>
      </c>
      <c r="E277" s="18" t="s">
        <v>32</v>
      </c>
      <c r="F277" s="13">
        <f t="shared" si="237"/>
        <v>729.04</v>
      </c>
      <c r="G277" s="14">
        <v>130.69</v>
      </c>
      <c r="H277" s="8" t="s">
        <v>600</v>
      </c>
      <c r="I277" s="14">
        <f t="shared" si="217"/>
        <v>163.36250000000001</v>
      </c>
      <c r="J277" s="14">
        <f t="shared" si="238"/>
        <v>95278.23</v>
      </c>
      <c r="K277" s="173">
        <f t="shared" si="239"/>
        <v>119097.79</v>
      </c>
      <c r="M277" s="13">
        <v>729.04799999999989</v>
      </c>
    </row>
    <row r="278" spans="1:13" ht="30" x14ac:dyDescent="0.25">
      <c r="A278" s="67" t="s">
        <v>985</v>
      </c>
      <c r="B278" s="8" t="s">
        <v>295</v>
      </c>
      <c r="C278" s="18" t="s">
        <v>602</v>
      </c>
      <c r="D278" s="25" t="s">
        <v>1515</v>
      </c>
      <c r="E278" s="18" t="s">
        <v>32</v>
      </c>
      <c r="F278" s="13">
        <f t="shared" si="204"/>
        <v>319.54000000000002</v>
      </c>
      <c r="G278" s="14">
        <v>223.84</v>
      </c>
      <c r="H278" s="8" t="s">
        <v>600</v>
      </c>
      <c r="I278" s="14">
        <f t="shared" si="217"/>
        <v>279.8</v>
      </c>
      <c r="J278" s="14">
        <f t="shared" si="206"/>
        <v>71525.83</v>
      </c>
      <c r="K278" s="173">
        <f t="shared" si="207"/>
        <v>89407.29</v>
      </c>
      <c r="M278" s="13">
        <v>319.548</v>
      </c>
    </row>
    <row r="279" spans="1:13" ht="30" x14ac:dyDescent="0.25">
      <c r="A279" s="67" t="s">
        <v>986</v>
      </c>
      <c r="B279" s="8" t="s">
        <v>296</v>
      </c>
      <c r="C279" s="18" t="s">
        <v>602</v>
      </c>
      <c r="D279" s="25" t="s">
        <v>1516</v>
      </c>
      <c r="E279" s="18" t="s">
        <v>32</v>
      </c>
      <c r="F279" s="13">
        <f t="shared" si="204"/>
        <v>495.32</v>
      </c>
      <c r="G279" s="14">
        <v>29.15</v>
      </c>
      <c r="H279" s="8" t="s">
        <v>600</v>
      </c>
      <c r="I279" s="14">
        <f t="shared" si="217"/>
        <v>36.4375</v>
      </c>
      <c r="J279" s="14">
        <f t="shared" si="206"/>
        <v>14438.57</v>
      </c>
      <c r="K279" s="173">
        <f t="shared" si="207"/>
        <v>18048.22</v>
      </c>
      <c r="M279" s="13">
        <v>495.32399999999996</v>
      </c>
    </row>
    <row r="280" spans="1:13" ht="30" x14ac:dyDescent="0.25">
      <c r="A280" s="67" t="s">
        <v>987</v>
      </c>
      <c r="B280" s="8" t="s">
        <v>297</v>
      </c>
      <c r="C280" s="18" t="s">
        <v>602</v>
      </c>
      <c r="D280" s="25" t="s">
        <v>1517</v>
      </c>
      <c r="E280" s="18" t="s">
        <v>32</v>
      </c>
      <c r="F280" s="13">
        <f t="shared" si="204"/>
        <v>434.6</v>
      </c>
      <c r="G280" s="14">
        <v>50.08</v>
      </c>
      <c r="H280" s="8" t="s">
        <v>600</v>
      </c>
      <c r="I280" s="14">
        <f t="shared" si="217"/>
        <v>62.599999999999994</v>
      </c>
      <c r="J280" s="14">
        <f t="shared" si="206"/>
        <v>21764.76</v>
      </c>
      <c r="K280" s="173">
        <f t="shared" si="207"/>
        <v>27205.96</v>
      </c>
      <c r="M280" s="13">
        <v>434.60399999999998</v>
      </c>
    </row>
    <row r="281" spans="1:13" ht="30" x14ac:dyDescent="0.25">
      <c r="A281" s="67" t="s">
        <v>988</v>
      </c>
      <c r="B281" s="8" t="s">
        <v>298</v>
      </c>
      <c r="C281" s="18" t="s">
        <v>602</v>
      </c>
      <c r="D281" s="25" t="s">
        <v>1518</v>
      </c>
      <c r="E281" s="18" t="s">
        <v>32</v>
      </c>
      <c r="F281" s="13">
        <f t="shared" ref="F281:F282" si="240">TRUNC(M281,2)</f>
        <v>9.33</v>
      </c>
      <c r="G281" s="14">
        <v>68.680000000000007</v>
      </c>
      <c r="H281" s="8" t="s">
        <v>600</v>
      </c>
      <c r="I281" s="14">
        <f t="shared" si="217"/>
        <v>85.850000000000009</v>
      </c>
      <c r="J281" s="14">
        <f t="shared" ref="J281:J282" si="241">TRUNC(G281*F281,2)</f>
        <v>640.78</v>
      </c>
      <c r="K281" s="173">
        <f t="shared" ref="K281:K282" si="242">TRUNC(I281*F281,2)</f>
        <v>800.98</v>
      </c>
      <c r="M281" s="13">
        <v>9.3360000000000003</v>
      </c>
    </row>
    <row r="282" spans="1:13" ht="30" x14ac:dyDescent="0.25">
      <c r="A282" s="67" t="s">
        <v>989</v>
      </c>
      <c r="B282" s="8" t="s">
        <v>299</v>
      </c>
      <c r="C282" s="18" t="s">
        <v>602</v>
      </c>
      <c r="D282" s="25" t="s">
        <v>1519</v>
      </c>
      <c r="E282" s="18" t="s">
        <v>32</v>
      </c>
      <c r="F282" s="13">
        <f t="shared" si="240"/>
        <v>729.04</v>
      </c>
      <c r="G282" s="14">
        <v>85.22</v>
      </c>
      <c r="H282" s="8" t="s">
        <v>600</v>
      </c>
      <c r="I282" s="14">
        <f t="shared" si="217"/>
        <v>106.52500000000001</v>
      </c>
      <c r="J282" s="14">
        <f t="shared" si="241"/>
        <v>62128.78</v>
      </c>
      <c r="K282" s="173">
        <f t="shared" si="242"/>
        <v>77660.98</v>
      </c>
      <c r="M282" s="13">
        <v>729.04799999999989</v>
      </c>
    </row>
    <row r="283" spans="1:13" ht="30" x14ac:dyDescent="0.25">
      <c r="A283" s="67" t="s">
        <v>990</v>
      </c>
      <c r="B283" s="8" t="s">
        <v>300</v>
      </c>
      <c r="C283" s="18" t="s">
        <v>602</v>
      </c>
      <c r="D283" s="25" t="s">
        <v>1520</v>
      </c>
      <c r="E283" s="18" t="s">
        <v>32</v>
      </c>
      <c r="F283" s="13">
        <f t="shared" si="204"/>
        <v>319.54000000000002</v>
      </c>
      <c r="G283" s="14">
        <v>121.79</v>
      </c>
      <c r="H283" s="8" t="s">
        <v>600</v>
      </c>
      <c r="I283" s="14">
        <f t="shared" si="217"/>
        <v>152.23750000000001</v>
      </c>
      <c r="J283" s="14">
        <f t="shared" si="206"/>
        <v>38916.769999999997</v>
      </c>
      <c r="K283" s="173">
        <f t="shared" si="207"/>
        <v>48645.97</v>
      </c>
      <c r="M283" s="13">
        <v>319.548</v>
      </c>
    </row>
    <row r="284" spans="1:13" ht="30" x14ac:dyDescent="0.25">
      <c r="A284" s="67" t="s">
        <v>991</v>
      </c>
      <c r="B284" s="8" t="s">
        <v>288</v>
      </c>
      <c r="C284" s="18" t="s">
        <v>602</v>
      </c>
      <c r="D284" s="25" t="s">
        <v>1521</v>
      </c>
      <c r="E284" s="18" t="s">
        <v>32</v>
      </c>
      <c r="F284" s="13">
        <f t="shared" si="204"/>
        <v>1324.8</v>
      </c>
      <c r="G284" s="14">
        <v>46.22</v>
      </c>
      <c r="H284" s="8" t="s">
        <v>600</v>
      </c>
      <c r="I284" s="14">
        <f t="shared" ref="I284" si="243">IF(H284=$I$2,G284*(1+BDI_01),(G284*(1+BDI_02)))</f>
        <v>57.774999999999999</v>
      </c>
      <c r="J284" s="14">
        <f t="shared" si="206"/>
        <v>61232.25</v>
      </c>
      <c r="K284" s="173">
        <f t="shared" si="207"/>
        <v>76540.320000000007</v>
      </c>
      <c r="M284" s="13">
        <v>1324.8</v>
      </c>
    </row>
    <row r="285" spans="1:13" ht="30" x14ac:dyDescent="0.25">
      <c r="A285" s="67" t="s">
        <v>992</v>
      </c>
      <c r="B285" s="8" t="s">
        <v>301</v>
      </c>
      <c r="C285" s="18" t="s">
        <v>602</v>
      </c>
      <c r="D285" s="25" t="s">
        <v>1522</v>
      </c>
      <c r="E285" s="18" t="s">
        <v>15</v>
      </c>
      <c r="F285" s="13">
        <f t="shared" ref="F285" si="244">TRUNC(M285,2)</f>
        <v>330</v>
      </c>
      <c r="G285" s="14">
        <v>21.18</v>
      </c>
      <c r="H285" s="8" t="s">
        <v>600</v>
      </c>
      <c r="I285" s="14">
        <f t="shared" si="217"/>
        <v>26.475000000000001</v>
      </c>
      <c r="J285" s="14">
        <f t="shared" ref="J285" si="245">TRUNC(G285*F285,2)</f>
        <v>6989.4</v>
      </c>
      <c r="K285" s="173">
        <f t="shared" ref="K285" si="246">TRUNC(I285*F285,2)</f>
        <v>8736.75</v>
      </c>
      <c r="M285" s="13">
        <v>330</v>
      </c>
    </row>
    <row r="286" spans="1:13" ht="30" x14ac:dyDescent="0.25">
      <c r="A286" s="67" t="s">
        <v>993</v>
      </c>
      <c r="B286" s="8" t="s">
        <v>302</v>
      </c>
      <c r="C286" s="18" t="s">
        <v>602</v>
      </c>
      <c r="D286" s="25" t="s">
        <v>1523</v>
      </c>
      <c r="E286" s="18" t="s">
        <v>15</v>
      </c>
      <c r="F286" s="13">
        <f t="shared" si="204"/>
        <v>213</v>
      </c>
      <c r="G286" s="14">
        <v>24.71</v>
      </c>
      <c r="H286" s="8" t="s">
        <v>600</v>
      </c>
      <c r="I286" s="14">
        <f t="shared" si="217"/>
        <v>30.887500000000003</v>
      </c>
      <c r="J286" s="14">
        <f t="shared" si="206"/>
        <v>5263.23</v>
      </c>
      <c r="K286" s="173">
        <f t="shared" si="207"/>
        <v>6579.03</v>
      </c>
      <c r="M286" s="13">
        <v>213</v>
      </c>
    </row>
    <row r="287" spans="1:13" x14ac:dyDescent="0.25">
      <c r="A287" s="67" t="s">
        <v>994</v>
      </c>
      <c r="B287" s="8" t="s">
        <v>248</v>
      </c>
      <c r="C287" s="18" t="s">
        <v>602</v>
      </c>
      <c r="D287" s="25" t="s">
        <v>1524</v>
      </c>
      <c r="E287" s="18" t="s">
        <v>247</v>
      </c>
      <c r="F287" s="13">
        <f>TRUNC(M287,2)</f>
        <v>2</v>
      </c>
      <c r="G287" s="14">
        <v>40.630000000000003</v>
      </c>
      <c r="H287" s="8" t="s">
        <v>600</v>
      </c>
      <c r="I287" s="14">
        <f>IF(H287=$I$2,G287*(1+BDI_01),(G287*(1+BDI_02)))</f>
        <v>50.787500000000001</v>
      </c>
      <c r="J287" s="14">
        <f>TRUNC(G287*F287,2)</f>
        <v>81.260000000000005</v>
      </c>
      <c r="K287" s="68">
        <f>TRUNC(I287*F287,2)</f>
        <v>101.57</v>
      </c>
      <c r="M287" s="13">
        <v>2</v>
      </c>
    </row>
    <row r="288" spans="1:13" x14ac:dyDescent="0.25">
      <c r="A288" s="67" t="s">
        <v>995</v>
      </c>
      <c r="B288" s="8" t="s">
        <v>249</v>
      </c>
      <c r="C288" s="18" t="s">
        <v>602</v>
      </c>
      <c r="D288" s="25" t="s">
        <v>1525</v>
      </c>
      <c r="E288" s="18" t="s">
        <v>15</v>
      </c>
      <c r="F288" s="13">
        <f t="shared" ref="F288" si="247">TRUNC(M288,2)</f>
        <v>1</v>
      </c>
      <c r="G288" s="14">
        <v>98.13</v>
      </c>
      <c r="H288" s="8" t="s">
        <v>600</v>
      </c>
      <c r="I288" s="14">
        <f t="shared" ref="I288" si="248">IF(H288=$I$2,G288*(1+BDI_01),(G288*(1+BDI_02)))</f>
        <v>122.66249999999999</v>
      </c>
      <c r="J288" s="14">
        <f t="shared" ref="J288" si="249">TRUNC(G288*F288,2)</f>
        <v>98.13</v>
      </c>
      <c r="K288" s="68">
        <f t="shared" ref="K288" si="250">TRUNC(I288*F288,2)</f>
        <v>122.66</v>
      </c>
      <c r="M288" s="13">
        <v>1</v>
      </c>
    </row>
    <row r="289" spans="1:13" ht="30" x14ac:dyDescent="0.25">
      <c r="A289" s="67" t="s">
        <v>996</v>
      </c>
      <c r="B289" s="8" t="s">
        <v>253</v>
      </c>
      <c r="C289" s="18" t="s">
        <v>602</v>
      </c>
      <c r="D289" s="25" t="s">
        <v>1526</v>
      </c>
      <c r="E289" s="18" t="s">
        <v>15</v>
      </c>
      <c r="F289" s="13">
        <f t="shared" si="204"/>
        <v>25</v>
      </c>
      <c r="G289" s="14">
        <v>853.72</v>
      </c>
      <c r="H289" s="8" t="s">
        <v>600</v>
      </c>
      <c r="I289" s="14">
        <f t="shared" si="217"/>
        <v>1067.1500000000001</v>
      </c>
      <c r="J289" s="14">
        <f t="shared" si="206"/>
        <v>21343</v>
      </c>
      <c r="K289" s="68">
        <f t="shared" si="207"/>
        <v>26678.75</v>
      </c>
      <c r="M289" s="13">
        <v>25</v>
      </c>
    </row>
    <row r="290" spans="1:13" ht="30" x14ac:dyDescent="0.25">
      <c r="A290" s="67" t="s">
        <v>997</v>
      </c>
      <c r="B290" s="8" t="s">
        <v>254</v>
      </c>
      <c r="C290" s="18" t="s">
        <v>602</v>
      </c>
      <c r="D290" s="25" t="s">
        <v>1527</v>
      </c>
      <c r="E290" s="18" t="s">
        <v>15</v>
      </c>
      <c r="F290" s="13">
        <f t="shared" ref="F290" si="251">TRUNC(M290,2)</f>
        <v>2</v>
      </c>
      <c r="G290" s="14">
        <v>1140.43</v>
      </c>
      <c r="H290" s="8" t="s">
        <v>600</v>
      </c>
      <c r="I290" s="14">
        <f t="shared" ref="I290" si="252">IF(H290=$I$2,G290*(1+BDI_01),(G290*(1+BDI_02)))</f>
        <v>1425.5375000000001</v>
      </c>
      <c r="J290" s="14">
        <f t="shared" ref="J290" si="253">TRUNC(G290*F290,2)</f>
        <v>2280.86</v>
      </c>
      <c r="K290" s="68">
        <f t="shared" ref="K290" si="254">TRUNC(I290*F290,2)</f>
        <v>2851.07</v>
      </c>
      <c r="M290" s="13">
        <v>2</v>
      </c>
    </row>
    <row r="291" spans="1:13" ht="30" x14ac:dyDescent="0.25">
      <c r="A291" s="67" t="s">
        <v>998</v>
      </c>
      <c r="B291" s="8" t="s">
        <v>255</v>
      </c>
      <c r="C291" s="18" t="s">
        <v>602</v>
      </c>
      <c r="D291" s="25" t="s">
        <v>1528</v>
      </c>
      <c r="E291" s="18" t="s">
        <v>15</v>
      </c>
      <c r="F291" s="13">
        <f t="shared" si="204"/>
        <v>3</v>
      </c>
      <c r="G291" s="14">
        <v>1587.94</v>
      </c>
      <c r="H291" s="8" t="s">
        <v>600</v>
      </c>
      <c r="I291" s="14">
        <f t="shared" si="217"/>
        <v>1984.9250000000002</v>
      </c>
      <c r="J291" s="14">
        <f t="shared" si="206"/>
        <v>4763.82</v>
      </c>
      <c r="K291" s="68">
        <f t="shared" si="207"/>
        <v>5954.77</v>
      </c>
      <c r="M291" s="13">
        <v>3</v>
      </c>
    </row>
    <row r="292" spans="1:13" x14ac:dyDescent="0.25">
      <c r="A292" s="67" t="s">
        <v>999</v>
      </c>
      <c r="B292" s="8" t="s">
        <v>606</v>
      </c>
      <c r="C292" s="8" t="s">
        <v>606</v>
      </c>
      <c r="D292" s="25" t="s">
        <v>1814</v>
      </c>
      <c r="E292" s="18" t="s">
        <v>15</v>
      </c>
      <c r="F292" s="13">
        <f t="shared" si="204"/>
        <v>3</v>
      </c>
      <c r="G292" s="14">
        <v>65500</v>
      </c>
      <c r="H292" s="8" t="s">
        <v>600</v>
      </c>
      <c r="I292" s="14">
        <f t="shared" si="217"/>
        <v>81875</v>
      </c>
      <c r="J292" s="14">
        <f t="shared" si="206"/>
        <v>196500</v>
      </c>
      <c r="K292" s="68">
        <f>TRUNC(I292*F292,2)</f>
        <v>245625</v>
      </c>
      <c r="M292" s="13">
        <v>3</v>
      </c>
    </row>
    <row r="293" spans="1:13" ht="30" x14ac:dyDescent="0.25">
      <c r="A293" s="67" t="s">
        <v>1000</v>
      </c>
      <c r="B293" s="8" t="s">
        <v>231</v>
      </c>
      <c r="C293" s="18" t="s">
        <v>602</v>
      </c>
      <c r="D293" s="25" t="s">
        <v>1529</v>
      </c>
      <c r="E293" s="18" t="s">
        <v>35</v>
      </c>
      <c r="F293" s="13">
        <f t="shared" ref="F293" si="255">TRUNC(M293,2)</f>
        <v>1</v>
      </c>
      <c r="G293" s="14">
        <v>161159.18</v>
      </c>
      <c r="H293" s="8" t="s">
        <v>600</v>
      </c>
      <c r="I293" s="14">
        <f t="shared" ref="I293" si="256">IF(H293=$I$2,G293*(1+BDI_01),(G293*(1+BDI_02)))</f>
        <v>201448.97499999998</v>
      </c>
      <c r="J293" s="14">
        <f t="shared" ref="J293" si="257">TRUNC(G293*F293,2)</f>
        <v>161159.18</v>
      </c>
      <c r="K293" s="68">
        <f t="shared" ref="K293" si="258">TRUNC(I293*F293,2)</f>
        <v>201448.97</v>
      </c>
      <c r="M293" s="13">
        <v>1</v>
      </c>
    </row>
    <row r="294" spans="1:13" ht="30" x14ac:dyDescent="0.25">
      <c r="A294" s="67" t="s">
        <v>1001</v>
      </c>
      <c r="B294" s="8" t="s">
        <v>256</v>
      </c>
      <c r="C294" s="18" t="s">
        <v>602</v>
      </c>
      <c r="D294" s="25" t="s">
        <v>1530</v>
      </c>
      <c r="E294" s="18" t="s">
        <v>29</v>
      </c>
      <c r="F294" s="13">
        <f t="shared" si="204"/>
        <v>10</v>
      </c>
      <c r="G294" s="14">
        <v>3094.48</v>
      </c>
      <c r="H294" s="8" t="s">
        <v>600</v>
      </c>
      <c r="I294" s="14">
        <f t="shared" si="217"/>
        <v>3868.1</v>
      </c>
      <c r="J294" s="14">
        <f t="shared" si="206"/>
        <v>30944.799999999999</v>
      </c>
      <c r="K294" s="68">
        <f t="shared" si="207"/>
        <v>38681</v>
      </c>
      <c r="M294" s="13">
        <v>10</v>
      </c>
    </row>
    <row r="295" spans="1:13" x14ac:dyDescent="0.25">
      <c r="A295" s="67" t="s">
        <v>1002</v>
      </c>
      <c r="B295" s="8" t="s">
        <v>257</v>
      </c>
      <c r="C295" s="18" t="s">
        <v>602</v>
      </c>
      <c r="D295" s="25" t="s">
        <v>1531</v>
      </c>
      <c r="E295" s="18" t="s">
        <v>57</v>
      </c>
      <c r="F295" s="13">
        <f>TRUNC(M295,2)</f>
        <v>462</v>
      </c>
      <c r="G295" s="14">
        <v>125.94</v>
      </c>
      <c r="H295" s="8" t="s">
        <v>600</v>
      </c>
      <c r="I295" s="14">
        <f t="shared" si="217"/>
        <v>157.42500000000001</v>
      </c>
      <c r="J295" s="14">
        <f t="shared" si="206"/>
        <v>58184.28</v>
      </c>
      <c r="K295" s="68">
        <f t="shared" si="207"/>
        <v>72730.350000000006</v>
      </c>
      <c r="M295" s="13">
        <v>462</v>
      </c>
    </row>
    <row r="296" spans="1:13" x14ac:dyDescent="0.25">
      <c r="A296" s="67" t="s">
        <v>1003</v>
      </c>
      <c r="B296" s="8" t="s">
        <v>258</v>
      </c>
      <c r="C296" s="18" t="s">
        <v>602</v>
      </c>
      <c r="D296" s="25" t="s">
        <v>1532</v>
      </c>
      <c r="E296" s="18" t="s">
        <v>15</v>
      </c>
      <c r="F296" s="13">
        <f t="shared" ref="F296" si="259">TRUNC(M296,2)</f>
        <v>2</v>
      </c>
      <c r="G296" s="14">
        <v>1463.81</v>
      </c>
      <c r="H296" s="8" t="s">
        <v>600</v>
      </c>
      <c r="I296" s="14">
        <f t="shared" si="217"/>
        <v>1829.7624999999998</v>
      </c>
      <c r="J296" s="14">
        <f t="shared" ref="J296" si="260">TRUNC(G296*F296,2)</f>
        <v>2927.62</v>
      </c>
      <c r="K296" s="68">
        <f t="shared" ref="K296" si="261">TRUNC(I296*F296,2)</f>
        <v>3659.52</v>
      </c>
      <c r="M296" s="13">
        <v>2</v>
      </c>
    </row>
    <row r="297" spans="1:13" x14ac:dyDescent="0.25">
      <c r="A297" s="67" t="s">
        <v>1004</v>
      </c>
      <c r="B297" s="8" t="s">
        <v>259</v>
      </c>
      <c r="C297" s="18" t="s">
        <v>602</v>
      </c>
      <c r="D297" s="25" t="s">
        <v>1533</v>
      </c>
      <c r="E297" s="18" t="s">
        <v>15</v>
      </c>
      <c r="F297" s="13">
        <f t="shared" si="204"/>
        <v>2</v>
      </c>
      <c r="G297" s="14">
        <v>209.57</v>
      </c>
      <c r="H297" s="8" t="s">
        <v>600</v>
      </c>
      <c r="I297" s="14">
        <f t="shared" ref="I297:I338" si="262">IF(H297=$I$2,G297*(1+BDI_01),(G297*(1+BDI_02)))</f>
        <v>261.96249999999998</v>
      </c>
      <c r="J297" s="14">
        <f t="shared" si="206"/>
        <v>419.14</v>
      </c>
      <c r="K297" s="68">
        <f t="shared" si="207"/>
        <v>523.91999999999996</v>
      </c>
      <c r="M297" s="13">
        <v>2</v>
      </c>
    </row>
    <row r="298" spans="1:13" ht="30" x14ac:dyDescent="0.25">
      <c r="A298" s="67" t="s">
        <v>1005</v>
      </c>
      <c r="B298" s="8" t="s">
        <v>261</v>
      </c>
      <c r="C298" s="18" t="s">
        <v>602</v>
      </c>
      <c r="D298" s="25" t="s">
        <v>1534</v>
      </c>
      <c r="E298" s="18" t="s">
        <v>15</v>
      </c>
      <c r="F298" s="13">
        <f t="shared" si="204"/>
        <v>1</v>
      </c>
      <c r="G298" s="14">
        <v>82587.009999999995</v>
      </c>
      <c r="H298" s="8" t="s">
        <v>600</v>
      </c>
      <c r="I298" s="14">
        <f t="shared" si="262"/>
        <v>103233.7625</v>
      </c>
      <c r="J298" s="14">
        <f t="shared" si="206"/>
        <v>82587.009999999995</v>
      </c>
      <c r="K298" s="68">
        <f t="shared" si="207"/>
        <v>103233.76</v>
      </c>
      <c r="M298" s="13">
        <v>1</v>
      </c>
    </row>
    <row r="299" spans="1:13" ht="30" x14ac:dyDescent="0.25">
      <c r="A299" s="67" t="s">
        <v>1006</v>
      </c>
      <c r="B299" s="8" t="s">
        <v>262</v>
      </c>
      <c r="C299" s="18" t="s">
        <v>602</v>
      </c>
      <c r="D299" s="25" t="s">
        <v>1535</v>
      </c>
      <c r="E299" s="18" t="s">
        <v>15</v>
      </c>
      <c r="F299" s="13">
        <f t="shared" si="204"/>
        <v>462</v>
      </c>
      <c r="G299" s="14">
        <v>35.340000000000003</v>
      </c>
      <c r="H299" s="8" t="s">
        <v>600</v>
      </c>
      <c r="I299" s="14">
        <f t="shared" si="262"/>
        <v>44.175000000000004</v>
      </c>
      <c r="J299" s="14">
        <f t="shared" si="206"/>
        <v>16327.08</v>
      </c>
      <c r="K299" s="68">
        <f t="shared" si="207"/>
        <v>20408.849999999999</v>
      </c>
      <c r="M299" s="13">
        <v>462</v>
      </c>
    </row>
    <row r="300" spans="1:13" ht="30" x14ac:dyDescent="0.25">
      <c r="A300" s="67" t="s">
        <v>1007</v>
      </c>
      <c r="B300" s="8" t="s">
        <v>263</v>
      </c>
      <c r="C300" s="18" t="s">
        <v>602</v>
      </c>
      <c r="D300" s="25" t="s">
        <v>1536</v>
      </c>
      <c r="E300" s="18" t="s">
        <v>15</v>
      </c>
      <c r="F300" s="13">
        <f t="shared" si="204"/>
        <v>384</v>
      </c>
      <c r="G300" s="14">
        <v>58.98</v>
      </c>
      <c r="H300" s="8" t="s">
        <v>600</v>
      </c>
      <c r="I300" s="14">
        <f t="shared" si="262"/>
        <v>73.724999999999994</v>
      </c>
      <c r="J300" s="14">
        <f t="shared" si="206"/>
        <v>22648.32</v>
      </c>
      <c r="K300" s="68">
        <f t="shared" si="207"/>
        <v>28310.400000000001</v>
      </c>
      <c r="M300" s="13">
        <v>384</v>
      </c>
    </row>
    <row r="301" spans="1:13" ht="30" x14ac:dyDescent="0.25">
      <c r="A301" s="67" t="s">
        <v>1008</v>
      </c>
      <c r="B301" s="8" t="s">
        <v>264</v>
      </c>
      <c r="C301" s="18" t="s">
        <v>602</v>
      </c>
      <c r="D301" s="25" t="s">
        <v>1537</v>
      </c>
      <c r="E301" s="18" t="s">
        <v>15</v>
      </c>
      <c r="F301" s="13">
        <f t="shared" si="204"/>
        <v>520</v>
      </c>
      <c r="G301" s="14">
        <v>172.1</v>
      </c>
      <c r="H301" s="8" t="s">
        <v>600</v>
      </c>
      <c r="I301" s="14">
        <f t="shared" si="262"/>
        <v>215.125</v>
      </c>
      <c r="J301" s="14">
        <f t="shared" si="206"/>
        <v>89492</v>
      </c>
      <c r="K301" s="68">
        <f t="shared" si="207"/>
        <v>111865</v>
      </c>
      <c r="M301" s="13">
        <v>520</v>
      </c>
    </row>
    <row r="302" spans="1:13" ht="30" x14ac:dyDescent="0.25">
      <c r="A302" s="67" t="s">
        <v>1009</v>
      </c>
      <c r="B302" s="8" t="s">
        <v>265</v>
      </c>
      <c r="C302" s="18" t="s">
        <v>602</v>
      </c>
      <c r="D302" s="25" t="s">
        <v>1538</v>
      </c>
      <c r="E302" s="18" t="s">
        <v>15</v>
      </c>
      <c r="F302" s="13">
        <f t="shared" ref="F302:F341" si="263">TRUNC(M302,2)</f>
        <v>7</v>
      </c>
      <c r="G302" s="14">
        <v>213.23</v>
      </c>
      <c r="H302" s="8" t="s">
        <v>600</v>
      </c>
      <c r="I302" s="14">
        <f t="shared" si="262"/>
        <v>266.53749999999997</v>
      </c>
      <c r="J302" s="14">
        <f t="shared" ref="J302:J341" si="264">TRUNC(G302*F302,2)</f>
        <v>1492.61</v>
      </c>
      <c r="K302" s="68">
        <f t="shared" ref="K302:K341" si="265">TRUNC(I302*F302,2)</f>
        <v>1865.76</v>
      </c>
      <c r="M302" s="13">
        <v>7</v>
      </c>
    </row>
    <row r="303" spans="1:13" ht="30" x14ac:dyDescent="0.25">
      <c r="A303" s="67" t="s">
        <v>1010</v>
      </c>
      <c r="B303" s="8" t="s">
        <v>266</v>
      </c>
      <c r="C303" s="18" t="s">
        <v>602</v>
      </c>
      <c r="D303" s="25" t="s">
        <v>1539</v>
      </c>
      <c r="E303" s="18" t="s">
        <v>15</v>
      </c>
      <c r="F303" s="13">
        <f t="shared" si="263"/>
        <v>36</v>
      </c>
      <c r="G303" s="14">
        <v>176.12</v>
      </c>
      <c r="H303" s="8" t="s">
        <v>600</v>
      </c>
      <c r="I303" s="14">
        <f t="shared" si="262"/>
        <v>220.15</v>
      </c>
      <c r="J303" s="14">
        <f t="shared" si="264"/>
        <v>6340.32</v>
      </c>
      <c r="K303" s="68">
        <f t="shared" si="265"/>
        <v>7925.4</v>
      </c>
      <c r="M303" s="13">
        <v>36</v>
      </c>
    </row>
    <row r="304" spans="1:13" ht="45" x14ac:dyDescent="0.25">
      <c r="A304" s="67" t="s">
        <v>1011</v>
      </c>
      <c r="B304" s="8" t="s">
        <v>267</v>
      </c>
      <c r="C304" s="18" t="s">
        <v>602</v>
      </c>
      <c r="D304" s="25" t="s">
        <v>1540</v>
      </c>
      <c r="E304" s="18" t="s">
        <v>15</v>
      </c>
      <c r="F304" s="13">
        <f t="shared" si="263"/>
        <v>2</v>
      </c>
      <c r="G304" s="14">
        <v>1962.68</v>
      </c>
      <c r="H304" s="8" t="s">
        <v>600</v>
      </c>
      <c r="I304" s="14">
        <f t="shared" si="262"/>
        <v>2453.35</v>
      </c>
      <c r="J304" s="14">
        <f t="shared" si="264"/>
        <v>3925.36</v>
      </c>
      <c r="K304" s="68">
        <f t="shared" si="265"/>
        <v>4906.7</v>
      </c>
      <c r="M304" s="13">
        <v>2</v>
      </c>
    </row>
    <row r="305" spans="1:13" ht="45" x14ac:dyDescent="0.25">
      <c r="A305" s="67" t="s">
        <v>1012</v>
      </c>
      <c r="B305" s="8" t="s">
        <v>268</v>
      </c>
      <c r="C305" s="18" t="s">
        <v>602</v>
      </c>
      <c r="D305" s="25" t="s">
        <v>1541</v>
      </c>
      <c r="E305" s="18" t="s">
        <v>15</v>
      </c>
      <c r="F305" s="13">
        <f t="shared" si="263"/>
        <v>2</v>
      </c>
      <c r="G305" s="14">
        <v>3703.34</v>
      </c>
      <c r="H305" s="8" t="s">
        <v>600</v>
      </c>
      <c r="I305" s="14">
        <f t="shared" si="262"/>
        <v>4629.1750000000002</v>
      </c>
      <c r="J305" s="14">
        <f t="shared" si="264"/>
        <v>7406.68</v>
      </c>
      <c r="K305" s="68">
        <f t="shared" si="265"/>
        <v>9258.35</v>
      </c>
      <c r="M305" s="13">
        <v>2</v>
      </c>
    </row>
    <row r="306" spans="1:13" ht="45" x14ac:dyDescent="0.25">
      <c r="A306" s="67" t="s">
        <v>1013</v>
      </c>
      <c r="B306" s="8" t="s">
        <v>269</v>
      </c>
      <c r="C306" s="18" t="s">
        <v>602</v>
      </c>
      <c r="D306" s="25" t="s">
        <v>1542</v>
      </c>
      <c r="E306" s="18" t="s">
        <v>15</v>
      </c>
      <c r="F306" s="13">
        <f t="shared" ref="F306" si="266">TRUNC(M306,2)</f>
        <v>1</v>
      </c>
      <c r="G306" s="14">
        <v>23004.13</v>
      </c>
      <c r="H306" s="8" t="s">
        <v>600</v>
      </c>
      <c r="I306" s="14">
        <f t="shared" ref="I306" si="267">IF(H306=$I$2,G306*(1+BDI_01),(G306*(1+BDI_02)))</f>
        <v>28755.162500000002</v>
      </c>
      <c r="J306" s="14">
        <f t="shared" ref="J306" si="268">TRUNC(G306*F306,2)</f>
        <v>23004.13</v>
      </c>
      <c r="K306" s="68">
        <f t="shared" ref="K306" si="269">TRUNC(I306*F306,2)</f>
        <v>28755.16</v>
      </c>
      <c r="M306" s="13">
        <v>1</v>
      </c>
    </row>
    <row r="307" spans="1:13" ht="30" x14ac:dyDescent="0.25">
      <c r="A307" s="67" t="s">
        <v>1014</v>
      </c>
      <c r="B307" s="8" t="s">
        <v>260</v>
      </c>
      <c r="C307" s="18" t="s">
        <v>602</v>
      </c>
      <c r="D307" s="25" t="s">
        <v>1543</v>
      </c>
      <c r="E307" s="18" t="s">
        <v>15</v>
      </c>
      <c r="F307" s="13">
        <f t="shared" si="263"/>
        <v>1</v>
      </c>
      <c r="G307" s="14">
        <v>28445.91</v>
      </c>
      <c r="H307" s="8" t="s">
        <v>600</v>
      </c>
      <c r="I307" s="14">
        <f t="shared" si="262"/>
        <v>35557.387499999997</v>
      </c>
      <c r="J307" s="14">
        <f t="shared" si="264"/>
        <v>28445.91</v>
      </c>
      <c r="K307" s="68">
        <f t="shared" si="265"/>
        <v>35557.379999999997</v>
      </c>
      <c r="M307" s="13">
        <v>1</v>
      </c>
    </row>
    <row r="308" spans="1:13" ht="30" x14ac:dyDescent="0.25">
      <c r="A308" s="67" t="s">
        <v>1015</v>
      </c>
      <c r="B308" s="8" t="s">
        <v>270</v>
      </c>
      <c r="C308" s="18" t="s">
        <v>602</v>
      </c>
      <c r="D308" s="25" t="s">
        <v>1544</v>
      </c>
      <c r="E308" s="18" t="s">
        <v>15</v>
      </c>
      <c r="F308" s="13">
        <f t="shared" si="263"/>
        <v>42</v>
      </c>
      <c r="G308" s="14">
        <v>54.94</v>
      </c>
      <c r="H308" s="8" t="s">
        <v>600</v>
      </c>
      <c r="I308" s="14">
        <f t="shared" si="262"/>
        <v>68.674999999999997</v>
      </c>
      <c r="J308" s="14">
        <f t="shared" si="264"/>
        <v>2307.48</v>
      </c>
      <c r="K308" s="68">
        <f t="shared" si="265"/>
        <v>2884.35</v>
      </c>
      <c r="M308" s="13">
        <v>42</v>
      </c>
    </row>
    <row r="309" spans="1:13" ht="45" x14ac:dyDescent="0.25">
      <c r="A309" s="67" t="s">
        <v>1016</v>
      </c>
      <c r="B309" s="8" t="s">
        <v>271</v>
      </c>
      <c r="C309" s="18" t="s">
        <v>602</v>
      </c>
      <c r="D309" s="25" t="s">
        <v>1545</v>
      </c>
      <c r="E309" s="18" t="s">
        <v>15</v>
      </c>
      <c r="F309" s="13">
        <f t="shared" si="263"/>
        <v>1</v>
      </c>
      <c r="G309" s="14">
        <v>30401.66</v>
      </c>
      <c r="H309" s="8" t="s">
        <v>600</v>
      </c>
      <c r="I309" s="14">
        <f t="shared" si="262"/>
        <v>38002.074999999997</v>
      </c>
      <c r="J309" s="14">
        <f t="shared" si="264"/>
        <v>30401.66</v>
      </c>
      <c r="K309" s="68">
        <f t="shared" si="265"/>
        <v>38002.07</v>
      </c>
      <c r="M309" s="13">
        <v>1</v>
      </c>
    </row>
    <row r="310" spans="1:13" ht="45" x14ac:dyDescent="0.25">
      <c r="A310" s="67" t="s">
        <v>1017</v>
      </c>
      <c r="B310" s="8" t="s">
        <v>272</v>
      </c>
      <c r="C310" s="18" t="s">
        <v>602</v>
      </c>
      <c r="D310" s="25" t="s">
        <v>1546</v>
      </c>
      <c r="E310" s="18" t="s">
        <v>15</v>
      </c>
      <c r="F310" s="13">
        <f t="shared" si="263"/>
        <v>1</v>
      </c>
      <c r="G310" s="14">
        <v>53583.79</v>
      </c>
      <c r="H310" s="8" t="s">
        <v>600</v>
      </c>
      <c r="I310" s="14">
        <f t="shared" si="262"/>
        <v>66979.737500000003</v>
      </c>
      <c r="J310" s="14">
        <f t="shared" si="264"/>
        <v>53583.79</v>
      </c>
      <c r="K310" s="68">
        <f t="shared" si="265"/>
        <v>66979.73</v>
      </c>
      <c r="M310" s="13">
        <v>1</v>
      </c>
    </row>
    <row r="311" spans="1:13" ht="45" x14ac:dyDescent="0.25">
      <c r="A311" s="67" t="s">
        <v>1018</v>
      </c>
      <c r="B311" s="8" t="s">
        <v>273</v>
      </c>
      <c r="C311" s="18" t="s">
        <v>602</v>
      </c>
      <c r="D311" s="25" t="s">
        <v>1547</v>
      </c>
      <c r="E311" s="18" t="s">
        <v>15</v>
      </c>
      <c r="F311" s="13">
        <f t="shared" si="263"/>
        <v>3</v>
      </c>
      <c r="G311" s="14">
        <v>2190.6</v>
      </c>
      <c r="H311" s="8" t="s">
        <v>600</v>
      </c>
      <c r="I311" s="14">
        <f t="shared" si="262"/>
        <v>2738.25</v>
      </c>
      <c r="J311" s="14">
        <f t="shared" si="264"/>
        <v>6571.8</v>
      </c>
      <c r="K311" s="68">
        <f t="shared" si="265"/>
        <v>8214.75</v>
      </c>
      <c r="M311" s="13">
        <v>3</v>
      </c>
    </row>
    <row r="312" spans="1:13" ht="30" x14ac:dyDescent="0.25">
      <c r="A312" s="67" t="s">
        <v>1019</v>
      </c>
      <c r="B312" s="8" t="s">
        <v>235</v>
      </c>
      <c r="C312" s="18" t="s">
        <v>602</v>
      </c>
      <c r="D312" s="25" t="s">
        <v>1548</v>
      </c>
      <c r="E312" s="18" t="s">
        <v>15</v>
      </c>
      <c r="F312" s="13">
        <f t="shared" si="263"/>
        <v>3</v>
      </c>
      <c r="G312" s="14">
        <v>57.8</v>
      </c>
      <c r="H312" s="8" t="s">
        <v>600</v>
      </c>
      <c r="I312" s="14">
        <f t="shared" si="262"/>
        <v>72.25</v>
      </c>
      <c r="J312" s="14">
        <f t="shared" si="264"/>
        <v>173.4</v>
      </c>
      <c r="K312" s="68">
        <f t="shared" si="265"/>
        <v>216.75</v>
      </c>
      <c r="M312" s="13">
        <v>3</v>
      </c>
    </row>
    <row r="313" spans="1:13" x14ac:dyDescent="0.25">
      <c r="A313" s="67" t="s">
        <v>1020</v>
      </c>
      <c r="B313" s="8" t="s">
        <v>236</v>
      </c>
      <c r="C313" s="18" t="s">
        <v>602</v>
      </c>
      <c r="D313" s="25" t="s">
        <v>1549</v>
      </c>
      <c r="E313" s="18" t="s">
        <v>15</v>
      </c>
      <c r="F313" s="13">
        <f t="shared" ref="F313" si="270">TRUNC(M313,2)</f>
        <v>3</v>
      </c>
      <c r="G313" s="14">
        <v>105.89</v>
      </c>
      <c r="H313" s="8" t="s">
        <v>600</v>
      </c>
      <c r="I313" s="14">
        <f t="shared" ref="I313" si="271">IF(H313=$I$2,G313*(1+BDI_01),(G313*(1+BDI_02)))</f>
        <v>132.36250000000001</v>
      </c>
      <c r="J313" s="14">
        <f t="shared" ref="J313" si="272">TRUNC(G313*F313,2)</f>
        <v>317.67</v>
      </c>
      <c r="K313" s="68">
        <f t="shared" ref="K313" si="273">TRUNC(I313*F313,2)</f>
        <v>397.08</v>
      </c>
      <c r="M313" s="13">
        <v>3</v>
      </c>
    </row>
    <row r="314" spans="1:13" x14ac:dyDescent="0.25">
      <c r="A314" s="67" t="s">
        <v>1021</v>
      </c>
      <c r="B314" s="8" t="s">
        <v>237</v>
      </c>
      <c r="C314" s="18" t="s">
        <v>602</v>
      </c>
      <c r="D314" s="25" t="s">
        <v>1550</v>
      </c>
      <c r="E314" s="18" t="s">
        <v>15</v>
      </c>
      <c r="F314" s="13">
        <f t="shared" si="263"/>
        <v>16</v>
      </c>
      <c r="G314" s="14">
        <v>216.03</v>
      </c>
      <c r="H314" s="8" t="s">
        <v>600</v>
      </c>
      <c r="I314" s="14">
        <f t="shared" si="262"/>
        <v>270.03750000000002</v>
      </c>
      <c r="J314" s="14">
        <f t="shared" si="264"/>
        <v>3456.48</v>
      </c>
      <c r="K314" s="68">
        <f t="shared" si="265"/>
        <v>4320.6000000000004</v>
      </c>
      <c r="M314" s="13">
        <v>16</v>
      </c>
    </row>
    <row r="315" spans="1:13" ht="30" x14ac:dyDescent="0.25">
      <c r="A315" s="67" t="s">
        <v>1022</v>
      </c>
      <c r="B315" s="8" t="s">
        <v>274</v>
      </c>
      <c r="C315" s="18" t="s">
        <v>602</v>
      </c>
      <c r="D315" s="25" t="s">
        <v>1551</v>
      </c>
      <c r="E315" s="18" t="s">
        <v>15</v>
      </c>
      <c r="F315" s="13">
        <f t="shared" si="263"/>
        <v>92</v>
      </c>
      <c r="G315" s="14">
        <v>189.02</v>
      </c>
      <c r="H315" s="8" t="s">
        <v>600</v>
      </c>
      <c r="I315" s="14">
        <f t="shared" si="262"/>
        <v>236.27500000000001</v>
      </c>
      <c r="J315" s="14">
        <f t="shared" si="264"/>
        <v>17389.84</v>
      </c>
      <c r="K315" s="68">
        <f t="shared" si="265"/>
        <v>21737.3</v>
      </c>
      <c r="M315" s="13">
        <v>92</v>
      </c>
    </row>
    <row r="316" spans="1:13" ht="30" x14ac:dyDescent="0.25">
      <c r="A316" s="67" t="s">
        <v>1023</v>
      </c>
      <c r="B316" s="8" t="s">
        <v>275</v>
      </c>
      <c r="C316" s="18" t="s">
        <v>602</v>
      </c>
      <c r="D316" s="25" t="s">
        <v>1552</v>
      </c>
      <c r="E316" s="18" t="s">
        <v>15</v>
      </c>
      <c r="F316" s="13">
        <f t="shared" si="263"/>
        <v>20</v>
      </c>
      <c r="G316" s="14">
        <v>281.13</v>
      </c>
      <c r="H316" s="8" t="s">
        <v>600</v>
      </c>
      <c r="I316" s="14">
        <f t="shared" si="262"/>
        <v>351.41250000000002</v>
      </c>
      <c r="J316" s="14">
        <f t="shared" si="264"/>
        <v>5622.6</v>
      </c>
      <c r="K316" s="68">
        <f t="shared" si="265"/>
        <v>7028.25</v>
      </c>
      <c r="M316" s="13">
        <v>20</v>
      </c>
    </row>
    <row r="317" spans="1:13" ht="30" x14ac:dyDescent="0.25">
      <c r="A317" s="67" t="s">
        <v>1024</v>
      </c>
      <c r="B317" s="8" t="s">
        <v>277</v>
      </c>
      <c r="C317" s="18" t="s">
        <v>602</v>
      </c>
      <c r="D317" s="25" t="s">
        <v>1553</v>
      </c>
      <c r="E317" s="18" t="s">
        <v>15</v>
      </c>
      <c r="F317" s="13">
        <f t="shared" si="263"/>
        <v>5</v>
      </c>
      <c r="G317" s="14">
        <v>8924.91</v>
      </c>
      <c r="H317" s="8" t="s">
        <v>600</v>
      </c>
      <c r="I317" s="14">
        <f t="shared" si="262"/>
        <v>11156.137500000001</v>
      </c>
      <c r="J317" s="14">
        <f t="shared" si="264"/>
        <v>44624.55</v>
      </c>
      <c r="K317" s="68">
        <f t="shared" si="265"/>
        <v>55780.68</v>
      </c>
      <c r="M317" s="13">
        <v>5</v>
      </c>
    </row>
    <row r="318" spans="1:13" ht="30" x14ac:dyDescent="0.25">
      <c r="A318" s="67" t="s">
        <v>1025</v>
      </c>
      <c r="B318" s="8" t="s">
        <v>278</v>
      </c>
      <c r="C318" s="18" t="s">
        <v>602</v>
      </c>
      <c r="D318" s="25" t="s">
        <v>1554</v>
      </c>
      <c r="E318" s="18" t="s">
        <v>15</v>
      </c>
      <c r="F318" s="13">
        <f t="shared" si="263"/>
        <v>56</v>
      </c>
      <c r="G318" s="14">
        <v>139.79</v>
      </c>
      <c r="H318" s="8" t="s">
        <v>600</v>
      </c>
      <c r="I318" s="14">
        <f t="shared" si="262"/>
        <v>174.73749999999998</v>
      </c>
      <c r="J318" s="14">
        <f t="shared" si="264"/>
        <v>7828.24</v>
      </c>
      <c r="K318" s="68">
        <f t="shared" si="265"/>
        <v>9785.2999999999993</v>
      </c>
      <c r="M318" s="13">
        <v>56</v>
      </c>
    </row>
    <row r="319" spans="1:13" ht="45" x14ac:dyDescent="0.25">
      <c r="A319" s="67" t="s">
        <v>1026</v>
      </c>
      <c r="B319" s="8" t="s">
        <v>279</v>
      </c>
      <c r="C319" s="18" t="s">
        <v>602</v>
      </c>
      <c r="D319" s="25" t="s">
        <v>1555</v>
      </c>
      <c r="E319" s="18" t="s">
        <v>15</v>
      </c>
      <c r="F319" s="13">
        <f t="shared" si="263"/>
        <v>12</v>
      </c>
      <c r="G319" s="14">
        <v>2501.04</v>
      </c>
      <c r="H319" s="8" t="s">
        <v>600</v>
      </c>
      <c r="I319" s="14">
        <f t="shared" si="262"/>
        <v>3126.3</v>
      </c>
      <c r="J319" s="14">
        <f t="shared" si="264"/>
        <v>30012.48</v>
      </c>
      <c r="K319" s="68">
        <f t="shared" si="265"/>
        <v>37515.599999999999</v>
      </c>
      <c r="M319" s="13">
        <v>12</v>
      </c>
    </row>
    <row r="320" spans="1:13" x14ac:dyDescent="0.25">
      <c r="A320" s="67" t="s">
        <v>1027</v>
      </c>
      <c r="B320" s="8" t="s">
        <v>358</v>
      </c>
      <c r="C320" s="18" t="s">
        <v>602</v>
      </c>
      <c r="D320" s="25" t="s">
        <v>1556</v>
      </c>
      <c r="E320" s="18" t="s">
        <v>15</v>
      </c>
      <c r="F320" s="13">
        <f t="shared" si="263"/>
        <v>12</v>
      </c>
      <c r="G320" s="14">
        <v>5632.67</v>
      </c>
      <c r="H320" s="8" t="s">
        <v>600</v>
      </c>
      <c r="I320" s="14">
        <f t="shared" si="262"/>
        <v>7040.8374999999996</v>
      </c>
      <c r="J320" s="14">
        <f t="shared" si="264"/>
        <v>67592.039999999994</v>
      </c>
      <c r="K320" s="68">
        <f t="shared" si="265"/>
        <v>84490.05</v>
      </c>
      <c r="M320" s="13">
        <v>12</v>
      </c>
    </row>
    <row r="321" spans="1:13" x14ac:dyDescent="0.25">
      <c r="A321" s="67" t="s">
        <v>1028</v>
      </c>
      <c r="B321" s="8" t="s">
        <v>359</v>
      </c>
      <c r="C321" s="18" t="s">
        <v>602</v>
      </c>
      <c r="D321" s="25" t="s">
        <v>1557</v>
      </c>
      <c r="E321" s="18" t="s">
        <v>15</v>
      </c>
      <c r="F321" s="13">
        <f t="shared" si="263"/>
        <v>30</v>
      </c>
      <c r="G321" s="14">
        <v>141.19</v>
      </c>
      <c r="H321" s="8" t="s">
        <v>600</v>
      </c>
      <c r="I321" s="14">
        <f t="shared" si="262"/>
        <v>176.48750000000001</v>
      </c>
      <c r="J321" s="14">
        <f t="shared" si="264"/>
        <v>4235.7</v>
      </c>
      <c r="K321" s="68">
        <f t="shared" si="265"/>
        <v>5294.62</v>
      </c>
      <c r="M321" s="13">
        <v>30</v>
      </c>
    </row>
    <row r="322" spans="1:13" ht="30" x14ac:dyDescent="0.25">
      <c r="A322" s="67" t="s">
        <v>1029</v>
      </c>
      <c r="B322" s="8" t="s">
        <v>360</v>
      </c>
      <c r="C322" s="18" t="s">
        <v>602</v>
      </c>
      <c r="D322" s="25" t="s">
        <v>1558</v>
      </c>
      <c r="E322" s="18" t="s">
        <v>15</v>
      </c>
      <c r="F322" s="13">
        <f t="shared" si="263"/>
        <v>18</v>
      </c>
      <c r="G322" s="14">
        <v>4328.16</v>
      </c>
      <c r="H322" s="8" t="s">
        <v>600</v>
      </c>
      <c r="I322" s="14">
        <f t="shared" si="262"/>
        <v>5410.2</v>
      </c>
      <c r="J322" s="14">
        <f t="shared" si="264"/>
        <v>77906.880000000005</v>
      </c>
      <c r="K322" s="68">
        <f t="shared" si="265"/>
        <v>97383.6</v>
      </c>
      <c r="M322" s="13">
        <v>18</v>
      </c>
    </row>
    <row r="323" spans="1:13" ht="30" x14ac:dyDescent="0.25">
      <c r="A323" s="67" t="s">
        <v>1030</v>
      </c>
      <c r="B323" s="8" t="s">
        <v>361</v>
      </c>
      <c r="C323" s="18" t="s">
        <v>602</v>
      </c>
      <c r="D323" s="25" t="s">
        <v>1559</v>
      </c>
      <c r="E323" s="18" t="s">
        <v>15</v>
      </c>
      <c r="F323" s="13">
        <f t="shared" si="263"/>
        <v>10</v>
      </c>
      <c r="G323" s="14">
        <v>670.05</v>
      </c>
      <c r="H323" s="8" t="s">
        <v>600</v>
      </c>
      <c r="I323" s="14">
        <f t="shared" si="262"/>
        <v>837.5625</v>
      </c>
      <c r="J323" s="14">
        <f t="shared" si="264"/>
        <v>6700.5</v>
      </c>
      <c r="K323" s="68">
        <f t="shared" si="265"/>
        <v>8375.6200000000008</v>
      </c>
      <c r="M323" s="13">
        <v>10</v>
      </c>
    </row>
    <row r="324" spans="1:13" ht="30" x14ac:dyDescent="0.25">
      <c r="A324" s="67" t="s">
        <v>1031</v>
      </c>
      <c r="B324" s="8" t="s">
        <v>232</v>
      </c>
      <c r="C324" s="18" t="s">
        <v>602</v>
      </c>
      <c r="D324" s="25" t="s">
        <v>1560</v>
      </c>
      <c r="E324" s="18" t="s">
        <v>15</v>
      </c>
      <c r="F324" s="13">
        <f>TRUNC(M324,2)</f>
        <v>1</v>
      </c>
      <c r="G324" s="14">
        <v>2785.19</v>
      </c>
      <c r="H324" s="8" t="s">
        <v>600</v>
      </c>
      <c r="I324" s="14">
        <f>IF(H324=$I$2,G324*(1+BDI_01),(G324*(1+BDI_02)))</f>
        <v>3481.4875000000002</v>
      </c>
      <c r="J324" s="14">
        <f>TRUNC(G324*F324,2)</f>
        <v>2785.19</v>
      </c>
      <c r="K324" s="68">
        <f>TRUNC(I324*F324,2)</f>
        <v>3481.48</v>
      </c>
      <c r="M324" s="13">
        <v>1</v>
      </c>
    </row>
    <row r="325" spans="1:13" ht="30" x14ac:dyDescent="0.25">
      <c r="A325" s="67" t="s">
        <v>1032</v>
      </c>
      <c r="B325" s="8" t="s">
        <v>362</v>
      </c>
      <c r="C325" s="18" t="s">
        <v>602</v>
      </c>
      <c r="D325" s="25" t="s">
        <v>1561</v>
      </c>
      <c r="E325" s="18" t="s">
        <v>15</v>
      </c>
      <c r="F325" s="13">
        <f t="shared" si="263"/>
        <v>6</v>
      </c>
      <c r="G325" s="14">
        <v>191.47</v>
      </c>
      <c r="H325" s="8" t="s">
        <v>600</v>
      </c>
      <c r="I325" s="14">
        <f t="shared" si="262"/>
        <v>239.33750000000001</v>
      </c>
      <c r="J325" s="14">
        <f t="shared" si="264"/>
        <v>1148.82</v>
      </c>
      <c r="K325" s="68">
        <f t="shared" si="265"/>
        <v>1436.02</v>
      </c>
      <c r="M325" s="13">
        <v>6</v>
      </c>
    </row>
    <row r="326" spans="1:13" x14ac:dyDescent="0.25">
      <c r="A326" s="67" t="s">
        <v>1033</v>
      </c>
      <c r="B326" s="8" t="s">
        <v>363</v>
      </c>
      <c r="C326" s="18" t="s">
        <v>602</v>
      </c>
      <c r="D326" s="25" t="s">
        <v>1562</v>
      </c>
      <c r="E326" s="18" t="s">
        <v>15</v>
      </c>
      <c r="F326" s="13">
        <f t="shared" si="263"/>
        <v>30</v>
      </c>
      <c r="G326" s="14">
        <v>99.04</v>
      </c>
      <c r="H326" s="8" t="s">
        <v>600</v>
      </c>
      <c r="I326" s="14">
        <f t="shared" si="262"/>
        <v>123.80000000000001</v>
      </c>
      <c r="J326" s="14">
        <f t="shared" si="264"/>
        <v>2971.2</v>
      </c>
      <c r="K326" s="68">
        <f t="shared" si="265"/>
        <v>3714</v>
      </c>
      <c r="M326" s="13">
        <v>30</v>
      </c>
    </row>
    <row r="327" spans="1:13" x14ac:dyDescent="0.25">
      <c r="A327" s="67" t="s">
        <v>1034</v>
      </c>
      <c r="B327" s="8" t="s">
        <v>364</v>
      </c>
      <c r="C327" s="18" t="s">
        <v>602</v>
      </c>
      <c r="D327" s="25" t="s">
        <v>1563</v>
      </c>
      <c r="E327" s="18" t="s">
        <v>15</v>
      </c>
      <c r="F327" s="13">
        <f t="shared" si="263"/>
        <v>6</v>
      </c>
      <c r="G327" s="14">
        <v>477.96</v>
      </c>
      <c r="H327" s="8" t="s">
        <v>600</v>
      </c>
      <c r="I327" s="14">
        <f t="shared" si="262"/>
        <v>597.44999999999993</v>
      </c>
      <c r="J327" s="14">
        <f t="shared" si="264"/>
        <v>2867.76</v>
      </c>
      <c r="K327" s="68">
        <f t="shared" si="265"/>
        <v>3584.7</v>
      </c>
      <c r="M327" s="13">
        <v>6</v>
      </c>
    </row>
    <row r="328" spans="1:13" ht="45" x14ac:dyDescent="0.25">
      <c r="A328" s="67" t="s">
        <v>1035</v>
      </c>
      <c r="B328" s="8" t="s">
        <v>495</v>
      </c>
      <c r="C328" s="18" t="s">
        <v>602</v>
      </c>
      <c r="D328" s="25" t="s">
        <v>1564</v>
      </c>
      <c r="E328" s="18" t="s">
        <v>15</v>
      </c>
      <c r="F328" s="13">
        <f t="shared" ref="F328" si="274">TRUNC(M328,2)</f>
        <v>11</v>
      </c>
      <c r="G328" s="14">
        <v>613.15</v>
      </c>
      <c r="H328" s="8" t="s">
        <v>600</v>
      </c>
      <c r="I328" s="14">
        <f t="shared" ref="I328" si="275">IF(H328=$I$2,G328*(1+BDI_01),(G328*(1+BDI_02)))</f>
        <v>766.4375</v>
      </c>
      <c r="J328" s="14">
        <f t="shared" ref="J328" si="276">TRUNC(G328*F328,2)</f>
        <v>6744.65</v>
      </c>
      <c r="K328" s="68">
        <f t="shared" ref="K328" si="277">TRUNC(I328*F328,2)</f>
        <v>8430.81</v>
      </c>
      <c r="M328" s="13">
        <v>11</v>
      </c>
    </row>
    <row r="329" spans="1:13" ht="45" x14ac:dyDescent="0.25">
      <c r="A329" s="67" t="s">
        <v>1036</v>
      </c>
      <c r="B329" s="8" t="s">
        <v>534</v>
      </c>
      <c r="C329" s="18" t="s">
        <v>602</v>
      </c>
      <c r="D329" s="25" t="s">
        <v>1565</v>
      </c>
      <c r="E329" s="18" t="s">
        <v>15</v>
      </c>
      <c r="F329" s="13">
        <f t="shared" si="263"/>
        <v>1</v>
      </c>
      <c r="G329" s="14">
        <v>5359.28</v>
      </c>
      <c r="H329" s="8" t="s">
        <v>600</v>
      </c>
      <c r="I329" s="14">
        <f t="shared" si="262"/>
        <v>6699.0999999999995</v>
      </c>
      <c r="J329" s="14">
        <f t="shared" si="264"/>
        <v>5359.28</v>
      </c>
      <c r="K329" s="68">
        <f t="shared" si="265"/>
        <v>6699.1</v>
      </c>
      <c r="M329" s="13">
        <v>1</v>
      </c>
    </row>
    <row r="330" spans="1:13" ht="30" x14ac:dyDescent="0.25">
      <c r="A330" s="229" t="s">
        <v>1037</v>
      </c>
      <c r="B330" s="230" t="s">
        <v>240</v>
      </c>
      <c r="C330" s="231" t="s">
        <v>602</v>
      </c>
      <c r="D330" s="232" t="s">
        <v>1566</v>
      </c>
      <c r="E330" s="231" t="s">
        <v>15</v>
      </c>
      <c r="F330" s="233">
        <f t="shared" si="263"/>
        <v>3</v>
      </c>
      <c r="G330" s="234">
        <v>504389.16</v>
      </c>
      <c r="H330" s="230" t="s">
        <v>600</v>
      </c>
      <c r="I330" s="234">
        <f t="shared" si="262"/>
        <v>630486.44999999995</v>
      </c>
      <c r="J330" s="234">
        <f t="shared" si="264"/>
        <v>1513167.48</v>
      </c>
      <c r="K330" s="235">
        <f t="shared" si="265"/>
        <v>1891459.35</v>
      </c>
      <c r="M330" s="13">
        <v>3</v>
      </c>
    </row>
    <row r="331" spans="1:13" x14ac:dyDescent="0.25">
      <c r="A331" s="67" t="s">
        <v>1038</v>
      </c>
      <c r="B331" s="8" t="s">
        <v>250</v>
      </c>
      <c r="C331" s="18" t="s">
        <v>602</v>
      </c>
      <c r="D331" s="25" t="s">
        <v>1567</v>
      </c>
      <c r="E331" s="18" t="s">
        <v>15</v>
      </c>
      <c r="F331" s="13">
        <f>TRUNC(M331,2)</f>
        <v>4</v>
      </c>
      <c r="G331" s="14">
        <v>70.760000000000005</v>
      </c>
      <c r="H331" s="8" t="s">
        <v>600</v>
      </c>
      <c r="I331" s="14">
        <f>IF(H331=$I$2,G331*(1+BDI_01),(G331*(1+BDI_02)))</f>
        <v>88.45</v>
      </c>
      <c r="J331" s="14">
        <f>TRUNC(G331*F331,2)</f>
        <v>283.04000000000002</v>
      </c>
      <c r="K331" s="68">
        <f>TRUNC(I331*F331,2)</f>
        <v>353.8</v>
      </c>
      <c r="M331" s="13">
        <v>4</v>
      </c>
    </row>
    <row r="332" spans="1:13" x14ac:dyDescent="0.25">
      <c r="A332" s="67" t="s">
        <v>1039</v>
      </c>
      <c r="B332" s="8" t="s">
        <v>251</v>
      </c>
      <c r="C332" s="18" t="s">
        <v>602</v>
      </c>
      <c r="D332" s="25" t="s">
        <v>1568</v>
      </c>
      <c r="E332" s="18" t="s">
        <v>15</v>
      </c>
      <c r="F332" s="13">
        <f t="shared" ref="F332" si="278">TRUNC(M332,2)</f>
        <v>2</v>
      </c>
      <c r="G332" s="14">
        <v>672.69</v>
      </c>
      <c r="H332" s="8" t="s">
        <v>600</v>
      </c>
      <c r="I332" s="14">
        <f t="shared" ref="I332" si="279">IF(H332=$I$2,G332*(1+BDI_01),(G332*(1+BDI_02)))</f>
        <v>840.86250000000007</v>
      </c>
      <c r="J332" s="14">
        <f t="shared" ref="J332" si="280">TRUNC(G332*F332,2)</f>
        <v>1345.38</v>
      </c>
      <c r="K332" s="68">
        <f t="shared" ref="K332" si="281">TRUNC(I332*F332,2)</f>
        <v>1681.72</v>
      </c>
      <c r="M332" s="13">
        <v>2</v>
      </c>
    </row>
    <row r="333" spans="1:13" ht="30" x14ac:dyDescent="0.25">
      <c r="A333" s="229" t="s">
        <v>1040</v>
      </c>
      <c r="B333" s="230" t="s">
        <v>243</v>
      </c>
      <c r="C333" s="231" t="s">
        <v>602</v>
      </c>
      <c r="D333" s="232" t="s">
        <v>1569</v>
      </c>
      <c r="E333" s="231" t="s">
        <v>15</v>
      </c>
      <c r="F333" s="233">
        <f t="shared" si="263"/>
        <v>3</v>
      </c>
      <c r="G333" s="234">
        <v>99137.67</v>
      </c>
      <c r="H333" s="230" t="s">
        <v>600</v>
      </c>
      <c r="I333" s="234">
        <f t="shared" si="262"/>
        <v>123922.08749999999</v>
      </c>
      <c r="J333" s="234">
        <f t="shared" si="264"/>
        <v>297413.01</v>
      </c>
      <c r="K333" s="235">
        <f t="shared" si="265"/>
        <v>371766.26</v>
      </c>
      <c r="M333" s="13">
        <v>3</v>
      </c>
    </row>
    <row r="334" spans="1:13" ht="30" x14ac:dyDescent="0.25">
      <c r="A334" s="67" t="s">
        <v>1041</v>
      </c>
      <c r="B334" s="8" t="s">
        <v>241</v>
      </c>
      <c r="C334" s="18" t="s">
        <v>602</v>
      </c>
      <c r="D334" s="25" t="s">
        <v>1570</v>
      </c>
      <c r="E334" s="18" t="s">
        <v>15</v>
      </c>
      <c r="F334" s="13">
        <f t="shared" ref="F334" si="282">TRUNC(M334,2)</f>
        <v>4</v>
      </c>
      <c r="G334" s="14">
        <v>6056.23</v>
      </c>
      <c r="H334" s="8" t="s">
        <v>600</v>
      </c>
      <c r="I334" s="14">
        <f t="shared" ref="I334" si="283">IF(H334=$I$2,G334*(1+BDI_01),(G334*(1+BDI_02)))</f>
        <v>7570.2874999999995</v>
      </c>
      <c r="J334" s="14">
        <f t="shared" ref="J334" si="284">TRUNC(G334*F334,2)</f>
        <v>24224.92</v>
      </c>
      <c r="K334" s="68">
        <f t="shared" ref="K334" si="285">TRUNC(I334*F334,2)</f>
        <v>30281.15</v>
      </c>
      <c r="M334" s="13">
        <v>4</v>
      </c>
    </row>
    <row r="335" spans="1:13" ht="30" x14ac:dyDescent="0.25">
      <c r="A335" s="67" t="s">
        <v>1042</v>
      </c>
      <c r="B335" s="8" t="s">
        <v>242</v>
      </c>
      <c r="C335" s="18" t="s">
        <v>602</v>
      </c>
      <c r="D335" s="25" t="s">
        <v>1571</v>
      </c>
      <c r="E335" s="18" t="s">
        <v>15</v>
      </c>
      <c r="F335" s="13">
        <f t="shared" si="263"/>
        <v>4</v>
      </c>
      <c r="G335" s="14">
        <v>7700.77</v>
      </c>
      <c r="H335" s="8" t="s">
        <v>600</v>
      </c>
      <c r="I335" s="14">
        <f t="shared" si="262"/>
        <v>9625.9625000000015</v>
      </c>
      <c r="J335" s="14">
        <f t="shared" si="264"/>
        <v>30803.08</v>
      </c>
      <c r="K335" s="68">
        <f t="shared" si="265"/>
        <v>38503.85</v>
      </c>
      <c r="M335" s="13">
        <v>4</v>
      </c>
    </row>
    <row r="336" spans="1:13" ht="30" x14ac:dyDescent="0.25">
      <c r="A336" s="67" t="s">
        <v>1043</v>
      </c>
      <c r="B336" s="8" t="s">
        <v>287</v>
      </c>
      <c r="C336" s="18" t="s">
        <v>602</v>
      </c>
      <c r="D336" s="25" t="s">
        <v>1572</v>
      </c>
      <c r="E336" s="18" t="s">
        <v>32</v>
      </c>
      <c r="F336" s="13">
        <f t="shared" si="263"/>
        <v>1386.47</v>
      </c>
      <c r="G336" s="14">
        <v>96.57</v>
      </c>
      <c r="H336" s="8" t="s">
        <v>600</v>
      </c>
      <c r="I336" s="14">
        <f t="shared" si="262"/>
        <v>120.71249999999999</v>
      </c>
      <c r="J336" s="14">
        <f t="shared" si="264"/>
        <v>133891.4</v>
      </c>
      <c r="K336" s="68">
        <f t="shared" si="265"/>
        <v>167364.25</v>
      </c>
      <c r="M336" s="13">
        <v>1386.47</v>
      </c>
    </row>
    <row r="337" spans="1:13" ht="30" x14ac:dyDescent="0.25">
      <c r="A337" s="67" t="s">
        <v>1044</v>
      </c>
      <c r="B337" s="8" t="s">
        <v>319</v>
      </c>
      <c r="C337" s="18" t="s">
        <v>602</v>
      </c>
      <c r="D337" s="25" t="s">
        <v>1573</v>
      </c>
      <c r="E337" s="18" t="s">
        <v>32</v>
      </c>
      <c r="F337" s="13">
        <f t="shared" si="263"/>
        <v>45600</v>
      </c>
      <c r="G337" s="14">
        <v>27.1</v>
      </c>
      <c r="H337" s="8" t="s">
        <v>600</v>
      </c>
      <c r="I337" s="14">
        <f t="shared" si="262"/>
        <v>33.875</v>
      </c>
      <c r="J337" s="14">
        <f t="shared" si="264"/>
        <v>1235760</v>
      </c>
      <c r="K337" s="68">
        <f t="shared" si="265"/>
        <v>1544700</v>
      </c>
      <c r="M337" s="13">
        <v>45600</v>
      </c>
    </row>
    <row r="338" spans="1:13" x14ac:dyDescent="0.25">
      <c r="A338" s="67" t="s">
        <v>1045</v>
      </c>
      <c r="B338" s="8" t="s">
        <v>546</v>
      </c>
      <c r="C338" s="18" t="s">
        <v>602</v>
      </c>
      <c r="D338" s="25" t="s">
        <v>1574</v>
      </c>
      <c r="E338" s="18" t="s">
        <v>15</v>
      </c>
      <c r="F338" s="13">
        <f t="shared" si="263"/>
        <v>522</v>
      </c>
      <c r="G338" s="14">
        <v>46.24</v>
      </c>
      <c r="H338" s="8" t="s">
        <v>600</v>
      </c>
      <c r="I338" s="14">
        <f t="shared" si="262"/>
        <v>57.800000000000004</v>
      </c>
      <c r="J338" s="14">
        <f t="shared" si="264"/>
        <v>24137.279999999999</v>
      </c>
      <c r="K338" s="68">
        <f t="shared" si="265"/>
        <v>30171.599999999999</v>
      </c>
      <c r="M338" s="13">
        <v>522</v>
      </c>
    </row>
    <row r="339" spans="1:13" ht="30" x14ac:dyDescent="0.25">
      <c r="A339" s="67" t="s">
        <v>1046</v>
      </c>
      <c r="B339" s="174" t="s">
        <v>233</v>
      </c>
      <c r="C339" s="18" t="s">
        <v>602</v>
      </c>
      <c r="D339" s="25" t="s">
        <v>1575</v>
      </c>
      <c r="E339" s="18" t="s">
        <v>15</v>
      </c>
      <c r="F339" s="13">
        <f t="shared" ref="F339:F340" si="286">TRUNC(M339,2)</f>
        <v>1</v>
      </c>
      <c r="G339" s="14">
        <v>1599.44</v>
      </c>
      <c r="H339" s="8" t="s">
        <v>600</v>
      </c>
      <c r="I339" s="14">
        <f t="shared" ref="I339:I340" si="287">IF(H339=$I$2,G339*(1+BDI_01),(G339*(1+BDI_02)))</f>
        <v>1999.3000000000002</v>
      </c>
      <c r="J339" s="14">
        <f t="shared" ref="J339:J340" si="288">TRUNC(G339*F339,2)</f>
        <v>1599.44</v>
      </c>
      <c r="K339" s="68">
        <f t="shared" ref="K339:K340" si="289">TRUNC(I339*F339,2)</f>
        <v>1999.3</v>
      </c>
      <c r="M339" s="13">
        <v>1</v>
      </c>
    </row>
    <row r="340" spans="1:13" ht="30" x14ac:dyDescent="0.25">
      <c r="A340" s="67" t="s">
        <v>1047</v>
      </c>
      <c r="B340" s="8" t="s">
        <v>1255</v>
      </c>
      <c r="C340" s="18" t="s">
        <v>1305</v>
      </c>
      <c r="D340" s="25" t="s">
        <v>1300</v>
      </c>
      <c r="E340" s="18" t="s">
        <v>15</v>
      </c>
      <c r="F340" s="13">
        <f t="shared" si="286"/>
        <v>31</v>
      </c>
      <c r="G340" s="14">
        <v>875.71</v>
      </c>
      <c r="H340" s="8" t="s">
        <v>600</v>
      </c>
      <c r="I340" s="14">
        <f t="shared" si="287"/>
        <v>1094.6375</v>
      </c>
      <c r="J340" s="14">
        <f t="shared" si="288"/>
        <v>27147.01</v>
      </c>
      <c r="K340" s="68">
        <f t="shared" si="289"/>
        <v>33933.760000000002</v>
      </c>
      <c r="M340" s="13">
        <v>31</v>
      </c>
    </row>
    <row r="341" spans="1:13" ht="30" x14ac:dyDescent="0.25">
      <c r="A341" s="67" t="s">
        <v>1048</v>
      </c>
      <c r="B341" s="8" t="s">
        <v>295</v>
      </c>
      <c r="C341" s="18" t="s">
        <v>602</v>
      </c>
      <c r="D341" s="25" t="s">
        <v>1515</v>
      </c>
      <c r="E341" s="18" t="s">
        <v>32</v>
      </c>
      <c r="F341" s="13">
        <f t="shared" si="263"/>
        <v>316.44</v>
      </c>
      <c r="G341" s="14">
        <v>223.84</v>
      </c>
      <c r="H341" s="8" t="s">
        <v>600</v>
      </c>
      <c r="I341" s="14">
        <f t="shared" ref="I341:I382" si="290">IF(H341=$I$2,G341*(1+BDI_01),(G341*(1+BDI_02)))</f>
        <v>279.8</v>
      </c>
      <c r="J341" s="14">
        <f t="shared" si="264"/>
        <v>70831.92</v>
      </c>
      <c r="K341" s="68">
        <f t="shared" si="265"/>
        <v>88539.91</v>
      </c>
      <c r="M341" s="13">
        <v>316.44</v>
      </c>
    </row>
    <row r="342" spans="1:13" ht="30" x14ac:dyDescent="0.25">
      <c r="A342" s="67" t="s">
        <v>1049</v>
      </c>
      <c r="B342" s="8" t="s">
        <v>297</v>
      </c>
      <c r="C342" s="18" t="s">
        <v>602</v>
      </c>
      <c r="D342" s="25" t="s">
        <v>1517</v>
      </c>
      <c r="E342" s="18" t="s">
        <v>32</v>
      </c>
      <c r="F342" s="13">
        <f t="shared" si="204"/>
        <v>316.44</v>
      </c>
      <c r="G342" s="14">
        <v>50.08</v>
      </c>
      <c r="H342" s="8" t="s">
        <v>600</v>
      </c>
      <c r="I342" s="14">
        <f t="shared" si="290"/>
        <v>62.599999999999994</v>
      </c>
      <c r="J342" s="14">
        <f t="shared" si="206"/>
        <v>15847.31</v>
      </c>
      <c r="K342" s="68">
        <f t="shared" si="207"/>
        <v>19809.14</v>
      </c>
      <c r="M342" s="13">
        <v>316.44</v>
      </c>
    </row>
    <row r="343" spans="1:13" ht="30" x14ac:dyDescent="0.25">
      <c r="A343" s="67" t="s">
        <v>1050</v>
      </c>
      <c r="B343" s="8" t="s">
        <v>286</v>
      </c>
      <c r="C343" s="18" t="s">
        <v>602</v>
      </c>
      <c r="D343" s="25" t="s">
        <v>1576</v>
      </c>
      <c r="E343" s="18" t="s">
        <v>32</v>
      </c>
      <c r="F343" s="13">
        <f t="shared" si="204"/>
        <v>1044.25</v>
      </c>
      <c r="G343" s="14">
        <v>52.67</v>
      </c>
      <c r="H343" s="8" t="s">
        <v>600</v>
      </c>
      <c r="I343" s="14">
        <f t="shared" si="290"/>
        <v>65.837500000000006</v>
      </c>
      <c r="J343" s="14">
        <f t="shared" si="206"/>
        <v>55000.639999999999</v>
      </c>
      <c r="K343" s="68">
        <f t="shared" si="207"/>
        <v>68750.8</v>
      </c>
      <c r="M343" s="13">
        <v>1044.252</v>
      </c>
    </row>
    <row r="344" spans="1:13" ht="30" x14ac:dyDescent="0.25">
      <c r="A344" s="67" t="s">
        <v>1051</v>
      </c>
      <c r="B344" s="8" t="s">
        <v>337</v>
      </c>
      <c r="C344" s="18" t="s">
        <v>602</v>
      </c>
      <c r="D344" s="25" t="s">
        <v>1577</v>
      </c>
      <c r="E344" s="18" t="s">
        <v>15</v>
      </c>
      <c r="F344" s="13">
        <f t="shared" si="204"/>
        <v>150</v>
      </c>
      <c r="G344" s="14">
        <v>32.700000000000003</v>
      </c>
      <c r="H344" s="8" t="s">
        <v>600</v>
      </c>
      <c r="I344" s="14">
        <f t="shared" si="290"/>
        <v>40.875</v>
      </c>
      <c r="J344" s="14">
        <f t="shared" si="206"/>
        <v>4905</v>
      </c>
      <c r="K344" s="68">
        <f t="shared" si="207"/>
        <v>6131.25</v>
      </c>
      <c r="M344" s="13">
        <v>150</v>
      </c>
    </row>
    <row r="345" spans="1:13" x14ac:dyDescent="0.25">
      <c r="A345" s="67" t="s">
        <v>1052</v>
      </c>
      <c r="B345" s="8" t="s">
        <v>357</v>
      </c>
      <c r="C345" s="18" t="s">
        <v>602</v>
      </c>
      <c r="D345" s="25" t="s">
        <v>1578</v>
      </c>
      <c r="E345" s="18" t="s">
        <v>15</v>
      </c>
      <c r="F345" s="13">
        <f t="shared" si="204"/>
        <v>390</v>
      </c>
      <c r="G345" s="14">
        <v>20.350000000000001</v>
      </c>
      <c r="H345" s="8" t="s">
        <v>600</v>
      </c>
      <c r="I345" s="14">
        <f t="shared" si="290"/>
        <v>25.4375</v>
      </c>
      <c r="J345" s="14">
        <f t="shared" si="206"/>
        <v>7936.5</v>
      </c>
      <c r="K345" s="68">
        <f t="shared" si="207"/>
        <v>9920.6200000000008</v>
      </c>
      <c r="M345" s="13">
        <v>390</v>
      </c>
    </row>
    <row r="346" spans="1:13" ht="45" x14ac:dyDescent="0.25">
      <c r="A346" s="67" t="s">
        <v>1053</v>
      </c>
      <c r="B346" s="8" t="s">
        <v>193</v>
      </c>
      <c r="C346" s="18" t="s">
        <v>602</v>
      </c>
      <c r="D346" s="25" t="s">
        <v>1579</v>
      </c>
      <c r="E346" s="18" t="s">
        <v>35</v>
      </c>
      <c r="F346" s="13">
        <f t="shared" si="204"/>
        <v>12</v>
      </c>
      <c r="G346" s="14">
        <v>698.41</v>
      </c>
      <c r="H346" s="8" t="s">
        <v>600</v>
      </c>
      <c r="I346" s="14">
        <f t="shared" si="290"/>
        <v>873.01249999999993</v>
      </c>
      <c r="J346" s="14">
        <f t="shared" si="206"/>
        <v>8380.92</v>
      </c>
      <c r="K346" s="68">
        <f t="shared" si="207"/>
        <v>10476.15</v>
      </c>
      <c r="M346" s="13">
        <v>12</v>
      </c>
    </row>
    <row r="347" spans="1:13" x14ac:dyDescent="0.25">
      <c r="A347" s="67" t="s">
        <v>1054</v>
      </c>
      <c r="B347" s="8" t="s">
        <v>356</v>
      </c>
      <c r="C347" s="18" t="s">
        <v>602</v>
      </c>
      <c r="D347" s="25" t="s">
        <v>1580</v>
      </c>
      <c r="E347" s="18" t="s">
        <v>15</v>
      </c>
      <c r="F347" s="13">
        <f t="shared" si="204"/>
        <v>354</v>
      </c>
      <c r="G347" s="14">
        <v>17.27</v>
      </c>
      <c r="H347" s="8" t="s">
        <v>600</v>
      </c>
      <c r="I347" s="14">
        <f t="shared" si="290"/>
        <v>21.587499999999999</v>
      </c>
      <c r="J347" s="14">
        <f t="shared" si="206"/>
        <v>6113.58</v>
      </c>
      <c r="K347" s="68">
        <f t="shared" si="207"/>
        <v>7641.97</v>
      </c>
      <c r="M347" s="13">
        <v>354</v>
      </c>
    </row>
    <row r="348" spans="1:13" x14ac:dyDescent="0.25">
      <c r="A348" s="67" t="s">
        <v>1055</v>
      </c>
      <c r="B348" s="8" t="s">
        <v>365</v>
      </c>
      <c r="C348" s="18" t="s">
        <v>602</v>
      </c>
      <c r="D348" s="25" t="s">
        <v>1581</v>
      </c>
      <c r="E348" s="18" t="s">
        <v>15</v>
      </c>
      <c r="F348" s="13">
        <f t="shared" si="204"/>
        <v>354</v>
      </c>
      <c r="G348" s="14">
        <v>6.13</v>
      </c>
      <c r="H348" s="8" t="s">
        <v>600</v>
      </c>
      <c r="I348" s="14">
        <f t="shared" si="290"/>
        <v>7.6624999999999996</v>
      </c>
      <c r="J348" s="14">
        <f t="shared" si="206"/>
        <v>2170.02</v>
      </c>
      <c r="K348" s="68">
        <f t="shared" si="207"/>
        <v>2712.52</v>
      </c>
      <c r="M348" s="13">
        <v>354</v>
      </c>
    </row>
    <row r="349" spans="1:13" x14ac:dyDescent="0.25">
      <c r="A349" s="67" t="s">
        <v>1056</v>
      </c>
      <c r="B349" s="8" t="s">
        <v>252</v>
      </c>
      <c r="C349" s="18" t="s">
        <v>602</v>
      </c>
      <c r="D349" s="25" t="s">
        <v>1582</v>
      </c>
      <c r="E349" s="18" t="s">
        <v>15</v>
      </c>
      <c r="F349" s="13">
        <f t="shared" si="204"/>
        <v>3</v>
      </c>
      <c r="G349" s="14">
        <v>698.19</v>
      </c>
      <c r="H349" s="8" t="s">
        <v>600</v>
      </c>
      <c r="I349" s="14">
        <f t="shared" si="290"/>
        <v>872.73750000000007</v>
      </c>
      <c r="J349" s="14">
        <f t="shared" si="206"/>
        <v>2094.5700000000002</v>
      </c>
      <c r="K349" s="68">
        <f t="shared" si="207"/>
        <v>2618.21</v>
      </c>
      <c r="M349" s="13">
        <v>3</v>
      </c>
    </row>
    <row r="350" spans="1:13" ht="60" x14ac:dyDescent="0.25">
      <c r="A350" s="67" t="s">
        <v>1057</v>
      </c>
      <c r="B350" s="8" t="s">
        <v>1265</v>
      </c>
      <c r="C350" s="18" t="s">
        <v>1266</v>
      </c>
      <c r="D350" s="25" t="s">
        <v>1267</v>
      </c>
      <c r="E350" s="18" t="s">
        <v>15</v>
      </c>
      <c r="F350" s="13">
        <f t="shared" ref="F350" si="291">TRUNC(M350,2)</f>
        <v>4</v>
      </c>
      <c r="G350" s="14">
        <v>8709.5400000000009</v>
      </c>
      <c r="H350" s="8" t="s">
        <v>600</v>
      </c>
      <c r="I350" s="14">
        <f t="shared" ref="I350" si="292">IF(H350=$I$2,G350*(1+BDI_01),(G350*(1+BDI_02)))</f>
        <v>10886.925000000001</v>
      </c>
      <c r="J350" s="14">
        <f t="shared" ref="J350" si="293">TRUNC(G350*F350,2)</f>
        <v>34838.160000000003</v>
      </c>
      <c r="K350" s="68">
        <f t="shared" ref="K350" si="294">TRUNC(I350*F350,2)</f>
        <v>43547.7</v>
      </c>
      <c r="M350" s="13">
        <v>4</v>
      </c>
    </row>
    <row r="351" spans="1:13" ht="30" x14ac:dyDescent="0.25">
      <c r="A351" s="67" t="s">
        <v>1058</v>
      </c>
      <c r="B351" s="8" t="s">
        <v>334</v>
      </c>
      <c r="C351" s="18" t="s">
        <v>602</v>
      </c>
      <c r="D351" s="25" t="s">
        <v>1583</v>
      </c>
      <c r="E351" s="18" t="s">
        <v>32</v>
      </c>
      <c r="F351" s="13">
        <f t="shared" si="204"/>
        <v>956.2</v>
      </c>
      <c r="G351" s="14">
        <v>22.4</v>
      </c>
      <c r="H351" s="8" t="s">
        <v>600</v>
      </c>
      <c r="I351" s="14">
        <f t="shared" si="290"/>
        <v>28</v>
      </c>
      <c r="J351" s="14">
        <f t="shared" si="206"/>
        <v>21418.880000000001</v>
      </c>
      <c r="K351" s="68">
        <f t="shared" si="207"/>
        <v>26773.599999999999</v>
      </c>
      <c r="M351" s="13">
        <v>956.2</v>
      </c>
    </row>
    <row r="352" spans="1:13" x14ac:dyDescent="0.25">
      <c r="A352" s="67" t="s">
        <v>1059</v>
      </c>
      <c r="B352" s="8" t="s">
        <v>276</v>
      </c>
      <c r="C352" s="18" t="s">
        <v>602</v>
      </c>
      <c r="D352" s="25" t="s">
        <v>1584</v>
      </c>
      <c r="E352" s="18" t="s">
        <v>15</v>
      </c>
      <c r="F352" s="13">
        <f t="shared" ref="F352" si="295">TRUNC(M352,2)</f>
        <v>3</v>
      </c>
      <c r="G352" s="14">
        <v>134.44</v>
      </c>
      <c r="H352" s="8" t="s">
        <v>600</v>
      </c>
      <c r="I352" s="14">
        <f t="shared" ref="I352" si="296">IF(H352=$I$2,G352*(1+BDI_01),(G352*(1+BDI_02)))</f>
        <v>168.05</v>
      </c>
      <c r="J352" s="14">
        <f t="shared" ref="J352" si="297">TRUNC(G352*F352,2)</f>
        <v>403.32</v>
      </c>
      <c r="K352" s="68">
        <f t="shared" ref="K352" si="298">TRUNC(I352*F352,2)</f>
        <v>504.15</v>
      </c>
      <c r="M352" s="13">
        <v>3</v>
      </c>
    </row>
    <row r="353" spans="1:13" ht="30" x14ac:dyDescent="0.25">
      <c r="A353" s="67" t="s">
        <v>1060</v>
      </c>
      <c r="B353" s="8" t="s">
        <v>545</v>
      </c>
      <c r="C353" s="18" t="s">
        <v>602</v>
      </c>
      <c r="D353" s="25" t="s">
        <v>1585</v>
      </c>
      <c r="E353" s="18" t="s">
        <v>15</v>
      </c>
      <c r="F353" s="13">
        <f t="shared" si="204"/>
        <v>2</v>
      </c>
      <c r="G353" s="14">
        <v>630.25</v>
      </c>
      <c r="H353" s="8" t="s">
        <v>600</v>
      </c>
      <c r="I353" s="14">
        <f t="shared" si="290"/>
        <v>787.8125</v>
      </c>
      <c r="J353" s="14">
        <f t="shared" si="206"/>
        <v>1260.5</v>
      </c>
      <c r="K353" s="68">
        <f t="shared" si="207"/>
        <v>1575.62</v>
      </c>
      <c r="M353" s="13">
        <v>2</v>
      </c>
    </row>
    <row r="354" spans="1:13" x14ac:dyDescent="0.25">
      <c r="A354" s="67" t="s">
        <v>1061</v>
      </c>
      <c r="B354" s="8" t="s">
        <v>548</v>
      </c>
      <c r="C354" s="18" t="s">
        <v>602</v>
      </c>
      <c r="D354" s="25" t="s">
        <v>1586</v>
      </c>
      <c r="E354" s="18" t="s">
        <v>15</v>
      </c>
      <c r="F354" s="13">
        <f t="shared" si="204"/>
        <v>24</v>
      </c>
      <c r="G354" s="14">
        <v>796.17</v>
      </c>
      <c r="H354" s="8" t="s">
        <v>600</v>
      </c>
      <c r="I354" s="14">
        <f t="shared" si="290"/>
        <v>995.21249999999998</v>
      </c>
      <c r="J354" s="14">
        <f t="shared" si="206"/>
        <v>19108.080000000002</v>
      </c>
      <c r="K354" s="68">
        <f t="shared" si="207"/>
        <v>23885.1</v>
      </c>
      <c r="M354" s="13">
        <v>24</v>
      </c>
    </row>
    <row r="355" spans="1:13" x14ac:dyDescent="0.25">
      <c r="A355" s="67" t="s">
        <v>1062</v>
      </c>
      <c r="B355" s="8" t="s">
        <v>549</v>
      </c>
      <c r="C355" s="18" t="s">
        <v>602</v>
      </c>
      <c r="D355" s="25" t="s">
        <v>1587</v>
      </c>
      <c r="E355" s="18" t="s">
        <v>15</v>
      </c>
      <c r="F355" s="13">
        <f t="shared" si="204"/>
        <v>1044</v>
      </c>
      <c r="G355" s="14">
        <v>128.41</v>
      </c>
      <c r="H355" s="8" t="s">
        <v>600</v>
      </c>
      <c r="I355" s="14">
        <f t="shared" si="290"/>
        <v>160.51249999999999</v>
      </c>
      <c r="J355" s="14">
        <f t="shared" si="206"/>
        <v>134060.04</v>
      </c>
      <c r="K355" s="68">
        <f t="shared" si="207"/>
        <v>167575.04999999999</v>
      </c>
      <c r="M355" s="13">
        <v>1044</v>
      </c>
    </row>
    <row r="356" spans="1:13" ht="30" x14ac:dyDescent="0.25">
      <c r="A356" s="67" t="s">
        <v>1063</v>
      </c>
      <c r="B356" s="8" t="s">
        <v>535</v>
      </c>
      <c r="C356" s="18" t="s">
        <v>602</v>
      </c>
      <c r="D356" s="25" t="s">
        <v>1588</v>
      </c>
      <c r="E356" s="18" t="s">
        <v>15</v>
      </c>
      <c r="F356" s="13">
        <f t="shared" si="204"/>
        <v>2</v>
      </c>
      <c r="G356" s="14">
        <v>3560.07</v>
      </c>
      <c r="H356" s="8" t="s">
        <v>600</v>
      </c>
      <c r="I356" s="14">
        <f t="shared" si="290"/>
        <v>4450.0875000000005</v>
      </c>
      <c r="J356" s="14">
        <f t="shared" si="206"/>
        <v>7120.14</v>
      </c>
      <c r="K356" s="68">
        <f t="shared" si="207"/>
        <v>8900.17</v>
      </c>
      <c r="M356" s="13">
        <v>2</v>
      </c>
    </row>
    <row r="357" spans="1:13" ht="30" x14ac:dyDescent="0.25">
      <c r="A357" s="67" t="s">
        <v>1064</v>
      </c>
      <c r="B357" s="8" t="s">
        <v>244</v>
      </c>
      <c r="C357" s="18" t="s">
        <v>602</v>
      </c>
      <c r="D357" s="25" t="s">
        <v>1589</v>
      </c>
      <c r="E357" s="18" t="s">
        <v>15</v>
      </c>
      <c r="F357" s="13">
        <f t="shared" ref="F357" si="299">TRUNC(M357,2)</f>
        <v>1</v>
      </c>
      <c r="G357" s="14">
        <v>838.11</v>
      </c>
      <c r="H357" s="8" t="s">
        <v>600</v>
      </c>
      <c r="I357" s="14">
        <f t="shared" ref="I357" si="300">IF(H357=$I$2,G357*(1+BDI_01),(G357*(1+BDI_02)))</f>
        <v>1047.6375</v>
      </c>
      <c r="J357" s="14">
        <f t="shared" ref="J357" si="301">TRUNC(G357*F357,2)</f>
        <v>838.11</v>
      </c>
      <c r="K357" s="68">
        <f t="shared" ref="K357" si="302">TRUNC(I357*F357,2)</f>
        <v>1047.6300000000001</v>
      </c>
      <c r="M357" s="13">
        <v>1</v>
      </c>
    </row>
    <row r="358" spans="1:13" x14ac:dyDescent="0.25">
      <c r="A358" s="67" t="s">
        <v>1065</v>
      </c>
      <c r="B358" s="8" t="s">
        <v>245</v>
      </c>
      <c r="C358" s="18" t="s">
        <v>602</v>
      </c>
      <c r="D358" s="25" t="s">
        <v>1590</v>
      </c>
      <c r="E358" s="18" t="s">
        <v>15</v>
      </c>
      <c r="F358" s="13">
        <f>TRUNC(M358,2)</f>
        <v>1</v>
      </c>
      <c r="G358" s="14">
        <v>468.84</v>
      </c>
      <c r="H358" s="8" t="s">
        <v>600</v>
      </c>
      <c r="I358" s="14">
        <f>IF(H358=$I$2,G358*(1+BDI_01),(G358*(1+BDI_02)))</f>
        <v>586.04999999999995</v>
      </c>
      <c r="J358" s="14">
        <f>TRUNC(G358*F358,2)</f>
        <v>468.84</v>
      </c>
      <c r="K358" s="68">
        <f>TRUNC(I358*F358,2)</f>
        <v>586.04999999999995</v>
      </c>
      <c r="M358" s="13">
        <v>1</v>
      </c>
    </row>
    <row r="359" spans="1:13" x14ac:dyDescent="0.25">
      <c r="A359" s="67" t="s">
        <v>1066</v>
      </c>
      <c r="B359" s="8" t="s">
        <v>551</v>
      </c>
      <c r="C359" s="18" t="s">
        <v>602</v>
      </c>
      <c r="D359" s="25" t="s">
        <v>1591</v>
      </c>
      <c r="E359" s="18" t="s">
        <v>15</v>
      </c>
      <c r="F359" s="13">
        <f t="shared" si="204"/>
        <v>50</v>
      </c>
      <c r="G359" s="14">
        <v>131.55000000000001</v>
      </c>
      <c r="H359" s="8" t="s">
        <v>600</v>
      </c>
      <c r="I359" s="14">
        <f t="shared" si="290"/>
        <v>164.4375</v>
      </c>
      <c r="J359" s="14">
        <f t="shared" si="206"/>
        <v>6577.5</v>
      </c>
      <c r="K359" s="68">
        <f t="shared" si="207"/>
        <v>8221.8700000000008</v>
      </c>
      <c r="M359" s="13">
        <v>50</v>
      </c>
    </row>
    <row r="360" spans="1:13" x14ac:dyDescent="0.25">
      <c r="A360" s="67" t="s">
        <v>1067</v>
      </c>
      <c r="B360" s="8" t="s">
        <v>552</v>
      </c>
      <c r="C360" s="18" t="s">
        <v>602</v>
      </c>
      <c r="D360" s="25" t="s">
        <v>1592</v>
      </c>
      <c r="E360" s="18" t="s">
        <v>15</v>
      </c>
      <c r="F360" s="13">
        <f t="shared" si="204"/>
        <v>16</v>
      </c>
      <c r="G360" s="14">
        <v>100.47</v>
      </c>
      <c r="H360" s="8" t="s">
        <v>600</v>
      </c>
      <c r="I360" s="14">
        <f t="shared" si="290"/>
        <v>125.58750000000001</v>
      </c>
      <c r="J360" s="14">
        <f t="shared" si="206"/>
        <v>1607.52</v>
      </c>
      <c r="K360" s="68">
        <f t="shared" si="207"/>
        <v>2009.4</v>
      </c>
      <c r="M360" s="13">
        <v>16</v>
      </c>
    </row>
    <row r="361" spans="1:13" x14ac:dyDescent="0.25">
      <c r="A361" s="67" t="s">
        <v>1068</v>
      </c>
      <c r="B361" s="8" t="s">
        <v>539</v>
      </c>
      <c r="C361" s="18" t="s">
        <v>602</v>
      </c>
      <c r="D361" s="25" t="s">
        <v>1593</v>
      </c>
      <c r="E361" s="18" t="s">
        <v>15</v>
      </c>
      <c r="F361" s="13">
        <f t="shared" si="204"/>
        <v>50</v>
      </c>
      <c r="G361" s="14">
        <v>56.97</v>
      </c>
      <c r="H361" s="8" t="s">
        <v>600</v>
      </c>
      <c r="I361" s="14">
        <f t="shared" si="290"/>
        <v>71.212500000000006</v>
      </c>
      <c r="J361" s="14">
        <f t="shared" si="206"/>
        <v>2848.5</v>
      </c>
      <c r="K361" s="68">
        <f t="shared" si="207"/>
        <v>3560.62</v>
      </c>
      <c r="M361" s="13">
        <v>50</v>
      </c>
    </row>
    <row r="362" spans="1:13" x14ac:dyDescent="0.25">
      <c r="A362" s="67" t="s">
        <v>1249</v>
      </c>
      <c r="B362" s="8" t="s">
        <v>553</v>
      </c>
      <c r="C362" s="18" t="s">
        <v>602</v>
      </c>
      <c r="D362" s="25" t="s">
        <v>1594</v>
      </c>
      <c r="E362" s="18" t="s">
        <v>15</v>
      </c>
      <c r="F362" s="13">
        <f t="shared" si="204"/>
        <v>35</v>
      </c>
      <c r="G362" s="14">
        <v>20.2</v>
      </c>
      <c r="H362" s="8" t="s">
        <v>600</v>
      </c>
      <c r="I362" s="14">
        <f t="shared" si="290"/>
        <v>25.25</v>
      </c>
      <c r="J362" s="14">
        <f t="shared" si="206"/>
        <v>707</v>
      </c>
      <c r="K362" s="68">
        <f t="shared" si="207"/>
        <v>883.75</v>
      </c>
      <c r="M362" s="13">
        <v>35</v>
      </c>
    </row>
    <row r="363" spans="1:13" ht="30" x14ac:dyDescent="0.25">
      <c r="A363" s="67" t="s">
        <v>1250</v>
      </c>
      <c r="B363" s="8" t="s">
        <v>541</v>
      </c>
      <c r="C363" s="18" t="s">
        <v>602</v>
      </c>
      <c r="D363" s="25" t="s">
        <v>1595</v>
      </c>
      <c r="E363" s="18" t="s">
        <v>15</v>
      </c>
      <c r="F363" s="13">
        <f>TRUNC(M363,2)</f>
        <v>2</v>
      </c>
      <c r="G363" s="14">
        <v>15511.5</v>
      </c>
      <c r="H363" s="8" t="s">
        <v>600</v>
      </c>
      <c r="I363" s="14">
        <f>IF(H363=$I$2,G363*(1+BDI_01),(G363*(1+BDI_02)))</f>
        <v>19389.375</v>
      </c>
      <c r="J363" s="14">
        <f>TRUNC(G363*F363,2)</f>
        <v>31023</v>
      </c>
      <c r="K363" s="68">
        <f>TRUNC(I363*F363,2)</f>
        <v>38778.75</v>
      </c>
      <c r="M363" s="13">
        <v>2</v>
      </c>
    </row>
    <row r="364" spans="1:13" ht="30" x14ac:dyDescent="0.25">
      <c r="A364" s="67" t="s">
        <v>1251</v>
      </c>
      <c r="B364" s="8" t="s">
        <v>542</v>
      </c>
      <c r="C364" s="18" t="s">
        <v>602</v>
      </c>
      <c r="D364" s="25" t="s">
        <v>1596</v>
      </c>
      <c r="E364" s="18" t="s">
        <v>15</v>
      </c>
      <c r="F364" s="13">
        <f>TRUNC(M364,2)</f>
        <v>24</v>
      </c>
      <c r="G364" s="14">
        <v>2077.98</v>
      </c>
      <c r="H364" s="8" t="s">
        <v>600</v>
      </c>
      <c r="I364" s="14">
        <f>IF(H364=$I$2,G364*(1+BDI_01),(G364*(1+BDI_02)))</f>
        <v>2597.4749999999999</v>
      </c>
      <c r="J364" s="14">
        <f>TRUNC(G364*F364,2)</f>
        <v>49871.519999999997</v>
      </c>
      <c r="K364" s="68">
        <f>TRUNC(I364*F364,2)</f>
        <v>62339.4</v>
      </c>
      <c r="M364" s="13">
        <v>24</v>
      </c>
    </row>
    <row r="365" spans="1:13" ht="30" x14ac:dyDescent="0.25">
      <c r="A365" s="67" t="s">
        <v>1252</v>
      </c>
      <c r="B365" s="8" t="s">
        <v>335</v>
      </c>
      <c r="C365" s="18" t="s">
        <v>602</v>
      </c>
      <c r="D365" s="25" t="s">
        <v>1597</v>
      </c>
      <c r="E365" s="18" t="s">
        <v>32</v>
      </c>
      <c r="F365" s="13">
        <f t="shared" si="204"/>
        <v>465.3</v>
      </c>
      <c r="G365" s="14">
        <v>18.690000000000001</v>
      </c>
      <c r="H365" s="8" t="s">
        <v>600</v>
      </c>
      <c r="I365" s="14">
        <f t="shared" si="290"/>
        <v>23.362500000000001</v>
      </c>
      <c r="J365" s="14">
        <f t="shared" si="206"/>
        <v>8696.4500000000007</v>
      </c>
      <c r="K365" s="68">
        <f t="shared" si="207"/>
        <v>10870.57</v>
      </c>
      <c r="M365" s="13">
        <v>465.3</v>
      </c>
    </row>
    <row r="366" spans="1:13" ht="30" x14ac:dyDescent="0.25">
      <c r="A366" s="67" t="s">
        <v>1253</v>
      </c>
      <c r="B366" s="8" t="s">
        <v>550</v>
      </c>
      <c r="C366" s="18" t="s">
        <v>602</v>
      </c>
      <c r="D366" s="25" t="s">
        <v>1598</v>
      </c>
      <c r="E366" s="18" t="s">
        <v>15</v>
      </c>
      <c r="F366" s="13">
        <f t="shared" si="204"/>
        <v>26</v>
      </c>
      <c r="G366" s="14">
        <v>283.91000000000003</v>
      </c>
      <c r="H366" s="8" t="s">
        <v>600</v>
      </c>
      <c r="I366" s="14">
        <f t="shared" si="290"/>
        <v>354.88750000000005</v>
      </c>
      <c r="J366" s="14">
        <f t="shared" si="206"/>
        <v>7381.66</v>
      </c>
      <c r="K366" s="68">
        <f t="shared" si="207"/>
        <v>9227.07</v>
      </c>
      <c r="M366" s="13">
        <v>26</v>
      </c>
    </row>
    <row r="367" spans="1:13" x14ac:dyDescent="0.25">
      <c r="A367" s="67" t="s">
        <v>1254</v>
      </c>
      <c r="B367" s="8" t="s">
        <v>318</v>
      </c>
      <c r="C367" s="18" t="s">
        <v>602</v>
      </c>
      <c r="D367" s="25" t="s">
        <v>1599</v>
      </c>
      <c r="E367" s="18" t="s">
        <v>32</v>
      </c>
      <c r="F367" s="13">
        <f t="shared" si="204"/>
        <v>1356.2</v>
      </c>
      <c r="G367" s="14">
        <v>13.34</v>
      </c>
      <c r="H367" s="8" t="s">
        <v>600</v>
      </c>
      <c r="I367" s="14">
        <f t="shared" si="290"/>
        <v>16.675000000000001</v>
      </c>
      <c r="J367" s="14">
        <f t="shared" si="206"/>
        <v>18091.7</v>
      </c>
      <c r="K367" s="68">
        <f t="shared" si="207"/>
        <v>22614.63</v>
      </c>
      <c r="M367" s="13">
        <v>1356.2</v>
      </c>
    </row>
    <row r="368" spans="1:13" x14ac:dyDescent="0.25">
      <c r="A368" s="67" t="s">
        <v>1256</v>
      </c>
      <c r="B368" s="8" t="s">
        <v>536</v>
      </c>
      <c r="C368" s="18" t="s">
        <v>602</v>
      </c>
      <c r="D368" s="25" t="s">
        <v>1600</v>
      </c>
      <c r="E368" s="18" t="s">
        <v>15</v>
      </c>
      <c r="F368" s="13">
        <f t="shared" ref="F368" si="303">TRUNC(M368,2)</f>
        <v>4</v>
      </c>
      <c r="G368" s="14">
        <v>277.77999999999997</v>
      </c>
      <c r="H368" s="8" t="s">
        <v>600</v>
      </c>
      <c r="I368" s="14">
        <f t="shared" ref="I368" si="304">IF(H368=$I$2,G368*(1+BDI_01),(G368*(1+BDI_02)))</f>
        <v>347.22499999999997</v>
      </c>
      <c r="J368" s="14">
        <f t="shared" ref="J368" si="305">TRUNC(G368*F368,2)</f>
        <v>1111.1199999999999</v>
      </c>
      <c r="K368" s="68">
        <f t="shared" ref="K368" si="306">TRUNC(I368*F368,2)</f>
        <v>1388.9</v>
      </c>
      <c r="M368" s="13">
        <v>4</v>
      </c>
    </row>
    <row r="369" spans="1:13" ht="30" x14ac:dyDescent="0.25">
      <c r="A369" s="67" t="s">
        <v>1257</v>
      </c>
      <c r="B369" s="8" t="s">
        <v>537</v>
      </c>
      <c r="C369" s="18" t="s">
        <v>602</v>
      </c>
      <c r="D369" s="25" t="s">
        <v>1601</v>
      </c>
      <c r="E369" s="18" t="s">
        <v>15</v>
      </c>
      <c r="F369" s="13">
        <f t="shared" si="204"/>
        <v>4</v>
      </c>
      <c r="G369" s="14">
        <v>536.55999999999995</v>
      </c>
      <c r="H369" s="8" t="s">
        <v>600</v>
      </c>
      <c r="I369" s="14">
        <f t="shared" si="290"/>
        <v>670.69999999999993</v>
      </c>
      <c r="J369" s="14">
        <f t="shared" si="206"/>
        <v>2146.2399999999998</v>
      </c>
      <c r="K369" s="68">
        <f t="shared" si="207"/>
        <v>2682.8</v>
      </c>
      <c r="M369" s="13">
        <v>4</v>
      </c>
    </row>
    <row r="370" spans="1:13" x14ac:dyDescent="0.25">
      <c r="A370" s="67" t="s">
        <v>1268</v>
      </c>
      <c r="B370" s="166" t="s">
        <v>540</v>
      </c>
      <c r="C370" s="167" t="s">
        <v>602</v>
      </c>
      <c r="D370" s="168" t="s">
        <v>1602</v>
      </c>
      <c r="E370" s="167" t="s">
        <v>15</v>
      </c>
      <c r="F370" s="169">
        <f t="shared" ref="F370" si="307">TRUNC(M370,2)</f>
        <v>116</v>
      </c>
      <c r="G370" s="170">
        <v>226.54</v>
      </c>
      <c r="H370" s="166" t="s">
        <v>600</v>
      </c>
      <c r="I370" s="170">
        <f t="shared" ref="I370" si="308">IF(H370=$I$2,G370*(1+BDI_01),(G370*(1+BDI_02)))</f>
        <v>283.17500000000001</v>
      </c>
      <c r="J370" s="170">
        <f t="shared" ref="J370" si="309">TRUNC(G370*F370,2)</f>
        <v>26278.639999999999</v>
      </c>
      <c r="K370" s="171">
        <f t="shared" ref="K370" si="310">TRUNC(I370*F370,2)</f>
        <v>32848.300000000003</v>
      </c>
      <c r="M370" s="13">
        <v>116</v>
      </c>
    </row>
    <row r="371" spans="1:13" ht="30" x14ac:dyDescent="0.25">
      <c r="A371" s="67" t="s">
        <v>1269</v>
      </c>
      <c r="B371" s="8" t="s">
        <v>538</v>
      </c>
      <c r="C371" s="18" t="s">
        <v>602</v>
      </c>
      <c r="D371" s="25" t="s">
        <v>1603</v>
      </c>
      <c r="E371" s="18" t="s">
        <v>15</v>
      </c>
      <c r="F371" s="13">
        <f t="shared" ref="F371" si="311">TRUNC(M371,2)</f>
        <v>92</v>
      </c>
      <c r="G371" s="14">
        <v>4479.8</v>
      </c>
      <c r="H371" s="8" t="s">
        <v>600</v>
      </c>
      <c r="I371" s="14">
        <f t="shared" ref="I371" si="312">IF(H371=$I$2,G371*(1+BDI_01),(G371*(1+BDI_02)))</f>
        <v>5599.75</v>
      </c>
      <c r="J371" s="14">
        <f t="shared" ref="J371" si="313">TRUNC(G371*F371,2)</f>
        <v>412141.6</v>
      </c>
      <c r="K371" s="68">
        <f t="shared" ref="K371" si="314">TRUNC(I371*F371,2)</f>
        <v>515177</v>
      </c>
      <c r="M371" s="13">
        <v>92</v>
      </c>
    </row>
    <row r="372" spans="1:13" ht="45" x14ac:dyDescent="0.25">
      <c r="A372" s="67" t="s">
        <v>1270</v>
      </c>
      <c r="B372" s="8" t="s">
        <v>547</v>
      </c>
      <c r="C372" s="18" t="s">
        <v>602</v>
      </c>
      <c r="D372" s="25" t="s">
        <v>1604</v>
      </c>
      <c r="E372" s="18" t="s">
        <v>35</v>
      </c>
      <c r="F372" s="13">
        <f t="shared" si="204"/>
        <v>1</v>
      </c>
      <c r="G372" s="14">
        <v>46135.01</v>
      </c>
      <c r="H372" s="8" t="s">
        <v>600</v>
      </c>
      <c r="I372" s="14">
        <f t="shared" si="290"/>
        <v>57668.762500000004</v>
      </c>
      <c r="J372" s="14">
        <f t="shared" si="206"/>
        <v>46135.01</v>
      </c>
      <c r="K372" s="68">
        <f t="shared" si="207"/>
        <v>57668.76</v>
      </c>
      <c r="M372" s="13">
        <v>1</v>
      </c>
    </row>
    <row r="373" spans="1:13" ht="30" x14ac:dyDescent="0.25">
      <c r="A373" s="67" t="s">
        <v>1271</v>
      </c>
      <c r="B373" s="8" t="s">
        <v>533</v>
      </c>
      <c r="C373" s="18" t="s">
        <v>602</v>
      </c>
      <c r="D373" s="25" t="s">
        <v>1605</v>
      </c>
      <c r="E373" s="18" t="s">
        <v>15</v>
      </c>
      <c r="F373" s="13">
        <f t="shared" si="204"/>
        <v>5</v>
      </c>
      <c r="G373" s="14">
        <v>2716.58</v>
      </c>
      <c r="H373" s="8" t="s">
        <v>600</v>
      </c>
      <c r="I373" s="14">
        <f t="shared" si="290"/>
        <v>3395.7249999999999</v>
      </c>
      <c r="J373" s="14">
        <f t="shared" si="206"/>
        <v>13582.9</v>
      </c>
      <c r="K373" s="68">
        <f t="shared" si="207"/>
        <v>16978.62</v>
      </c>
      <c r="M373" s="13">
        <v>5</v>
      </c>
    </row>
    <row r="374" spans="1:13" x14ac:dyDescent="0.25">
      <c r="A374" s="67" t="s">
        <v>1272</v>
      </c>
      <c r="B374" s="8" t="s">
        <v>380</v>
      </c>
      <c r="C374" s="18" t="s">
        <v>602</v>
      </c>
      <c r="D374" s="25" t="s">
        <v>1606</v>
      </c>
      <c r="E374" s="18" t="s">
        <v>15</v>
      </c>
      <c r="F374" s="13">
        <f t="shared" si="204"/>
        <v>84</v>
      </c>
      <c r="G374" s="14">
        <v>217.4</v>
      </c>
      <c r="H374" s="8" t="s">
        <v>600</v>
      </c>
      <c r="I374" s="14">
        <f t="shared" si="290"/>
        <v>271.75</v>
      </c>
      <c r="J374" s="14">
        <f t="shared" si="206"/>
        <v>18261.599999999999</v>
      </c>
      <c r="K374" s="68">
        <f t="shared" si="207"/>
        <v>22827</v>
      </c>
      <c r="M374" s="13">
        <v>84</v>
      </c>
    </row>
    <row r="375" spans="1:13" x14ac:dyDescent="0.25">
      <c r="A375" s="67" t="s">
        <v>1273</v>
      </c>
      <c r="B375" s="8" t="s">
        <v>303</v>
      </c>
      <c r="C375" s="18" t="s">
        <v>602</v>
      </c>
      <c r="D375" s="25" t="s">
        <v>1607</v>
      </c>
      <c r="E375" s="18" t="s">
        <v>32</v>
      </c>
      <c r="F375" s="13">
        <f t="shared" si="204"/>
        <v>653.65</v>
      </c>
      <c r="G375" s="14">
        <v>43.68</v>
      </c>
      <c r="H375" s="8" t="s">
        <v>600</v>
      </c>
      <c r="I375" s="14">
        <f t="shared" si="290"/>
        <v>54.6</v>
      </c>
      <c r="J375" s="14">
        <f t="shared" si="206"/>
        <v>28551.43</v>
      </c>
      <c r="K375" s="68">
        <f t="shared" si="207"/>
        <v>35689.29</v>
      </c>
      <c r="M375" s="13">
        <v>653.65</v>
      </c>
    </row>
    <row r="376" spans="1:13" x14ac:dyDescent="0.25">
      <c r="A376" s="67" t="s">
        <v>1274</v>
      </c>
      <c r="B376" s="8" t="s">
        <v>304</v>
      </c>
      <c r="C376" s="18" t="s">
        <v>602</v>
      </c>
      <c r="D376" s="25" t="s">
        <v>1608</v>
      </c>
      <c r="E376" s="18" t="s">
        <v>32</v>
      </c>
      <c r="F376" s="13">
        <f t="shared" si="204"/>
        <v>1542.68</v>
      </c>
      <c r="G376" s="14">
        <v>60.01</v>
      </c>
      <c r="H376" s="8" t="s">
        <v>600</v>
      </c>
      <c r="I376" s="14">
        <f t="shared" si="290"/>
        <v>75.012500000000003</v>
      </c>
      <c r="J376" s="14">
        <f t="shared" si="206"/>
        <v>92576.22</v>
      </c>
      <c r="K376" s="68">
        <f t="shared" si="207"/>
        <v>115720.28</v>
      </c>
      <c r="M376" s="13">
        <v>1542.68</v>
      </c>
    </row>
    <row r="377" spans="1:13" ht="30" x14ac:dyDescent="0.25">
      <c r="A377" s="67" t="s">
        <v>1275</v>
      </c>
      <c r="B377" s="8" t="s">
        <v>234</v>
      </c>
      <c r="C377" s="18" t="s">
        <v>602</v>
      </c>
      <c r="D377" s="25" t="s">
        <v>1609</v>
      </c>
      <c r="E377" s="18" t="s">
        <v>15</v>
      </c>
      <c r="F377" s="13">
        <f>TRUNC(M377,2)</f>
        <v>1</v>
      </c>
      <c r="G377" s="14">
        <v>235.28</v>
      </c>
      <c r="H377" s="8" t="s">
        <v>600</v>
      </c>
      <c r="I377" s="14">
        <f>IF(H377=$I$2,G377*(1+BDI_01),(G377*(1+BDI_02)))</f>
        <v>294.10000000000002</v>
      </c>
      <c r="J377" s="14">
        <f>TRUNC(G377*F377,2)</f>
        <v>235.28</v>
      </c>
      <c r="K377" s="68">
        <f>TRUNC(I377*F377,2)</f>
        <v>294.10000000000002</v>
      </c>
      <c r="M377" s="13">
        <v>1</v>
      </c>
    </row>
    <row r="378" spans="1:13" x14ac:dyDescent="0.25">
      <c r="A378" s="67" t="s">
        <v>1276</v>
      </c>
      <c r="B378" s="8" t="s">
        <v>246</v>
      </c>
      <c r="C378" s="18" t="s">
        <v>602</v>
      </c>
      <c r="D378" s="25" t="s">
        <v>1610</v>
      </c>
      <c r="E378" s="18" t="s">
        <v>247</v>
      </c>
      <c r="F378" s="13">
        <f t="shared" ref="F378" si="315">TRUNC(M378,2)</f>
        <v>2</v>
      </c>
      <c r="G378" s="14">
        <v>615.94000000000005</v>
      </c>
      <c r="H378" s="8" t="s">
        <v>600</v>
      </c>
      <c r="I378" s="14">
        <f t="shared" ref="I378" si="316">IF(H378=$I$2,G378*(1+BDI_01),(G378*(1+BDI_02)))</f>
        <v>769.92500000000007</v>
      </c>
      <c r="J378" s="14">
        <f t="shared" ref="J378" si="317">TRUNC(G378*F378,2)</f>
        <v>1231.8800000000001</v>
      </c>
      <c r="K378" s="68">
        <f t="shared" ref="K378" si="318">TRUNC(I378*F378,2)</f>
        <v>1539.85</v>
      </c>
      <c r="M378" s="13">
        <v>2</v>
      </c>
    </row>
    <row r="379" spans="1:13" ht="30" x14ac:dyDescent="0.25">
      <c r="A379" s="67" t="s">
        <v>1277</v>
      </c>
      <c r="B379" s="8" t="s">
        <v>385</v>
      </c>
      <c r="C379" s="18" t="s">
        <v>602</v>
      </c>
      <c r="D379" s="25" t="s">
        <v>1611</v>
      </c>
      <c r="E379" s="18" t="s">
        <v>15</v>
      </c>
      <c r="F379" s="13">
        <f t="shared" si="204"/>
        <v>192</v>
      </c>
      <c r="G379" s="14">
        <v>69.8</v>
      </c>
      <c r="H379" s="8" t="s">
        <v>600</v>
      </c>
      <c r="I379" s="14">
        <f t="shared" si="290"/>
        <v>87.25</v>
      </c>
      <c r="J379" s="14">
        <f t="shared" si="206"/>
        <v>13401.6</v>
      </c>
      <c r="K379" s="68">
        <f t="shared" si="207"/>
        <v>16752</v>
      </c>
      <c r="M379" s="13">
        <v>192</v>
      </c>
    </row>
    <row r="380" spans="1:13" ht="45" x14ac:dyDescent="0.25">
      <c r="A380" s="67" t="s">
        <v>1278</v>
      </c>
      <c r="B380" s="8" t="s">
        <v>384</v>
      </c>
      <c r="C380" s="18" t="s">
        <v>602</v>
      </c>
      <c r="D380" s="25" t="s">
        <v>1612</v>
      </c>
      <c r="E380" s="18" t="s">
        <v>15</v>
      </c>
      <c r="F380" s="13">
        <f t="shared" ref="F380:F402" si="319">TRUNC(M380,2)</f>
        <v>112</v>
      </c>
      <c r="G380" s="14">
        <v>38.94</v>
      </c>
      <c r="H380" s="8" t="s">
        <v>600</v>
      </c>
      <c r="I380" s="14">
        <f t="shared" si="290"/>
        <v>48.674999999999997</v>
      </c>
      <c r="J380" s="14">
        <f t="shared" ref="J380:J402" si="320">TRUNC(G380*F380,2)</f>
        <v>4361.28</v>
      </c>
      <c r="K380" s="68">
        <f t="shared" ref="K380:K402" si="321">TRUNC(I380*F380,2)</f>
        <v>5451.6</v>
      </c>
      <c r="M380" s="13">
        <v>112</v>
      </c>
    </row>
    <row r="381" spans="1:13" ht="30" x14ac:dyDescent="0.25">
      <c r="A381" s="67" t="s">
        <v>1279</v>
      </c>
      <c r="B381" s="8" t="s">
        <v>381</v>
      </c>
      <c r="C381" s="18" t="s">
        <v>602</v>
      </c>
      <c r="D381" s="25" t="s">
        <v>1613</v>
      </c>
      <c r="E381" s="18" t="s">
        <v>15</v>
      </c>
      <c r="F381" s="13">
        <f t="shared" si="319"/>
        <v>84</v>
      </c>
      <c r="G381" s="14">
        <v>47.61</v>
      </c>
      <c r="H381" s="8" t="s">
        <v>600</v>
      </c>
      <c r="I381" s="14">
        <f t="shared" si="290"/>
        <v>59.512500000000003</v>
      </c>
      <c r="J381" s="14">
        <f t="shared" si="320"/>
        <v>3999.24</v>
      </c>
      <c r="K381" s="68">
        <f t="shared" si="321"/>
        <v>4999.05</v>
      </c>
      <c r="M381" s="13">
        <v>84</v>
      </c>
    </row>
    <row r="382" spans="1:13" ht="30" x14ac:dyDescent="0.25">
      <c r="A382" s="67" t="s">
        <v>1280</v>
      </c>
      <c r="B382" s="8" t="s">
        <v>382</v>
      </c>
      <c r="C382" s="18" t="s">
        <v>602</v>
      </c>
      <c r="D382" s="25" t="s">
        <v>1614</v>
      </c>
      <c r="E382" s="18" t="s">
        <v>15</v>
      </c>
      <c r="F382" s="13">
        <f t="shared" si="319"/>
        <v>84</v>
      </c>
      <c r="G382" s="14">
        <v>44.34</v>
      </c>
      <c r="H382" s="8" t="s">
        <v>600</v>
      </c>
      <c r="I382" s="14">
        <f t="shared" si="290"/>
        <v>55.425000000000004</v>
      </c>
      <c r="J382" s="14">
        <f t="shared" si="320"/>
        <v>3724.56</v>
      </c>
      <c r="K382" s="68">
        <f t="shared" si="321"/>
        <v>4655.7</v>
      </c>
      <c r="M382" s="13">
        <v>84</v>
      </c>
    </row>
    <row r="383" spans="1:13" ht="30" x14ac:dyDescent="0.25">
      <c r="A383" s="67" t="s">
        <v>1281</v>
      </c>
      <c r="B383" s="8" t="s">
        <v>378</v>
      </c>
      <c r="C383" s="18" t="s">
        <v>602</v>
      </c>
      <c r="D383" s="25" t="s">
        <v>1615</v>
      </c>
      <c r="E383" s="18" t="s">
        <v>15</v>
      </c>
      <c r="F383" s="13">
        <f t="shared" si="319"/>
        <v>1</v>
      </c>
      <c r="G383" s="14">
        <v>43.07</v>
      </c>
      <c r="H383" s="8" t="s">
        <v>600</v>
      </c>
      <c r="I383" s="14">
        <f t="shared" ref="I383:I402" si="322">IF(H383=$I$2,G383*(1+BDI_01),(G383*(1+BDI_02)))</f>
        <v>53.837499999999999</v>
      </c>
      <c r="J383" s="14">
        <f t="shared" si="320"/>
        <v>43.07</v>
      </c>
      <c r="K383" s="68">
        <f t="shared" si="321"/>
        <v>53.83</v>
      </c>
      <c r="M383" s="13">
        <v>1</v>
      </c>
    </row>
    <row r="384" spans="1:13" ht="30" x14ac:dyDescent="0.25">
      <c r="A384" s="67" t="s">
        <v>1282</v>
      </c>
      <c r="B384" s="8" t="s">
        <v>305</v>
      </c>
      <c r="C384" s="18" t="s">
        <v>602</v>
      </c>
      <c r="D384" s="25" t="s">
        <v>1616</v>
      </c>
      <c r="E384" s="18" t="s">
        <v>15</v>
      </c>
      <c r="F384" s="13">
        <f t="shared" si="319"/>
        <v>1</v>
      </c>
      <c r="G384" s="14">
        <v>16.8</v>
      </c>
      <c r="H384" s="8" t="s">
        <v>600</v>
      </c>
      <c r="I384" s="14">
        <f t="shared" si="322"/>
        <v>21</v>
      </c>
      <c r="J384" s="14">
        <f t="shared" si="320"/>
        <v>16.8</v>
      </c>
      <c r="K384" s="68">
        <f t="shared" si="321"/>
        <v>21</v>
      </c>
      <c r="M384" s="13">
        <v>1</v>
      </c>
    </row>
    <row r="385" spans="1:13" ht="30" x14ac:dyDescent="0.25">
      <c r="A385" s="67" t="s">
        <v>1283</v>
      </c>
      <c r="B385" s="8" t="s">
        <v>383</v>
      </c>
      <c r="C385" s="18" t="s">
        <v>602</v>
      </c>
      <c r="D385" s="25" t="s">
        <v>1617</v>
      </c>
      <c r="E385" s="18" t="s">
        <v>15</v>
      </c>
      <c r="F385" s="13">
        <f t="shared" si="319"/>
        <v>96</v>
      </c>
      <c r="G385" s="14">
        <v>21.71</v>
      </c>
      <c r="H385" s="8" t="s">
        <v>600</v>
      </c>
      <c r="I385" s="14">
        <f t="shared" si="322"/>
        <v>27.137500000000003</v>
      </c>
      <c r="J385" s="14">
        <f t="shared" si="320"/>
        <v>2084.16</v>
      </c>
      <c r="K385" s="68">
        <f t="shared" si="321"/>
        <v>2605.1999999999998</v>
      </c>
      <c r="M385" s="13">
        <v>96</v>
      </c>
    </row>
    <row r="386" spans="1:13" x14ac:dyDescent="0.25">
      <c r="A386" s="67" t="s">
        <v>1284</v>
      </c>
      <c r="B386" s="8" t="s">
        <v>306</v>
      </c>
      <c r="C386" s="18" t="s">
        <v>602</v>
      </c>
      <c r="D386" s="25" t="s">
        <v>1618</v>
      </c>
      <c r="E386" s="18" t="s">
        <v>15</v>
      </c>
      <c r="F386" s="13">
        <f t="shared" si="319"/>
        <v>295</v>
      </c>
      <c r="G386" s="14">
        <v>5.41</v>
      </c>
      <c r="H386" s="8" t="s">
        <v>600</v>
      </c>
      <c r="I386" s="14">
        <f t="shared" si="322"/>
        <v>6.7625000000000002</v>
      </c>
      <c r="J386" s="14">
        <f t="shared" si="320"/>
        <v>1595.95</v>
      </c>
      <c r="K386" s="68">
        <f t="shared" si="321"/>
        <v>1994.93</v>
      </c>
      <c r="M386" s="13">
        <v>295</v>
      </c>
    </row>
    <row r="387" spans="1:13" ht="30" x14ac:dyDescent="0.25">
      <c r="A387" s="67" t="s">
        <v>1285</v>
      </c>
      <c r="B387" s="8" t="s">
        <v>307</v>
      </c>
      <c r="C387" s="18" t="s">
        <v>602</v>
      </c>
      <c r="D387" s="25" t="s">
        <v>1619</v>
      </c>
      <c r="E387" s="18" t="s">
        <v>15</v>
      </c>
      <c r="F387" s="13">
        <f t="shared" ref="F387" si="323">TRUNC(M387,2)</f>
        <v>207</v>
      </c>
      <c r="G387" s="14">
        <v>16.25</v>
      </c>
      <c r="H387" s="8" t="s">
        <v>600</v>
      </c>
      <c r="I387" s="14">
        <f t="shared" ref="I387" si="324">IF(H387=$I$2,G387*(1+BDI_01),(G387*(1+BDI_02)))</f>
        <v>20.3125</v>
      </c>
      <c r="J387" s="14">
        <f t="shared" ref="J387" si="325">TRUNC(G387*F387,2)</f>
        <v>3363.75</v>
      </c>
      <c r="K387" s="68">
        <f t="shared" ref="K387" si="326">TRUNC(I387*F387,2)</f>
        <v>4204.68</v>
      </c>
      <c r="M387" s="13">
        <v>207</v>
      </c>
    </row>
    <row r="388" spans="1:13" x14ac:dyDescent="0.25">
      <c r="A388" s="67" t="s">
        <v>1286</v>
      </c>
      <c r="B388" s="8" t="s">
        <v>308</v>
      </c>
      <c r="C388" s="18" t="s">
        <v>602</v>
      </c>
      <c r="D388" s="25" t="s">
        <v>1620</v>
      </c>
      <c r="E388" s="18" t="s">
        <v>15</v>
      </c>
      <c r="F388" s="13">
        <f t="shared" si="319"/>
        <v>312</v>
      </c>
      <c r="G388" s="14">
        <v>18.59</v>
      </c>
      <c r="H388" s="8" t="s">
        <v>600</v>
      </c>
      <c r="I388" s="14">
        <f t="shared" si="322"/>
        <v>23.237500000000001</v>
      </c>
      <c r="J388" s="14">
        <f t="shared" si="320"/>
        <v>5800.08</v>
      </c>
      <c r="K388" s="68">
        <f t="shared" si="321"/>
        <v>7250.1</v>
      </c>
      <c r="M388" s="13">
        <v>312</v>
      </c>
    </row>
    <row r="389" spans="1:13" x14ac:dyDescent="0.25">
      <c r="A389" s="67" t="s">
        <v>1287</v>
      </c>
      <c r="B389" s="8" t="s">
        <v>309</v>
      </c>
      <c r="C389" s="18" t="s">
        <v>602</v>
      </c>
      <c r="D389" s="25" t="s">
        <v>1621</v>
      </c>
      <c r="E389" s="18" t="s">
        <v>15</v>
      </c>
      <c r="F389" s="13">
        <f t="shared" ref="F389" si="327">TRUNC(M389,2)</f>
        <v>384</v>
      </c>
      <c r="G389" s="14">
        <v>17.899999999999999</v>
      </c>
      <c r="H389" s="8" t="s">
        <v>600</v>
      </c>
      <c r="I389" s="14">
        <f t="shared" ref="I389" si="328">IF(H389=$I$2,G389*(1+BDI_01),(G389*(1+BDI_02)))</f>
        <v>22.375</v>
      </c>
      <c r="J389" s="14">
        <f t="shared" ref="J389" si="329">TRUNC(G389*F389,2)</f>
        <v>6873.6</v>
      </c>
      <c r="K389" s="68">
        <f t="shared" ref="K389" si="330">TRUNC(I389*F389,2)</f>
        <v>8592</v>
      </c>
      <c r="M389" s="13">
        <v>384</v>
      </c>
    </row>
    <row r="390" spans="1:13" x14ac:dyDescent="0.25">
      <c r="A390" s="67" t="s">
        <v>1288</v>
      </c>
      <c r="B390" s="8" t="s">
        <v>310</v>
      </c>
      <c r="C390" s="18" t="s">
        <v>602</v>
      </c>
      <c r="D390" s="25" t="s">
        <v>1622</v>
      </c>
      <c r="E390" s="18" t="s">
        <v>15</v>
      </c>
      <c r="F390" s="13">
        <f t="shared" si="319"/>
        <v>365</v>
      </c>
      <c r="G390" s="14">
        <v>18.899999999999999</v>
      </c>
      <c r="H390" s="8" t="s">
        <v>600</v>
      </c>
      <c r="I390" s="14">
        <f t="shared" si="322"/>
        <v>23.625</v>
      </c>
      <c r="J390" s="14">
        <f t="shared" si="320"/>
        <v>6898.5</v>
      </c>
      <c r="K390" s="68">
        <f t="shared" si="321"/>
        <v>8623.1200000000008</v>
      </c>
      <c r="M390" s="13">
        <v>365</v>
      </c>
    </row>
    <row r="391" spans="1:13" x14ac:dyDescent="0.25">
      <c r="A391" s="67" t="s">
        <v>1289</v>
      </c>
      <c r="B391" s="8" t="s">
        <v>311</v>
      </c>
      <c r="C391" s="18" t="s">
        <v>602</v>
      </c>
      <c r="D391" s="25" t="s">
        <v>1623</v>
      </c>
      <c r="E391" s="18" t="s">
        <v>15</v>
      </c>
      <c r="F391" s="13">
        <f t="shared" ref="F391" si="331">TRUNC(M391,2)</f>
        <v>222</v>
      </c>
      <c r="G391" s="14">
        <v>25.37</v>
      </c>
      <c r="H391" s="8" t="s">
        <v>600</v>
      </c>
      <c r="I391" s="14">
        <f t="shared" ref="I391" si="332">IF(H391=$I$2,G391*(1+BDI_01),(G391*(1+BDI_02)))</f>
        <v>31.712500000000002</v>
      </c>
      <c r="J391" s="14">
        <f t="shared" ref="J391" si="333">TRUNC(G391*F391,2)</f>
        <v>5632.14</v>
      </c>
      <c r="K391" s="68">
        <f t="shared" ref="K391" si="334">TRUNC(I391*F391,2)</f>
        <v>7040.17</v>
      </c>
      <c r="M391" s="13">
        <v>222</v>
      </c>
    </row>
    <row r="392" spans="1:13" x14ac:dyDescent="0.25">
      <c r="A392" s="67" t="s">
        <v>1290</v>
      </c>
      <c r="B392" s="8" t="s">
        <v>312</v>
      </c>
      <c r="C392" s="18" t="s">
        <v>602</v>
      </c>
      <c r="D392" s="25" t="s">
        <v>1624</v>
      </c>
      <c r="E392" s="18" t="s">
        <v>15</v>
      </c>
      <c r="F392" s="13">
        <f t="shared" si="319"/>
        <v>370</v>
      </c>
      <c r="G392" s="14">
        <v>25.47</v>
      </c>
      <c r="H392" s="8" t="s">
        <v>600</v>
      </c>
      <c r="I392" s="14">
        <f t="shared" si="322"/>
        <v>31.837499999999999</v>
      </c>
      <c r="J392" s="14">
        <f t="shared" si="320"/>
        <v>9423.9</v>
      </c>
      <c r="K392" s="68">
        <f t="shared" si="321"/>
        <v>11779.87</v>
      </c>
      <c r="M392" s="13">
        <v>370</v>
      </c>
    </row>
    <row r="393" spans="1:13" x14ac:dyDescent="0.25">
      <c r="A393" s="67" t="s">
        <v>1291</v>
      </c>
      <c r="B393" s="8" t="s">
        <v>313</v>
      </c>
      <c r="C393" s="18" t="s">
        <v>602</v>
      </c>
      <c r="D393" s="25" t="s">
        <v>1625</v>
      </c>
      <c r="E393" s="18" t="s">
        <v>15</v>
      </c>
      <c r="F393" s="13">
        <f t="shared" ref="F393" si="335">TRUNC(M393,2)</f>
        <v>318</v>
      </c>
      <c r="G393" s="14">
        <v>31.83</v>
      </c>
      <c r="H393" s="8" t="s">
        <v>600</v>
      </c>
      <c r="I393" s="14">
        <f t="shared" ref="I393" si="336">IF(H393=$I$2,G393*(1+BDI_01),(G393*(1+BDI_02)))</f>
        <v>39.787499999999994</v>
      </c>
      <c r="J393" s="14">
        <f t="shared" ref="J393" si="337">TRUNC(G393*F393,2)</f>
        <v>10121.94</v>
      </c>
      <c r="K393" s="68">
        <f t="shared" ref="K393" si="338">TRUNC(I393*F393,2)</f>
        <v>12652.42</v>
      </c>
      <c r="M393" s="13">
        <v>318</v>
      </c>
    </row>
    <row r="394" spans="1:13" x14ac:dyDescent="0.25">
      <c r="A394" s="67" t="s">
        <v>1292</v>
      </c>
      <c r="B394" s="8" t="s">
        <v>314</v>
      </c>
      <c r="C394" s="18" t="s">
        <v>602</v>
      </c>
      <c r="D394" s="25" t="s">
        <v>1626</v>
      </c>
      <c r="E394" s="18" t="s">
        <v>15</v>
      </c>
      <c r="F394" s="13">
        <f t="shared" si="319"/>
        <v>344</v>
      </c>
      <c r="G394" s="14">
        <v>45.36</v>
      </c>
      <c r="H394" s="8" t="s">
        <v>600</v>
      </c>
      <c r="I394" s="14">
        <f t="shared" si="322"/>
        <v>56.7</v>
      </c>
      <c r="J394" s="14">
        <f t="shared" si="320"/>
        <v>15603.84</v>
      </c>
      <c r="K394" s="68">
        <f t="shared" si="321"/>
        <v>19504.8</v>
      </c>
      <c r="M394" s="13">
        <v>344</v>
      </c>
    </row>
    <row r="395" spans="1:13" x14ac:dyDescent="0.25">
      <c r="A395" s="67" t="s">
        <v>1293</v>
      </c>
      <c r="B395" s="8" t="s">
        <v>315</v>
      </c>
      <c r="C395" s="18" t="s">
        <v>602</v>
      </c>
      <c r="D395" s="25" t="s">
        <v>1627</v>
      </c>
      <c r="E395" s="18" t="s">
        <v>15</v>
      </c>
      <c r="F395" s="13">
        <f t="shared" ref="F395" si="339">TRUNC(M395,2)</f>
        <v>286</v>
      </c>
      <c r="G395" s="14">
        <v>46.44</v>
      </c>
      <c r="H395" s="8" t="s">
        <v>600</v>
      </c>
      <c r="I395" s="14">
        <f t="shared" ref="I395" si="340">IF(H395=$I$2,G395*(1+BDI_01),(G395*(1+BDI_02)))</f>
        <v>58.05</v>
      </c>
      <c r="J395" s="14">
        <f t="shared" ref="J395" si="341">TRUNC(G395*F395,2)</f>
        <v>13281.84</v>
      </c>
      <c r="K395" s="68">
        <f t="shared" ref="K395" si="342">TRUNC(I395*F395,2)</f>
        <v>16602.3</v>
      </c>
      <c r="M395" s="13">
        <v>286</v>
      </c>
    </row>
    <row r="396" spans="1:13" x14ac:dyDescent="0.25">
      <c r="A396" s="67" t="s">
        <v>1294</v>
      </c>
      <c r="B396" s="8" t="s">
        <v>316</v>
      </c>
      <c r="C396" s="18" t="s">
        <v>602</v>
      </c>
      <c r="D396" s="25" t="s">
        <v>1628</v>
      </c>
      <c r="E396" s="18" t="s">
        <v>15</v>
      </c>
      <c r="F396" s="13">
        <f t="shared" si="319"/>
        <v>327</v>
      </c>
      <c r="G396" s="14">
        <v>52.38</v>
      </c>
      <c r="H396" s="8" t="s">
        <v>600</v>
      </c>
      <c r="I396" s="14">
        <f t="shared" si="322"/>
        <v>65.475000000000009</v>
      </c>
      <c r="J396" s="14">
        <f t="shared" si="320"/>
        <v>17128.259999999998</v>
      </c>
      <c r="K396" s="68">
        <f t="shared" si="321"/>
        <v>21410.32</v>
      </c>
      <c r="M396" s="13">
        <v>327</v>
      </c>
    </row>
    <row r="397" spans="1:13" x14ac:dyDescent="0.25">
      <c r="A397" s="67" t="s">
        <v>1295</v>
      </c>
      <c r="B397" s="8" t="s">
        <v>317</v>
      </c>
      <c r="C397" s="18" t="s">
        <v>602</v>
      </c>
      <c r="D397" s="25" t="s">
        <v>1629</v>
      </c>
      <c r="E397" s="18" t="s">
        <v>15</v>
      </c>
      <c r="F397" s="13">
        <f t="shared" ref="F397" si="343">TRUNC(M397,2)</f>
        <v>265</v>
      </c>
      <c r="G397" s="14">
        <v>60.3</v>
      </c>
      <c r="H397" s="8" t="s">
        <v>600</v>
      </c>
      <c r="I397" s="14">
        <f t="shared" ref="I397" si="344">IF(H397=$I$2,G397*(1+BDI_01),(G397*(1+BDI_02)))</f>
        <v>75.375</v>
      </c>
      <c r="J397" s="14">
        <f t="shared" ref="J397" si="345">TRUNC(G397*F397,2)</f>
        <v>15979.5</v>
      </c>
      <c r="K397" s="68">
        <f t="shared" ref="K397" si="346">TRUNC(I397*F397,2)</f>
        <v>19974.37</v>
      </c>
      <c r="M397" s="13">
        <v>265</v>
      </c>
    </row>
    <row r="398" spans="1:13" ht="30" x14ac:dyDescent="0.25">
      <c r="A398" s="67" t="s">
        <v>1296</v>
      </c>
      <c r="B398" s="8" t="s">
        <v>377</v>
      </c>
      <c r="C398" s="18" t="s">
        <v>602</v>
      </c>
      <c r="D398" s="25" t="s">
        <v>1630</v>
      </c>
      <c r="E398" s="18" t="s">
        <v>15</v>
      </c>
      <c r="F398" s="13">
        <f t="shared" si="319"/>
        <v>248</v>
      </c>
      <c r="G398" s="14">
        <v>101.51</v>
      </c>
      <c r="H398" s="8" t="s">
        <v>600</v>
      </c>
      <c r="I398" s="14">
        <f t="shared" si="322"/>
        <v>126.8875</v>
      </c>
      <c r="J398" s="14">
        <f t="shared" si="320"/>
        <v>25174.48</v>
      </c>
      <c r="K398" s="68">
        <f t="shared" si="321"/>
        <v>31468.1</v>
      </c>
      <c r="M398" s="13">
        <v>248</v>
      </c>
    </row>
    <row r="399" spans="1:13" x14ac:dyDescent="0.25">
      <c r="A399" s="67" t="s">
        <v>1297</v>
      </c>
      <c r="B399" s="8" t="s">
        <v>379</v>
      </c>
      <c r="C399" s="18" t="s">
        <v>602</v>
      </c>
      <c r="D399" s="25" t="s">
        <v>1631</v>
      </c>
      <c r="E399" s="18" t="s">
        <v>32</v>
      </c>
      <c r="F399" s="13">
        <f t="shared" si="319"/>
        <v>295</v>
      </c>
      <c r="G399" s="14">
        <v>94.32</v>
      </c>
      <c r="H399" s="8" t="s">
        <v>600</v>
      </c>
      <c r="I399" s="14">
        <f t="shared" si="322"/>
        <v>117.89999999999999</v>
      </c>
      <c r="J399" s="14">
        <f t="shared" si="320"/>
        <v>27824.400000000001</v>
      </c>
      <c r="K399" s="68">
        <f t="shared" si="321"/>
        <v>34780.5</v>
      </c>
      <c r="M399" s="13">
        <v>295</v>
      </c>
    </row>
    <row r="400" spans="1:13" ht="30" x14ac:dyDescent="0.25">
      <c r="A400" s="67" t="s">
        <v>1298</v>
      </c>
      <c r="B400" s="8" t="s">
        <v>238</v>
      </c>
      <c r="C400" s="18" t="s">
        <v>602</v>
      </c>
      <c r="D400" s="25" t="s">
        <v>1632</v>
      </c>
      <c r="E400" s="18" t="s">
        <v>35</v>
      </c>
      <c r="F400" s="13">
        <f t="shared" ref="F400" si="347">TRUNC(M400,2)</f>
        <v>12</v>
      </c>
      <c r="G400" s="14">
        <v>554.37</v>
      </c>
      <c r="H400" s="8" t="s">
        <v>600</v>
      </c>
      <c r="I400" s="14">
        <f t="shared" ref="I400" si="348">IF(H400=$I$2,G400*(1+BDI_01),(G400*(1+BDI_02)))</f>
        <v>692.96249999999998</v>
      </c>
      <c r="J400" s="14">
        <f t="shared" ref="J400" si="349">TRUNC(G400*F400,2)</f>
        <v>6652.44</v>
      </c>
      <c r="K400" s="68">
        <f t="shared" ref="K400" si="350">TRUNC(I400*F400,2)</f>
        <v>8315.5499999999993</v>
      </c>
      <c r="M400" s="13">
        <v>12</v>
      </c>
    </row>
    <row r="401" spans="1:15" ht="30" x14ac:dyDescent="0.25">
      <c r="A401" s="67" t="s">
        <v>1299</v>
      </c>
      <c r="B401" s="8" t="s">
        <v>239</v>
      </c>
      <c r="C401" s="18" t="s">
        <v>602</v>
      </c>
      <c r="D401" s="25" t="s">
        <v>1633</v>
      </c>
      <c r="E401" s="18" t="s">
        <v>15</v>
      </c>
      <c r="F401" s="13">
        <f>TRUNC(M401,2)</f>
        <v>1</v>
      </c>
      <c r="G401" s="14">
        <v>268.76</v>
      </c>
      <c r="H401" s="8" t="s">
        <v>600</v>
      </c>
      <c r="I401" s="14">
        <f>IF(H401=$I$2,G401*(1+BDI_01),(G401*(1+BDI_02)))</f>
        <v>335.95</v>
      </c>
      <c r="J401" s="14">
        <f>TRUNC(G401*F401,2)</f>
        <v>268.76</v>
      </c>
      <c r="K401" s="68">
        <f>TRUNC(I401*F401,2)</f>
        <v>335.95</v>
      </c>
      <c r="M401" s="13">
        <v>1</v>
      </c>
    </row>
    <row r="402" spans="1:15" ht="45" x14ac:dyDescent="0.25">
      <c r="A402" s="67" t="s">
        <v>1301</v>
      </c>
      <c r="B402" s="8" t="s">
        <v>606</v>
      </c>
      <c r="C402" s="18" t="s">
        <v>606</v>
      </c>
      <c r="D402" s="25" t="s">
        <v>814</v>
      </c>
      <c r="E402" s="18" t="s">
        <v>15</v>
      </c>
      <c r="F402" s="13">
        <f t="shared" si="319"/>
        <v>350</v>
      </c>
      <c r="G402" s="14">
        <v>2023.5</v>
      </c>
      <c r="H402" s="8" t="s">
        <v>600</v>
      </c>
      <c r="I402" s="14">
        <f t="shared" si="322"/>
        <v>2529.375</v>
      </c>
      <c r="J402" s="14">
        <f t="shared" si="320"/>
        <v>708225</v>
      </c>
      <c r="K402" s="68">
        <f t="shared" si="321"/>
        <v>885281.25</v>
      </c>
      <c r="M402" s="13">
        <v>350</v>
      </c>
    </row>
    <row r="403" spans="1:15" ht="15" customHeight="1" x14ac:dyDescent="0.25">
      <c r="A403" s="67" t="s">
        <v>12209</v>
      </c>
      <c r="B403" s="223" t="s">
        <v>6890</v>
      </c>
      <c r="C403" s="220" t="s">
        <v>602</v>
      </c>
      <c r="D403" s="226" t="s">
        <v>12211</v>
      </c>
      <c r="E403" s="220" t="s">
        <v>32</v>
      </c>
      <c r="F403" s="221">
        <v>1667.44</v>
      </c>
      <c r="G403" s="222">
        <v>36.72</v>
      </c>
      <c r="H403" s="223" t="s">
        <v>600</v>
      </c>
      <c r="I403" s="222">
        <f t="shared" ref="I403" si="351">IF(H403=$I$2,G403*(1+BDI_01),(G403*(1+BDI_02)))</f>
        <v>45.9</v>
      </c>
      <c r="J403" s="222">
        <f t="shared" ref="J403" si="352">TRUNC(G403*F403,2)</f>
        <v>61228.39</v>
      </c>
      <c r="K403" s="224">
        <f t="shared" ref="K403" si="353">TRUNC(I403*F403,2)</f>
        <v>76535.490000000005</v>
      </c>
      <c r="M403" s="13"/>
    </row>
    <row r="404" spans="1:15" ht="15" customHeight="1" x14ac:dyDescent="0.25">
      <c r="A404" s="67" t="s">
        <v>12210</v>
      </c>
      <c r="B404" s="223" t="s">
        <v>6883</v>
      </c>
      <c r="C404" s="220" t="s">
        <v>602</v>
      </c>
      <c r="D404" s="226" t="s">
        <v>12213</v>
      </c>
      <c r="E404" s="220" t="s">
        <v>15</v>
      </c>
      <c r="F404" s="221">
        <v>2</v>
      </c>
      <c r="G404" s="222">
        <v>546.47</v>
      </c>
      <c r="H404" s="223" t="s">
        <v>600</v>
      </c>
      <c r="I404" s="222">
        <f t="shared" ref="I404" si="354">IF(H404=$I$2,G404*(1+BDI_01),(G404*(1+BDI_02)))</f>
        <v>683.08750000000009</v>
      </c>
      <c r="J404" s="222">
        <f t="shared" ref="J404" si="355">TRUNC(G404*F404,2)</f>
        <v>1092.94</v>
      </c>
      <c r="K404" s="224">
        <f t="shared" ref="K404" si="356">TRUNC(I404*F404,2)</f>
        <v>1366.17</v>
      </c>
      <c r="M404" s="13"/>
    </row>
    <row r="405" spans="1:15" ht="15" customHeight="1" x14ac:dyDescent="0.25">
      <c r="A405" s="67" t="s">
        <v>12212</v>
      </c>
      <c r="B405" s="223" t="s">
        <v>606</v>
      </c>
      <c r="C405" s="220" t="s">
        <v>606</v>
      </c>
      <c r="D405" s="226" t="s">
        <v>12220</v>
      </c>
      <c r="E405" s="220" t="s">
        <v>15</v>
      </c>
      <c r="F405" s="221">
        <v>2</v>
      </c>
      <c r="G405" s="222"/>
      <c r="H405" s="223" t="s">
        <v>600</v>
      </c>
      <c r="I405" s="222">
        <f t="shared" ref="I405:I406" si="357">IF(H405=$I$2,G405*(1+BDI_01),(G405*(1+BDI_02)))</f>
        <v>0</v>
      </c>
      <c r="J405" s="222">
        <f t="shared" ref="J405:J406" si="358">TRUNC(G405*F405,2)</f>
        <v>0</v>
      </c>
      <c r="K405" s="224">
        <f t="shared" ref="K405:K406" si="359">TRUNC(I405*F405,2)</f>
        <v>0</v>
      </c>
      <c r="M405" s="13"/>
    </row>
    <row r="406" spans="1:15" ht="30" x14ac:dyDescent="0.25">
      <c r="A406" s="67" t="s">
        <v>12214</v>
      </c>
      <c r="B406" s="254" t="s">
        <v>12181</v>
      </c>
      <c r="C406" s="255" t="s">
        <v>1305</v>
      </c>
      <c r="D406" s="256" t="s">
        <v>12219</v>
      </c>
      <c r="E406" s="255" t="s">
        <v>15</v>
      </c>
      <c r="F406" s="257">
        <v>2</v>
      </c>
      <c r="G406" s="253">
        <v>193177.91</v>
      </c>
      <c r="H406" s="223" t="s">
        <v>600</v>
      </c>
      <c r="I406" s="222">
        <f t="shared" si="357"/>
        <v>241472.38750000001</v>
      </c>
      <c r="J406" s="222">
        <f t="shared" si="358"/>
        <v>386355.82</v>
      </c>
      <c r="K406" s="224">
        <f t="shared" si="359"/>
        <v>482944.77</v>
      </c>
      <c r="M406" s="13"/>
    </row>
    <row r="407" spans="1:15" ht="30" x14ac:dyDescent="0.25">
      <c r="A407" s="67" t="s">
        <v>12215</v>
      </c>
      <c r="B407" s="223" t="s">
        <v>606</v>
      </c>
      <c r="C407" s="220" t="s">
        <v>606</v>
      </c>
      <c r="D407" s="226" t="s">
        <v>12218</v>
      </c>
      <c r="E407" s="220" t="s">
        <v>15</v>
      </c>
      <c r="F407" s="221">
        <v>1</v>
      </c>
      <c r="G407" s="222"/>
      <c r="H407" s="223" t="s">
        <v>600</v>
      </c>
      <c r="I407" s="222">
        <f t="shared" ref="I407" si="360">IF(H407=$I$2,G407*(1+BDI_01),(G407*(1+BDI_02)))</f>
        <v>0</v>
      </c>
      <c r="J407" s="222">
        <f t="shared" ref="J407" si="361">TRUNC(G407*F407,2)</f>
        <v>0</v>
      </c>
      <c r="K407" s="224">
        <f t="shared" ref="K407" si="362">TRUNC(I407*F407,2)</f>
        <v>0</v>
      </c>
      <c r="M407" s="13"/>
    </row>
    <row r="408" spans="1:15" ht="30" x14ac:dyDescent="0.25">
      <c r="A408" s="67" t="s">
        <v>12216</v>
      </c>
      <c r="B408" s="223" t="s">
        <v>5444</v>
      </c>
      <c r="C408" s="220" t="s">
        <v>602</v>
      </c>
      <c r="D408" s="226" t="s">
        <v>12217</v>
      </c>
      <c r="E408" s="220" t="s">
        <v>15</v>
      </c>
      <c r="F408" s="221">
        <v>2</v>
      </c>
      <c r="G408" s="222">
        <v>76859.55</v>
      </c>
      <c r="H408" s="223" t="s">
        <v>600</v>
      </c>
      <c r="I408" s="222">
        <f>IF(H408=$I$2,G408*(1+BDI_01),(G408*(1+BDI_02)))</f>
        <v>96074.4375</v>
      </c>
      <c r="J408" s="222">
        <f>TRUNC(G408*F408,2)</f>
        <v>153719.1</v>
      </c>
      <c r="K408" s="224">
        <f>TRUNC(I408*F408,2)</f>
        <v>192148.87</v>
      </c>
      <c r="M408" s="13"/>
      <c r="O408" s="200"/>
    </row>
    <row r="409" spans="1:15" ht="30" x14ac:dyDescent="0.25">
      <c r="A409" s="67" t="s">
        <v>12221</v>
      </c>
      <c r="B409" s="223" t="s">
        <v>5452</v>
      </c>
      <c r="C409" s="220" t="s">
        <v>602</v>
      </c>
      <c r="D409" s="226" t="s">
        <v>12222</v>
      </c>
      <c r="E409" s="220" t="s">
        <v>15</v>
      </c>
      <c r="F409" s="221">
        <v>2</v>
      </c>
      <c r="G409" s="222">
        <v>50164.26</v>
      </c>
      <c r="H409" s="223" t="s">
        <v>600</v>
      </c>
      <c r="I409" s="222">
        <f>IF(H409=$I$2,G409*(1+BDI_01),(G409*(1+BDI_02)))</f>
        <v>62705.325000000004</v>
      </c>
      <c r="J409" s="222">
        <f>TRUNC(G409*F409,2)</f>
        <v>100328.52</v>
      </c>
      <c r="K409" s="224">
        <f>TRUNC(I409*F409,2)</f>
        <v>125410.65</v>
      </c>
      <c r="M409" s="13"/>
      <c r="O409" s="200"/>
    </row>
    <row r="410" spans="1:15" x14ac:dyDescent="0.25">
      <c r="A410" s="247"/>
      <c r="B410" s="218"/>
      <c r="C410" s="248"/>
      <c r="D410" s="219"/>
      <c r="E410" s="248"/>
      <c r="F410" s="249"/>
      <c r="G410" s="250"/>
      <c r="H410" s="218"/>
      <c r="I410" s="250"/>
      <c r="J410" s="250"/>
      <c r="K410" s="250"/>
      <c r="M410" s="13"/>
      <c r="O410" s="204"/>
    </row>
    <row r="411" spans="1:15" x14ac:dyDescent="0.25">
      <c r="A411" s="65">
        <v>14</v>
      </c>
      <c r="B411" s="17"/>
      <c r="C411" s="17"/>
      <c r="D411" s="24" t="s">
        <v>571</v>
      </c>
      <c r="E411" s="17"/>
      <c r="F411" s="11"/>
      <c r="G411" s="12"/>
      <c r="H411" s="17"/>
      <c r="I411" s="12"/>
      <c r="J411" s="12">
        <f>SUM(J412:J513)</f>
        <v>8798794.2300000023</v>
      </c>
      <c r="K411" s="12">
        <f>SUM(K412:K513)</f>
        <v>10998492.749999994</v>
      </c>
      <c r="M411" s="27"/>
    </row>
    <row r="412" spans="1:15" ht="30" x14ac:dyDescent="0.25">
      <c r="A412" s="67" t="s">
        <v>929</v>
      </c>
      <c r="B412" s="8" t="s">
        <v>424</v>
      </c>
      <c r="C412" s="18" t="s">
        <v>602</v>
      </c>
      <c r="D412" s="25" t="s">
        <v>1634</v>
      </c>
      <c r="E412" s="18" t="s">
        <v>15</v>
      </c>
      <c r="F412" s="13">
        <f t="shared" ref="F412:F498" si="363">TRUNC(M412,2)</f>
        <v>1</v>
      </c>
      <c r="G412" s="14">
        <v>3864.04</v>
      </c>
      <c r="H412" s="8" t="s">
        <v>600</v>
      </c>
      <c r="I412" s="14">
        <f t="shared" ref="I412:I442" si="364">IF(H412=$I$2,G412*(1+BDI_01),(G412*(1+BDI_02)))</f>
        <v>4830.05</v>
      </c>
      <c r="J412" s="14">
        <f t="shared" ref="J412:J498" si="365">TRUNC(G412*F412,2)</f>
        <v>3864.04</v>
      </c>
      <c r="K412" s="68">
        <f t="shared" ref="K412:K498" si="366">TRUNC(I412*F412,2)</f>
        <v>4830.05</v>
      </c>
      <c r="M412" s="28">
        <v>1</v>
      </c>
    </row>
    <row r="413" spans="1:15" ht="45" x14ac:dyDescent="0.25">
      <c r="A413" s="67" t="s">
        <v>1069</v>
      </c>
      <c r="B413" s="8" t="s">
        <v>394</v>
      </c>
      <c r="C413" s="18" t="s">
        <v>602</v>
      </c>
      <c r="D413" s="25" t="s">
        <v>1635</v>
      </c>
      <c r="E413" s="18" t="s">
        <v>15</v>
      </c>
      <c r="F413" s="13">
        <f t="shared" si="363"/>
        <v>6</v>
      </c>
      <c r="G413" s="14">
        <v>15906.39</v>
      </c>
      <c r="H413" s="8" t="s">
        <v>600</v>
      </c>
      <c r="I413" s="14">
        <f t="shared" si="364"/>
        <v>19882.987499999999</v>
      </c>
      <c r="J413" s="14">
        <f t="shared" si="365"/>
        <v>95438.34</v>
      </c>
      <c r="K413" s="68">
        <f t="shared" si="366"/>
        <v>119297.92</v>
      </c>
      <c r="M413" s="13">
        <v>6</v>
      </c>
    </row>
    <row r="414" spans="1:15" ht="30" x14ac:dyDescent="0.25">
      <c r="A414" s="67" t="s">
        <v>1072</v>
      </c>
      <c r="B414" s="8" t="s">
        <v>391</v>
      </c>
      <c r="C414" s="18" t="s">
        <v>602</v>
      </c>
      <c r="D414" s="25" t="s">
        <v>1636</v>
      </c>
      <c r="E414" s="18" t="s">
        <v>15</v>
      </c>
      <c r="F414" s="13">
        <f t="shared" si="363"/>
        <v>2</v>
      </c>
      <c r="G414" s="14">
        <v>5729.77</v>
      </c>
      <c r="H414" s="8" t="s">
        <v>600</v>
      </c>
      <c r="I414" s="14">
        <f t="shared" si="364"/>
        <v>7162.2125000000005</v>
      </c>
      <c r="J414" s="14">
        <f t="shared" si="365"/>
        <v>11459.54</v>
      </c>
      <c r="K414" s="68">
        <f t="shared" si="366"/>
        <v>14324.42</v>
      </c>
      <c r="M414" s="13">
        <v>2</v>
      </c>
    </row>
    <row r="415" spans="1:15" ht="30" x14ac:dyDescent="0.25">
      <c r="A415" s="67" t="s">
        <v>1071</v>
      </c>
      <c r="B415" s="8" t="s">
        <v>393</v>
      </c>
      <c r="C415" s="18" t="s">
        <v>602</v>
      </c>
      <c r="D415" s="25" t="s">
        <v>1637</v>
      </c>
      <c r="E415" s="18" t="s">
        <v>15</v>
      </c>
      <c r="F415" s="13">
        <f t="shared" si="363"/>
        <v>2</v>
      </c>
      <c r="G415" s="14">
        <v>9350.4</v>
      </c>
      <c r="H415" s="8" t="s">
        <v>600</v>
      </c>
      <c r="I415" s="14">
        <f t="shared" si="364"/>
        <v>11688</v>
      </c>
      <c r="J415" s="14">
        <f t="shared" si="365"/>
        <v>18700.8</v>
      </c>
      <c r="K415" s="68">
        <f t="shared" si="366"/>
        <v>23376</v>
      </c>
      <c r="M415" s="13">
        <v>2</v>
      </c>
    </row>
    <row r="416" spans="1:15" ht="60" x14ac:dyDescent="0.25">
      <c r="A416" s="67" t="s">
        <v>1073</v>
      </c>
      <c r="B416" s="8" t="s">
        <v>544</v>
      </c>
      <c r="C416" s="18" t="s">
        <v>602</v>
      </c>
      <c r="D416" s="25" t="s">
        <v>1638</v>
      </c>
      <c r="E416" s="18" t="s">
        <v>35</v>
      </c>
      <c r="F416" s="13">
        <f t="shared" si="363"/>
        <v>1</v>
      </c>
      <c r="G416" s="14">
        <v>76798.41</v>
      </c>
      <c r="H416" s="8" t="s">
        <v>600</v>
      </c>
      <c r="I416" s="14">
        <f t="shared" si="364"/>
        <v>95998.012500000012</v>
      </c>
      <c r="J416" s="14">
        <f t="shared" si="365"/>
        <v>76798.41</v>
      </c>
      <c r="K416" s="68">
        <f t="shared" si="366"/>
        <v>95998.01</v>
      </c>
      <c r="M416" s="13">
        <v>1</v>
      </c>
    </row>
    <row r="417" spans="1:13" ht="30" x14ac:dyDescent="0.25">
      <c r="A417" s="67" t="s">
        <v>1074</v>
      </c>
      <c r="B417" s="8" t="s">
        <v>425</v>
      </c>
      <c r="C417" s="18" t="s">
        <v>602</v>
      </c>
      <c r="D417" s="25" t="s">
        <v>1639</v>
      </c>
      <c r="E417" s="18" t="s">
        <v>32</v>
      </c>
      <c r="F417" s="13">
        <f t="shared" si="363"/>
        <v>11781.71</v>
      </c>
      <c r="G417" s="14">
        <v>33.86</v>
      </c>
      <c r="H417" s="8" t="s">
        <v>600</v>
      </c>
      <c r="I417" s="14">
        <f t="shared" si="364"/>
        <v>42.325000000000003</v>
      </c>
      <c r="J417" s="14">
        <f t="shared" si="365"/>
        <v>398928.7</v>
      </c>
      <c r="K417" s="68">
        <f t="shared" si="366"/>
        <v>498660.87</v>
      </c>
      <c r="M417" s="13">
        <v>11781.718000000001</v>
      </c>
    </row>
    <row r="418" spans="1:13" ht="30" x14ac:dyDescent="0.25">
      <c r="A418" s="67" t="s">
        <v>1070</v>
      </c>
      <c r="B418" s="8" t="s">
        <v>426</v>
      </c>
      <c r="C418" s="18" t="s">
        <v>602</v>
      </c>
      <c r="D418" s="25" t="s">
        <v>1640</v>
      </c>
      <c r="E418" s="18" t="s">
        <v>32</v>
      </c>
      <c r="F418" s="13">
        <f t="shared" si="363"/>
        <v>1427.3</v>
      </c>
      <c r="G418" s="14">
        <v>41.09</v>
      </c>
      <c r="H418" s="8" t="s">
        <v>600</v>
      </c>
      <c r="I418" s="14">
        <f t="shared" si="364"/>
        <v>51.362500000000004</v>
      </c>
      <c r="J418" s="14">
        <f t="shared" si="365"/>
        <v>58647.75</v>
      </c>
      <c r="K418" s="68">
        <f t="shared" si="366"/>
        <v>73309.69</v>
      </c>
      <c r="M418" s="13">
        <v>1427.3090000000002</v>
      </c>
    </row>
    <row r="419" spans="1:13" ht="30" x14ac:dyDescent="0.25">
      <c r="A419" s="67" t="s">
        <v>1075</v>
      </c>
      <c r="B419" s="8" t="s">
        <v>427</v>
      </c>
      <c r="C419" s="18" t="s">
        <v>602</v>
      </c>
      <c r="D419" s="25" t="s">
        <v>1641</v>
      </c>
      <c r="E419" s="18" t="s">
        <v>32</v>
      </c>
      <c r="F419" s="13">
        <f t="shared" si="363"/>
        <v>2421.65</v>
      </c>
      <c r="G419" s="14">
        <v>50.63</v>
      </c>
      <c r="H419" s="8" t="s">
        <v>600</v>
      </c>
      <c r="I419" s="14">
        <f t="shared" si="364"/>
        <v>63.287500000000001</v>
      </c>
      <c r="J419" s="14">
        <f t="shared" si="365"/>
        <v>122608.13</v>
      </c>
      <c r="K419" s="68">
        <f t="shared" si="366"/>
        <v>153260.17000000001</v>
      </c>
      <c r="M419" s="13">
        <v>2421.6529999999998</v>
      </c>
    </row>
    <row r="420" spans="1:13" ht="30" x14ac:dyDescent="0.25">
      <c r="A420" s="67" t="s">
        <v>1076</v>
      </c>
      <c r="B420" s="8" t="s">
        <v>428</v>
      </c>
      <c r="C420" s="18" t="s">
        <v>602</v>
      </c>
      <c r="D420" s="25" t="s">
        <v>1642</v>
      </c>
      <c r="E420" s="18" t="s">
        <v>32</v>
      </c>
      <c r="F420" s="13">
        <f t="shared" si="363"/>
        <v>2153.8200000000002</v>
      </c>
      <c r="G420" s="14">
        <v>53.75</v>
      </c>
      <c r="H420" s="8" t="s">
        <v>600</v>
      </c>
      <c r="I420" s="14">
        <f t="shared" si="364"/>
        <v>67.1875</v>
      </c>
      <c r="J420" s="14">
        <f t="shared" si="365"/>
        <v>115767.82</v>
      </c>
      <c r="K420" s="68">
        <f t="shared" si="366"/>
        <v>144709.78</v>
      </c>
      <c r="M420" s="13">
        <v>2153.8270000000002</v>
      </c>
    </row>
    <row r="421" spans="1:13" ht="30" x14ac:dyDescent="0.25">
      <c r="A421" s="67" t="s">
        <v>96</v>
      </c>
      <c r="B421" s="8" t="s">
        <v>429</v>
      </c>
      <c r="C421" s="18" t="s">
        <v>602</v>
      </c>
      <c r="D421" s="25" t="s">
        <v>1643</v>
      </c>
      <c r="E421" s="18" t="s">
        <v>32</v>
      </c>
      <c r="F421" s="13">
        <f t="shared" si="363"/>
        <v>2623.47</v>
      </c>
      <c r="G421" s="14">
        <v>79.23</v>
      </c>
      <c r="H421" s="8" t="s">
        <v>600</v>
      </c>
      <c r="I421" s="14">
        <f t="shared" si="364"/>
        <v>99.037500000000009</v>
      </c>
      <c r="J421" s="14">
        <f t="shared" si="365"/>
        <v>207857.52</v>
      </c>
      <c r="K421" s="68">
        <f t="shared" si="366"/>
        <v>259821.91</v>
      </c>
      <c r="M421" s="13">
        <v>2623.4780000000001</v>
      </c>
    </row>
    <row r="422" spans="1:13" ht="30" x14ac:dyDescent="0.25">
      <c r="A422" s="67" t="s">
        <v>99</v>
      </c>
      <c r="B422" s="8" t="s">
        <v>430</v>
      </c>
      <c r="C422" s="18" t="s">
        <v>602</v>
      </c>
      <c r="D422" s="25" t="s">
        <v>1644</v>
      </c>
      <c r="E422" s="18" t="s">
        <v>32</v>
      </c>
      <c r="F422" s="13">
        <f t="shared" si="363"/>
        <v>1636.46</v>
      </c>
      <c r="G422" s="14">
        <v>111.11</v>
      </c>
      <c r="H422" s="8" t="s">
        <v>600</v>
      </c>
      <c r="I422" s="14">
        <f t="shared" si="364"/>
        <v>138.88749999999999</v>
      </c>
      <c r="J422" s="14">
        <f t="shared" si="365"/>
        <v>181827.07</v>
      </c>
      <c r="K422" s="68">
        <f t="shared" si="366"/>
        <v>227283.83</v>
      </c>
      <c r="M422" s="13">
        <v>1636.4659999999999</v>
      </c>
    </row>
    <row r="423" spans="1:13" ht="30" x14ac:dyDescent="0.25">
      <c r="A423" s="67" t="s">
        <v>1077</v>
      </c>
      <c r="B423" s="8" t="s">
        <v>431</v>
      </c>
      <c r="C423" s="18" t="s">
        <v>602</v>
      </c>
      <c r="D423" s="25" t="s">
        <v>1645</v>
      </c>
      <c r="E423" s="18" t="s">
        <v>32</v>
      </c>
      <c r="F423" s="13">
        <f t="shared" si="363"/>
        <v>748.5</v>
      </c>
      <c r="G423" s="14">
        <v>129.38999999999999</v>
      </c>
      <c r="H423" s="8" t="s">
        <v>600</v>
      </c>
      <c r="I423" s="14">
        <f t="shared" si="364"/>
        <v>161.73749999999998</v>
      </c>
      <c r="J423" s="14">
        <f t="shared" si="365"/>
        <v>96848.41</v>
      </c>
      <c r="K423" s="68">
        <f t="shared" si="366"/>
        <v>121060.51</v>
      </c>
      <c r="M423" s="13">
        <v>748.50099999999998</v>
      </c>
    </row>
    <row r="424" spans="1:13" ht="30" x14ac:dyDescent="0.25">
      <c r="A424" s="67" t="s">
        <v>1078</v>
      </c>
      <c r="B424" s="8" t="s">
        <v>432</v>
      </c>
      <c r="C424" s="18" t="s">
        <v>602</v>
      </c>
      <c r="D424" s="25" t="s">
        <v>1646</v>
      </c>
      <c r="E424" s="18" t="s">
        <v>32</v>
      </c>
      <c r="F424" s="13">
        <f t="shared" si="363"/>
        <v>1064.06</v>
      </c>
      <c r="G424" s="14">
        <v>202.75</v>
      </c>
      <c r="H424" s="8" t="s">
        <v>600</v>
      </c>
      <c r="I424" s="14">
        <f t="shared" si="364"/>
        <v>253.4375</v>
      </c>
      <c r="J424" s="14">
        <f t="shared" si="365"/>
        <v>215738.16</v>
      </c>
      <c r="K424" s="68">
        <f t="shared" si="366"/>
        <v>269672.7</v>
      </c>
      <c r="M424" s="13">
        <v>1064.0630000000001</v>
      </c>
    </row>
    <row r="425" spans="1:13" ht="45" x14ac:dyDescent="0.25">
      <c r="A425" s="67" t="s">
        <v>1079</v>
      </c>
      <c r="B425" s="8" t="s">
        <v>433</v>
      </c>
      <c r="C425" s="18" t="s">
        <v>602</v>
      </c>
      <c r="D425" s="25" t="s">
        <v>1647</v>
      </c>
      <c r="E425" s="18" t="s">
        <v>32</v>
      </c>
      <c r="F425" s="13">
        <f t="shared" si="363"/>
        <v>3779.28</v>
      </c>
      <c r="G425" s="14">
        <v>39.79</v>
      </c>
      <c r="H425" s="8" t="s">
        <v>600</v>
      </c>
      <c r="I425" s="14">
        <f t="shared" si="364"/>
        <v>49.737499999999997</v>
      </c>
      <c r="J425" s="14">
        <f t="shared" si="365"/>
        <v>150377.54999999999</v>
      </c>
      <c r="K425" s="68">
        <f t="shared" si="366"/>
        <v>187971.93</v>
      </c>
      <c r="M425" s="13">
        <v>3779.2820000000002</v>
      </c>
    </row>
    <row r="426" spans="1:13" ht="45" x14ac:dyDescent="0.25">
      <c r="A426" s="67" t="s">
        <v>100</v>
      </c>
      <c r="B426" s="8" t="s">
        <v>434</v>
      </c>
      <c r="C426" s="18" t="s">
        <v>602</v>
      </c>
      <c r="D426" s="25" t="s">
        <v>1648</v>
      </c>
      <c r="E426" s="18" t="s">
        <v>32</v>
      </c>
      <c r="F426" s="13">
        <f t="shared" si="363"/>
        <v>2696.83</v>
      </c>
      <c r="G426" s="14">
        <v>49.14</v>
      </c>
      <c r="H426" s="8" t="s">
        <v>600</v>
      </c>
      <c r="I426" s="14">
        <f t="shared" si="364"/>
        <v>61.424999999999997</v>
      </c>
      <c r="J426" s="14">
        <f t="shared" si="365"/>
        <v>132522.22</v>
      </c>
      <c r="K426" s="68">
        <f t="shared" si="366"/>
        <v>165652.78</v>
      </c>
      <c r="M426" s="13">
        <v>2696.837</v>
      </c>
    </row>
    <row r="427" spans="1:13" ht="45" x14ac:dyDescent="0.25">
      <c r="A427" s="67" t="s">
        <v>1080</v>
      </c>
      <c r="B427" s="8" t="s">
        <v>435</v>
      </c>
      <c r="C427" s="18" t="s">
        <v>602</v>
      </c>
      <c r="D427" s="25" t="s">
        <v>1649</v>
      </c>
      <c r="E427" s="18" t="s">
        <v>32</v>
      </c>
      <c r="F427" s="13">
        <f t="shared" si="363"/>
        <v>1977.66</v>
      </c>
      <c r="G427" s="14">
        <v>78.819999999999993</v>
      </c>
      <c r="H427" s="8" t="s">
        <v>600</v>
      </c>
      <c r="I427" s="14">
        <f t="shared" si="364"/>
        <v>98.524999999999991</v>
      </c>
      <c r="J427" s="14">
        <f t="shared" si="365"/>
        <v>155879.16</v>
      </c>
      <c r="K427" s="68">
        <f t="shared" si="366"/>
        <v>194848.95</v>
      </c>
      <c r="M427" s="13">
        <v>1977.664</v>
      </c>
    </row>
    <row r="428" spans="1:13" ht="45" x14ac:dyDescent="0.25">
      <c r="A428" s="67" t="s">
        <v>1081</v>
      </c>
      <c r="B428" s="8" t="s">
        <v>439</v>
      </c>
      <c r="C428" s="18" t="s">
        <v>602</v>
      </c>
      <c r="D428" s="25" t="s">
        <v>1650</v>
      </c>
      <c r="E428" s="18" t="s">
        <v>32</v>
      </c>
      <c r="F428" s="13">
        <f t="shared" si="363"/>
        <v>1383.25</v>
      </c>
      <c r="G428" s="14">
        <v>117.5</v>
      </c>
      <c r="H428" s="8" t="s">
        <v>600</v>
      </c>
      <c r="I428" s="14">
        <f t="shared" si="364"/>
        <v>146.875</v>
      </c>
      <c r="J428" s="14">
        <f t="shared" si="365"/>
        <v>162531.87</v>
      </c>
      <c r="K428" s="68">
        <f t="shared" si="366"/>
        <v>203164.84</v>
      </c>
      <c r="M428" s="13">
        <v>1383.252</v>
      </c>
    </row>
    <row r="429" spans="1:13" ht="45" x14ac:dyDescent="0.25">
      <c r="A429" s="67" t="s">
        <v>1082</v>
      </c>
      <c r="B429" s="8" t="s">
        <v>436</v>
      </c>
      <c r="C429" s="18" t="s">
        <v>602</v>
      </c>
      <c r="D429" s="25" t="s">
        <v>1651</v>
      </c>
      <c r="E429" s="18" t="s">
        <v>32</v>
      </c>
      <c r="F429" s="13">
        <f t="shared" si="363"/>
        <v>1966.65</v>
      </c>
      <c r="G429" s="14">
        <v>85.06</v>
      </c>
      <c r="H429" s="8" t="s">
        <v>600</v>
      </c>
      <c r="I429" s="14">
        <f t="shared" si="364"/>
        <v>106.325</v>
      </c>
      <c r="J429" s="14">
        <f t="shared" si="365"/>
        <v>167283.24</v>
      </c>
      <c r="K429" s="68">
        <f t="shared" si="366"/>
        <v>209104.06</v>
      </c>
      <c r="M429" s="13">
        <v>1966.653</v>
      </c>
    </row>
    <row r="430" spans="1:13" ht="45" x14ac:dyDescent="0.25">
      <c r="A430" s="67" t="s">
        <v>1083</v>
      </c>
      <c r="B430" s="8" t="s">
        <v>437</v>
      </c>
      <c r="C430" s="18" t="s">
        <v>602</v>
      </c>
      <c r="D430" s="25" t="s">
        <v>1652</v>
      </c>
      <c r="E430" s="18" t="s">
        <v>32</v>
      </c>
      <c r="F430" s="13">
        <f t="shared" si="363"/>
        <v>1559.41</v>
      </c>
      <c r="G430" s="14">
        <v>55.46</v>
      </c>
      <c r="H430" s="8" t="s">
        <v>600</v>
      </c>
      <c r="I430" s="14">
        <f t="shared" si="364"/>
        <v>69.325000000000003</v>
      </c>
      <c r="J430" s="14">
        <f t="shared" si="365"/>
        <v>86484.87</v>
      </c>
      <c r="K430" s="68">
        <f t="shared" si="366"/>
        <v>108106.09</v>
      </c>
      <c r="M430" s="13">
        <v>1559.415</v>
      </c>
    </row>
    <row r="431" spans="1:13" ht="45" x14ac:dyDescent="0.25">
      <c r="A431" s="67" t="s">
        <v>101</v>
      </c>
      <c r="B431" s="8" t="s">
        <v>438</v>
      </c>
      <c r="C431" s="18" t="s">
        <v>602</v>
      </c>
      <c r="D431" s="25" t="s">
        <v>1653</v>
      </c>
      <c r="E431" s="18" t="s">
        <v>32</v>
      </c>
      <c r="F431" s="13">
        <f t="shared" si="363"/>
        <v>2392.31</v>
      </c>
      <c r="G431" s="14">
        <v>92.37</v>
      </c>
      <c r="H431" s="8" t="s">
        <v>600</v>
      </c>
      <c r="I431" s="14">
        <f t="shared" si="364"/>
        <v>115.46250000000001</v>
      </c>
      <c r="J431" s="14">
        <f t="shared" si="365"/>
        <v>220977.67</v>
      </c>
      <c r="K431" s="68">
        <f t="shared" si="366"/>
        <v>276222.09000000003</v>
      </c>
      <c r="M431" s="13">
        <v>2392.3119999999999</v>
      </c>
    </row>
    <row r="432" spans="1:13" ht="45" x14ac:dyDescent="0.25">
      <c r="A432" s="67" t="s">
        <v>1084</v>
      </c>
      <c r="B432" s="8" t="s">
        <v>440</v>
      </c>
      <c r="C432" s="18" t="s">
        <v>602</v>
      </c>
      <c r="D432" s="25" t="s">
        <v>1654</v>
      </c>
      <c r="E432" s="18" t="s">
        <v>32</v>
      </c>
      <c r="F432" s="13">
        <f t="shared" si="363"/>
        <v>770.53</v>
      </c>
      <c r="G432" s="14">
        <v>167.65</v>
      </c>
      <c r="H432" s="8" t="s">
        <v>600</v>
      </c>
      <c r="I432" s="14">
        <f t="shared" si="364"/>
        <v>209.5625</v>
      </c>
      <c r="J432" s="14">
        <f t="shared" si="365"/>
        <v>129179.35</v>
      </c>
      <c r="K432" s="68">
        <f t="shared" si="366"/>
        <v>161474.19</v>
      </c>
      <c r="M432" s="13">
        <v>770.53600000000006</v>
      </c>
    </row>
    <row r="433" spans="1:13" ht="30" x14ac:dyDescent="0.25">
      <c r="A433" s="67" t="s">
        <v>1085</v>
      </c>
      <c r="B433" s="8" t="s">
        <v>441</v>
      </c>
      <c r="C433" s="18" t="s">
        <v>602</v>
      </c>
      <c r="D433" s="25" t="s">
        <v>1655</v>
      </c>
      <c r="E433" s="18" t="s">
        <v>32</v>
      </c>
      <c r="F433" s="13">
        <f t="shared" si="363"/>
        <v>121.08</v>
      </c>
      <c r="G433" s="14">
        <v>118.84</v>
      </c>
      <c r="H433" s="8" t="s">
        <v>600</v>
      </c>
      <c r="I433" s="14">
        <f t="shared" si="364"/>
        <v>148.55000000000001</v>
      </c>
      <c r="J433" s="14">
        <f t="shared" si="365"/>
        <v>14389.14</v>
      </c>
      <c r="K433" s="68">
        <f t="shared" si="366"/>
        <v>17986.43</v>
      </c>
      <c r="M433" s="13">
        <v>121.08200000000001</v>
      </c>
    </row>
    <row r="434" spans="1:13" ht="30" x14ac:dyDescent="0.25">
      <c r="A434" s="67" t="s">
        <v>1086</v>
      </c>
      <c r="B434" s="8" t="s">
        <v>442</v>
      </c>
      <c r="C434" s="18" t="s">
        <v>602</v>
      </c>
      <c r="D434" s="25" t="s">
        <v>1656</v>
      </c>
      <c r="E434" s="18" t="s">
        <v>32</v>
      </c>
      <c r="F434" s="13">
        <f t="shared" si="363"/>
        <v>121.08</v>
      </c>
      <c r="G434" s="14">
        <v>168.12</v>
      </c>
      <c r="H434" s="8" t="s">
        <v>600</v>
      </c>
      <c r="I434" s="14">
        <f t="shared" si="364"/>
        <v>210.15</v>
      </c>
      <c r="J434" s="14">
        <f t="shared" si="365"/>
        <v>20355.96</v>
      </c>
      <c r="K434" s="68">
        <f t="shared" si="366"/>
        <v>25444.959999999999</v>
      </c>
      <c r="M434" s="13">
        <v>121.08200000000001</v>
      </c>
    </row>
    <row r="435" spans="1:13" ht="30" x14ac:dyDescent="0.25">
      <c r="A435" s="67" t="s">
        <v>1087</v>
      </c>
      <c r="B435" s="8" t="s">
        <v>443</v>
      </c>
      <c r="C435" s="18" t="s">
        <v>602</v>
      </c>
      <c r="D435" s="25" t="s">
        <v>1657</v>
      </c>
      <c r="E435" s="18" t="s">
        <v>32</v>
      </c>
      <c r="F435" s="13">
        <f t="shared" si="363"/>
        <v>803.55</v>
      </c>
      <c r="G435" s="14">
        <v>260.3</v>
      </c>
      <c r="H435" s="8" t="s">
        <v>600</v>
      </c>
      <c r="I435" s="14">
        <f t="shared" si="364"/>
        <v>325.375</v>
      </c>
      <c r="J435" s="14">
        <f t="shared" si="365"/>
        <v>209164.06</v>
      </c>
      <c r="K435" s="68">
        <f t="shared" si="366"/>
        <v>261455.08</v>
      </c>
      <c r="M435" s="13">
        <v>803.55600000000004</v>
      </c>
    </row>
    <row r="436" spans="1:13" ht="30" x14ac:dyDescent="0.25">
      <c r="A436" s="67" t="s">
        <v>1088</v>
      </c>
      <c r="B436" s="8" t="s">
        <v>444</v>
      </c>
      <c r="C436" s="18" t="s">
        <v>602</v>
      </c>
      <c r="D436" s="25" t="s">
        <v>1658</v>
      </c>
      <c r="E436" s="18" t="s">
        <v>32</v>
      </c>
      <c r="F436" s="13">
        <f t="shared" si="363"/>
        <v>403.61</v>
      </c>
      <c r="G436" s="14">
        <v>430.47</v>
      </c>
      <c r="H436" s="8" t="s">
        <v>600</v>
      </c>
      <c r="I436" s="14">
        <f t="shared" si="364"/>
        <v>538.08750000000009</v>
      </c>
      <c r="J436" s="14">
        <f t="shared" si="365"/>
        <v>173741.99</v>
      </c>
      <c r="K436" s="68">
        <f t="shared" si="366"/>
        <v>217177.49</v>
      </c>
      <c r="M436" s="13">
        <v>403.61100000000005</v>
      </c>
    </row>
    <row r="437" spans="1:13" ht="30" x14ac:dyDescent="0.25">
      <c r="A437" s="67" t="s">
        <v>1089</v>
      </c>
      <c r="B437" s="8" t="s">
        <v>451</v>
      </c>
      <c r="C437" s="18" t="s">
        <v>602</v>
      </c>
      <c r="D437" s="25" t="s">
        <v>1659</v>
      </c>
      <c r="E437" s="18" t="s">
        <v>32</v>
      </c>
      <c r="F437" s="13">
        <f t="shared" si="363"/>
        <v>455</v>
      </c>
      <c r="G437" s="14">
        <v>96.49</v>
      </c>
      <c r="H437" s="8" t="s">
        <v>600</v>
      </c>
      <c r="I437" s="14">
        <f t="shared" si="364"/>
        <v>120.6125</v>
      </c>
      <c r="J437" s="14">
        <f t="shared" si="365"/>
        <v>43902.95</v>
      </c>
      <c r="K437" s="68">
        <f t="shared" si="366"/>
        <v>54878.68</v>
      </c>
      <c r="M437" s="13">
        <v>455</v>
      </c>
    </row>
    <row r="438" spans="1:13" ht="30" x14ac:dyDescent="0.25">
      <c r="A438" s="67" t="s">
        <v>1090</v>
      </c>
      <c r="B438" s="8" t="s">
        <v>452</v>
      </c>
      <c r="C438" s="18" t="s">
        <v>602</v>
      </c>
      <c r="D438" s="25" t="s">
        <v>1660</v>
      </c>
      <c r="E438" s="18" t="s">
        <v>32</v>
      </c>
      <c r="F438" s="13">
        <f t="shared" si="363"/>
        <v>3354.23</v>
      </c>
      <c r="G438" s="14">
        <v>135.44999999999999</v>
      </c>
      <c r="H438" s="8" t="s">
        <v>600</v>
      </c>
      <c r="I438" s="14">
        <f t="shared" si="364"/>
        <v>169.3125</v>
      </c>
      <c r="J438" s="14">
        <f t="shared" si="365"/>
        <v>454330.45</v>
      </c>
      <c r="K438" s="68">
        <f t="shared" si="366"/>
        <v>567913.06000000006</v>
      </c>
      <c r="M438" s="13">
        <v>3354.2339999999999</v>
      </c>
    </row>
    <row r="439" spans="1:13" ht="30" x14ac:dyDescent="0.25">
      <c r="A439" s="67" t="s">
        <v>103</v>
      </c>
      <c r="B439" s="8" t="s">
        <v>453</v>
      </c>
      <c r="C439" s="18" t="s">
        <v>602</v>
      </c>
      <c r="D439" s="25" t="s">
        <v>1661</v>
      </c>
      <c r="E439" s="18" t="s">
        <v>32</v>
      </c>
      <c r="F439" s="13">
        <f t="shared" ref="F439:F470" si="367">TRUNC(M439,2)</f>
        <v>1488.46</v>
      </c>
      <c r="G439" s="14">
        <v>168.02</v>
      </c>
      <c r="H439" s="8" t="s">
        <v>600</v>
      </c>
      <c r="I439" s="14">
        <f t="shared" si="364"/>
        <v>210.02500000000001</v>
      </c>
      <c r="J439" s="14">
        <f t="shared" ref="J439:J470" si="368">TRUNC(G439*F439,2)</f>
        <v>250091.04</v>
      </c>
      <c r="K439" s="68">
        <f t="shared" ref="K439:K470" si="369">TRUNC(I439*F439,2)</f>
        <v>312613.81</v>
      </c>
      <c r="M439" s="13">
        <v>1488.461</v>
      </c>
    </row>
    <row r="440" spans="1:13" ht="30" x14ac:dyDescent="0.25">
      <c r="A440" s="67" t="s">
        <v>1091</v>
      </c>
      <c r="B440" s="8" t="s">
        <v>454</v>
      </c>
      <c r="C440" s="18" t="s">
        <v>602</v>
      </c>
      <c r="D440" s="25" t="s">
        <v>1662</v>
      </c>
      <c r="E440" s="18" t="s">
        <v>32</v>
      </c>
      <c r="F440" s="13">
        <f t="shared" si="367"/>
        <v>188.34</v>
      </c>
      <c r="G440" s="14">
        <v>266.42</v>
      </c>
      <c r="H440" s="8" t="s">
        <v>600</v>
      </c>
      <c r="I440" s="14">
        <f t="shared" si="364"/>
        <v>333.02500000000003</v>
      </c>
      <c r="J440" s="14">
        <f t="shared" si="368"/>
        <v>50177.54</v>
      </c>
      <c r="K440" s="68">
        <f t="shared" si="369"/>
        <v>62721.919999999998</v>
      </c>
      <c r="M440" s="13">
        <v>188.34399999999999</v>
      </c>
    </row>
    <row r="441" spans="1:13" ht="30" x14ac:dyDescent="0.25">
      <c r="A441" s="67" t="s">
        <v>104</v>
      </c>
      <c r="B441" s="8" t="s">
        <v>455</v>
      </c>
      <c r="C441" s="18" t="s">
        <v>602</v>
      </c>
      <c r="D441" s="25" t="s">
        <v>1663</v>
      </c>
      <c r="E441" s="18" t="s">
        <v>32</v>
      </c>
      <c r="F441" s="13">
        <f t="shared" si="367"/>
        <v>173.04</v>
      </c>
      <c r="G441" s="14">
        <v>302.07</v>
      </c>
      <c r="H441" s="8" t="s">
        <v>600</v>
      </c>
      <c r="I441" s="14">
        <f t="shared" si="364"/>
        <v>377.58749999999998</v>
      </c>
      <c r="J441" s="14">
        <f t="shared" si="368"/>
        <v>52270.19</v>
      </c>
      <c r="K441" s="68">
        <f t="shared" si="369"/>
        <v>65337.74</v>
      </c>
      <c r="M441" s="13">
        <v>173.04300000000003</v>
      </c>
    </row>
    <row r="442" spans="1:13" ht="30" x14ac:dyDescent="0.25">
      <c r="A442" s="67" t="s">
        <v>108</v>
      </c>
      <c r="B442" s="8" t="s">
        <v>456</v>
      </c>
      <c r="C442" s="18" t="s">
        <v>602</v>
      </c>
      <c r="D442" s="25" t="s">
        <v>1664</v>
      </c>
      <c r="E442" s="18" t="s">
        <v>32</v>
      </c>
      <c r="F442" s="13">
        <f t="shared" si="367"/>
        <v>231.14</v>
      </c>
      <c r="G442" s="14">
        <v>410.24</v>
      </c>
      <c r="H442" s="8" t="s">
        <v>600</v>
      </c>
      <c r="I442" s="14">
        <f t="shared" si="364"/>
        <v>512.79999999999995</v>
      </c>
      <c r="J442" s="14">
        <f t="shared" si="368"/>
        <v>94822.87</v>
      </c>
      <c r="K442" s="68">
        <f t="shared" si="369"/>
        <v>118528.59</v>
      </c>
      <c r="M442" s="13">
        <v>231.14000000000001</v>
      </c>
    </row>
    <row r="443" spans="1:13" ht="30" x14ac:dyDescent="0.25">
      <c r="A443" s="67" t="s">
        <v>1092</v>
      </c>
      <c r="B443" s="8" t="s">
        <v>457</v>
      </c>
      <c r="C443" s="18" t="s">
        <v>602</v>
      </c>
      <c r="D443" s="25" t="s">
        <v>1665</v>
      </c>
      <c r="E443" s="18" t="s">
        <v>32</v>
      </c>
      <c r="F443" s="13">
        <f t="shared" si="367"/>
        <v>119.22</v>
      </c>
      <c r="G443" s="14">
        <v>527.11</v>
      </c>
      <c r="H443" s="8" t="s">
        <v>600</v>
      </c>
      <c r="I443" s="14">
        <f t="shared" ref="I443:I474" si="370">IF(H443=$I$2,G443*(1+BDI_01),(G443*(1+BDI_02)))</f>
        <v>658.88750000000005</v>
      </c>
      <c r="J443" s="14">
        <f t="shared" si="368"/>
        <v>62842.05</v>
      </c>
      <c r="K443" s="68">
        <f t="shared" si="369"/>
        <v>78552.56</v>
      </c>
      <c r="M443" s="13">
        <v>119.223</v>
      </c>
    </row>
    <row r="444" spans="1:13" ht="30" x14ac:dyDescent="0.25">
      <c r="A444" s="67" t="s">
        <v>1093</v>
      </c>
      <c r="B444" s="8" t="s">
        <v>458</v>
      </c>
      <c r="C444" s="18" t="s">
        <v>602</v>
      </c>
      <c r="D444" s="25" t="s">
        <v>1666</v>
      </c>
      <c r="E444" s="18" t="s">
        <v>32</v>
      </c>
      <c r="F444" s="13">
        <f t="shared" si="367"/>
        <v>88.71</v>
      </c>
      <c r="G444" s="14">
        <v>686.22</v>
      </c>
      <c r="H444" s="8" t="s">
        <v>600</v>
      </c>
      <c r="I444" s="14">
        <f t="shared" si="370"/>
        <v>857.77500000000009</v>
      </c>
      <c r="J444" s="14">
        <f t="shared" si="368"/>
        <v>60874.57</v>
      </c>
      <c r="K444" s="68">
        <f t="shared" si="369"/>
        <v>76093.22</v>
      </c>
      <c r="M444" s="13">
        <v>88.712000000000003</v>
      </c>
    </row>
    <row r="445" spans="1:13" ht="30" x14ac:dyDescent="0.25">
      <c r="A445" s="67" t="s">
        <v>1094</v>
      </c>
      <c r="B445" s="8" t="s">
        <v>459</v>
      </c>
      <c r="C445" s="18" t="s">
        <v>602</v>
      </c>
      <c r="D445" s="25" t="s">
        <v>1667</v>
      </c>
      <c r="E445" s="18" t="s">
        <v>32</v>
      </c>
      <c r="F445" s="13">
        <f t="shared" si="367"/>
        <v>129.03</v>
      </c>
      <c r="G445" s="14">
        <v>883.2</v>
      </c>
      <c r="H445" s="8" t="s">
        <v>600</v>
      </c>
      <c r="I445" s="14">
        <f t="shared" si="370"/>
        <v>1104</v>
      </c>
      <c r="J445" s="14">
        <f t="shared" si="368"/>
        <v>113959.29</v>
      </c>
      <c r="K445" s="68">
        <f t="shared" si="369"/>
        <v>142449.12</v>
      </c>
      <c r="M445" s="13">
        <v>129.03800000000001</v>
      </c>
    </row>
    <row r="446" spans="1:13" ht="30" x14ac:dyDescent="0.25">
      <c r="A446" s="67" t="s">
        <v>1095</v>
      </c>
      <c r="B446" s="8" t="s">
        <v>462</v>
      </c>
      <c r="C446" s="18" t="s">
        <v>602</v>
      </c>
      <c r="D446" s="25" t="s">
        <v>1668</v>
      </c>
      <c r="E446" s="18" t="s">
        <v>32</v>
      </c>
      <c r="F446" s="13">
        <f t="shared" si="367"/>
        <v>198.74</v>
      </c>
      <c r="G446" s="14">
        <v>12.77</v>
      </c>
      <c r="H446" s="8" t="s">
        <v>600</v>
      </c>
      <c r="I446" s="14">
        <f t="shared" si="370"/>
        <v>15.962499999999999</v>
      </c>
      <c r="J446" s="14">
        <f t="shared" si="368"/>
        <v>2537.9</v>
      </c>
      <c r="K446" s="68">
        <f t="shared" si="369"/>
        <v>3172.38</v>
      </c>
      <c r="M446" s="13">
        <v>198.744</v>
      </c>
    </row>
    <row r="447" spans="1:13" ht="30" x14ac:dyDescent="0.25">
      <c r="A447" s="67" t="s">
        <v>1096</v>
      </c>
      <c r="B447" s="8" t="s">
        <v>471</v>
      </c>
      <c r="C447" s="18" t="s">
        <v>602</v>
      </c>
      <c r="D447" s="25" t="s">
        <v>1669</v>
      </c>
      <c r="E447" s="18" t="s">
        <v>32</v>
      </c>
      <c r="F447" s="13">
        <f t="shared" si="367"/>
        <v>131.47999999999999</v>
      </c>
      <c r="G447" s="14">
        <v>318.37</v>
      </c>
      <c r="H447" s="8" t="s">
        <v>600</v>
      </c>
      <c r="I447" s="14">
        <f t="shared" si="370"/>
        <v>397.96249999999998</v>
      </c>
      <c r="J447" s="14">
        <f t="shared" si="368"/>
        <v>41859.279999999999</v>
      </c>
      <c r="K447" s="68">
        <f t="shared" si="369"/>
        <v>52324.1</v>
      </c>
      <c r="M447" s="13">
        <v>131.482</v>
      </c>
    </row>
    <row r="448" spans="1:13" ht="30" x14ac:dyDescent="0.25">
      <c r="A448" s="67" t="s">
        <v>1097</v>
      </c>
      <c r="B448" s="8" t="s">
        <v>472</v>
      </c>
      <c r="C448" s="18" t="s">
        <v>602</v>
      </c>
      <c r="D448" s="25" t="s">
        <v>1670</v>
      </c>
      <c r="E448" s="18" t="s">
        <v>32</v>
      </c>
      <c r="F448" s="13">
        <f t="shared" si="367"/>
        <v>61.46</v>
      </c>
      <c r="G448" s="14">
        <v>425.17</v>
      </c>
      <c r="H448" s="8" t="s">
        <v>600</v>
      </c>
      <c r="I448" s="14">
        <f t="shared" si="370"/>
        <v>531.46249999999998</v>
      </c>
      <c r="J448" s="14">
        <f t="shared" si="368"/>
        <v>26130.94</v>
      </c>
      <c r="K448" s="68">
        <f t="shared" si="369"/>
        <v>32663.68</v>
      </c>
      <c r="M448" s="13">
        <v>61.464000000000006</v>
      </c>
    </row>
    <row r="449" spans="1:13" ht="30" x14ac:dyDescent="0.25">
      <c r="A449" s="67" t="s">
        <v>1098</v>
      </c>
      <c r="B449" s="8" t="s">
        <v>202</v>
      </c>
      <c r="C449" s="18" t="s">
        <v>602</v>
      </c>
      <c r="D449" s="25" t="s">
        <v>1671</v>
      </c>
      <c r="E449" s="18" t="s">
        <v>32</v>
      </c>
      <c r="F449" s="13">
        <f t="shared" si="367"/>
        <v>455</v>
      </c>
      <c r="G449" s="14">
        <v>14.6</v>
      </c>
      <c r="H449" s="8" t="s">
        <v>600</v>
      </c>
      <c r="I449" s="14">
        <f t="shared" si="370"/>
        <v>18.25</v>
      </c>
      <c r="J449" s="14">
        <f t="shared" si="368"/>
        <v>6643</v>
      </c>
      <c r="K449" s="68">
        <f t="shared" si="369"/>
        <v>8303.75</v>
      </c>
      <c r="M449" s="13">
        <v>455</v>
      </c>
    </row>
    <row r="450" spans="1:13" ht="30" x14ac:dyDescent="0.25">
      <c r="A450" s="67" t="s">
        <v>1099</v>
      </c>
      <c r="B450" s="8" t="s">
        <v>203</v>
      </c>
      <c r="C450" s="18" t="s">
        <v>602</v>
      </c>
      <c r="D450" s="25" t="s">
        <v>1672</v>
      </c>
      <c r="E450" s="18" t="s">
        <v>32</v>
      </c>
      <c r="F450" s="13">
        <f t="shared" si="367"/>
        <v>3354.23</v>
      </c>
      <c r="G450" s="14">
        <v>15.51</v>
      </c>
      <c r="H450" s="8" t="s">
        <v>600</v>
      </c>
      <c r="I450" s="14">
        <f t="shared" si="370"/>
        <v>19.387499999999999</v>
      </c>
      <c r="J450" s="14">
        <f t="shared" si="368"/>
        <v>52024.1</v>
      </c>
      <c r="K450" s="68">
        <f t="shared" si="369"/>
        <v>65030.13</v>
      </c>
      <c r="M450" s="13">
        <v>3354.2339999999999</v>
      </c>
    </row>
    <row r="451" spans="1:13" ht="30" x14ac:dyDescent="0.25">
      <c r="A451" s="67" t="s">
        <v>109</v>
      </c>
      <c r="B451" s="8" t="s">
        <v>204</v>
      </c>
      <c r="C451" s="18" t="s">
        <v>602</v>
      </c>
      <c r="D451" s="25" t="s">
        <v>1673</v>
      </c>
      <c r="E451" s="18" t="s">
        <v>32</v>
      </c>
      <c r="F451" s="13">
        <f t="shared" si="367"/>
        <v>1488.46</v>
      </c>
      <c r="G451" s="14">
        <v>15.99</v>
      </c>
      <c r="H451" s="8" t="s">
        <v>600</v>
      </c>
      <c r="I451" s="14">
        <f t="shared" si="370"/>
        <v>19.987500000000001</v>
      </c>
      <c r="J451" s="14">
        <f t="shared" si="368"/>
        <v>23800.47</v>
      </c>
      <c r="K451" s="68">
        <f t="shared" si="369"/>
        <v>29750.59</v>
      </c>
      <c r="M451" s="13">
        <v>1488.461</v>
      </c>
    </row>
    <row r="452" spans="1:13" ht="30" x14ac:dyDescent="0.25">
      <c r="A452" s="67" t="s">
        <v>1100</v>
      </c>
      <c r="B452" s="8" t="s">
        <v>205</v>
      </c>
      <c r="C452" s="18" t="s">
        <v>602</v>
      </c>
      <c r="D452" s="25" t="s">
        <v>1674</v>
      </c>
      <c r="E452" s="18" t="s">
        <v>32</v>
      </c>
      <c r="F452" s="13">
        <f t="shared" si="367"/>
        <v>188.34</v>
      </c>
      <c r="G452" s="14">
        <v>16.64</v>
      </c>
      <c r="H452" s="8" t="s">
        <v>600</v>
      </c>
      <c r="I452" s="14">
        <f t="shared" si="370"/>
        <v>20.8</v>
      </c>
      <c r="J452" s="14">
        <f t="shared" si="368"/>
        <v>3133.97</v>
      </c>
      <c r="K452" s="68">
        <f t="shared" si="369"/>
        <v>3917.47</v>
      </c>
      <c r="M452" s="13">
        <v>188.34399999999999</v>
      </c>
    </row>
    <row r="453" spans="1:13" ht="45" x14ac:dyDescent="0.25">
      <c r="A453" s="67" t="s">
        <v>1101</v>
      </c>
      <c r="B453" s="8" t="s">
        <v>206</v>
      </c>
      <c r="C453" s="18" t="s">
        <v>602</v>
      </c>
      <c r="D453" s="25" t="s">
        <v>1675</v>
      </c>
      <c r="E453" s="18" t="s">
        <v>32</v>
      </c>
      <c r="F453" s="13">
        <f t="shared" si="367"/>
        <v>173.04</v>
      </c>
      <c r="G453" s="14">
        <v>73.16</v>
      </c>
      <c r="H453" s="8" t="s">
        <v>600</v>
      </c>
      <c r="I453" s="14">
        <f t="shared" si="370"/>
        <v>91.449999999999989</v>
      </c>
      <c r="J453" s="14">
        <f t="shared" si="368"/>
        <v>12659.6</v>
      </c>
      <c r="K453" s="68">
        <f t="shared" si="369"/>
        <v>15824.5</v>
      </c>
      <c r="M453" s="13">
        <v>173.04300000000003</v>
      </c>
    </row>
    <row r="454" spans="1:13" ht="30" x14ac:dyDescent="0.25">
      <c r="A454" s="67" t="s">
        <v>1102</v>
      </c>
      <c r="B454" s="8" t="s">
        <v>207</v>
      </c>
      <c r="C454" s="18" t="s">
        <v>602</v>
      </c>
      <c r="D454" s="25" t="s">
        <v>1676</v>
      </c>
      <c r="E454" s="18" t="s">
        <v>32</v>
      </c>
      <c r="F454" s="13">
        <f t="shared" si="367"/>
        <v>231.14</v>
      </c>
      <c r="G454" s="14">
        <v>111.69</v>
      </c>
      <c r="H454" s="8" t="s">
        <v>600</v>
      </c>
      <c r="I454" s="14">
        <f t="shared" si="370"/>
        <v>139.61250000000001</v>
      </c>
      <c r="J454" s="14">
        <f t="shared" si="368"/>
        <v>25816.02</v>
      </c>
      <c r="K454" s="68">
        <f t="shared" si="369"/>
        <v>32270.03</v>
      </c>
      <c r="M454" s="13">
        <v>231.14000000000001</v>
      </c>
    </row>
    <row r="455" spans="1:13" x14ac:dyDescent="0.25">
      <c r="A455" s="67" t="s">
        <v>1103</v>
      </c>
      <c r="B455" s="8" t="s">
        <v>492</v>
      </c>
      <c r="C455" s="18" t="s">
        <v>602</v>
      </c>
      <c r="D455" s="25" t="s">
        <v>1677</v>
      </c>
      <c r="E455" s="18" t="s">
        <v>15</v>
      </c>
      <c r="F455" s="13">
        <f t="shared" si="367"/>
        <v>6</v>
      </c>
      <c r="G455" s="14">
        <v>626.92999999999995</v>
      </c>
      <c r="H455" s="8" t="s">
        <v>600</v>
      </c>
      <c r="I455" s="14">
        <f t="shared" si="370"/>
        <v>783.66249999999991</v>
      </c>
      <c r="J455" s="14">
        <f t="shared" si="368"/>
        <v>3761.58</v>
      </c>
      <c r="K455" s="68">
        <f t="shared" si="369"/>
        <v>4701.97</v>
      </c>
      <c r="M455" s="13">
        <v>6</v>
      </c>
    </row>
    <row r="456" spans="1:13" x14ac:dyDescent="0.25">
      <c r="A456" s="67" t="s">
        <v>1104</v>
      </c>
      <c r="B456" s="8" t="s">
        <v>491</v>
      </c>
      <c r="C456" s="18" t="s">
        <v>602</v>
      </c>
      <c r="D456" s="25" t="s">
        <v>1678</v>
      </c>
      <c r="E456" s="18" t="s">
        <v>15</v>
      </c>
      <c r="F456" s="13">
        <f t="shared" si="367"/>
        <v>33</v>
      </c>
      <c r="G456" s="14">
        <v>167.33</v>
      </c>
      <c r="H456" s="8" t="s">
        <v>600</v>
      </c>
      <c r="I456" s="14">
        <f t="shared" si="370"/>
        <v>209.16250000000002</v>
      </c>
      <c r="J456" s="14">
        <f t="shared" si="368"/>
        <v>5521.89</v>
      </c>
      <c r="K456" s="68">
        <f t="shared" si="369"/>
        <v>6902.36</v>
      </c>
      <c r="M456" s="13">
        <v>33</v>
      </c>
    </row>
    <row r="457" spans="1:13" x14ac:dyDescent="0.25">
      <c r="A457" s="67" t="s">
        <v>1105</v>
      </c>
      <c r="B457" s="8" t="s">
        <v>493</v>
      </c>
      <c r="C457" s="18" t="s">
        <v>602</v>
      </c>
      <c r="D457" s="25" t="s">
        <v>1679</v>
      </c>
      <c r="E457" s="18" t="s">
        <v>15</v>
      </c>
      <c r="F457" s="13">
        <f t="shared" si="367"/>
        <v>3</v>
      </c>
      <c r="G457" s="14">
        <v>165.8</v>
      </c>
      <c r="H457" s="8" t="s">
        <v>600</v>
      </c>
      <c r="I457" s="14">
        <f t="shared" si="370"/>
        <v>207.25</v>
      </c>
      <c r="J457" s="14">
        <f t="shared" si="368"/>
        <v>497.4</v>
      </c>
      <c r="K457" s="68">
        <f t="shared" si="369"/>
        <v>621.75</v>
      </c>
      <c r="M457" s="13">
        <v>3</v>
      </c>
    </row>
    <row r="458" spans="1:13" ht="30" x14ac:dyDescent="0.25">
      <c r="A458" s="264" t="s">
        <v>1106</v>
      </c>
      <c r="B458" s="260" t="s">
        <v>386</v>
      </c>
      <c r="C458" s="261" t="s">
        <v>602</v>
      </c>
      <c r="D458" s="246" t="s">
        <v>1680</v>
      </c>
      <c r="E458" s="261" t="s">
        <v>15</v>
      </c>
      <c r="F458" s="245">
        <f t="shared" si="367"/>
        <v>77</v>
      </c>
      <c r="G458" s="262">
        <v>2025.61</v>
      </c>
      <c r="H458" s="260" t="s">
        <v>600</v>
      </c>
      <c r="I458" s="262">
        <f t="shared" si="370"/>
        <v>2532.0124999999998</v>
      </c>
      <c r="J458" s="262">
        <f t="shared" si="368"/>
        <v>155971.97</v>
      </c>
      <c r="K458" s="263">
        <f t="shared" si="369"/>
        <v>194964.96</v>
      </c>
      <c r="M458" s="13">
        <v>77</v>
      </c>
    </row>
    <row r="459" spans="1:13" ht="30" x14ac:dyDescent="0.25">
      <c r="A459" s="67" t="s">
        <v>1107</v>
      </c>
      <c r="B459" s="8" t="s">
        <v>387</v>
      </c>
      <c r="C459" s="18" t="s">
        <v>602</v>
      </c>
      <c r="D459" s="25" t="s">
        <v>1681</v>
      </c>
      <c r="E459" s="18" t="s">
        <v>15</v>
      </c>
      <c r="F459" s="13">
        <f t="shared" si="367"/>
        <v>15</v>
      </c>
      <c r="G459" s="14">
        <v>3657.85</v>
      </c>
      <c r="H459" s="8" t="s">
        <v>600</v>
      </c>
      <c r="I459" s="14">
        <f t="shared" si="370"/>
        <v>4572.3125</v>
      </c>
      <c r="J459" s="14">
        <f t="shared" si="368"/>
        <v>54867.75</v>
      </c>
      <c r="K459" s="68">
        <f t="shared" si="369"/>
        <v>68584.679999999993</v>
      </c>
      <c r="M459" s="13">
        <v>15</v>
      </c>
    </row>
    <row r="460" spans="1:13" ht="30" x14ac:dyDescent="0.25">
      <c r="A460" s="67" t="s">
        <v>1108</v>
      </c>
      <c r="B460" s="8" t="s">
        <v>498</v>
      </c>
      <c r="C460" s="18" t="s">
        <v>602</v>
      </c>
      <c r="D460" s="25" t="s">
        <v>1682</v>
      </c>
      <c r="E460" s="18" t="s">
        <v>15</v>
      </c>
      <c r="F460" s="13">
        <f t="shared" ref="F460:F463" si="371">TRUNC(M460,2)</f>
        <v>233</v>
      </c>
      <c r="G460" s="14">
        <v>105.06</v>
      </c>
      <c r="H460" s="8" t="s">
        <v>600</v>
      </c>
      <c r="I460" s="14">
        <f t="shared" si="370"/>
        <v>131.32499999999999</v>
      </c>
      <c r="J460" s="14">
        <f t="shared" ref="J460:J463" si="372">TRUNC(G460*F460,2)</f>
        <v>24478.98</v>
      </c>
      <c r="K460" s="68">
        <f t="shared" ref="K460:K463" si="373">TRUNC(I460*F460,2)</f>
        <v>30598.720000000001</v>
      </c>
      <c r="M460" s="13">
        <v>233</v>
      </c>
    </row>
    <row r="461" spans="1:13" ht="30" x14ac:dyDescent="0.25">
      <c r="A461" s="67" t="s">
        <v>1109</v>
      </c>
      <c r="B461" s="8" t="s">
        <v>499</v>
      </c>
      <c r="C461" s="18" t="s">
        <v>602</v>
      </c>
      <c r="D461" s="25" t="s">
        <v>1683</v>
      </c>
      <c r="E461" s="18" t="s">
        <v>15</v>
      </c>
      <c r="F461" s="13">
        <f t="shared" si="371"/>
        <v>324</v>
      </c>
      <c r="G461" s="14">
        <v>120.8</v>
      </c>
      <c r="H461" s="8" t="s">
        <v>600</v>
      </c>
      <c r="I461" s="14">
        <f t="shared" si="370"/>
        <v>151</v>
      </c>
      <c r="J461" s="14">
        <f t="shared" si="372"/>
        <v>39139.199999999997</v>
      </c>
      <c r="K461" s="68">
        <f t="shared" si="373"/>
        <v>48924</v>
      </c>
      <c r="M461" s="13">
        <v>324</v>
      </c>
    </row>
    <row r="462" spans="1:13" ht="30" x14ac:dyDescent="0.25">
      <c r="A462" s="67" t="s">
        <v>1110</v>
      </c>
      <c r="B462" s="8" t="s">
        <v>504</v>
      </c>
      <c r="C462" s="18" t="s">
        <v>602</v>
      </c>
      <c r="D462" s="25" t="s">
        <v>1684</v>
      </c>
      <c r="E462" s="18" t="s">
        <v>15</v>
      </c>
      <c r="F462" s="13">
        <f t="shared" si="371"/>
        <v>3</v>
      </c>
      <c r="G462" s="14">
        <v>216.3</v>
      </c>
      <c r="H462" s="8" t="s">
        <v>600</v>
      </c>
      <c r="I462" s="14">
        <f t="shared" si="370"/>
        <v>270.375</v>
      </c>
      <c r="J462" s="14">
        <f t="shared" si="372"/>
        <v>648.9</v>
      </c>
      <c r="K462" s="68">
        <f t="shared" si="373"/>
        <v>811.12</v>
      </c>
      <c r="M462" s="13">
        <v>3</v>
      </c>
    </row>
    <row r="463" spans="1:13" x14ac:dyDescent="0.25">
      <c r="A463" s="67" t="s">
        <v>1111</v>
      </c>
      <c r="B463" s="8" t="s">
        <v>420</v>
      </c>
      <c r="C463" s="18" t="s">
        <v>602</v>
      </c>
      <c r="D463" s="25" t="s">
        <v>1685</v>
      </c>
      <c r="E463" s="18" t="s">
        <v>15</v>
      </c>
      <c r="F463" s="13">
        <f t="shared" si="371"/>
        <v>183</v>
      </c>
      <c r="G463" s="14">
        <v>36.79</v>
      </c>
      <c r="H463" s="8" t="s">
        <v>600</v>
      </c>
      <c r="I463" s="14">
        <f t="shared" si="370"/>
        <v>45.987499999999997</v>
      </c>
      <c r="J463" s="14">
        <f t="shared" si="372"/>
        <v>6732.57</v>
      </c>
      <c r="K463" s="68">
        <f t="shared" si="373"/>
        <v>8415.7099999999991</v>
      </c>
      <c r="M463" s="13">
        <v>183</v>
      </c>
    </row>
    <row r="464" spans="1:13" ht="30" x14ac:dyDescent="0.25">
      <c r="A464" s="67" t="s">
        <v>1112</v>
      </c>
      <c r="B464" s="8" t="s">
        <v>502</v>
      </c>
      <c r="C464" s="18" t="s">
        <v>602</v>
      </c>
      <c r="D464" s="25" t="s">
        <v>1686</v>
      </c>
      <c r="E464" s="18" t="s">
        <v>15</v>
      </c>
      <c r="F464" s="13">
        <f t="shared" si="367"/>
        <v>8</v>
      </c>
      <c r="G464" s="14">
        <v>136.13999999999999</v>
      </c>
      <c r="H464" s="8" t="s">
        <v>600</v>
      </c>
      <c r="I464" s="14">
        <f t="shared" si="370"/>
        <v>170.17499999999998</v>
      </c>
      <c r="J464" s="14">
        <f t="shared" si="368"/>
        <v>1089.1199999999999</v>
      </c>
      <c r="K464" s="68">
        <f t="shared" si="369"/>
        <v>1361.4</v>
      </c>
      <c r="M464" s="13">
        <v>8</v>
      </c>
    </row>
    <row r="465" spans="1:13" x14ac:dyDescent="0.25">
      <c r="A465" s="67" t="s">
        <v>1113</v>
      </c>
      <c r="B465" s="8" t="s">
        <v>503</v>
      </c>
      <c r="C465" s="18" t="s">
        <v>602</v>
      </c>
      <c r="D465" s="25" t="s">
        <v>1687</v>
      </c>
      <c r="E465" s="18" t="s">
        <v>15</v>
      </c>
      <c r="F465" s="13">
        <f t="shared" si="367"/>
        <v>327</v>
      </c>
      <c r="G465" s="14">
        <v>88.76</v>
      </c>
      <c r="H465" s="8" t="s">
        <v>600</v>
      </c>
      <c r="I465" s="14">
        <f t="shared" si="370"/>
        <v>110.95</v>
      </c>
      <c r="J465" s="14">
        <f t="shared" si="368"/>
        <v>29024.52</v>
      </c>
      <c r="K465" s="68">
        <f t="shared" si="369"/>
        <v>36280.65</v>
      </c>
      <c r="M465" s="13">
        <v>327</v>
      </c>
    </row>
    <row r="466" spans="1:13" ht="30" x14ac:dyDescent="0.25">
      <c r="A466" s="67" t="s">
        <v>1114</v>
      </c>
      <c r="B466" s="8" t="s">
        <v>500</v>
      </c>
      <c r="C466" s="18" t="s">
        <v>602</v>
      </c>
      <c r="D466" s="25" t="s">
        <v>1688</v>
      </c>
      <c r="E466" s="18" t="s">
        <v>15</v>
      </c>
      <c r="F466" s="13">
        <f t="shared" si="367"/>
        <v>171</v>
      </c>
      <c r="G466" s="14">
        <v>127.07</v>
      </c>
      <c r="H466" s="8" t="s">
        <v>600</v>
      </c>
      <c r="I466" s="14">
        <f t="shared" si="370"/>
        <v>158.83749999999998</v>
      </c>
      <c r="J466" s="14">
        <f t="shared" si="368"/>
        <v>21728.97</v>
      </c>
      <c r="K466" s="68">
        <f t="shared" si="369"/>
        <v>27161.21</v>
      </c>
      <c r="M466" s="13">
        <v>171</v>
      </c>
    </row>
    <row r="467" spans="1:13" ht="30" x14ac:dyDescent="0.25">
      <c r="A467" s="67" t="s">
        <v>1115</v>
      </c>
      <c r="B467" s="8" t="s">
        <v>505</v>
      </c>
      <c r="C467" s="18" t="s">
        <v>602</v>
      </c>
      <c r="D467" s="25" t="s">
        <v>1689</v>
      </c>
      <c r="E467" s="18" t="s">
        <v>15</v>
      </c>
      <c r="F467" s="13">
        <f t="shared" si="367"/>
        <v>12</v>
      </c>
      <c r="G467" s="14">
        <v>598.02</v>
      </c>
      <c r="H467" s="8" t="s">
        <v>600</v>
      </c>
      <c r="I467" s="14">
        <f t="shared" si="370"/>
        <v>747.52499999999998</v>
      </c>
      <c r="J467" s="14">
        <f t="shared" si="368"/>
        <v>7176.24</v>
      </c>
      <c r="K467" s="68">
        <f t="shared" si="369"/>
        <v>8970.2999999999993</v>
      </c>
      <c r="M467" s="13">
        <v>12</v>
      </c>
    </row>
    <row r="468" spans="1:13" x14ac:dyDescent="0.25">
      <c r="A468" s="67" t="s">
        <v>1116</v>
      </c>
      <c r="B468" s="8" t="s">
        <v>501</v>
      </c>
      <c r="C468" s="18" t="s">
        <v>602</v>
      </c>
      <c r="D468" s="25" t="s">
        <v>1690</v>
      </c>
      <c r="E468" s="18" t="s">
        <v>15</v>
      </c>
      <c r="F468" s="13">
        <f t="shared" si="367"/>
        <v>39</v>
      </c>
      <c r="G468" s="14">
        <v>372.14</v>
      </c>
      <c r="H468" s="8" t="s">
        <v>600</v>
      </c>
      <c r="I468" s="14">
        <f t="shared" si="370"/>
        <v>465.17499999999995</v>
      </c>
      <c r="J468" s="14">
        <f t="shared" si="368"/>
        <v>14513.46</v>
      </c>
      <c r="K468" s="68">
        <f t="shared" si="369"/>
        <v>18141.82</v>
      </c>
      <c r="M468" s="13">
        <v>39</v>
      </c>
    </row>
    <row r="469" spans="1:13" ht="30" x14ac:dyDescent="0.25">
      <c r="A469" s="67" t="s">
        <v>1117</v>
      </c>
      <c r="B469" s="8" t="s">
        <v>482</v>
      </c>
      <c r="C469" s="18" t="s">
        <v>602</v>
      </c>
      <c r="D469" s="25" t="s">
        <v>1691</v>
      </c>
      <c r="E469" s="18" t="s">
        <v>15</v>
      </c>
      <c r="F469" s="13">
        <f t="shared" si="367"/>
        <v>18</v>
      </c>
      <c r="G469" s="14">
        <v>98.22</v>
      </c>
      <c r="H469" s="8" t="s">
        <v>600</v>
      </c>
      <c r="I469" s="14">
        <f t="shared" si="370"/>
        <v>122.77500000000001</v>
      </c>
      <c r="J469" s="14">
        <f t="shared" si="368"/>
        <v>1767.96</v>
      </c>
      <c r="K469" s="68">
        <f t="shared" si="369"/>
        <v>2209.9499999999998</v>
      </c>
      <c r="M469" s="13">
        <v>18</v>
      </c>
    </row>
    <row r="470" spans="1:13" ht="30" x14ac:dyDescent="0.25">
      <c r="A470" s="67" t="s">
        <v>1118</v>
      </c>
      <c r="B470" s="8" t="s">
        <v>483</v>
      </c>
      <c r="C470" s="18" t="s">
        <v>602</v>
      </c>
      <c r="D470" s="25" t="s">
        <v>1692</v>
      </c>
      <c r="E470" s="18" t="s">
        <v>15</v>
      </c>
      <c r="F470" s="13">
        <f t="shared" si="367"/>
        <v>3</v>
      </c>
      <c r="G470" s="14">
        <v>96.07</v>
      </c>
      <c r="H470" s="8" t="s">
        <v>600</v>
      </c>
      <c r="I470" s="14">
        <f t="shared" si="370"/>
        <v>120.08749999999999</v>
      </c>
      <c r="J470" s="14">
        <f t="shared" si="368"/>
        <v>288.20999999999998</v>
      </c>
      <c r="K470" s="68">
        <f t="shared" si="369"/>
        <v>360.26</v>
      </c>
      <c r="M470" s="13">
        <v>3</v>
      </c>
    </row>
    <row r="471" spans="1:13" ht="30" x14ac:dyDescent="0.25">
      <c r="A471" s="67" t="s">
        <v>1119</v>
      </c>
      <c r="B471" s="8" t="s">
        <v>497</v>
      </c>
      <c r="C471" s="18" t="s">
        <v>602</v>
      </c>
      <c r="D471" s="25" t="s">
        <v>1693</v>
      </c>
      <c r="E471" s="18" t="s">
        <v>15</v>
      </c>
      <c r="F471" s="13">
        <f t="shared" si="363"/>
        <v>6</v>
      </c>
      <c r="G471" s="14">
        <v>2444.86</v>
      </c>
      <c r="H471" s="8" t="s">
        <v>600</v>
      </c>
      <c r="I471" s="14">
        <f t="shared" si="370"/>
        <v>3056.0750000000003</v>
      </c>
      <c r="J471" s="14">
        <f t="shared" si="365"/>
        <v>14669.16</v>
      </c>
      <c r="K471" s="68">
        <f t="shared" si="366"/>
        <v>18336.45</v>
      </c>
      <c r="M471" s="13">
        <v>6</v>
      </c>
    </row>
    <row r="472" spans="1:13" ht="30" x14ac:dyDescent="0.25">
      <c r="A472" s="67" t="s">
        <v>1120</v>
      </c>
      <c r="B472" s="8" t="s">
        <v>448</v>
      </c>
      <c r="C472" s="18" t="s">
        <v>602</v>
      </c>
      <c r="D472" s="25" t="s">
        <v>1694</v>
      </c>
      <c r="E472" s="18" t="s">
        <v>32</v>
      </c>
      <c r="F472" s="13">
        <f t="shared" si="363"/>
        <v>242</v>
      </c>
      <c r="G472" s="14">
        <v>212.02</v>
      </c>
      <c r="H472" s="8" t="s">
        <v>600</v>
      </c>
      <c r="I472" s="14">
        <f t="shared" si="370"/>
        <v>265.02500000000003</v>
      </c>
      <c r="J472" s="14">
        <f t="shared" si="365"/>
        <v>51308.84</v>
      </c>
      <c r="K472" s="68">
        <f t="shared" si="366"/>
        <v>64136.05</v>
      </c>
      <c r="M472" s="13">
        <v>242</v>
      </c>
    </row>
    <row r="473" spans="1:13" ht="30" x14ac:dyDescent="0.25">
      <c r="A473" s="67" t="s">
        <v>1121</v>
      </c>
      <c r="B473" s="8" t="s">
        <v>488</v>
      </c>
      <c r="C473" s="18" t="s">
        <v>602</v>
      </c>
      <c r="D473" s="25" t="s">
        <v>1695</v>
      </c>
      <c r="E473" s="18" t="s">
        <v>15</v>
      </c>
      <c r="F473" s="13">
        <f t="shared" si="363"/>
        <v>117</v>
      </c>
      <c r="G473" s="14">
        <v>78.260000000000005</v>
      </c>
      <c r="H473" s="8" t="s">
        <v>600</v>
      </c>
      <c r="I473" s="14">
        <f t="shared" si="370"/>
        <v>97.825000000000003</v>
      </c>
      <c r="J473" s="14">
        <f t="shared" si="365"/>
        <v>9156.42</v>
      </c>
      <c r="K473" s="68">
        <f t="shared" si="366"/>
        <v>11445.52</v>
      </c>
      <c r="M473" s="13">
        <v>117</v>
      </c>
    </row>
    <row r="474" spans="1:13" ht="30" x14ac:dyDescent="0.25">
      <c r="A474" s="67" t="s">
        <v>1122</v>
      </c>
      <c r="B474" s="8" t="s">
        <v>478</v>
      </c>
      <c r="C474" s="18" t="s">
        <v>602</v>
      </c>
      <c r="D474" s="25" t="s">
        <v>1696</v>
      </c>
      <c r="E474" s="18" t="s">
        <v>15</v>
      </c>
      <c r="F474" s="13">
        <f t="shared" si="363"/>
        <v>6</v>
      </c>
      <c r="G474" s="14">
        <v>474.72</v>
      </c>
      <c r="H474" s="8" t="s">
        <v>600</v>
      </c>
      <c r="I474" s="14">
        <f t="shared" si="370"/>
        <v>593.40000000000009</v>
      </c>
      <c r="J474" s="14">
        <f t="shared" si="365"/>
        <v>2848.32</v>
      </c>
      <c r="K474" s="68">
        <f t="shared" si="366"/>
        <v>3560.4</v>
      </c>
      <c r="M474" s="13">
        <v>6</v>
      </c>
    </row>
    <row r="475" spans="1:13" ht="30" x14ac:dyDescent="0.25">
      <c r="A475" s="67" t="s">
        <v>1123</v>
      </c>
      <c r="B475" s="8" t="s">
        <v>496</v>
      </c>
      <c r="C475" s="18" t="s">
        <v>602</v>
      </c>
      <c r="D475" s="25" t="s">
        <v>1697</v>
      </c>
      <c r="E475" s="18" t="s">
        <v>35</v>
      </c>
      <c r="F475" s="13">
        <f t="shared" si="363"/>
        <v>3</v>
      </c>
      <c r="G475" s="14">
        <v>13376.9</v>
      </c>
      <c r="H475" s="8" t="s">
        <v>600</v>
      </c>
      <c r="I475" s="14">
        <f t="shared" ref="I475:I506" si="374">IF(H475=$I$2,G475*(1+BDI_01),(G475*(1+BDI_02)))</f>
        <v>16721.125</v>
      </c>
      <c r="J475" s="14">
        <f t="shared" si="365"/>
        <v>40130.699999999997</v>
      </c>
      <c r="K475" s="68">
        <f t="shared" si="366"/>
        <v>50163.37</v>
      </c>
      <c r="M475" s="13">
        <v>3</v>
      </c>
    </row>
    <row r="476" spans="1:13" ht="45" x14ac:dyDescent="0.25">
      <c r="A476" s="67" t="s">
        <v>1124</v>
      </c>
      <c r="B476" s="8" t="s">
        <v>543</v>
      </c>
      <c r="C476" s="18" t="s">
        <v>602</v>
      </c>
      <c r="D476" s="25" t="s">
        <v>1698</v>
      </c>
      <c r="E476" s="18" t="s">
        <v>35</v>
      </c>
      <c r="F476" s="13">
        <f t="shared" si="363"/>
        <v>2</v>
      </c>
      <c r="G476" s="14">
        <v>504489.74</v>
      </c>
      <c r="H476" s="8" t="s">
        <v>600</v>
      </c>
      <c r="I476" s="14">
        <f t="shared" si="374"/>
        <v>630612.17500000005</v>
      </c>
      <c r="J476" s="14">
        <f t="shared" si="365"/>
        <v>1008979.48</v>
      </c>
      <c r="K476" s="68">
        <f t="shared" si="366"/>
        <v>1261224.3500000001</v>
      </c>
      <c r="M476" s="13">
        <v>2</v>
      </c>
    </row>
    <row r="477" spans="1:13" x14ac:dyDescent="0.25">
      <c r="A477" s="67" t="s">
        <v>1125</v>
      </c>
      <c r="B477" s="8" t="s">
        <v>460</v>
      </c>
      <c r="C477" s="18" t="s">
        <v>602</v>
      </c>
      <c r="D477" s="25" t="s">
        <v>1699</v>
      </c>
      <c r="E477" s="18" t="s">
        <v>32</v>
      </c>
      <c r="F477" s="13">
        <f t="shared" si="363"/>
        <v>321.8</v>
      </c>
      <c r="G477" s="14">
        <v>107.24</v>
      </c>
      <c r="H477" s="8" t="s">
        <v>600</v>
      </c>
      <c r="I477" s="14">
        <f t="shared" si="374"/>
        <v>134.04999999999998</v>
      </c>
      <c r="J477" s="14">
        <f t="shared" si="365"/>
        <v>34509.83</v>
      </c>
      <c r="K477" s="68">
        <f t="shared" si="366"/>
        <v>43137.29</v>
      </c>
      <c r="M477" s="13">
        <v>321.80200000000002</v>
      </c>
    </row>
    <row r="478" spans="1:13" x14ac:dyDescent="0.25">
      <c r="A478" s="67" t="s">
        <v>1126</v>
      </c>
      <c r="B478" s="8" t="s">
        <v>461</v>
      </c>
      <c r="C478" s="18" t="s">
        <v>602</v>
      </c>
      <c r="D478" s="25" t="s">
        <v>1700</v>
      </c>
      <c r="E478" s="18" t="s">
        <v>32</v>
      </c>
      <c r="F478" s="13">
        <f t="shared" si="363"/>
        <v>572</v>
      </c>
      <c r="G478" s="14">
        <v>175.64</v>
      </c>
      <c r="H478" s="8" t="s">
        <v>600</v>
      </c>
      <c r="I478" s="14">
        <f t="shared" si="374"/>
        <v>219.54999999999998</v>
      </c>
      <c r="J478" s="14">
        <f t="shared" si="365"/>
        <v>100466.08</v>
      </c>
      <c r="K478" s="68">
        <f t="shared" si="366"/>
        <v>125582.6</v>
      </c>
      <c r="M478" s="13">
        <v>572</v>
      </c>
    </row>
    <row r="479" spans="1:13" x14ac:dyDescent="0.25">
      <c r="A479" s="67" t="s">
        <v>1127</v>
      </c>
      <c r="B479" s="8" t="s">
        <v>507</v>
      </c>
      <c r="C479" s="18" t="s">
        <v>602</v>
      </c>
      <c r="D479" s="25" t="s">
        <v>1701</v>
      </c>
      <c r="E479" s="18" t="s">
        <v>15</v>
      </c>
      <c r="F479" s="13">
        <f t="shared" si="363"/>
        <v>72</v>
      </c>
      <c r="G479" s="14">
        <v>6991.21</v>
      </c>
      <c r="H479" s="8" t="s">
        <v>600</v>
      </c>
      <c r="I479" s="14">
        <f t="shared" ref="I479:I480" si="375">IF(H479=$I$2,G479*(1+BDI_01),(G479*(1+BDI_02)))</f>
        <v>8739.0125000000007</v>
      </c>
      <c r="J479" s="14">
        <f t="shared" ref="J479:J480" si="376">TRUNC(G479*F479,2)</f>
        <v>503367.12</v>
      </c>
      <c r="K479" s="68">
        <f t="shared" ref="K479:K480" si="377">TRUNC(I479*F479,2)</f>
        <v>629208.9</v>
      </c>
      <c r="M479" s="13">
        <v>72</v>
      </c>
    </row>
    <row r="480" spans="1:13" ht="30" x14ac:dyDescent="0.25">
      <c r="A480" s="67" t="s">
        <v>1128</v>
      </c>
      <c r="B480" s="8" t="s">
        <v>1255</v>
      </c>
      <c r="C480" s="18" t="s">
        <v>1305</v>
      </c>
      <c r="D480" s="25" t="s">
        <v>1300</v>
      </c>
      <c r="E480" s="18" t="s">
        <v>15</v>
      </c>
      <c r="F480" s="13">
        <f t="shared" si="363"/>
        <v>45</v>
      </c>
      <c r="G480" s="14">
        <v>875.71</v>
      </c>
      <c r="H480" s="8" t="s">
        <v>600</v>
      </c>
      <c r="I480" s="14">
        <f t="shared" si="375"/>
        <v>1094.6375</v>
      </c>
      <c r="J480" s="14">
        <f t="shared" si="376"/>
        <v>39406.949999999997</v>
      </c>
      <c r="K480" s="68">
        <f t="shared" si="377"/>
        <v>49258.68</v>
      </c>
      <c r="M480" s="13">
        <v>45</v>
      </c>
    </row>
    <row r="481" spans="1:13" x14ac:dyDescent="0.25">
      <c r="A481" s="67" t="s">
        <v>1129</v>
      </c>
      <c r="B481" s="8" t="s">
        <v>506</v>
      </c>
      <c r="C481" s="18" t="s">
        <v>602</v>
      </c>
      <c r="D481" s="25" t="s">
        <v>1702</v>
      </c>
      <c r="E481" s="18" t="s">
        <v>15</v>
      </c>
      <c r="F481" s="13">
        <f t="shared" si="363"/>
        <v>26</v>
      </c>
      <c r="G481" s="14">
        <v>3083.08</v>
      </c>
      <c r="H481" s="8" t="s">
        <v>600</v>
      </c>
      <c r="I481" s="14">
        <f t="shared" si="374"/>
        <v>3853.85</v>
      </c>
      <c r="J481" s="14">
        <f t="shared" si="365"/>
        <v>80160.08</v>
      </c>
      <c r="K481" s="68">
        <f t="shared" si="366"/>
        <v>100200.1</v>
      </c>
      <c r="M481" s="13">
        <v>26</v>
      </c>
    </row>
    <row r="482" spans="1:13" x14ac:dyDescent="0.25">
      <c r="A482" s="67" t="s">
        <v>1130</v>
      </c>
      <c r="B482" s="8" t="s">
        <v>445</v>
      </c>
      <c r="C482" s="18" t="s">
        <v>602</v>
      </c>
      <c r="D482" s="25" t="s">
        <v>1703</v>
      </c>
      <c r="E482" s="18" t="s">
        <v>32</v>
      </c>
      <c r="F482" s="13">
        <f t="shared" si="363"/>
        <v>1183.2</v>
      </c>
      <c r="G482" s="14">
        <v>248.19</v>
      </c>
      <c r="H482" s="8" t="s">
        <v>600</v>
      </c>
      <c r="I482" s="14">
        <f t="shared" si="374"/>
        <v>310.23750000000001</v>
      </c>
      <c r="J482" s="14">
        <f t="shared" si="365"/>
        <v>293658.40000000002</v>
      </c>
      <c r="K482" s="68">
        <f t="shared" si="366"/>
        <v>367073.01</v>
      </c>
      <c r="M482" s="13">
        <v>1183.2</v>
      </c>
    </row>
    <row r="483" spans="1:13" x14ac:dyDescent="0.25">
      <c r="A483" s="67" t="s">
        <v>1131</v>
      </c>
      <c r="B483" s="8" t="s">
        <v>446</v>
      </c>
      <c r="C483" s="18" t="s">
        <v>602</v>
      </c>
      <c r="D483" s="25" t="s">
        <v>1704</v>
      </c>
      <c r="E483" s="18" t="s">
        <v>32</v>
      </c>
      <c r="F483" s="13">
        <f t="shared" si="363"/>
        <v>151.1</v>
      </c>
      <c r="G483" s="14">
        <v>283.45</v>
      </c>
      <c r="H483" s="8" t="s">
        <v>600</v>
      </c>
      <c r="I483" s="14">
        <f t="shared" si="374"/>
        <v>354.3125</v>
      </c>
      <c r="J483" s="14">
        <f t="shared" si="365"/>
        <v>42829.29</v>
      </c>
      <c r="K483" s="68">
        <f t="shared" si="366"/>
        <v>53536.61</v>
      </c>
      <c r="M483" s="13">
        <v>151.1</v>
      </c>
    </row>
    <row r="484" spans="1:13" x14ac:dyDescent="0.25">
      <c r="A484" s="67" t="s">
        <v>1132</v>
      </c>
      <c r="B484" s="8" t="s">
        <v>447</v>
      </c>
      <c r="C484" s="18" t="s">
        <v>602</v>
      </c>
      <c r="D484" s="25" t="s">
        <v>1705</v>
      </c>
      <c r="E484" s="18" t="s">
        <v>32</v>
      </c>
      <c r="F484" s="13">
        <f t="shared" si="363"/>
        <v>195</v>
      </c>
      <c r="G484" s="14">
        <v>364.05</v>
      </c>
      <c r="H484" s="8" t="s">
        <v>600</v>
      </c>
      <c r="I484" s="14">
        <f t="shared" si="374"/>
        <v>455.0625</v>
      </c>
      <c r="J484" s="14">
        <f t="shared" si="365"/>
        <v>70989.75</v>
      </c>
      <c r="K484" s="68">
        <f t="shared" si="366"/>
        <v>88737.18</v>
      </c>
      <c r="M484" s="13">
        <v>195</v>
      </c>
    </row>
    <row r="485" spans="1:13" ht="30" x14ac:dyDescent="0.25">
      <c r="A485" s="67" t="s">
        <v>1133</v>
      </c>
      <c r="B485" s="8" t="s">
        <v>449</v>
      </c>
      <c r="C485" s="18" t="s">
        <v>602</v>
      </c>
      <c r="D485" s="25" t="s">
        <v>1706</v>
      </c>
      <c r="E485" s="18" t="s">
        <v>32</v>
      </c>
      <c r="F485" s="13">
        <f t="shared" si="363"/>
        <v>595.76</v>
      </c>
      <c r="G485" s="14">
        <v>426.44</v>
      </c>
      <c r="H485" s="8" t="s">
        <v>600</v>
      </c>
      <c r="I485" s="14">
        <f t="shared" si="374"/>
        <v>533.04999999999995</v>
      </c>
      <c r="J485" s="14">
        <f t="shared" si="365"/>
        <v>254055.89</v>
      </c>
      <c r="K485" s="68">
        <f t="shared" si="366"/>
        <v>317569.86</v>
      </c>
      <c r="M485" s="13">
        <v>595.76</v>
      </c>
    </row>
    <row r="486" spans="1:13" ht="30" x14ac:dyDescent="0.25">
      <c r="A486" s="67" t="s">
        <v>1134</v>
      </c>
      <c r="B486" s="8" t="s">
        <v>450</v>
      </c>
      <c r="C486" s="18" t="s">
        <v>602</v>
      </c>
      <c r="D486" s="25" t="s">
        <v>1707</v>
      </c>
      <c r="E486" s="18" t="s">
        <v>32</v>
      </c>
      <c r="F486" s="13">
        <f t="shared" si="363"/>
        <v>69.06</v>
      </c>
      <c r="G486" s="14">
        <v>557.5</v>
      </c>
      <c r="H486" s="8" t="s">
        <v>600</v>
      </c>
      <c r="I486" s="14">
        <f t="shared" si="374"/>
        <v>696.875</v>
      </c>
      <c r="J486" s="14">
        <f t="shared" si="365"/>
        <v>38500.949999999997</v>
      </c>
      <c r="K486" s="68">
        <f t="shared" si="366"/>
        <v>48126.18</v>
      </c>
      <c r="M486" s="13">
        <v>69.06</v>
      </c>
    </row>
    <row r="487" spans="1:13" ht="30" x14ac:dyDescent="0.25">
      <c r="A487" s="67" t="s">
        <v>1135</v>
      </c>
      <c r="B487" s="8" t="s">
        <v>474</v>
      </c>
      <c r="C487" s="18" t="s">
        <v>602</v>
      </c>
      <c r="D487" s="25" t="s">
        <v>1708</v>
      </c>
      <c r="E487" s="18" t="s">
        <v>15</v>
      </c>
      <c r="F487" s="13">
        <f t="shared" si="363"/>
        <v>48</v>
      </c>
      <c r="G487" s="14">
        <v>112.21</v>
      </c>
      <c r="H487" s="8" t="s">
        <v>600</v>
      </c>
      <c r="I487" s="14">
        <f t="shared" si="374"/>
        <v>140.26249999999999</v>
      </c>
      <c r="J487" s="14">
        <f t="shared" si="365"/>
        <v>5386.08</v>
      </c>
      <c r="K487" s="68">
        <f t="shared" si="366"/>
        <v>6732.6</v>
      </c>
      <c r="M487" s="13">
        <v>48</v>
      </c>
    </row>
    <row r="488" spans="1:13" ht="30" x14ac:dyDescent="0.25">
      <c r="A488" s="67" t="s">
        <v>1136</v>
      </c>
      <c r="B488" s="8" t="s">
        <v>475</v>
      </c>
      <c r="C488" s="18" t="s">
        <v>602</v>
      </c>
      <c r="D488" s="25" t="s">
        <v>1709</v>
      </c>
      <c r="E488" s="18" t="s">
        <v>15</v>
      </c>
      <c r="F488" s="13">
        <f t="shared" si="363"/>
        <v>18</v>
      </c>
      <c r="G488" s="14">
        <v>141.66999999999999</v>
      </c>
      <c r="H488" s="8" t="s">
        <v>600</v>
      </c>
      <c r="I488" s="14">
        <f t="shared" si="374"/>
        <v>177.08749999999998</v>
      </c>
      <c r="J488" s="14">
        <f t="shared" si="365"/>
        <v>2550.06</v>
      </c>
      <c r="K488" s="68">
        <f t="shared" si="366"/>
        <v>3187.57</v>
      </c>
      <c r="M488" s="13">
        <v>18</v>
      </c>
    </row>
    <row r="489" spans="1:13" ht="30" x14ac:dyDescent="0.25">
      <c r="A489" s="67" t="s">
        <v>1137</v>
      </c>
      <c r="B489" s="8" t="s">
        <v>476</v>
      </c>
      <c r="C489" s="18" t="s">
        <v>602</v>
      </c>
      <c r="D489" s="25" t="s">
        <v>1710</v>
      </c>
      <c r="E489" s="18" t="s">
        <v>15</v>
      </c>
      <c r="F489" s="13">
        <f t="shared" si="363"/>
        <v>15</v>
      </c>
      <c r="G489" s="14">
        <v>172.76</v>
      </c>
      <c r="H489" s="8" t="s">
        <v>600</v>
      </c>
      <c r="I489" s="14">
        <f t="shared" si="374"/>
        <v>215.95</v>
      </c>
      <c r="J489" s="14">
        <f t="shared" si="365"/>
        <v>2591.4</v>
      </c>
      <c r="K489" s="68">
        <f t="shared" si="366"/>
        <v>3239.25</v>
      </c>
      <c r="M489" s="13">
        <v>15</v>
      </c>
    </row>
    <row r="490" spans="1:13" ht="30" x14ac:dyDescent="0.25">
      <c r="A490" s="67" t="s">
        <v>1138</v>
      </c>
      <c r="B490" s="8" t="s">
        <v>477</v>
      </c>
      <c r="C490" s="18" t="s">
        <v>602</v>
      </c>
      <c r="D490" s="25" t="s">
        <v>1711</v>
      </c>
      <c r="E490" s="18" t="s">
        <v>15</v>
      </c>
      <c r="F490" s="13">
        <f t="shared" si="363"/>
        <v>33</v>
      </c>
      <c r="G490" s="14">
        <v>241.56</v>
      </c>
      <c r="H490" s="8" t="s">
        <v>600</v>
      </c>
      <c r="I490" s="14">
        <f t="shared" si="374"/>
        <v>301.95</v>
      </c>
      <c r="J490" s="14">
        <f t="shared" si="365"/>
        <v>7971.48</v>
      </c>
      <c r="K490" s="68">
        <f t="shared" si="366"/>
        <v>9964.35</v>
      </c>
      <c r="M490" s="13">
        <v>33</v>
      </c>
    </row>
    <row r="491" spans="1:13" ht="30" x14ac:dyDescent="0.25">
      <c r="A491" s="67" t="s">
        <v>1139</v>
      </c>
      <c r="B491" s="8" t="s">
        <v>479</v>
      </c>
      <c r="C491" s="18" t="s">
        <v>602</v>
      </c>
      <c r="D491" s="25" t="s">
        <v>1712</v>
      </c>
      <c r="E491" s="18" t="s">
        <v>15</v>
      </c>
      <c r="F491" s="13">
        <f t="shared" si="363"/>
        <v>12</v>
      </c>
      <c r="G491" s="14">
        <v>749.72</v>
      </c>
      <c r="H491" s="8" t="s">
        <v>600</v>
      </c>
      <c r="I491" s="14">
        <f t="shared" si="374"/>
        <v>937.15000000000009</v>
      </c>
      <c r="J491" s="14">
        <f t="shared" si="365"/>
        <v>8996.64</v>
      </c>
      <c r="K491" s="68">
        <f t="shared" si="366"/>
        <v>11245.8</v>
      </c>
      <c r="M491" s="13">
        <v>12</v>
      </c>
    </row>
    <row r="492" spans="1:13" ht="30" x14ac:dyDescent="0.25">
      <c r="A492" s="67" t="s">
        <v>1140</v>
      </c>
      <c r="B492" s="8" t="s">
        <v>480</v>
      </c>
      <c r="C492" s="18" t="s">
        <v>602</v>
      </c>
      <c r="D492" s="25" t="s">
        <v>1713</v>
      </c>
      <c r="E492" s="18" t="s">
        <v>15</v>
      </c>
      <c r="F492" s="13">
        <f t="shared" si="363"/>
        <v>6</v>
      </c>
      <c r="G492" s="14">
        <v>1271.67</v>
      </c>
      <c r="H492" s="8" t="s">
        <v>600</v>
      </c>
      <c r="I492" s="14">
        <f t="shared" si="374"/>
        <v>1589.5875000000001</v>
      </c>
      <c r="J492" s="14">
        <f t="shared" si="365"/>
        <v>7630.02</v>
      </c>
      <c r="K492" s="68">
        <f t="shared" si="366"/>
        <v>9537.52</v>
      </c>
      <c r="M492" s="13">
        <v>6</v>
      </c>
    </row>
    <row r="493" spans="1:13" ht="30" x14ac:dyDescent="0.25">
      <c r="A493" s="67" t="s">
        <v>1141</v>
      </c>
      <c r="B493" s="8" t="s">
        <v>485</v>
      </c>
      <c r="C493" s="18" t="s">
        <v>602</v>
      </c>
      <c r="D493" s="25" t="s">
        <v>1714</v>
      </c>
      <c r="E493" s="18" t="s">
        <v>15</v>
      </c>
      <c r="F493" s="13">
        <f t="shared" si="363"/>
        <v>588</v>
      </c>
      <c r="G493" s="14">
        <v>93.72</v>
      </c>
      <c r="H493" s="8" t="s">
        <v>600</v>
      </c>
      <c r="I493" s="14">
        <f t="shared" si="374"/>
        <v>117.15</v>
      </c>
      <c r="J493" s="14">
        <f t="shared" si="365"/>
        <v>55107.360000000001</v>
      </c>
      <c r="K493" s="68">
        <f t="shared" si="366"/>
        <v>68884.2</v>
      </c>
      <c r="M493" s="13">
        <v>588</v>
      </c>
    </row>
    <row r="494" spans="1:13" ht="30" x14ac:dyDescent="0.25">
      <c r="A494" s="67" t="s">
        <v>1142</v>
      </c>
      <c r="B494" s="8" t="s">
        <v>486</v>
      </c>
      <c r="C494" s="18" t="s">
        <v>602</v>
      </c>
      <c r="D494" s="25" t="s">
        <v>1715</v>
      </c>
      <c r="E494" s="18" t="s">
        <v>15</v>
      </c>
      <c r="F494" s="13">
        <f t="shared" si="363"/>
        <v>129</v>
      </c>
      <c r="G494" s="14">
        <v>120.79</v>
      </c>
      <c r="H494" s="8" t="s">
        <v>600</v>
      </c>
      <c r="I494" s="14">
        <f t="shared" si="374"/>
        <v>150.98750000000001</v>
      </c>
      <c r="J494" s="14">
        <f t="shared" si="365"/>
        <v>15581.91</v>
      </c>
      <c r="K494" s="68">
        <f t="shared" si="366"/>
        <v>19477.38</v>
      </c>
      <c r="M494" s="13">
        <v>129</v>
      </c>
    </row>
    <row r="495" spans="1:13" ht="30" x14ac:dyDescent="0.25">
      <c r="A495" s="67" t="s">
        <v>1143</v>
      </c>
      <c r="B495" s="8" t="s">
        <v>473</v>
      </c>
      <c r="C495" s="18" t="s">
        <v>602</v>
      </c>
      <c r="D495" s="25" t="s">
        <v>1716</v>
      </c>
      <c r="E495" s="18" t="s">
        <v>15</v>
      </c>
      <c r="F495" s="13">
        <f t="shared" si="363"/>
        <v>30</v>
      </c>
      <c r="G495" s="14">
        <v>93.73</v>
      </c>
      <c r="H495" s="8" t="s">
        <v>600</v>
      </c>
      <c r="I495" s="14">
        <f t="shared" si="374"/>
        <v>117.16250000000001</v>
      </c>
      <c r="J495" s="14">
        <f t="shared" si="365"/>
        <v>2811.9</v>
      </c>
      <c r="K495" s="68">
        <f t="shared" si="366"/>
        <v>3514.87</v>
      </c>
      <c r="M495" s="13">
        <v>30</v>
      </c>
    </row>
    <row r="496" spans="1:13" ht="30" x14ac:dyDescent="0.25">
      <c r="A496" s="67" t="s">
        <v>1144</v>
      </c>
      <c r="B496" s="8" t="s">
        <v>487</v>
      </c>
      <c r="C496" s="18" t="s">
        <v>602</v>
      </c>
      <c r="D496" s="25" t="s">
        <v>1717</v>
      </c>
      <c r="E496" s="18" t="s">
        <v>15</v>
      </c>
      <c r="F496" s="13">
        <f t="shared" si="363"/>
        <v>249</v>
      </c>
      <c r="G496" s="14">
        <v>198.34</v>
      </c>
      <c r="H496" s="8" t="s">
        <v>600</v>
      </c>
      <c r="I496" s="14">
        <f t="shared" si="374"/>
        <v>247.92500000000001</v>
      </c>
      <c r="J496" s="14">
        <f t="shared" si="365"/>
        <v>49386.66</v>
      </c>
      <c r="K496" s="68">
        <f t="shared" si="366"/>
        <v>61733.32</v>
      </c>
      <c r="M496" s="13">
        <v>249</v>
      </c>
    </row>
    <row r="497" spans="1:13" x14ac:dyDescent="0.25">
      <c r="A497" s="67" t="s">
        <v>1145</v>
      </c>
      <c r="B497" s="8" t="s">
        <v>494</v>
      </c>
      <c r="C497" s="18" t="s">
        <v>602</v>
      </c>
      <c r="D497" s="25" t="s">
        <v>1718</v>
      </c>
      <c r="E497" s="18" t="s">
        <v>15</v>
      </c>
      <c r="F497" s="13">
        <f t="shared" si="363"/>
        <v>45</v>
      </c>
      <c r="G497" s="14">
        <v>452.79</v>
      </c>
      <c r="H497" s="8" t="s">
        <v>600</v>
      </c>
      <c r="I497" s="14">
        <f t="shared" si="374"/>
        <v>565.98750000000007</v>
      </c>
      <c r="J497" s="14">
        <f t="shared" si="365"/>
        <v>20375.55</v>
      </c>
      <c r="K497" s="68">
        <f t="shared" si="366"/>
        <v>25469.43</v>
      </c>
      <c r="M497" s="13">
        <v>45</v>
      </c>
    </row>
    <row r="498" spans="1:13" ht="30" x14ac:dyDescent="0.25">
      <c r="A498" s="67" t="s">
        <v>1146</v>
      </c>
      <c r="B498" s="8" t="s">
        <v>517</v>
      </c>
      <c r="C498" s="18" t="s">
        <v>602</v>
      </c>
      <c r="D498" s="25" t="s">
        <v>1719</v>
      </c>
      <c r="E498" s="18" t="s">
        <v>15</v>
      </c>
      <c r="F498" s="13">
        <f t="shared" si="363"/>
        <v>12</v>
      </c>
      <c r="G498" s="14">
        <v>6659.19</v>
      </c>
      <c r="H498" s="8" t="s">
        <v>600</v>
      </c>
      <c r="I498" s="14">
        <f t="shared" si="374"/>
        <v>8323.9874999999993</v>
      </c>
      <c r="J498" s="14">
        <f t="shared" si="365"/>
        <v>79910.28</v>
      </c>
      <c r="K498" s="68">
        <f t="shared" si="366"/>
        <v>99887.85</v>
      </c>
      <c r="M498" s="13">
        <v>12</v>
      </c>
    </row>
    <row r="499" spans="1:13" ht="30" x14ac:dyDescent="0.25">
      <c r="A499" s="67" t="s">
        <v>1147</v>
      </c>
      <c r="B499" s="8" t="s">
        <v>518</v>
      </c>
      <c r="C499" s="18" t="s">
        <v>602</v>
      </c>
      <c r="D499" s="25" t="s">
        <v>1720</v>
      </c>
      <c r="E499" s="18" t="s">
        <v>15</v>
      </c>
      <c r="F499" s="13">
        <f t="shared" ref="F499:F512" si="378">TRUNC(M499,2)</f>
        <v>105</v>
      </c>
      <c r="G499" s="14">
        <v>203.04</v>
      </c>
      <c r="H499" s="8" t="s">
        <v>600</v>
      </c>
      <c r="I499" s="14">
        <f t="shared" si="374"/>
        <v>253.79999999999998</v>
      </c>
      <c r="J499" s="14">
        <f t="shared" ref="J499:J512" si="379">TRUNC(G499*F499,2)</f>
        <v>21319.200000000001</v>
      </c>
      <c r="K499" s="68">
        <f t="shared" ref="K499:K512" si="380">TRUNC(I499*F499,2)</f>
        <v>26649</v>
      </c>
      <c r="M499" s="13">
        <v>105</v>
      </c>
    </row>
    <row r="500" spans="1:13" ht="30" x14ac:dyDescent="0.25">
      <c r="A500" s="67" t="s">
        <v>1148</v>
      </c>
      <c r="B500" s="8" t="s">
        <v>519</v>
      </c>
      <c r="C500" s="18" t="s">
        <v>602</v>
      </c>
      <c r="D500" s="25" t="s">
        <v>1721</v>
      </c>
      <c r="E500" s="18" t="s">
        <v>15</v>
      </c>
      <c r="F500" s="13">
        <f t="shared" si="378"/>
        <v>12</v>
      </c>
      <c r="G500" s="14">
        <v>312.61</v>
      </c>
      <c r="H500" s="8" t="s">
        <v>600</v>
      </c>
      <c r="I500" s="14">
        <f t="shared" si="374"/>
        <v>390.76250000000005</v>
      </c>
      <c r="J500" s="14">
        <f t="shared" si="379"/>
        <v>3751.32</v>
      </c>
      <c r="K500" s="68">
        <f t="shared" si="380"/>
        <v>4689.1499999999996</v>
      </c>
      <c r="M500" s="13">
        <v>12</v>
      </c>
    </row>
    <row r="501" spans="1:13" ht="30" x14ac:dyDescent="0.25">
      <c r="A501" s="67" t="s">
        <v>1149</v>
      </c>
      <c r="B501" s="8" t="s">
        <v>520</v>
      </c>
      <c r="C501" s="18" t="s">
        <v>602</v>
      </c>
      <c r="D501" s="25" t="s">
        <v>1722</v>
      </c>
      <c r="E501" s="18" t="s">
        <v>15</v>
      </c>
      <c r="F501" s="13">
        <f t="shared" si="378"/>
        <v>18</v>
      </c>
      <c r="G501" s="14">
        <v>1790.61</v>
      </c>
      <c r="H501" s="8" t="s">
        <v>600</v>
      </c>
      <c r="I501" s="14">
        <f t="shared" si="374"/>
        <v>2238.2624999999998</v>
      </c>
      <c r="J501" s="14">
        <f t="shared" si="379"/>
        <v>32230.98</v>
      </c>
      <c r="K501" s="68">
        <f t="shared" si="380"/>
        <v>40288.720000000001</v>
      </c>
      <c r="M501" s="13">
        <v>18</v>
      </c>
    </row>
    <row r="502" spans="1:13" ht="30" x14ac:dyDescent="0.25">
      <c r="A502" s="67" t="s">
        <v>1150</v>
      </c>
      <c r="B502" s="8" t="s">
        <v>521</v>
      </c>
      <c r="C502" s="18" t="s">
        <v>602</v>
      </c>
      <c r="D502" s="25" t="s">
        <v>1723</v>
      </c>
      <c r="E502" s="18" t="s">
        <v>15</v>
      </c>
      <c r="F502" s="13">
        <f t="shared" si="378"/>
        <v>78</v>
      </c>
      <c r="G502" s="14">
        <v>221.51</v>
      </c>
      <c r="H502" s="8" t="s">
        <v>600</v>
      </c>
      <c r="I502" s="14">
        <f t="shared" si="374"/>
        <v>276.88749999999999</v>
      </c>
      <c r="J502" s="14">
        <f t="shared" si="379"/>
        <v>17277.78</v>
      </c>
      <c r="K502" s="68">
        <f t="shared" si="380"/>
        <v>21597.22</v>
      </c>
      <c r="M502" s="13">
        <v>78</v>
      </c>
    </row>
    <row r="503" spans="1:13" ht="30" x14ac:dyDescent="0.25">
      <c r="A503" s="67" t="s">
        <v>1151</v>
      </c>
      <c r="B503" s="8" t="s">
        <v>522</v>
      </c>
      <c r="C503" s="18" t="s">
        <v>602</v>
      </c>
      <c r="D503" s="25" t="s">
        <v>1724</v>
      </c>
      <c r="E503" s="18" t="s">
        <v>15</v>
      </c>
      <c r="F503" s="13">
        <f t="shared" si="378"/>
        <v>105</v>
      </c>
      <c r="G503" s="14">
        <v>641.49</v>
      </c>
      <c r="H503" s="8" t="s">
        <v>600</v>
      </c>
      <c r="I503" s="14">
        <f t="shared" si="374"/>
        <v>801.86249999999995</v>
      </c>
      <c r="J503" s="14">
        <f t="shared" si="379"/>
        <v>67356.45</v>
      </c>
      <c r="K503" s="68">
        <f t="shared" si="380"/>
        <v>84195.56</v>
      </c>
      <c r="M503" s="13">
        <v>105</v>
      </c>
    </row>
    <row r="504" spans="1:13" ht="30" x14ac:dyDescent="0.25">
      <c r="A504" s="67" t="s">
        <v>1152</v>
      </c>
      <c r="B504" s="8" t="s">
        <v>508</v>
      </c>
      <c r="C504" s="18" t="s">
        <v>602</v>
      </c>
      <c r="D504" s="25" t="s">
        <v>1725</v>
      </c>
      <c r="E504" s="18" t="s">
        <v>15</v>
      </c>
      <c r="F504" s="13">
        <f t="shared" si="378"/>
        <v>45</v>
      </c>
      <c r="G504" s="14">
        <v>118.81</v>
      </c>
      <c r="H504" s="8" t="s">
        <v>600</v>
      </c>
      <c r="I504" s="14">
        <f t="shared" si="374"/>
        <v>148.51249999999999</v>
      </c>
      <c r="J504" s="14">
        <f t="shared" si="379"/>
        <v>5346.45</v>
      </c>
      <c r="K504" s="68">
        <f t="shared" si="380"/>
        <v>6683.06</v>
      </c>
      <c r="M504" s="13">
        <v>45</v>
      </c>
    </row>
    <row r="505" spans="1:13" x14ac:dyDescent="0.25">
      <c r="A505" s="67" t="s">
        <v>1153</v>
      </c>
      <c r="B505" s="8" t="s">
        <v>509</v>
      </c>
      <c r="C505" s="18" t="s">
        <v>602</v>
      </c>
      <c r="D505" s="25" t="s">
        <v>1726</v>
      </c>
      <c r="E505" s="18" t="s">
        <v>15</v>
      </c>
      <c r="F505" s="13">
        <f t="shared" si="378"/>
        <v>54</v>
      </c>
      <c r="G505" s="14">
        <v>18.7</v>
      </c>
      <c r="H505" s="8" t="s">
        <v>600</v>
      </c>
      <c r="I505" s="14">
        <f t="shared" si="374"/>
        <v>23.375</v>
      </c>
      <c r="J505" s="14">
        <f t="shared" si="379"/>
        <v>1009.8</v>
      </c>
      <c r="K505" s="68">
        <f t="shared" si="380"/>
        <v>1262.25</v>
      </c>
      <c r="M505" s="13">
        <v>54</v>
      </c>
    </row>
    <row r="506" spans="1:13" ht="30" x14ac:dyDescent="0.25">
      <c r="A506" s="67" t="s">
        <v>1154</v>
      </c>
      <c r="B506" s="8" t="s">
        <v>510</v>
      </c>
      <c r="C506" s="18" t="s">
        <v>602</v>
      </c>
      <c r="D506" s="25" t="s">
        <v>1727</v>
      </c>
      <c r="E506" s="18" t="s">
        <v>15</v>
      </c>
      <c r="F506" s="13">
        <f t="shared" si="378"/>
        <v>54</v>
      </c>
      <c r="G506" s="14">
        <v>2767.08</v>
      </c>
      <c r="H506" s="8" t="s">
        <v>600</v>
      </c>
      <c r="I506" s="14">
        <f t="shared" si="374"/>
        <v>3458.85</v>
      </c>
      <c r="J506" s="14">
        <f t="shared" si="379"/>
        <v>149422.32</v>
      </c>
      <c r="K506" s="68">
        <f t="shared" si="380"/>
        <v>186777.9</v>
      </c>
      <c r="M506" s="13">
        <v>54</v>
      </c>
    </row>
    <row r="507" spans="1:13" ht="30" x14ac:dyDescent="0.25">
      <c r="A507" s="67" t="s">
        <v>1155</v>
      </c>
      <c r="B507" s="8" t="s">
        <v>511</v>
      </c>
      <c r="C507" s="18" t="s">
        <v>602</v>
      </c>
      <c r="D507" s="25" t="s">
        <v>1728</v>
      </c>
      <c r="E507" s="18" t="s">
        <v>15</v>
      </c>
      <c r="F507" s="13">
        <f t="shared" si="378"/>
        <v>3</v>
      </c>
      <c r="G507" s="14">
        <v>3801.23</v>
      </c>
      <c r="H507" s="8" t="s">
        <v>600</v>
      </c>
      <c r="I507" s="14">
        <f t="shared" ref="I507:I512" si="381">IF(H507=$I$2,G507*(1+BDI_01),(G507*(1+BDI_02)))</f>
        <v>4751.5375000000004</v>
      </c>
      <c r="J507" s="14">
        <f t="shared" si="379"/>
        <v>11403.69</v>
      </c>
      <c r="K507" s="68">
        <f t="shared" si="380"/>
        <v>14254.61</v>
      </c>
      <c r="M507" s="13">
        <v>3</v>
      </c>
    </row>
    <row r="508" spans="1:13" x14ac:dyDescent="0.25">
      <c r="A508" s="67" t="s">
        <v>1156</v>
      </c>
      <c r="B508" s="8" t="s">
        <v>512</v>
      </c>
      <c r="C508" s="18" t="s">
        <v>602</v>
      </c>
      <c r="D508" s="25" t="s">
        <v>1729</v>
      </c>
      <c r="E508" s="18" t="s">
        <v>15</v>
      </c>
      <c r="F508" s="13">
        <f t="shared" si="378"/>
        <v>54</v>
      </c>
      <c r="G508" s="14">
        <v>334.44</v>
      </c>
      <c r="H508" s="8" t="s">
        <v>600</v>
      </c>
      <c r="I508" s="14">
        <f t="shared" si="381"/>
        <v>418.05</v>
      </c>
      <c r="J508" s="14">
        <f t="shared" si="379"/>
        <v>18059.759999999998</v>
      </c>
      <c r="K508" s="68">
        <f t="shared" si="380"/>
        <v>22574.7</v>
      </c>
      <c r="M508" s="13">
        <v>54</v>
      </c>
    </row>
    <row r="509" spans="1:13" x14ac:dyDescent="0.25">
      <c r="A509" s="67" t="s">
        <v>1157</v>
      </c>
      <c r="B509" s="8" t="s">
        <v>514</v>
      </c>
      <c r="C509" s="18" t="s">
        <v>602</v>
      </c>
      <c r="D509" s="25" t="s">
        <v>1730</v>
      </c>
      <c r="E509" s="18" t="s">
        <v>15</v>
      </c>
      <c r="F509" s="13">
        <f t="shared" si="378"/>
        <v>711</v>
      </c>
      <c r="G509" s="14">
        <v>242.36</v>
      </c>
      <c r="H509" s="8" t="s">
        <v>600</v>
      </c>
      <c r="I509" s="14">
        <f t="shared" si="381"/>
        <v>302.95000000000005</v>
      </c>
      <c r="J509" s="14">
        <f t="shared" si="379"/>
        <v>172317.96</v>
      </c>
      <c r="K509" s="68">
        <f t="shared" si="380"/>
        <v>215397.45</v>
      </c>
      <c r="M509" s="13">
        <v>711</v>
      </c>
    </row>
    <row r="510" spans="1:13" x14ac:dyDescent="0.25">
      <c r="A510" s="67" t="s">
        <v>1158</v>
      </c>
      <c r="B510" s="8" t="s">
        <v>515</v>
      </c>
      <c r="C510" s="18" t="s">
        <v>602</v>
      </c>
      <c r="D510" s="25" t="s">
        <v>1731</v>
      </c>
      <c r="E510" s="18" t="s">
        <v>15</v>
      </c>
      <c r="F510" s="13">
        <f t="shared" si="378"/>
        <v>54</v>
      </c>
      <c r="G510" s="14">
        <v>195.38</v>
      </c>
      <c r="H510" s="8" t="s">
        <v>600</v>
      </c>
      <c r="I510" s="14">
        <f t="shared" si="381"/>
        <v>244.22499999999999</v>
      </c>
      <c r="J510" s="14">
        <f t="shared" si="379"/>
        <v>10550.52</v>
      </c>
      <c r="K510" s="68">
        <f t="shared" si="380"/>
        <v>13188.15</v>
      </c>
      <c r="M510" s="13">
        <v>54</v>
      </c>
    </row>
    <row r="511" spans="1:13" ht="30" x14ac:dyDescent="0.25">
      <c r="A511" s="67" t="s">
        <v>1159</v>
      </c>
      <c r="B511" s="8" t="s">
        <v>516</v>
      </c>
      <c r="C511" s="18" t="s">
        <v>602</v>
      </c>
      <c r="D511" s="25" t="s">
        <v>1732</v>
      </c>
      <c r="E511" s="18" t="s">
        <v>15</v>
      </c>
      <c r="F511" s="13">
        <f t="shared" ref="F511" si="382">TRUNC(M511,2)</f>
        <v>12</v>
      </c>
      <c r="G511" s="14">
        <v>164.3</v>
      </c>
      <c r="H511" s="8" t="s">
        <v>600</v>
      </c>
      <c r="I511" s="14">
        <f t="shared" ref="I511" si="383">IF(H511=$I$2,G511*(1+BDI_01),(G511*(1+BDI_02)))</f>
        <v>205.375</v>
      </c>
      <c r="J511" s="14">
        <f t="shared" ref="J511" si="384">TRUNC(G511*F511,2)</f>
        <v>1971.6</v>
      </c>
      <c r="K511" s="68">
        <f t="shared" ref="K511" si="385">TRUNC(I511*F511,2)</f>
        <v>2464.5</v>
      </c>
      <c r="M511" s="13">
        <v>12</v>
      </c>
    </row>
    <row r="512" spans="1:13" ht="30" x14ac:dyDescent="0.25">
      <c r="A512" s="67" t="s">
        <v>1160</v>
      </c>
      <c r="B512" s="8" t="s">
        <v>516</v>
      </c>
      <c r="C512" s="18" t="s">
        <v>602</v>
      </c>
      <c r="D512" s="25" t="s">
        <v>1732</v>
      </c>
      <c r="E512" s="18" t="s">
        <v>15</v>
      </c>
      <c r="F512" s="13">
        <f t="shared" si="378"/>
        <v>12</v>
      </c>
      <c r="G512" s="14">
        <v>164.3</v>
      </c>
      <c r="H512" s="8" t="s">
        <v>600</v>
      </c>
      <c r="I512" s="14">
        <f t="shared" si="381"/>
        <v>205.375</v>
      </c>
      <c r="J512" s="14">
        <f t="shared" si="379"/>
        <v>1971.6</v>
      </c>
      <c r="K512" s="68">
        <f t="shared" si="380"/>
        <v>2464.5</v>
      </c>
      <c r="M512" s="13">
        <v>12</v>
      </c>
    </row>
    <row r="513" spans="1:13" ht="60" x14ac:dyDescent="0.25">
      <c r="A513" s="223" t="s">
        <v>12162</v>
      </c>
      <c r="B513" s="223" t="s">
        <v>8373</v>
      </c>
      <c r="C513" s="220" t="s">
        <v>602</v>
      </c>
      <c r="D513" s="226" t="s">
        <v>12163</v>
      </c>
      <c r="E513" s="220" t="s">
        <v>15</v>
      </c>
      <c r="F513" s="221">
        <v>21</v>
      </c>
      <c r="G513" s="222">
        <v>22333.88</v>
      </c>
      <c r="H513" s="223" t="s">
        <v>600</v>
      </c>
      <c r="I513" s="222">
        <f t="shared" ref="I513" si="386">IF(H513=$I$2,G513*(1+BDI_01),(G513*(1+BDI_02)))</f>
        <v>27917.350000000002</v>
      </c>
      <c r="J513" s="222">
        <f t="shared" ref="J513" si="387">TRUNC(G513*F513,2)</f>
        <v>469011.48</v>
      </c>
      <c r="K513" s="224">
        <f t="shared" ref="K513" si="388">TRUNC(I513*F513,2)</f>
        <v>586264.35</v>
      </c>
      <c r="M513" s="13"/>
    </row>
    <row r="514" spans="1:13" x14ac:dyDescent="0.25">
      <c r="A514" s="65">
        <v>15</v>
      </c>
      <c r="B514" s="17"/>
      <c r="C514" s="17"/>
      <c r="D514" s="24" t="s">
        <v>572</v>
      </c>
      <c r="E514" s="17"/>
      <c r="F514" s="11"/>
      <c r="G514" s="12"/>
      <c r="H514" s="17"/>
      <c r="I514" s="12"/>
      <c r="J514" s="12">
        <f>SUM(J515:J552)</f>
        <v>772882.05999999982</v>
      </c>
      <c r="K514" s="12">
        <f>SUM(K515:K552)</f>
        <v>966102.56000000029</v>
      </c>
      <c r="M514" s="27"/>
    </row>
    <row r="515" spans="1:13" ht="30" x14ac:dyDescent="0.25">
      <c r="A515" s="67" t="s">
        <v>1161</v>
      </c>
      <c r="B515" s="8" t="s">
        <v>198</v>
      </c>
      <c r="C515" s="18" t="s">
        <v>602</v>
      </c>
      <c r="D515" s="25" t="s">
        <v>1733</v>
      </c>
      <c r="E515" s="18" t="s">
        <v>15</v>
      </c>
      <c r="F515" s="13">
        <f t="shared" ref="F515:F550" si="389">TRUNC(M515,2)</f>
        <v>12</v>
      </c>
      <c r="G515" s="14">
        <v>1208.3699999999999</v>
      </c>
      <c r="H515" s="8" t="s">
        <v>600</v>
      </c>
      <c r="I515" s="14">
        <f t="shared" ref="I515:I550" si="390">IF(H515=$I$2,G515*(1+BDI_01),(G515*(1+BDI_02)))</f>
        <v>1510.4624999999999</v>
      </c>
      <c r="J515" s="14">
        <f t="shared" ref="J515:J550" si="391">TRUNC(G515*F515,2)</f>
        <v>14500.44</v>
      </c>
      <c r="K515" s="68">
        <f t="shared" ref="K515:K550" si="392">TRUNC(I515*F515,2)</f>
        <v>18125.55</v>
      </c>
      <c r="M515" s="28">
        <v>12</v>
      </c>
    </row>
    <row r="516" spans="1:13" ht="30" x14ac:dyDescent="0.25">
      <c r="A516" s="67" t="s">
        <v>1162</v>
      </c>
      <c r="B516" s="8" t="s">
        <v>395</v>
      </c>
      <c r="C516" s="18" t="s">
        <v>602</v>
      </c>
      <c r="D516" s="25" t="s">
        <v>1734</v>
      </c>
      <c r="E516" s="18" t="s">
        <v>15</v>
      </c>
      <c r="F516" s="13">
        <f t="shared" si="389"/>
        <v>80</v>
      </c>
      <c r="G516" s="14">
        <v>498.14</v>
      </c>
      <c r="H516" s="8" t="s">
        <v>600</v>
      </c>
      <c r="I516" s="14">
        <f t="shared" si="390"/>
        <v>622.67499999999995</v>
      </c>
      <c r="J516" s="14">
        <f t="shared" si="391"/>
        <v>39851.199999999997</v>
      </c>
      <c r="K516" s="68">
        <f t="shared" si="392"/>
        <v>49814</v>
      </c>
      <c r="M516" s="13">
        <v>80</v>
      </c>
    </row>
    <row r="517" spans="1:13" x14ac:dyDescent="0.25">
      <c r="A517" s="67" t="s">
        <v>1164</v>
      </c>
      <c r="B517" s="8" t="s">
        <v>398</v>
      </c>
      <c r="C517" s="18" t="s">
        <v>602</v>
      </c>
      <c r="D517" s="25" t="s">
        <v>1735</v>
      </c>
      <c r="E517" s="18" t="s">
        <v>15</v>
      </c>
      <c r="F517" s="13">
        <f t="shared" si="389"/>
        <v>8</v>
      </c>
      <c r="G517" s="14">
        <v>491.5</v>
      </c>
      <c r="H517" s="8" t="s">
        <v>600</v>
      </c>
      <c r="I517" s="14">
        <f t="shared" si="390"/>
        <v>614.375</v>
      </c>
      <c r="J517" s="14">
        <f t="shared" si="391"/>
        <v>3932</v>
      </c>
      <c r="K517" s="68">
        <f t="shared" si="392"/>
        <v>4915</v>
      </c>
      <c r="M517" s="13">
        <v>8</v>
      </c>
    </row>
    <row r="518" spans="1:13" x14ac:dyDescent="0.25">
      <c r="A518" s="67" t="s">
        <v>1168</v>
      </c>
      <c r="B518" s="8" t="s">
        <v>421</v>
      </c>
      <c r="C518" s="18" t="s">
        <v>602</v>
      </c>
      <c r="D518" s="25" t="s">
        <v>1736</v>
      </c>
      <c r="E518" s="18" t="s">
        <v>15</v>
      </c>
      <c r="F518" s="13">
        <f t="shared" si="389"/>
        <v>92</v>
      </c>
      <c r="G518" s="14">
        <v>41.26</v>
      </c>
      <c r="H518" s="8" t="s">
        <v>600</v>
      </c>
      <c r="I518" s="14">
        <f t="shared" si="390"/>
        <v>51.574999999999996</v>
      </c>
      <c r="J518" s="14">
        <f t="shared" si="391"/>
        <v>3795.92</v>
      </c>
      <c r="K518" s="68">
        <f t="shared" si="392"/>
        <v>4744.8999999999996</v>
      </c>
      <c r="M518" s="13">
        <v>92</v>
      </c>
    </row>
    <row r="519" spans="1:13" x14ac:dyDescent="0.25">
      <c r="A519" s="67" t="s">
        <v>1163</v>
      </c>
      <c r="B519" s="8" t="s">
        <v>396</v>
      </c>
      <c r="C519" s="18" t="s">
        <v>602</v>
      </c>
      <c r="D519" s="25" t="s">
        <v>1737</v>
      </c>
      <c r="E519" s="18" t="s">
        <v>15</v>
      </c>
      <c r="F519" s="13">
        <f t="shared" si="389"/>
        <v>76</v>
      </c>
      <c r="G519" s="14">
        <v>188.23</v>
      </c>
      <c r="H519" s="8" t="s">
        <v>600</v>
      </c>
      <c r="I519" s="14">
        <f t="shared" si="390"/>
        <v>235.28749999999999</v>
      </c>
      <c r="J519" s="14">
        <f t="shared" si="391"/>
        <v>14305.48</v>
      </c>
      <c r="K519" s="68">
        <f t="shared" si="392"/>
        <v>17881.849999999999</v>
      </c>
      <c r="M519" s="13">
        <v>76</v>
      </c>
    </row>
    <row r="520" spans="1:13" x14ac:dyDescent="0.25">
      <c r="A520" s="67" t="s">
        <v>1167</v>
      </c>
      <c r="B520" s="8" t="s">
        <v>397</v>
      </c>
      <c r="C520" s="18" t="s">
        <v>602</v>
      </c>
      <c r="D520" s="25" t="s">
        <v>1738</v>
      </c>
      <c r="E520" s="18" t="s">
        <v>15</v>
      </c>
      <c r="F520" s="13">
        <f t="shared" si="389"/>
        <v>35</v>
      </c>
      <c r="G520" s="14">
        <v>486.43</v>
      </c>
      <c r="H520" s="8" t="s">
        <v>600</v>
      </c>
      <c r="I520" s="14">
        <f t="shared" si="390"/>
        <v>608.03750000000002</v>
      </c>
      <c r="J520" s="14">
        <f t="shared" si="391"/>
        <v>17025.05</v>
      </c>
      <c r="K520" s="68">
        <f t="shared" si="392"/>
        <v>21281.31</v>
      </c>
      <c r="M520" s="13">
        <v>35</v>
      </c>
    </row>
    <row r="521" spans="1:13" ht="30" x14ac:dyDescent="0.25">
      <c r="A521" s="67" t="s">
        <v>1165</v>
      </c>
      <c r="B521" s="8" t="s">
        <v>197</v>
      </c>
      <c r="C521" s="18" t="s">
        <v>602</v>
      </c>
      <c r="D521" s="25" t="s">
        <v>1739</v>
      </c>
      <c r="E521" s="18" t="s">
        <v>15</v>
      </c>
      <c r="F521" s="13">
        <f t="shared" si="389"/>
        <v>7</v>
      </c>
      <c r="G521" s="14">
        <v>1690.07</v>
      </c>
      <c r="H521" s="8" t="s">
        <v>600</v>
      </c>
      <c r="I521" s="14">
        <f t="shared" si="390"/>
        <v>2112.5875000000001</v>
      </c>
      <c r="J521" s="14">
        <f t="shared" si="391"/>
        <v>11830.49</v>
      </c>
      <c r="K521" s="68">
        <f t="shared" si="392"/>
        <v>14788.11</v>
      </c>
      <c r="M521" s="13">
        <v>7</v>
      </c>
    </row>
    <row r="522" spans="1:13" x14ac:dyDescent="0.25">
      <c r="A522" s="67" t="s">
        <v>1166</v>
      </c>
      <c r="B522" s="8" t="s">
        <v>400</v>
      </c>
      <c r="C522" s="18" t="s">
        <v>602</v>
      </c>
      <c r="D522" s="25" t="s">
        <v>1740</v>
      </c>
      <c r="E522" s="18" t="s">
        <v>15</v>
      </c>
      <c r="F522" s="13">
        <f t="shared" si="389"/>
        <v>10</v>
      </c>
      <c r="G522" s="14">
        <v>1056.27</v>
      </c>
      <c r="H522" s="8" t="s">
        <v>600</v>
      </c>
      <c r="I522" s="14">
        <f t="shared" si="390"/>
        <v>1320.3375000000001</v>
      </c>
      <c r="J522" s="14">
        <f t="shared" si="391"/>
        <v>10562.7</v>
      </c>
      <c r="K522" s="68">
        <f t="shared" si="392"/>
        <v>13203.37</v>
      </c>
      <c r="M522" s="13">
        <v>10</v>
      </c>
    </row>
    <row r="523" spans="1:13" x14ac:dyDescent="0.25">
      <c r="A523" s="67" t="s">
        <v>1169</v>
      </c>
      <c r="B523" s="8" t="s">
        <v>399</v>
      </c>
      <c r="C523" s="18" t="s">
        <v>602</v>
      </c>
      <c r="D523" s="25" t="s">
        <v>1741</v>
      </c>
      <c r="E523" s="18" t="s">
        <v>15</v>
      </c>
      <c r="F523" s="13">
        <f t="shared" si="389"/>
        <v>40</v>
      </c>
      <c r="G523" s="14">
        <v>137.44999999999999</v>
      </c>
      <c r="H523" s="8" t="s">
        <v>600</v>
      </c>
      <c r="I523" s="14">
        <f t="shared" si="390"/>
        <v>171.8125</v>
      </c>
      <c r="J523" s="14">
        <f t="shared" si="391"/>
        <v>5498</v>
      </c>
      <c r="K523" s="68">
        <f t="shared" si="392"/>
        <v>6872.5</v>
      </c>
      <c r="M523" s="13">
        <v>40</v>
      </c>
    </row>
    <row r="524" spans="1:13" x14ac:dyDescent="0.25">
      <c r="A524" s="67" t="s">
        <v>1170</v>
      </c>
      <c r="B524" s="8" t="s">
        <v>414</v>
      </c>
      <c r="C524" s="18" t="s">
        <v>602</v>
      </c>
      <c r="D524" s="25" t="s">
        <v>1742</v>
      </c>
      <c r="E524" s="18" t="s">
        <v>15</v>
      </c>
      <c r="F524" s="13">
        <f t="shared" si="389"/>
        <v>40</v>
      </c>
      <c r="G524" s="14">
        <v>302.66000000000003</v>
      </c>
      <c r="H524" s="8" t="s">
        <v>600</v>
      </c>
      <c r="I524" s="14">
        <f t="shared" si="390"/>
        <v>378.32500000000005</v>
      </c>
      <c r="J524" s="14">
        <f t="shared" si="391"/>
        <v>12106.4</v>
      </c>
      <c r="K524" s="68">
        <f t="shared" si="392"/>
        <v>15133</v>
      </c>
      <c r="M524" s="13">
        <v>40</v>
      </c>
    </row>
    <row r="525" spans="1:13" ht="30" x14ac:dyDescent="0.25">
      <c r="A525" s="67" t="s">
        <v>1171</v>
      </c>
      <c r="B525" s="8" t="s">
        <v>410</v>
      </c>
      <c r="C525" s="18" t="s">
        <v>602</v>
      </c>
      <c r="D525" s="25" t="s">
        <v>1743</v>
      </c>
      <c r="E525" s="18" t="s">
        <v>15</v>
      </c>
      <c r="F525" s="13">
        <f t="shared" si="389"/>
        <v>158</v>
      </c>
      <c r="G525" s="14">
        <v>150.78</v>
      </c>
      <c r="H525" s="8" t="s">
        <v>600</v>
      </c>
      <c r="I525" s="14">
        <f t="shared" si="390"/>
        <v>188.47499999999999</v>
      </c>
      <c r="J525" s="14">
        <f t="shared" si="391"/>
        <v>23823.24</v>
      </c>
      <c r="K525" s="68">
        <f t="shared" si="392"/>
        <v>29779.05</v>
      </c>
      <c r="M525" s="13">
        <v>158</v>
      </c>
    </row>
    <row r="526" spans="1:13" ht="30" x14ac:dyDescent="0.25">
      <c r="A526" s="67" t="s">
        <v>1172</v>
      </c>
      <c r="B526" s="8" t="s">
        <v>408</v>
      </c>
      <c r="C526" s="18" t="s">
        <v>602</v>
      </c>
      <c r="D526" s="25" t="s">
        <v>1744</v>
      </c>
      <c r="E526" s="18" t="s">
        <v>15</v>
      </c>
      <c r="F526" s="13">
        <f t="shared" si="389"/>
        <v>10</v>
      </c>
      <c r="G526" s="14">
        <v>59.88</v>
      </c>
      <c r="H526" s="8" t="s">
        <v>600</v>
      </c>
      <c r="I526" s="14">
        <f t="shared" si="390"/>
        <v>74.850000000000009</v>
      </c>
      <c r="J526" s="14">
        <f t="shared" si="391"/>
        <v>598.79999999999995</v>
      </c>
      <c r="K526" s="68">
        <f t="shared" si="392"/>
        <v>748.5</v>
      </c>
      <c r="M526" s="13">
        <v>10</v>
      </c>
    </row>
    <row r="527" spans="1:13" ht="30" x14ac:dyDescent="0.25">
      <c r="A527" s="67" t="s">
        <v>1173</v>
      </c>
      <c r="B527" s="8" t="s">
        <v>409</v>
      </c>
      <c r="C527" s="18" t="s">
        <v>602</v>
      </c>
      <c r="D527" s="25" t="s">
        <v>1745</v>
      </c>
      <c r="E527" s="18" t="s">
        <v>15</v>
      </c>
      <c r="F527" s="13">
        <f t="shared" si="389"/>
        <v>40</v>
      </c>
      <c r="G527" s="14">
        <v>217.05</v>
      </c>
      <c r="H527" s="8" t="s">
        <v>600</v>
      </c>
      <c r="I527" s="14">
        <f t="shared" si="390"/>
        <v>271.3125</v>
      </c>
      <c r="J527" s="14">
        <f t="shared" si="391"/>
        <v>8682</v>
      </c>
      <c r="K527" s="68">
        <f t="shared" si="392"/>
        <v>10852.5</v>
      </c>
      <c r="M527" s="13">
        <v>40</v>
      </c>
    </row>
    <row r="528" spans="1:13" ht="45" x14ac:dyDescent="0.25">
      <c r="A528" s="67" t="s">
        <v>1174</v>
      </c>
      <c r="B528" s="8" t="s">
        <v>411</v>
      </c>
      <c r="C528" s="18" t="s">
        <v>602</v>
      </c>
      <c r="D528" s="25" t="s">
        <v>1746</v>
      </c>
      <c r="E528" s="18" t="s">
        <v>15</v>
      </c>
      <c r="F528" s="13">
        <f t="shared" si="389"/>
        <v>35</v>
      </c>
      <c r="G528" s="14">
        <v>765.6</v>
      </c>
      <c r="H528" s="8" t="s">
        <v>600</v>
      </c>
      <c r="I528" s="14">
        <f t="shared" si="390"/>
        <v>957</v>
      </c>
      <c r="J528" s="14">
        <f t="shared" si="391"/>
        <v>26796</v>
      </c>
      <c r="K528" s="68">
        <f t="shared" si="392"/>
        <v>33495</v>
      </c>
      <c r="M528" s="13">
        <v>35</v>
      </c>
    </row>
    <row r="529" spans="1:13" x14ac:dyDescent="0.25">
      <c r="A529" s="67" t="s">
        <v>1175</v>
      </c>
      <c r="B529" s="8" t="s">
        <v>407</v>
      </c>
      <c r="C529" s="18" t="s">
        <v>602</v>
      </c>
      <c r="D529" s="25" t="s">
        <v>1747</v>
      </c>
      <c r="E529" s="18" t="s">
        <v>15</v>
      </c>
      <c r="F529" s="13">
        <f t="shared" si="389"/>
        <v>92</v>
      </c>
      <c r="G529" s="14">
        <v>564.37</v>
      </c>
      <c r="H529" s="8" t="s">
        <v>600</v>
      </c>
      <c r="I529" s="14">
        <f t="shared" si="390"/>
        <v>705.46249999999998</v>
      </c>
      <c r="J529" s="14">
        <f t="shared" si="391"/>
        <v>51922.04</v>
      </c>
      <c r="K529" s="68">
        <f t="shared" si="392"/>
        <v>64902.55</v>
      </c>
      <c r="M529" s="13">
        <v>92</v>
      </c>
    </row>
    <row r="530" spans="1:13" x14ac:dyDescent="0.25">
      <c r="A530" s="67" t="s">
        <v>1176</v>
      </c>
      <c r="B530" s="8" t="s">
        <v>406</v>
      </c>
      <c r="C530" s="18" t="s">
        <v>602</v>
      </c>
      <c r="D530" s="25" t="s">
        <v>1748</v>
      </c>
      <c r="E530" s="18" t="s">
        <v>15</v>
      </c>
      <c r="F530" s="13">
        <f t="shared" si="389"/>
        <v>27</v>
      </c>
      <c r="G530" s="14">
        <v>94.21</v>
      </c>
      <c r="H530" s="8" t="s">
        <v>600</v>
      </c>
      <c r="I530" s="14">
        <f t="shared" si="390"/>
        <v>117.76249999999999</v>
      </c>
      <c r="J530" s="14">
        <f t="shared" si="391"/>
        <v>2543.67</v>
      </c>
      <c r="K530" s="68">
        <f t="shared" si="392"/>
        <v>3179.58</v>
      </c>
      <c r="M530" s="13">
        <v>27</v>
      </c>
    </row>
    <row r="531" spans="1:13" ht="30" x14ac:dyDescent="0.25">
      <c r="A531" s="67" t="s">
        <v>1177</v>
      </c>
      <c r="B531" s="8" t="s">
        <v>412</v>
      </c>
      <c r="C531" s="18" t="s">
        <v>602</v>
      </c>
      <c r="D531" s="25" t="s">
        <v>1749</v>
      </c>
      <c r="E531" s="18" t="s">
        <v>15</v>
      </c>
      <c r="F531" s="13">
        <f t="shared" si="389"/>
        <v>27</v>
      </c>
      <c r="G531" s="14">
        <v>3330.64</v>
      </c>
      <c r="H531" s="8" t="s">
        <v>600</v>
      </c>
      <c r="I531" s="14">
        <f t="shared" si="390"/>
        <v>4163.3</v>
      </c>
      <c r="J531" s="14">
        <f t="shared" si="391"/>
        <v>89927.28</v>
      </c>
      <c r="K531" s="68">
        <f t="shared" si="392"/>
        <v>112409.1</v>
      </c>
      <c r="M531" s="13">
        <v>27</v>
      </c>
    </row>
    <row r="532" spans="1:13" ht="30" x14ac:dyDescent="0.25">
      <c r="A532" s="67" t="s">
        <v>1178</v>
      </c>
      <c r="B532" s="8" t="s">
        <v>485</v>
      </c>
      <c r="C532" s="18" t="s">
        <v>602</v>
      </c>
      <c r="D532" s="25" t="s">
        <v>1714</v>
      </c>
      <c r="E532" s="18" t="s">
        <v>15</v>
      </c>
      <c r="F532" s="13">
        <f t="shared" si="389"/>
        <v>360</v>
      </c>
      <c r="G532" s="14">
        <v>93.72</v>
      </c>
      <c r="H532" s="8" t="s">
        <v>600</v>
      </c>
      <c r="I532" s="14">
        <f t="shared" si="390"/>
        <v>117.15</v>
      </c>
      <c r="J532" s="14">
        <f t="shared" si="391"/>
        <v>33739.199999999997</v>
      </c>
      <c r="K532" s="68">
        <f t="shared" si="392"/>
        <v>42174</v>
      </c>
      <c r="M532" s="13">
        <v>360</v>
      </c>
    </row>
    <row r="533" spans="1:13" x14ac:dyDescent="0.25">
      <c r="A533" s="67" t="s">
        <v>1179</v>
      </c>
      <c r="B533" s="8" t="s">
        <v>417</v>
      </c>
      <c r="C533" s="18" t="s">
        <v>602</v>
      </c>
      <c r="D533" s="25" t="s">
        <v>1750</v>
      </c>
      <c r="E533" s="18" t="s">
        <v>15</v>
      </c>
      <c r="F533" s="13">
        <f t="shared" ref="F533" si="393">TRUNC(M533,2)</f>
        <v>414</v>
      </c>
      <c r="G533" s="14">
        <v>64.86</v>
      </c>
      <c r="H533" s="8" t="s">
        <v>600</v>
      </c>
      <c r="I533" s="14">
        <f t="shared" ref="I533" si="394">IF(H533=$I$2,G533*(1+BDI_01),(G533*(1+BDI_02)))</f>
        <v>81.075000000000003</v>
      </c>
      <c r="J533" s="14">
        <f t="shared" ref="J533" si="395">TRUNC(G533*F533,2)</f>
        <v>26852.04</v>
      </c>
      <c r="K533" s="68">
        <f t="shared" ref="K533" si="396">TRUNC(I533*F533,2)</f>
        <v>33565.050000000003</v>
      </c>
      <c r="M533" s="13">
        <v>414</v>
      </c>
    </row>
    <row r="534" spans="1:13" x14ac:dyDescent="0.25">
      <c r="A534" s="67" t="s">
        <v>111</v>
      </c>
      <c r="B534" s="8" t="s">
        <v>418</v>
      </c>
      <c r="C534" s="18" t="s">
        <v>602</v>
      </c>
      <c r="D534" s="25" t="s">
        <v>1751</v>
      </c>
      <c r="E534" s="18" t="s">
        <v>15</v>
      </c>
      <c r="F534" s="13">
        <f t="shared" si="389"/>
        <v>168</v>
      </c>
      <c r="G534" s="14">
        <v>174.94</v>
      </c>
      <c r="H534" s="8" t="s">
        <v>600</v>
      </c>
      <c r="I534" s="14">
        <f t="shared" si="390"/>
        <v>218.67500000000001</v>
      </c>
      <c r="J534" s="14">
        <f t="shared" si="391"/>
        <v>29389.919999999998</v>
      </c>
      <c r="K534" s="68">
        <f t="shared" si="392"/>
        <v>36737.4</v>
      </c>
      <c r="M534" s="13">
        <v>168</v>
      </c>
    </row>
    <row r="535" spans="1:13" x14ac:dyDescent="0.25">
      <c r="A535" s="67" t="s">
        <v>1180</v>
      </c>
      <c r="B535" s="8" t="s">
        <v>419</v>
      </c>
      <c r="C535" s="18" t="s">
        <v>602</v>
      </c>
      <c r="D535" s="25" t="s">
        <v>1752</v>
      </c>
      <c r="E535" s="18" t="s">
        <v>15</v>
      </c>
      <c r="F535" s="13">
        <f t="shared" si="389"/>
        <v>40</v>
      </c>
      <c r="G535" s="14">
        <v>196.29</v>
      </c>
      <c r="H535" s="8" t="s">
        <v>600</v>
      </c>
      <c r="I535" s="14">
        <f t="shared" si="390"/>
        <v>245.36249999999998</v>
      </c>
      <c r="J535" s="14">
        <f t="shared" si="391"/>
        <v>7851.6</v>
      </c>
      <c r="K535" s="68">
        <f t="shared" si="392"/>
        <v>9814.5</v>
      </c>
      <c r="M535" s="13">
        <v>40</v>
      </c>
    </row>
    <row r="536" spans="1:13" x14ac:dyDescent="0.25">
      <c r="A536" s="67" t="s">
        <v>1181</v>
      </c>
      <c r="B536" s="8" t="s">
        <v>422</v>
      </c>
      <c r="C536" s="18" t="s">
        <v>602</v>
      </c>
      <c r="D536" s="25" t="s">
        <v>1753</v>
      </c>
      <c r="E536" s="18" t="s">
        <v>15</v>
      </c>
      <c r="F536" s="13">
        <f t="shared" si="389"/>
        <v>40</v>
      </c>
      <c r="G536" s="14">
        <v>87.7</v>
      </c>
      <c r="H536" s="8" t="s">
        <v>600</v>
      </c>
      <c r="I536" s="14">
        <f t="shared" si="390"/>
        <v>109.625</v>
      </c>
      <c r="J536" s="14">
        <f t="shared" si="391"/>
        <v>3508</v>
      </c>
      <c r="K536" s="68">
        <f t="shared" si="392"/>
        <v>4385</v>
      </c>
      <c r="M536" s="13">
        <v>40</v>
      </c>
    </row>
    <row r="537" spans="1:13" x14ac:dyDescent="0.25">
      <c r="A537" s="67" t="s">
        <v>1182</v>
      </c>
      <c r="B537" s="8" t="s">
        <v>423</v>
      </c>
      <c r="C537" s="18" t="s">
        <v>602</v>
      </c>
      <c r="D537" s="25" t="s">
        <v>1754</v>
      </c>
      <c r="E537" s="18" t="s">
        <v>15</v>
      </c>
      <c r="F537" s="13">
        <f t="shared" si="389"/>
        <v>168</v>
      </c>
      <c r="G537" s="14">
        <v>40.79</v>
      </c>
      <c r="H537" s="8" t="s">
        <v>600</v>
      </c>
      <c r="I537" s="14">
        <f t="shared" si="390"/>
        <v>50.987499999999997</v>
      </c>
      <c r="J537" s="14">
        <f t="shared" si="391"/>
        <v>6852.72</v>
      </c>
      <c r="K537" s="68">
        <f t="shared" si="392"/>
        <v>8565.9</v>
      </c>
      <c r="M537" s="13">
        <v>168</v>
      </c>
    </row>
    <row r="538" spans="1:13" x14ac:dyDescent="0.25">
      <c r="A538" s="67" t="s">
        <v>1183</v>
      </c>
      <c r="B538" s="8" t="s">
        <v>489</v>
      </c>
      <c r="C538" s="18" t="s">
        <v>602</v>
      </c>
      <c r="D538" s="25" t="s">
        <v>1755</v>
      </c>
      <c r="E538" s="18" t="s">
        <v>15</v>
      </c>
      <c r="F538" s="13">
        <f t="shared" si="389"/>
        <v>92</v>
      </c>
      <c r="G538" s="14">
        <v>521.47</v>
      </c>
      <c r="H538" s="8" t="s">
        <v>600</v>
      </c>
      <c r="I538" s="14">
        <f t="shared" si="390"/>
        <v>651.83750000000009</v>
      </c>
      <c r="J538" s="14">
        <f t="shared" si="391"/>
        <v>47975.24</v>
      </c>
      <c r="K538" s="68">
        <f t="shared" si="392"/>
        <v>59969.05</v>
      </c>
      <c r="M538" s="13">
        <v>92</v>
      </c>
    </row>
    <row r="539" spans="1:13" x14ac:dyDescent="0.25">
      <c r="A539" s="67" t="s">
        <v>1184</v>
      </c>
      <c r="B539" s="8" t="s">
        <v>490</v>
      </c>
      <c r="C539" s="18" t="s">
        <v>602</v>
      </c>
      <c r="D539" s="25" t="s">
        <v>1756</v>
      </c>
      <c r="E539" s="18" t="s">
        <v>15</v>
      </c>
      <c r="F539" s="13">
        <f t="shared" si="389"/>
        <v>8</v>
      </c>
      <c r="G539" s="14">
        <v>590.65</v>
      </c>
      <c r="H539" s="8" t="s">
        <v>600</v>
      </c>
      <c r="I539" s="14">
        <f t="shared" si="390"/>
        <v>738.3125</v>
      </c>
      <c r="J539" s="14">
        <f t="shared" si="391"/>
        <v>4725.2</v>
      </c>
      <c r="K539" s="68">
        <f t="shared" si="392"/>
        <v>5906.5</v>
      </c>
      <c r="M539" s="13">
        <v>8</v>
      </c>
    </row>
    <row r="540" spans="1:13" x14ac:dyDescent="0.25">
      <c r="A540" s="67" t="s">
        <v>1185</v>
      </c>
      <c r="B540" s="8" t="s">
        <v>416</v>
      </c>
      <c r="C540" s="18" t="s">
        <v>602</v>
      </c>
      <c r="D540" s="25" t="s">
        <v>1757</v>
      </c>
      <c r="E540" s="18" t="s">
        <v>15</v>
      </c>
      <c r="F540" s="13">
        <f t="shared" si="389"/>
        <v>8</v>
      </c>
      <c r="G540" s="14">
        <v>73.739999999999995</v>
      </c>
      <c r="H540" s="8" t="s">
        <v>600</v>
      </c>
      <c r="I540" s="14">
        <f t="shared" si="390"/>
        <v>92.174999999999997</v>
      </c>
      <c r="J540" s="14">
        <f t="shared" si="391"/>
        <v>589.91999999999996</v>
      </c>
      <c r="K540" s="68">
        <f t="shared" si="392"/>
        <v>737.4</v>
      </c>
      <c r="M540" s="13">
        <v>8</v>
      </c>
    </row>
    <row r="541" spans="1:13" x14ac:dyDescent="0.25">
      <c r="A541" s="67" t="s">
        <v>1186</v>
      </c>
      <c r="B541" s="8" t="s">
        <v>415</v>
      </c>
      <c r="C541" s="18" t="s">
        <v>602</v>
      </c>
      <c r="D541" s="25" t="s">
        <v>1758</v>
      </c>
      <c r="E541" s="18" t="s">
        <v>15</v>
      </c>
      <c r="F541" s="13">
        <f t="shared" si="389"/>
        <v>308</v>
      </c>
      <c r="G541" s="14">
        <v>32.83</v>
      </c>
      <c r="H541" s="8" t="s">
        <v>600</v>
      </c>
      <c r="I541" s="14">
        <f t="shared" si="390"/>
        <v>41.037499999999994</v>
      </c>
      <c r="J541" s="14">
        <f t="shared" si="391"/>
        <v>10111.64</v>
      </c>
      <c r="K541" s="68">
        <f t="shared" si="392"/>
        <v>12639.55</v>
      </c>
      <c r="M541" s="13">
        <v>308</v>
      </c>
    </row>
    <row r="542" spans="1:13" x14ac:dyDescent="0.25">
      <c r="A542" s="67" t="s">
        <v>1187</v>
      </c>
      <c r="B542" s="8" t="s">
        <v>413</v>
      </c>
      <c r="C542" s="18" t="s">
        <v>602</v>
      </c>
      <c r="D542" s="25" t="s">
        <v>1759</v>
      </c>
      <c r="E542" s="18" t="s">
        <v>32</v>
      </c>
      <c r="F542" s="13">
        <f t="shared" si="389"/>
        <v>12.5</v>
      </c>
      <c r="G542" s="14">
        <v>2223.17</v>
      </c>
      <c r="H542" s="8" t="s">
        <v>600</v>
      </c>
      <c r="I542" s="14">
        <f t="shared" si="390"/>
        <v>2778.9625000000001</v>
      </c>
      <c r="J542" s="14">
        <f t="shared" si="391"/>
        <v>27789.62</v>
      </c>
      <c r="K542" s="68">
        <f t="shared" si="392"/>
        <v>34737.03</v>
      </c>
      <c r="M542" s="13">
        <v>12.5</v>
      </c>
    </row>
    <row r="543" spans="1:13" ht="30" x14ac:dyDescent="0.25">
      <c r="A543" s="67" t="s">
        <v>1188</v>
      </c>
      <c r="B543" s="8" t="s">
        <v>188</v>
      </c>
      <c r="C543" s="18" t="s">
        <v>602</v>
      </c>
      <c r="D543" s="25" t="s">
        <v>1760</v>
      </c>
      <c r="E543" s="18" t="s">
        <v>15</v>
      </c>
      <c r="F543" s="13">
        <f t="shared" si="389"/>
        <v>78</v>
      </c>
      <c r="G543" s="14">
        <v>177.61</v>
      </c>
      <c r="H543" s="8" t="s">
        <v>600</v>
      </c>
      <c r="I543" s="14">
        <f t="shared" si="390"/>
        <v>222.01250000000002</v>
      </c>
      <c r="J543" s="14">
        <f t="shared" si="391"/>
        <v>13853.58</v>
      </c>
      <c r="K543" s="68">
        <f t="shared" si="392"/>
        <v>17316.97</v>
      </c>
      <c r="M543" s="13">
        <v>78</v>
      </c>
    </row>
    <row r="544" spans="1:13" ht="45" x14ac:dyDescent="0.25">
      <c r="A544" s="67" t="s">
        <v>1189</v>
      </c>
      <c r="B544" s="8" t="s">
        <v>189</v>
      </c>
      <c r="C544" s="18" t="s">
        <v>602</v>
      </c>
      <c r="D544" s="25" t="s">
        <v>1761</v>
      </c>
      <c r="E544" s="18" t="s">
        <v>15</v>
      </c>
      <c r="F544" s="13">
        <f t="shared" si="389"/>
        <v>19</v>
      </c>
      <c r="G544" s="14">
        <v>179.67</v>
      </c>
      <c r="H544" s="8" t="s">
        <v>600</v>
      </c>
      <c r="I544" s="14">
        <f t="shared" si="390"/>
        <v>224.58749999999998</v>
      </c>
      <c r="J544" s="14">
        <f t="shared" si="391"/>
        <v>3413.73</v>
      </c>
      <c r="K544" s="68">
        <f t="shared" si="392"/>
        <v>4267.16</v>
      </c>
      <c r="M544" s="13">
        <v>19</v>
      </c>
    </row>
    <row r="545" spans="1:13" ht="30" x14ac:dyDescent="0.25">
      <c r="A545" s="67" t="s">
        <v>1190</v>
      </c>
      <c r="B545" s="8" t="s">
        <v>196</v>
      </c>
      <c r="C545" s="18" t="s">
        <v>602</v>
      </c>
      <c r="D545" s="25" t="s">
        <v>1762</v>
      </c>
      <c r="E545" s="18" t="s">
        <v>15</v>
      </c>
      <c r="F545" s="13">
        <f t="shared" si="389"/>
        <v>4</v>
      </c>
      <c r="G545" s="14">
        <v>778.86</v>
      </c>
      <c r="H545" s="8" t="s">
        <v>600</v>
      </c>
      <c r="I545" s="14">
        <f t="shared" si="390"/>
        <v>973.57500000000005</v>
      </c>
      <c r="J545" s="14">
        <f t="shared" si="391"/>
        <v>3115.44</v>
      </c>
      <c r="K545" s="68">
        <f t="shared" si="392"/>
        <v>3894.3</v>
      </c>
      <c r="M545" s="13">
        <v>4</v>
      </c>
    </row>
    <row r="546" spans="1:13" ht="30" x14ac:dyDescent="0.25">
      <c r="A546" s="67" t="s">
        <v>1191</v>
      </c>
      <c r="B546" s="8" t="s">
        <v>403</v>
      </c>
      <c r="C546" s="18" t="s">
        <v>602</v>
      </c>
      <c r="D546" s="25" t="s">
        <v>1763</v>
      </c>
      <c r="E546" s="18" t="s">
        <v>15</v>
      </c>
      <c r="F546" s="13">
        <f t="shared" si="389"/>
        <v>92</v>
      </c>
      <c r="G546" s="14">
        <v>75.75</v>
      </c>
      <c r="H546" s="8" t="s">
        <v>600</v>
      </c>
      <c r="I546" s="14">
        <f t="shared" si="390"/>
        <v>94.6875</v>
      </c>
      <c r="J546" s="14">
        <f t="shared" si="391"/>
        <v>6969</v>
      </c>
      <c r="K546" s="68">
        <f t="shared" si="392"/>
        <v>8711.25</v>
      </c>
      <c r="M546" s="13">
        <v>92</v>
      </c>
    </row>
    <row r="547" spans="1:13" x14ac:dyDescent="0.25">
      <c r="A547" s="67" t="s">
        <v>1192</v>
      </c>
      <c r="B547" s="8" t="s">
        <v>404</v>
      </c>
      <c r="C547" s="18" t="s">
        <v>602</v>
      </c>
      <c r="D547" s="25" t="s">
        <v>1764</v>
      </c>
      <c r="E547" s="18" t="s">
        <v>15</v>
      </c>
      <c r="F547" s="13">
        <f t="shared" si="389"/>
        <v>168</v>
      </c>
      <c r="G547" s="14">
        <v>67.53</v>
      </c>
      <c r="H547" s="8" t="s">
        <v>600</v>
      </c>
      <c r="I547" s="14">
        <f t="shared" si="390"/>
        <v>84.412499999999994</v>
      </c>
      <c r="J547" s="14">
        <f t="shared" si="391"/>
        <v>11345.04</v>
      </c>
      <c r="K547" s="68">
        <f t="shared" si="392"/>
        <v>14181.3</v>
      </c>
      <c r="M547" s="13">
        <v>168</v>
      </c>
    </row>
    <row r="548" spans="1:13" x14ac:dyDescent="0.25">
      <c r="A548" s="67" t="s">
        <v>1193</v>
      </c>
      <c r="B548" s="8" t="s">
        <v>405</v>
      </c>
      <c r="C548" s="18" t="s">
        <v>602</v>
      </c>
      <c r="D548" s="25" t="s">
        <v>1765</v>
      </c>
      <c r="E548" s="18" t="s">
        <v>15</v>
      </c>
      <c r="F548" s="13">
        <f t="shared" si="389"/>
        <v>168</v>
      </c>
      <c r="G548" s="14">
        <v>63.68</v>
      </c>
      <c r="H548" s="8" t="s">
        <v>600</v>
      </c>
      <c r="I548" s="14">
        <f t="shared" si="390"/>
        <v>79.599999999999994</v>
      </c>
      <c r="J548" s="14">
        <f t="shared" si="391"/>
        <v>10698.24</v>
      </c>
      <c r="K548" s="68">
        <f t="shared" si="392"/>
        <v>13372.8</v>
      </c>
      <c r="M548" s="13">
        <v>168</v>
      </c>
    </row>
    <row r="549" spans="1:13" ht="30" x14ac:dyDescent="0.25">
      <c r="A549" s="67" t="s">
        <v>1194</v>
      </c>
      <c r="B549" s="8" t="s">
        <v>401</v>
      </c>
      <c r="C549" s="18" t="s">
        <v>602</v>
      </c>
      <c r="D549" s="25" t="s">
        <v>1766</v>
      </c>
      <c r="E549" s="18" t="s">
        <v>29</v>
      </c>
      <c r="F549" s="13">
        <f t="shared" si="389"/>
        <v>33.369999999999997</v>
      </c>
      <c r="G549" s="14">
        <v>1036.57</v>
      </c>
      <c r="H549" s="8" t="s">
        <v>600</v>
      </c>
      <c r="I549" s="14">
        <f t="shared" si="390"/>
        <v>1295.7124999999999</v>
      </c>
      <c r="J549" s="14">
        <f t="shared" si="391"/>
        <v>34590.339999999997</v>
      </c>
      <c r="K549" s="68">
        <f t="shared" si="392"/>
        <v>43237.919999999998</v>
      </c>
      <c r="M549" s="13">
        <v>33.372</v>
      </c>
    </row>
    <row r="550" spans="1:13" ht="30" x14ac:dyDescent="0.25">
      <c r="A550" s="67" t="s">
        <v>1195</v>
      </c>
      <c r="B550" s="8" t="s">
        <v>402</v>
      </c>
      <c r="C550" s="18" t="s">
        <v>602</v>
      </c>
      <c r="D550" s="25" t="s">
        <v>1767</v>
      </c>
      <c r="E550" s="18" t="s">
        <v>29</v>
      </c>
      <c r="F550" s="13">
        <f t="shared" si="389"/>
        <v>59.29</v>
      </c>
      <c r="G550" s="14">
        <v>1669.78</v>
      </c>
      <c r="H550" s="8" t="s">
        <v>600</v>
      </c>
      <c r="I550" s="14">
        <f t="shared" si="390"/>
        <v>2087.2249999999999</v>
      </c>
      <c r="J550" s="14">
        <f t="shared" si="391"/>
        <v>99001.25</v>
      </c>
      <c r="K550" s="68">
        <f t="shared" si="392"/>
        <v>123751.57</v>
      </c>
      <c r="M550" s="13">
        <v>59.289999999999992</v>
      </c>
    </row>
    <row r="551" spans="1:13" x14ac:dyDescent="0.25">
      <c r="A551" s="228" t="s">
        <v>12194</v>
      </c>
      <c r="B551" s="223" t="s">
        <v>4798</v>
      </c>
      <c r="C551" s="220" t="s">
        <v>602</v>
      </c>
      <c r="D551" s="226" t="s">
        <v>12195</v>
      </c>
      <c r="E551" s="220" t="s">
        <v>57</v>
      </c>
      <c r="F551" s="221">
        <v>926.6</v>
      </c>
      <c r="G551" s="222">
        <v>27.73</v>
      </c>
      <c r="H551" s="223" t="s">
        <v>600</v>
      </c>
      <c r="I551" s="222">
        <f t="shared" ref="I551" si="397">IF(H551=$I$2,G551*(1+BDI_01),(G551*(1+BDI_02)))</f>
        <v>34.662500000000001</v>
      </c>
      <c r="J551" s="222">
        <f t="shared" ref="J551" si="398">TRUNC(G551*F551,2)</f>
        <v>25694.61</v>
      </c>
      <c r="K551" s="224">
        <f t="shared" ref="K551" si="399">TRUNC(I551*F551,2)</f>
        <v>32118.27</v>
      </c>
      <c r="M551" s="13">
        <v>59.289999999999992</v>
      </c>
    </row>
    <row r="552" spans="1:13" ht="30" x14ac:dyDescent="0.25">
      <c r="A552" s="228" t="s">
        <v>12245</v>
      </c>
      <c r="B552" s="254" t="s">
        <v>12181</v>
      </c>
      <c r="C552" s="255" t="s">
        <v>1305</v>
      </c>
      <c r="D552" s="256" t="s">
        <v>12249</v>
      </c>
      <c r="E552" s="220" t="s">
        <v>15</v>
      </c>
      <c r="F552" s="221">
        <v>6</v>
      </c>
      <c r="G552" s="253">
        <v>4519.17</v>
      </c>
      <c r="H552" s="223" t="s">
        <v>600</v>
      </c>
      <c r="I552" s="222">
        <f t="shared" ref="I552" si="400">IF(H552=$I$2,G552*(1+BDI_01),(G552*(1+BDI_02)))</f>
        <v>5648.9624999999996</v>
      </c>
      <c r="J552" s="222">
        <f t="shared" ref="J552" si="401">TRUNC(G552*F552,2)</f>
        <v>27115.02</v>
      </c>
      <c r="K552" s="224">
        <f t="shared" ref="K552" si="402">TRUNC(I552*F552,2)</f>
        <v>33893.769999999997</v>
      </c>
      <c r="M552" s="13"/>
    </row>
    <row r="553" spans="1:13" x14ac:dyDescent="0.25">
      <c r="A553" s="65">
        <v>16</v>
      </c>
      <c r="B553" s="17"/>
      <c r="C553" s="17"/>
      <c r="D553" s="24" t="s">
        <v>573</v>
      </c>
      <c r="E553" s="17"/>
      <c r="F553" s="11"/>
      <c r="G553" s="12"/>
      <c r="H553" s="17"/>
      <c r="I553" s="12"/>
      <c r="J553" s="12">
        <f>SUM(J554:J581)</f>
        <v>1150128.54</v>
      </c>
      <c r="K553" s="66">
        <f>SUM(K554:K581)</f>
        <v>1437660.6600000001</v>
      </c>
      <c r="M553" s="27"/>
    </row>
    <row r="554" spans="1:13" ht="30" x14ac:dyDescent="0.25">
      <c r="A554" s="67" t="s">
        <v>654</v>
      </c>
      <c r="B554" s="8" t="s">
        <v>451</v>
      </c>
      <c r="C554" s="18" t="s">
        <v>602</v>
      </c>
      <c r="D554" s="25" t="s">
        <v>1659</v>
      </c>
      <c r="E554" s="18" t="s">
        <v>32</v>
      </c>
      <c r="F554" s="13">
        <v>2692.5</v>
      </c>
      <c r="G554" s="14">
        <v>96.49</v>
      </c>
      <c r="H554" s="8" t="s">
        <v>600</v>
      </c>
      <c r="I554" s="14">
        <f t="shared" ref="I554:I581" si="403">IF(H554=$I$2,G554*(1+BDI_01),(G554*(1+BDI_02)))</f>
        <v>120.6125</v>
      </c>
      <c r="J554" s="14">
        <f t="shared" ref="J554:J581" si="404">TRUNC(G554*F554,2)</f>
        <v>259799.32</v>
      </c>
      <c r="K554" s="68">
        <f t="shared" ref="K554:K581" si="405">TRUNC(I554*F554,2)</f>
        <v>324749.15000000002</v>
      </c>
      <c r="M554" s="28">
        <v>1795</v>
      </c>
    </row>
    <row r="555" spans="1:13" ht="30" x14ac:dyDescent="0.25">
      <c r="A555" s="67" t="s">
        <v>655</v>
      </c>
      <c r="B555" s="8" t="s">
        <v>452</v>
      </c>
      <c r="C555" s="18" t="s">
        <v>602</v>
      </c>
      <c r="D555" s="25" t="s">
        <v>1660</v>
      </c>
      <c r="E555" s="18" t="s">
        <v>32</v>
      </c>
      <c r="F555" s="13">
        <v>555</v>
      </c>
      <c r="G555" s="14">
        <v>135.44999999999999</v>
      </c>
      <c r="H555" s="8" t="s">
        <v>600</v>
      </c>
      <c r="I555" s="14">
        <f t="shared" si="403"/>
        <v>169.3125</v>
      </c>
      <c r="J555" s="14">
        <f t="shared" si="404"/>
        <v>75174.75</v>
      </c>
      <c r="K555" s="68">
        <f t="shared" si="405"/>
        <v>93968.43</v>
      </c>
      <c r="M555" s="13">
        <v>370</v>
      </c>
    </row>
    <row r="556" spans="1:13" ht="30" x14ac:dyDescent="0.25">
      <c r="A556" s="67" t="s">
        <v>656</v>
      </c>
      <c r="B556" s="8" t="s">
        <v>453</v>
      </c>
      <c r="C556" s="18" t="s">
        <v>602</v>
      </c>
      <c r="D556" s="25" t="s">
        <v>1661</v>
      </c>
      <c r="E556" s="18" t="s">
        <v>32</v>
      </c>
      <c r="F556" s="13">
        <v>150</v>
      </c>
      <c r="G556" s="14">
        <v>168.02</v>
      </c>
      <c r="H556" s="8" t="s">
        <v>600</v>
      </c>
      <c r="I556" s="14">
        <f t="shared" si="403"/>
        <v>210.02500000000001</v>
      </c>
      <c r="J556" s="14">
        <f t="shared" si="404"/>
        <v>25203</v>
      </c>
      <c r="K556" s="68">
        <f t="shared" si="405"/>
        <v>31503.75</v>
      </c>
      <c r="M556" s="13">
        <v>100</v>
      </c>
    </row>
    <row r="557" spans="1:13" ht="30" x14ac:dyDescent="0.25">
      <c r="A557" s="67" t="s">
        <v>657</v>
      </c>
      <c r="B557" s="8" t="s">
        <v>454</v>
      </c>
      <c r="C557" s="18" t="s">
        <v>602</v>
      </c>
      <c r="D557" s="25" t="s">
        <v>1662</v>
      </c>
      <c r="E557" s="18" t="s">
        <v>32</v>
      </c>
      <c r="F557" s="13">
        <v>7.5</v>
      </c>
      <c r="G557" s="14">
        <v>266.42</v>
      </c>
      <c r="H557" s="8" t="s">
        <v>600</v>
      </c>
      <c r="I557" s="14">
        <f t="shared" si="403"/>
        <v>333.02500000000003</v>
      </c>
      <c r="J557" s="14">
        <f t="shared" si="404"/>
        <v>1998.15</v>
      </c>
      <c r="K557" s="68">
        <f t="shared" si="405"/>
        <v>2497.6799999999998</v>
      </c>
      <c r="M557" s="13">
        <v>5</v>
      </c>
    </row>
    <row r="558" spans="1:13" ht="30" x14ac:dyDescent="0.25">
      <c r="A558" s="67" t="s">
        <v>658</v>
      </c>
      <c r="B558" s="8" t="s">
        <v>455</v>
      </c>
      <c r="C558" s="18" t="s">
        <v>602</v>
      </c>
      <c r="D558" s="25" t="s">
        <v>1663</v>
      </c>
      <c r="E558" s="18" t="s">
        <v>32</v>
      </c>
      <c r="F558" s="13">
        <v>37.5</v>
      </c>
      <c r="G558" s="14">
        <v>302.07</v>
      </c>
      <c r="H558" s="8" t="s">
        <v>600</v>
      </c>
      <c r="I558" s="14">
        <f t="shared" si="403"/>
        <v>377.58749999999998</v>
      </c>
      <c r="J558" s="14">
        <f t="shared" si="404"/>
        <v>11327.62</v>
      </c>
      <c r="K558" s="68">
        <f t="shared" si="405"/>
        <v>14159.53</v>
      </c>
      <c r="M558" s="13">
        <v>25</v>
      </c>
    </row>
    <row r="559" spans="1:13" x14ac:dyDescent="0.25">
      <c r="A559" s="67" t="s">
        <v>659</v>
      </c>
      <c r="B559" s="8" t="s">
        <v>606</v>
      </c>
      <c r="C559" s="18" t="s">
        <v>606</v>
      </c>
      <c r="D559" s="25" t="s">
        <v>815</v>
      </c>
      <c r="E559" s="18" t="s">
        <v>15</v>
      </c>
      <c r="F559" s="13">
        <f t="shared" ref="F559:F581" si="406">TRUNC(M559,2)</f>
        <v>206</v>
      </c>
      <c r="G559" s="14">
        <v>138</v>
      </c>
      <c r="H559" s="8" t="s">
        <v>600</v>
      </c>
      <c r="I559" s="14">
        <f t="shared" si="403"/>
        <v>172.5</v>
      </c>
      <c r="J559" s="14">
        <f t="shared" si="404"/>
        <v>28428</v>
      </c>
      <c r="K559" s="68">
        <f t="shared" si="405"/>
        <v>35535</v>
      </c>
      <c r="M559" s="13">
        <v>206</v>
      </c>
    </row>
    <row r="560" spans="1:13" ht="30" x14ac:dyDescent="0.25">
      <c r="A560" s="67" t="s">
        <v>660</v>
      </c>
      <c r="B560" s="8" t="s">
        <v>481</v>
      </c>
      <c r="C560" s="18" t="s">
        <v>602</v>
      </c>
      <c r="D560" s="25" t="s">
        <v>1768</v>
      </c>
      <c r="E560" s="18" t="s">
        <v>15</v>
      </c>
      <c r="F560" s="13">
        <f t="shared" si="406"/>
        <v>68</v>
      </c>
      <c r="G560" s="14">
        <v>57.67</v>
      </c>
      <c r="H560" s="8" t="s">
        <v>600</v>
      </c>
      <c r="I560" s="14">
        <f t="shared" si="403"/>
        <v>72.087500000000006</v>
      </c>
      <c r="J560" s="14">
        <f t="shared" si="404"/>
        <v>3921.56</v>
      </c>
      <c r="K560" s="68">
        <f t="shared" si="405"/>
        <v>4901.95</v>
      </c>
      <c r="M560" s="13">
        <v>68</v>
      </c>
    </row>
    <row r="561" spans="1:13" ht="30" x14ac:dyDescent="0.25">
      <c r="A561" s="67" t="s">
        <v>661</v>
      </c>
      <c r="B561" s="8" t="s">
        <v>482</v>
      </c>
      <c r="C561" s="18" t="s">
        <v>602</v>
      </c>
      <c r="D561" s="25" t="s">
        <v>1691</v>
      </c>
      <c r="E561" s="18" t="s">
        <v>15</v>
      </c>
      <c r="F561" s="13">
        <f t="shared" si="406"/>
        <v>18</v>
      </c>
      <c r="G561" s="14">
        <v>98.22</v>
      </c>
      <c r="H561" s="8" t="s">
        <v>600</v>
      </c>
      <c r="I561" s="14">
        <f t="shared" si="403"/>
        <v>122.77500000000001</v>
      </c>
      <c r="J561" s="14">
        <f t="shared" si="404"/>
        <v>1767.96</v>
      </c>
      <c r="K561" s="68">
        <f t="shared" si="405"/>
        <v>2209.9499999999998</v>
      </c>
      <c r="M561" s="13">
        <v>18</v>
      </c>
    </row>
    <row r="562" spans="1:13" ht="30" x14ac:dyDescent="0.25">
      <c r="A562" s="67" t="s">
        <v>662</v>
      </c>
      <c r="B562" s="8" t="s">
        <v>483</v>
      </c>
      <c r="C562" s="18" t="s">
        <v>602</v>
      </c>
      <c r="D562" s="25" t="s">
        <v>1692</v>
      </c>
      <c r="E562" s="18" t="s">
        <v>15</v>
      </c>
      <c r="F562" s="13">
        <f t="shared" ref="F562:F567" si="407">TRUNC(M562,2)</f>
        <v>14</v>
      </c>
      <c r="G562" s="14">
        <v>96.07</v>
      </c>
      <c r="H562" s="8" t="s">
        <v>600</v>
      </c>
      <c r="I562" s="14">
        <f t="shared" si="403"/>
        <v>120.08749999999999</v>
      </c>
      <c r="J562" s="14">
        <f t="shared" ref="J562:J567" si="408">TRUNC(G562*F562,2)</f>
        <v>1344.98</v>
      </c>
      <c r="K562" s="68">
        <f t="shared" ref="K562:K567" si="409">TRUNC(I562*F562,2)</f>
        <v>1681.22</v>
      </c>
      <c r="M562" s="13">
        <v>14</v>
      </c>
    </row>
    <row r="563" spans="1:13" ht="30" x14ac:dyDescent="0.25">
      <c r="A563" s="67" t="s">
        <v>112</v>
      </c>
      <c r="B563" s="8" t="s">
        <v>484</v>
      </c>
      <c r="C563" s="18" t="s">
        <v>602</v>
      </c>
      <c r="D563" s="25" t="s">
        <v>1769</v>
      </c>
      <c r="E563" s="18" t="s">
        <v>15</v>
      </c>
      <c r="F563" s="13">
        <f t="shared" si="407"/>
        <v>6</v>
      </c>
      <c r="G563" s="14">
        <v>127.2</v>
      </c>
      <c r="H563" s="8" t="s">
        <v>600</v>
      </c>
      <c r="I563" s="14">
        <f t="shared" si="403"/>
        <v>159</v>
      </c>
      <c r="J563" s="14">
        <f t="shared" si="408"/>
        <v>763.2</v>
      </c>
      <c r="K563" s="68">
        <f t="shared" si="409"/>
        <v>954</v>
      </c>
      <c r="M563" s="13">
        <v>6</v>
      </c>
    </row>
    <row r="564" spans="1:13" x14ac:dyDescent="0.25">
      <c r="A564" s="67" t="s">
        <v>663</v>
      </c>
      <c r="B564" s="8" t="s">
        <v>606</v>
      </c>
      <c r="C564" s="18" t="s">
        <v>606</v>
      </c>
      <c r="D564" s="25" t="s">
        <v>816</v>
      </c>
      <c r="E564" s="18" t="s">
        <v>35</v>
      </c>
      <c r="F564" s="13">
        <f t="shared" si="407"/>
        <v>12</v>
      </c>
      <c r="G564" s="14">
        <v>140</v>
      </c>
      <c r="H564" s="8" t="s">
        <v>600</v>
      </c>
      <c r="I564" s="14">
        <f t="shared" si="403"/>
        <v>175</v>
      </c>
      <c r="J564" s="14">
        <f t="shared" si="408"/>
        <v>1680</v>
      </c>
      <c r="K564" s="68">
        <f t="shared" si="409"/>
        <v>2100</v>
      </c>
      <c r="M564" s="13">
        <v>12</v>
      </c>
    </row>
    <row r="565" spans="1:13" x14ac:dyDescent="0.25">
      <c r="A565" s="67" t="s">
        <v>113</v>
      </c>
      <c r="B565" s="8" t="s">
        <v>606</v>
      </c>
      <c r="C565" s="18" t="s">
        <v>606</v>
      </c>
      <c r="D565" s="25" t="s">
        <v>817</v>
      </c>
      <c r="E565" s="18" t="s">
        <v>15</v>
      </c>
      <c r="F565" s="13">
        <f t="shared" si="407"/>
        <v>15</v>
      </c>
      <c r="G565" s="14">
        <v>140</v>
      </c>
      <c r="H565" s="8" t="s">
        <v>600</v>
      </c>
      <c r="I565" s="14">
        <f t="shared" si="403"/>
        <v>175</v>
      </c>
      <c r="J565" s="14">
        <f t="shared" si="408"/>
        <v>2100</v>
      </c>
      <c r="K565" s="68">
        <f t="shared" si="409"/>
        <v>2625</v>
      </c>
      <c r="M565" s="13">
        <v>15</v>
      </c>
    </row>
    <row r="566" spans="1:13" x14ac:dyDescent="0.25">
      <c r="A566" s="67" t="s">
        <v>114</v>
      </c>
      <c r="B566" s="8" t="s">
        <v>606</v>
      </c>
      <c r="C566" s="18" t="s">
        <v>606</v>
      </c>
      <c r="D566" s="25" t="s">
        <v>818</v>
      </c>
      <c r="E566" s="18" t="s">
        <v>15</v>
      </c>
      <c r="F566" s="13">
        <f t="shared" si="407"/>
        <v>15</v>
      </c>
      <c r="G566" s="14">
        <v>140</v>
      </c>
      <c r="H566" s="8" t="s">
        <v>600</v>
      </c>
      <c r="I566" s="14">
        <f t="shared" si="403"/>
        <v>175</v>
      </c>
      <c r="J566" s="14">
        <f t="shared" si="408"/>
        <v>2100</v>
      </c>
      <c r="K566" s="68">
        <f t="shared" si="409"/>
        <v>2625</v>
      </c>
      <c r="M566" s="13">
        <v>15</v>
      </c>
    </row>
    <row r="567" spans="1:13" x14ac:dyDescent="0.25">
      <c r="A567" s="67" t="s">
        <v>664</v>
      </c>
      <c r="B567" s="8" t="s">
        <v>606</v>
      </c>
      <c r="C567" s="18" t="s">
        <v>606</v>
      </c>
      <c r="D567" s="25" t="s">
        <v>819</v>
      </c>
      <c r="E567" s="18" t="s">
        <v>15</v>
      </c>
      <c r="F567" s="13">
        <f t="shared" si="407"/>
        <v>7</v>
      </c>
      <c r="G567" s="14">
        <v>1822</v>
      </c>
      <c r="H567" s="8" t="s">
        <v>600</v>
      </c>
      <c r="I567" s="14">
        <f t="shared" si="403"/>
        <v>2277.5</v>
      </c>
      <c r="J567" s="14">
        <f t="shared" si="408"/>
        <v>12754</v>
      </c>
      <c r="K567" s="68">
        <f t="shared" si="409"/>
        <v>15942.5</v>
      </c>
      <c r="M567" s="13">
        <v>7</v>
      </c>
    </row>
    <row r="568" spans="1:13" x14ac:dyDescent="0.25">
      <c r="A568" s="67" t="s">
        <v>665</v>
      </c>
      <c r="B568" s="8" t="s">
        <v>606</v>
      </c>
      <c r="C568" s="18" t="s">
        <v>606</v>
      </c>
      <c r="D568" s="25" t="s">
        <v>820</v>
      </c>
      <c r="E568" s="18" t="s">
        <v>15</v>
      </c>
      <c r="F568" s="13">
        <f t="shared" si="406"/>
        <v>7</v>
      </c>
      <c r="G568" s="14">
        <v>1822</v>
      </c>
      <c r="H568" s="8" t="s">
        <v>600</v>
      </c>
      <c r="I568" s="14">
        <f t="shared" si="403"/>
        <v>2277.5</v>
      </c>
      <c r="J568" s="14">
        <f t="shared" si="404"/>
        <v>12754</v>
      </c>
      <c r="K568" s="68">
        <f t="shared" si="405"/>
        <v>15942.5</v>
      </c>
      <c r="M568" s="13">
        <v>7</v>
      </c>
    </row>
    <row r="569" spans="1:13" x14ac:dyDescent="0.25">
      <c r="A569" s="67" t="s">
        <v>116</v>
      </c>
      <c r="B569" s="8" t="s">
        <v>606</v>
      </c>
      <c r="C569" s="18" t="s">
        <v>606</v>
      </c>
      <c r="D569" s="25" t="s">
        <v>821</v>
      </c>
      <c r="E569" s="18" t="s">
        <v>15</v>
      </c>
      <c r="F569" s="13">
        <f t="shared" si="406"/>
        <v>7</v>
      </c>
      <c r="G569" s="14">
        <v>1822</v>
      </c>
      <c r="H569" s="8" t="s">
        <v>600</v>
      </c>
      <c r="I569" s="14">
        <f t="shared" si="403"/>
        <v>2277.5</v>
      </c>
      <c r="J569" s="14">
        <f t="shared" si="404"/>
        <v>12754</v>
      </c>
      <c r="K569" s="68">
        <f t="shared" si="405"/>
        <v>15942.5</v>
      </c>
      <c r="M569" s="13">
        <v>7</v>
      </c>
    </row>
    <row r="570" spans="1:13" x14ac:dyDescent="0.25">
      <c r="A570" s="67" t="s">
        <v>666</v>
      </c>
      <c r="B570" s="8" t="s">
        <v>606</v>
      </c>
      <c r="C570" s="18" t="s">
        <v>606</v>
      </c>
      <c r="D570" s="25" t="s">
        <v>822</v>
      </c>
      <c r="E570" s="18" t="s">
        <v>15</v>
      </c>
      <c r="F570" s="13">
        <f t="shared" si="406"/>
        <v>4</v>
      </c>
      <c r="G570" s="14">
        <v>1822</v>
      </c>
      <c r="H570" s="8" t="s">
        <v>600</v>
      </c>
      <c r="I570" s="14">
        <f t="shared" si="403"/>
        <v>2277.5</v>
      </c>
      <c r="J570" s="14">
        <f t="shared" si="404"/>
        <v>7288</v>
      </c>
      <c r="K570" s="68">
        <f t="shared" si="405"/>
        <v>9110</v>
      </c>
      <c r="M570" s="13">
        <v>4</v>
      </c>
    </row>
    <row r="571" spans="1:13" x14ac:dyDescent="0.25">
      <c r="A571" s="67" t="s">
        <v>667</v>
      </c>
      <c r="B571" s="8" t="s">
        <v>606</v>
      </c>
      <c r="C571" s="18" t="s">
        <v>606</v>
      </c>
      <c r="D571" s="25" t="s">
        <v>823</v>
      </c>
      <c r="E571" s="18" t="s">
        <v>15</v>
      </c>
      <c r="F571" s="13">
        <f t="shared" si="406"/>
        <v>2</v>
      </c>
      <c r="G571" s="14">
        <v>1400</v>
      </c>
      <c r="H571" s="8" t="s">
        <v>600</v>
      </c>
      <c r="I571" s="14">
        <f t="shared" si="403"/>
        <v>1750</v>
      </c>
      <c r="J571" s="14">
        <f t="shared" si="404"/>
        <v>2800</v>
      </c>
      <c r="K571" s="68">
        <f t="shared" si="405"/>
        <v>3500</v>
      </c>
      <c r="M571" s="13">
        <v>2</v>
      </c>
    </row>
    <row r="572" spans="1:13" x14ac:dyDescent="0.25">
      <c r="A572" s="67" t="s">
        <v>668</v>
      </c>
      <c r="B572" s="8" t="s">
        <v>606</v>
      </c>
      <c r="C572" s="18" t="s">
        <v>606</v>
      </c>
      <c r="D572" s="25" t="s">
        <v>824</v>
      </c>
      <c r="E572" s="18" t="s">
        <v>15</v>
      </c>
      <c r="F572" s="13">
        <f t="shared" ref="F572:F577" si="410">TRUNC(M572,2)</f>
        <v>4</v>
      </c>
      <c r="G572" s="14">
        <v>1760</v>
      </c>
      <c r="H572" s="8" t="s">
        <v>600</v>
      </c>
      <c r="I572" s="14">
        <f t="shared" si="403"/>
        <v>2200</v>
      </c>
      <c r="J572" s="14">
        <f t="shared" ref="J572:J577" si="411">TRUNC(G572*F572,2)</f>
        <v>7040</v>
      </c>
      <c r="K572" s="68">
        <f t="shared" ref="K572:K577" si="412">TRUNC(I572*F572,2)</f>
        <v>8800</v>
      </c>
      <c r="M572" s="13">
        <v>4</v>
      </c>
    </row>
    <row r="573" spans="1:13" x14ac:dyDescent="0.25">
      <c r="A573" s="67" t="s">
        <v>117</v>
      </c>
      <c r="B573" s="8" t="s">
        <v>606</v>
      </c>
      <c r="C573" s="18" t="s">
        <v>606</v>
      </c>
      <c r="D573" s="25" t="s">
        <v>825</v>
      </c>
      <c r="E573" s="18" t="s">
        <v>15</v>
      </c>
      <c r="F573" s="13">
        <f t="shared" si="410"/>
        <v>1</v>
      </c>
      <c r="G573" s="14">
        <v>1500</v>
      </c>
      <c r="H573" s="8" t="s">
        <v>600</v>
      </c>
      <c r="I573" s="14">
        <f t="shared" si="403"/>
        <v>1875</v>
      </c>
      <c r="J573" s="14">
        <f t="shared" si="411"/>
        <v>1500</v>
      </c>
      <c r="K573" s="68">
        <f t="shared" si="412"/>
        <v>1875</v>
      </c>
      <c r="M573" s="13">
        <v>1</v>
      </c>
    </row>
    <row r="574" spans="1:13" x14ac:dyDescent="0.25">
      <c r="A574" s="67" t="s">
        <v>669</v>
      </c>
      <c r="B574" s="8" t="s">
        <v>606</v>
      </c>
      <c r="C574" s="18" t="s">
        <v>606</v>
      </c>
      <c r="D574" s="25" t="s">
        <v>826</v>
      </c>
      <c r="E574" s="18" t="s">
        <v>15</v>
      </c>
      <c r="F574" s="13">
        <f t="shared" si="410"/>
        <v>5</v>
      </c>
      <c r="G574" s="14">
        <v>2110</v>
      </c>
      <c r="H574" s="8" t="s">
        <v>600</v>
      </c>
      <c r="I574" s="14">
        <f t="shared" si="403"/>
        <v>2637.5</v>
      </c>
      <c r="J574" s="14">
        <f t="shared" si="411"/>
        <v>10550</v>
      </c>
      <c r="K574" s="68">
        <f t="shared" si="412"/>
        <v>13187.5</v>
      </c>
      <c r="M574" s="13">
        <v>5</v>
      </c>
    </row>
    <row r="575" spans="1:13" x14ac:dyDescent="0.25">
      <c r="A575" s="67" t="s">
        <v>670</v>
      </c>
      <c r="B575" s="8" t="s">
        <v>606</v>
      </c>
      <c r="C575" s="18" t="s">
        <v>606</v>
      </c>
      <c r="D575" s="25" t="s">
        <v>827</v>
      </c>
      <c r="E575" s="18" t="s">
        <v>15</v>
      </c>
      <c r="F575" s="13">
        <f t="shared" si="410"/>
        <v>33</v>
      </c>
      <c r="G575" s="14">
        <v>2060</v>
      </c>
      <c r="H575" s="8" t="s">
        <v>600</v>
      </c>
      <c r="I575" s="14">
        <f t="shared" si="403"/>
        <v>2575</v>
      </c>
      <c r="J575" s="14">
        <f t="shared" si="411"/>
        <v>67980</v>
      </c>
      <c r="K575" s="68">
        <f t="shared" si="412"/>
        <v>84975</v>
      </c>
      <c r="M575" s="13">
        <v>33</v>
      </c>
    </row>
    <row r="576" spans="1:13" x14ac:dyDescent="0.25">
      <c r="A576" s="67" t="s">
        <v>671</v>
      </c>
      <c r="B576" s="8" t="s">
        <v>606</v>
      </c>
      <c r="C576" s="18" t="s">
        <v>606</v>
      </c>
      <c r="D576" s="25" t="s">
        <v>828</v>
      </c>
      <c r="E576" s="18" t="s">
        <v>15</v>
      </c>
      <c r="F576" s="13">
        <f t="shared" si="410"/>
        <v>5</v>
      </c>
      <c r="G576" s="14">
        <v>3140</v>
      </c>
      <c r="H576" s="8" t="s">
        <v>600</v>
      </c>
      <c r="I576" s="14">
        <f t="shared" si="403"/>
        <v>3925</v>
      </c>
      <c r="J576" s="14">
        <f t="shared" si="411"/>
        <v>15700</v>
      </c>
      <c r="K576" s="68">
        <f t="shared" si="412"/>
        <v>19625</v>
      </c>
      <c r="M576" s="13">
        <v>5</v>
      </c>
    </row>
    <row r="577" spans="1:15" x14ac:dyDescent="0.25">
      <c r="A577" s="67" t="s">
        <v>672</v>
      </c>
      <c r="B577" s="8" t="s">
        <v>606</v>
      </c>
      <c r="C577" s="18" t="s">
        <v>606</v>
      </c>
      <c r="D577" s="25" t="s">
        <v>829</v>
      </c>
      <c r="E577" s="18" t="s">
        <v>15</v>
      </c>
      <c r="F577" s="13">
        <f t="shared" si="410"/>
        <v>2</v>
      </c>
      <c r="G577" s="14">
        <v>2700</v>
      </c>
      <c r="H577" s="8" t="s">
        <v>600</v>
      </c>
      <c r="I577" s="14">
        <f t="shared" si="403"/>
        <v>3375</v>
      </c>
      <c r="J577" s="14">
        <f t="shared" si="411"/>
        <v>5400</v>
      </c>
      <c r="K577" s="68">
        <f t="shared" si="412"/>
        <v>6750</v>
      </c>
      <c r="M577" s="13">
        <v>2</v>
      </c>
    </row>
    <row r="578" spans="1:15" x14ac:dyDescent="0.25">
      <c r="A578" s="67" t="s">
        <v>673</v>
      </c>
      <c r="B578" s="8" t="s">
        <v>606</v>
      </c>
      <c r="C578" s="18" t="s">
        <v>606</v>
      </c>
      <c r="D578" s="25" t="s">
        <v>1258</v>
      </c>
      <c r="E578" s="18" t="s">
        <v>35</v>
      </c>
      <c r="F578" s="13">
        <f t="shared" si="406"/>
        <v>1</v>
      </c>
      <c r="G578" s="14">
        <v>370000</v>
      </c>
      <c r="H578" s="8" t="s">
        <v>600</v>
      </c>
      <c r="I578" s="14">
        <f t="shared" si="403"/>
        <v>462500</v>
      </c>
      <c r="J578" s="14">
        <f t="shared" si="404"/>
        <v>370000</v>
      </c>
      <c r="K578" s="68">
        <f t="shared" si="405"/>
        <v>462500</v>
      </c>
      <c r="M578" s="13">
        <v>1</v>
      </c>
    </row>
    <row r="579" spans="1:15" x14ac:dyDescent="0.25">
      <c r="A579" s="67" t="s">
        <v>674</v>
      </c>
      <c r="B579" s="8" t="s">
        <v>606</v>
      </c>
      <c r="C579" s="18" t="s">
        <v>606</v>
      </c>
      <c r="D579" s="25" t="s">
        <v>1259</v>
      </c>
      <c r="E579" s="18" t="s">
        <v>35</v>
      </c>
      <c r="F579" s="13">
        <f t="shared" si="406"/>
        <v>1</v>
      </c>
      <c r="G579" s="14">
        <v>156000</v>
      </c>
      <c r="H579" s="8" t="s">
        <v>600</v>
      </c>
      <c r="I579" s="14">
        <f t="shared" si="403"/>
        <v>195000</v>
      </c>
      <c r="J579" s="14">
        <f t="shared" si="404"/>
        <v>156000</v>
      </c>
      <c r="K579" s="68">
        <f t="shared" si="405"/>
        <v>195000</v>
      </c>
      <c r="M579" s="13">
        <v>1</v>
      </c>
    </row>
    <row r="580" spans="1:15" x14ac:dyDescent="0.25">
      <c r="A580" s="67" t="s">
        <v>675</v>
      </c>
      <c r="B580" s="8" t="s">
        <v>606</v>
      </c>
      <c r="C580" s="18" t="s">
        <v>606</v>
      </c>
      <c r="D580" s="25" t="s">
        <v>1260</v>
      </c>
      <c r="E580" s="18" t="s">
        <v>35</v>
      </c>
      <c r="F580" s="13">
        <f t="shared" si="406"/>
        <v>1</v>
      </c>
      <c r="G580" s="14">
        <v>33000</v>
      </c>
      <c r="H580" s="8" t="s">
        <v>600</v>
      </c>
      <c r="I580" s="14">
        <f t="shared" si="403"/>
        <v>41250</v>
      </c>
      <c r="J580" s="14">
        <f t="shared" si="404"/>
        <v>33000</v>
      </c>
      <c r="K580" s="68">
        <f t="shared" si="405"/>
        <v>41250</v>
      </c>
      <c r="M580" s="13">
        <v>1</v>
      </c>
    </row>
    <row r="581" spans="1:15" x14ac:dyDescent="0.25">
      <c r="A581" s="67" t="s">
        <v>676</v>
      </c>
      <c r="B581" s="8" t="s">
        <v>606</v>
      </c>
      <c r="C581" s="18" t="s">
        <v>606</v>
      </c>
      <c r="D581" s="25" t="s">
        <v>1261</v>
      </c>
      <c r="E581" s="18" t="s">
        <v>35</v>
      </c>
      <c r="F581" s="13">
        <f t="shared" si="406"/>
        <v>1</v>
      </c>
      <c r="G581" s="14">
        <v>19000</v>
      </c>
      <c r="H581" s="8" t="s">
        <v>600</v>
      </c>
      <c r="I581" s="14">
        <f t="shared" si="403"/>
        <v>23750</v>
      </c>
      <c r="J581" s="14">
        <f t="shared" si="404"/>
        <v>19000</v>
      </c>
      <c r="K581" s="68">
        <f t="shared" si="405"/>
        <v>23750</v>
      </c>
      <c r="M581" s="13">
        <v>1</v>
      </c>
    </row>
    <row r="582" spans="1:15" x14ac:dyDescent="0.25">
      <c r="A582" s="65">
        <v>17</v>
      </c>
      <c r="B582" s="17"/>
      <c r="C582" s="17"/>
      <c r="D582" s="24" t="s">
        <v>574</v>
      </c>
      <c r="E582" s="17"/>
      <c r="F582" s="11"/>
      <c r="G582" s="12"/>
      <c r="H582" s="17"/>
      <c r="I582" s="12"/>
      <c r="J582" s="12">
        <f>SUM(J583:J644)</f>
        <v>10617720.579999998</v>
      </c>
      <c r="K582" s="12">
        <f>SUM(K583:K644)</f>
        <v>13272150.660000002</v>
      </c>
      <c r="M582" s="27"/>
      <c r="O582" s="9">
        <f>+J582/240</f>
        <v>44240.502416666663</v>
      </c>
    </row>
    <row r="583" spans="1:15" ht="30" x14ac:dyDescent="0.25">
      <c r="A583" s="67" t="s">
        <v>677</v>
      </c>
      <c r="B583" s="8" t="s">
        <v>531</v>
      </c>
      <c r="C583" s="18" t="s">
        <v>602</v>
      </c>
      <c r="D583" s="25" t="s">
        <v>1770</v>
      </c>
      <c r="E583" s="18" t="s">
        <v>15</v>
      </c>
      <c r="F583" s="13">
        <f t="shared" ref="F583:F636" si="413">TRUNC(M583,2)</f>
        <v>2</v>
      </c>
      <c r="G583" s="14">
        <v>491723.79</v>
      </c>
      <c r="H583" s="8" t="s">
        <v>600</v>
      </c>
      <c r="I583" s="14">
        <f t="shared" ref="I583:I614" si="414">IF(H583=$I$2,G583*(1+BDI_01),(G583*(1+BDI_02)))</f>
        <v>614654.73749999993</v>
      </c>
      <c r="J583" s="14">
        <f t="shared" ref="J583:J636" si="415">TRUNC(G583*F583,2)</f>
        <v>983447.58</v>
      </c>
      <c r="K583" s="68">
        <f t="shared" ref="K583:K636" si="416">TRUNC(I583*F583,2)</f>
        <v>1229309.47</v>
      </c>
      <c r="M583" s="28">
        <v>2</v>
      </c>
    </row>
    <row r="584" spans="1:15" ht="30" x14ac:dyDescent="0.25">
      <c r="A584" s="67" t="s">
        <v>678</v>
      </c>
      <c r="B584" s="8" t="s">
        <v>389</v>
      </c>
      <c r="C584" s="18" t="s">
        <v>602</v>
      </c>
      <c r="D584" s="25" t="s">
        <v>1771</v>
      </c>
      <c r="E584" s="18" t="s">
        <v>15</v>
      </c>
      <c r="F584" s="13">
        <f t="shared" si="413"/>
        <v>4</v>
      </c>
      <c r="G584" s="14">
        <v>4064.82</v>
      </c>
      <c r="H584" s="8" t="s">
        <v>600</v>
      </c>
      <c r="I584" s="14">
        <f t="shared" si="414"/>
        <v>5081.0250000000005</v>
      </c>
      <c r="J584" s="14">
        <f t="shared" si="415"/>
        <v>16259.28</v>
      </c>
      <c r="K584" s="68">
        <f t="shared" si="416"/>
        <v>20324.099999999999</v>
      </c>
      <c r="M584" s="13">
        <v>4</v>
      </c>
    </row>
    <row r="585" spans="1:15" ht="30" x14ac:dyDescent="0.25">
      <c r="A585" s="67" t="s">
        <v>679</v>
      </c>
      <c r="B585" s="8" t="s">
        <v>390</v>
      </c>
      <c r="C585" s="18" t="s">
        <v>602</v>
      </c>
      <c r="D585" s="25" t="s">
        <v>1772</v>
      </c>
      <c r="E585" s="18" t="s">
        <v>15</v>
      </c>
      <c r="F585" s="13">
        <f t="shared" si="413"/>
        <v>2</v>
      </c>
      <c r="G585" s="14">
        <v>12704.79</v>
      </c>
      <c r="H585" s="8" t="s">
        <v>600</v>
      </c>
      <c r="I585" s="14">
        <f t="shared" si="414"/>
        <v>15880.987500000001</v>
      </c>
      <c r="J585" s="14">
        <f t="shared" si="415"/>
        <v>25409.58</v>
      </c>
      <c r="K585" s="68">
        <f t="shared" si="416"/>
        <v>31761.97</v>
      </c>
      <c r="M585" s="13">
        <v>2</v>
      </c>
    </row>
    <row r="586" spans="1:15" ht="30" x14ac:dyDescent="0.25">
      <c r="A586" s="67" t="s">
        <v>682</v>
      </c>
      <c r="B586" s="8" t="s">
        <v>392</v>
      </c>
      <c r="C586" s="18" t="s">
        <v>602</v>
      </c>
      <c r="D586" s="25" t="s">
        <v>1773</v>
      </c>
      <c r="E586" s="18" t="s">
        <v>15</v>
      </c>
      <c r="F586" s="13">
        <f t="shared" si="413"/>
        <v>2</v>
      </c>
      <c r="G586" s="14">
        <v>21193.46</v>
      </c>
      <c r="H586" s="8" t="s">
        <v>600</v>
      </c>
      <c r="I586" s="14">
        <f t="shared" si="414"/>
        <v>26491.824999999997</v>
      </c>
      <c r="J586" s="14">
        <f t="shared" si="415"/>
        <v>42386.92</v>
      </c>
      <c r="K586" s="68">
        <f t="shared" si="416"/>
        <v>52983.65</v>
      </c>
      <c r="M586" s="13">
        <v>2</v>
      </c>
    </row>
    <row r="587" spans="1:15" ht="30" x14ac:dyDescent="0.25">
      <c r="A587" s="67" t="s">
        <v>680</v>
      </c>
      <c r="B587" s="8" t="s">
        <v>391</v>
      </c>
      <c r="C587" s="18" t="s">
        <v>602</v>
      </c>
      <c r="D587" s="25" t="s">
        <v>1636</v>
      </c>
      <c r="E587" s="18" t="s">
        <v>15</v>
      </c>
      <c r="F587" s="13">
        <f t="shared" si="413"/>
        <v>2</v>
      </c>
      <c r="G587" s="14">
        <v>5729.77</v>
      </c>
      <c r="H587" s="8" t="s">
        <v>600</v>
      </c>
      <c r="I587" s="14">
        <f t="shared" si="414"/>
        <v>7162.2125000000005</v>
      </c>
      <c r="J587" s="14">
        <f t="shared" si="415"/>
        <v>11459.54</v>
      </c>
      <c r="K587" s="68">
        <f t="shared" si="416"/>
        <v>14324.42</v>
      </c>
      <c r="M587" s="13">
        <v>2</v>
      </c>
    </row>
    <row r="588" spans="1:15" ht="30" x14ac:dyDescent="0.25">
      <c r="A588" s="67" t="s">
        <v>683</v>
      </c>
      <c r="B588" s="8" t="s">
        <v>388</v>
      </c>
      <c r="C588" s="18" t="s">
        <v>602</v>
      </c>
      <c r="D588" s="25" t="s">
        <v>1774</v>
      </c>
      <c r="E588" s="18" t="s">
        <v>15</v>
      </c>
      <c r="F588" s="13">
        <f t="shared" si="413"/>
        <v>3</v>
      </c>
      <c r="G588" s="14">
        <v>19400.189999999999</v>
      </c>
      <c r="H588" s="8" t="s">
        <v>600</v>
      </c>
      <c r="I588" s="14">
        <f t="shared" si="414"/>
        <v>24250.237499999999</v>
      </c>
      <c r="J588" s="14">
        <f t="shared" si="415"/>
        <v>58200.57</v>
      </c>
      <c r="K588" s="68">
        <f t="shared" si="416"/>
        <v>72750.710000000006</v>
      </c>
      <c r="M588" s="13">
        <v>3</v>
      </c>
    </row>
    <row r="589" spans="1:15" x14ac:dyDescent="0.25">
      <c r="A589" s="67" t="s">
        <v>681</v>
      </c>
      <c r="B589" s="8" t="s">
        <v>606</v>
      </c>
      <c r="C589" s="8" t="s">
        <v>606</v>
      </c>
      <c r="D589" s="25" t="s">
        <v>610</v>
      </c>
      <c r="E589" s="18" t="s">
        <v>15</v>
      </c>
      <c r="F589" s="13">
        <f t="shared" ref="F589:F593" si="417">TRUNC(M589,2)</f>
        <v>1</v>
      </c>
      <c r="G589" s="14">
        <v>7573.0199999999995</v>
      </c>
      <c r="H589" s="8" t="s">
        <v>600</v>
      </c>
      <c r="I589" s="14">
        <f t="shared" si="414"/>
        <v>9466.2749999999996</v>
      </c>
      <c r="J589" s="172">
        <f t="shared" ref="J589:J593" si="418">TRUNC(G589*F589,2)</f>
        <v>7573.02</v>
      </c>
      <c r="K589" s="68">
        <f t="shared" ref="K589:K593" si="419">TRUNC(I589*F589,2)</f>
        <v>9466.27</v>
      </c>
      <c r="M589" s="13">
        <v>1</v>
      </c>
    </row>
    <row r="590" spans="1:15" x14ac:dyDescent="0.25">
      <c r="A590" s="67" t="s">
        <v>684</v>
      </c>
      <c r="B590" s="8" t="s">
        <v>606</v>
      </c>
      <c r="C590" s="8" t="s">
        <v>606</v>
      </c>
      <c r="D590" s="25" t="s">
        <v>611</v>
      </c>
      <c r="E590" s="18" t="s">
        <v>15</v>
      </c>
      <c r="F590" s="13">
        <f t="shared" si="417"/>
        <v>1</v>
      </c>
      <c r="G590" s="14">
        <v>16640</v>
      </c>
      <c r="H590" s="8" t="s">
        <v>600</v>
      </c>
      <c r="I590" s="14">
        <f t="shared" si="414"/>
        <v>20800</v>
      </c>
      <c r="J590" s="172">
        <f t="shared" si="418"/>
        <v>16640</v>
      </c>
      <c r="K590" s="68">
        <f t="shared" si="419"/>
        <v>20800</v>
      </c>
      <c r="M590" s="13">
        <v>1</v>
      </c>
    </row>
    <row r="591" spans="1:15" ht="30" x14ac:dyDescent="0.25">
      <c r="A591" s="67" t="s">
        <v>685</v>
      </c>
      <c r="B591" s="8" t="s">
        <v>606</v>
      </c>
      <c r="C591" s="18" t="s">
        <v>606</v>
      </c>
      <c r="D591" s="25" t="s">
        <v>612</v>
      </c>
      <c r="E591" s="18" t="s">
        <v>15</v>
      </c>
      <c r="F591" s="13">
        <f t="shared" si="417"/>
        <v>1</v>
      </c>
      <c r="G591" s="14">
        <v>54997.644</v>
      </c>
      <c r="H591" s="8" t="s">
        <v>600</v>
      </c>
      <c r="I591" s="14">
        <f t="shared" si="414"/>
        <v>68747.054999999993</v>
      </c>
      <c r="J591" s="172">
        <f t="shared" si="418"/>
        <v>54997.64</v>
      </c>
      <c r="K591" s="68">
        <f t="shared" si="419"/>
        <v>68747.05</v>
      </c>
      <c r="M591" s="13">
        <v>1</v>
      </c>
    </row>
    <row r="592" spans="1:15" ht="30" x14ac:dyDescent="0.25">
      <c r="A592" s="67" t="s">
        <v>127</v>
      </c>
      <c r="B592" s="8" t="s">
        <v>606</v>
      </c>
      <c r="C592" s="18" t="s">
        <v>606</v>
      </c>
      <c r="D592" s="25" t="s">
        <v>613</v>
      </c>
      <c r="E592" s="18" t="s">
        <v>15</v>
      </c>
      <c r="F592" s="13">
        <f t="shared" si="417"/>
        <v>1</v>
      </c>
      <c r="G592" s="14">
        <v>57138.822000000007</v>
      </c>
      <c r="H592" s="8" t="s">
        <v>600</v>
      </c>
      <c r="I592" s="14">
        <f t="shared" si="414"/>
        <v>71423.527500000011</v>
      </c>
      <c r="J592" s="172">
        <f t="shared" si="418"/>
        <v>57138.82</v>
      </c>
      <c r="K592" s="68">
        <f t="shared" si="419"/>
        <v>71423.520000000004</v>
      </c>
      <c r="M592" s="13">
        <v>1</v>
      </c>
    </row>
    <row r="593" spans="1:13" ht="30" x14ac:dyDescent="0.25">
      <c r="A593" s="67" t="s">
        <v>686</v>
      </c>
      <c r="B593" s="8" t="s">
        <v>606</v>
      </c>
      <c r="C593" s="18" t="s">
        <v>606</v>
      </c>
      <c r="D593" s="25" t="s">
        <v>614</v>
      </c>
      <c r="E593" s="18" t="s">
        <v>15</v>
      </c>
      <c r="F593" s="13">
        <f t="shared" si="417"/>
        <v>2</v>
      </c>
      <c r="G593" s="14">
        <v>65963.520999999993</v>
      </c>
      <c r="H593" s="8" t="s">
        <v>600</v>
      </c>
      <c r="I593" s="14">
        <f t="shared" si="414"/>
        <v>82454.401249999995</v>
      </c>
      <c r="J593" s="172">
        <f t="shared" si="418"/>
        <v>131927.04000000001</v>
      </c>
      <c r="K593" s="68">
        <f t="shared" si="419"/>
        <v>164908.79999999999</v>
      </c>
      <c r="M593" s="13">
        <v>2</v>
      </c>
    </row>
    <row r="594" spans="1:13" ht="30" x14ac:dyDescent="0.25">
      <c r="A594" s="67" t="s">
        <v>129</v>
      </c>
      <c r="B594" s="8" t="s">
        <v>606</v>
      </c>
      <c r="C594" s="18" t="s">
        <v>606</v>
      </c>
      <c r="D594" s="25" t="s">
        <v>615</v>
      </c>
      <c r="E594" s="18" t="s">
        <v>15</v>
      </c>
      <c r="F594" s="13">
        <f t="shared" si="413"/>
        <v>2</v>
      </c>
      <c r="G594" s="14">
        <v>14881.164999999999</v>
      </c>
      <c r="H594" s="8" t="s">
        <v>600</v>
      </c>
      <c r="I594" s="14">
        <f t="shared" si="414"/>
        <v>18601.456249999999</v>
      </c>
      <c r="J594" s="172">
        <f t="shared" si="415"/>
        <v>29762.33</v>
      </c>
      <c r="K594" s="68">
        <f t="shared" si="416"/>
        <v>37202.910000000003</v>
      </c>
      <c r="M594" s="13">
        <v>2</v>
      </c>
    </row>
    <row r="595" spans="1:13" ht="30" x14ac:dyDescent="0.25">
      <c r="A595" s="67" t="s">
        <v>687</v>
      </c>
      <c r="B595" s="8" t="s">
        <v>606</v>
      </c>
      <c r="C595" s="18" t="s">
        <v>606</v>
      </c>
      <c r="D595" s="25" t="s">
        <v>616</v>
      </c>
      <c r="E595" s="18" t="s">
        <v>15</v>
      </c>
      <c r="F595" s="13">
        <f t="shared" si="413"/>
        <v>1</v>
      </c>
      <c r="G595" s="14">
        <v>46463.521000000001</v>
      </c>
      <c r="H595" s="8" t="s">
        <v>600</v>
      </c>
      <c r="I595" s="14">
        <f t="shared" si="414"/>
        <v>58079.401250000003</v>
      </c>
      <c r="J595" s="172">
        <f t="shared" si="415"/>
        <v>46463.519999999997</v>
      </c>
      <c r="K595" s="68">
        <f t="shared" si="416"/>
        <v>58079.4</v>
      </c>
      <c r="M595" s="13">
        <v>1</v>
      </c>
    </row>
    <row r="596" spans="1:13" ht="30" x14ac:dyDescent="0.25">
      <c r="A596" s="67" t="s">
        <v>688</v>
      </c>
      <c r="B596" s="8" t="s">
        <v>606</v>
      </c>
      <c r="C596" s="18" t="s">
        <v>606</v>
      </c>
      <c r="D596" s="25" t="s">
        <v>617</v>
      </c>
      <c r="E596" s="18" t="s">
        <v>15</v>
      </c>
      <c r="F596" s="13">
        <f t="shared" si="413"/>
        <v>1</v>
      </c>
      <c r="G596" s="14">
        <v>67569.411000000007</v>
      </c>
      <c r="H596" s="8" t="s">
        <v>600</v>
      </c>
      <c r="I596" s="14">
        <f t="shared" si="414"/>
        <v>84461.763750000013</v>
      </c>
      <c r="J596" s="172">
        <f t="shared" si="415"/>
        <v>67569.41</v>
      </c>
      <c r="K596" s="68">
        <f t="shared" si="416"/>
        <v>84461.759999999995</v>
      </c>
      <c r="M596" s="13">
        <v>1</v>
      </c>
    </row>
    <row r="597" spans="1:13" ht="30" x14ac:dyDescent="0.25">
      <c r="A597" s="67" t="s">
        <v>689</v>
      </c>
      <c r="B597" s="8" t="s">
        <v>606</v>
      </c>
      <c r="C597" s="18" t="s">
        <v>606</v>
      </c>
      <c r="D597" s="25" t="s">
        <v>618</v>
      </c>
      <c r="E597" s="18" t="s">
        <v>15</v>
      </c>
      <c r="F597" s="13">
        <f t="shared" si="413"/>
        <v>1</v>
      </c>
      <c r="G597" s="14">
        <v>112610.57600000002</v>
      </c>
      <c r="H597" s="8" t="s">
        <v>600</v>
      </c>
      <c r="I597" s="14">
        <f t="shared" si="414"/>
        <v>140763.22000000003</v>
      </c>
      <c r="J597" s="172">
        <f t="shared" si="415"/>
        <v>112610.57</v>
      </c>
      <c r="K597" s="68">
        <f t="shared" si="416"/>
        <v>140763.22</v>
      </c>
      <c r="M597" s="13">
        <v>1</v>
      </c>
    </row>
    <row r="598" spans="1:13" ht="30" x14ac:dyDescent="0.25">
      <c r="A598" s="67" t="s">
        <v>690</v>
      </c>
      <c r="B598" s="8" t="s">
        <v>606</v>
      </c>
      <c r="C598" s="18" t="s">
        <v>606</v>
      </c>
      <c r="D598" s="25" t="s">
        <v>619</v>
      </c>
      <c r="E598" s="18" t="s">
        <v>15</v>
      </c>
      <c r="F598" s="13">
        <f t="shared" si="413"/>
        <v>1</v>
      </c>
      <c r="G598" s="14">
        <v>98325.876999999993</v>
      </c>
      <c r="H598" s="8" t="s">
        <v>600</v>
      </c>
      <c r="I598" s="14">
        <f t="shared" si="414"/>
        <v>122907.34624999999</v>
      </c>
      <c r="J598" s="172">
        <f t="shared" si="415"/>
        <v>98325.87</v>
      </c>
      <c r="K598" s="68">
        <f t="shared" si="416"/>
        <v>122907.34</v>
      </c>
      <c r="M598" s="13">
        <v>1</v>
      </c>
    </row>
    <row r="599" spans="1:13" ht="30" x14ac:dyDescent="0.25">
      <c r="A599" s="67" t="s">
        <v>691</v>
      </c>
      <c r="B599" s="8" t="s">
        <v>606</v>
      </c>
      <c r="C599" s="18" t="s">
        <v>606</v>
      </c>
      <c r="D599" s="25" t="s">
        <v>620</v>
      </c>
      <c r="E599" s="18" t="s">
        <v>15</v>
      </c>
      <c r="F599" s="13">
        <f t="shared" ref="F599:F603" si="420">TRUNC(M599,2)</f>
        <v>1</v>
      </c>
      <c r="G599" s="14">
        <v>183988.23300000001</v>
      </c>
      <c r="H599" s="8" t="s">
        <v>600</v>
      </c>
      <c r="I599" s="14">
        <f t="shared" si="414"/>
        <v>229985.29125000001</v>
      </c>
      <c r="J599" s="172">
        <f t="shared" ref="J599:J603" si="421">TRUNC(G599*F599,2)</f>
        <v>183988.23</v>
      </c>
      <c r="K599" s="68">
        <f t="shared" ref="K599:K603" si="422">TRUNC(I599*F599,2)</f>
        <v>229985.29</v>
      </c>
      <c r="M599" s="13">
        <v>1</v>
      </c>
    </row>
    <row r="600" spans="1:13" ht="30" x14ac:dyDescent="0.25">
      <c r="A600" s="67" t="s">
        <v>692</v>
      </c>
      <c r="B600" s="8" t="s">
        <v>606</v>
      </c>
      <c r="C600" s="18" t="s">
        <v>606</v>
      </c>
      <c r="D600" s="25" t="s">
        <v>621</v>
      </c>
      <c r="E600" s="18" t="s">
        <v>15</v>
      </c>
      <c r="F600" s="13">
        <f t="shared" si="420"/>
        <v>2</v>
      </c>
      <c r="G600" s="14">
        <v>131850.576</v>
      </c>
      <c r="H600" s="8" t="s">
        <v>600</v>
      </c>
      <c r="I600" s="14">
        <f t="shared" si="414"/>
        <v>164813.22</v>
      </c>
      <c r="J600" s="172">
        <f t="shared" si="421"/>
        <v>263701.15000000002</v>
      </c>
      <c r="K600" s="68">
        <f t="shared" si="422"/>
        <v>329626.44</v>
      </c>
      <c r="M600" s="13">
        <v>2</v>
      </c>
    </row>
    <row r="601" spans="1:13" ht="30" x14ac:dyDescent="0.25">
      <c r="A601" s="67" t="s">
        <v>693</v>
      </c>
      <c r="B601" s="8" t="s">
        <v>606</v>
      </c>
      <c r="C601" s="18" t="s">
        <v>606</v>
      </c>
      <c r="D601" s="25" t="s">
        <v>622</v>
      </c>
      <c r="E601" s="18" t="s">
        <v>15</v>
      </c>
      <c r="F601" s="13">
        <f t="shared" si="420"/>
        <v>1</v>
      </c>
      <c r="G601" s="14">
        <v>68502.343000000008</v>
      </c>
      <c r="H601" s="8" t="s">
        <v>600</v>
      </c>
      <c r="I601" s="14">
        <f t="shared" si="414"/>
        <v>85627.928750000006</v>
      </c>
      <c r="J601" s="172">
        <f t="shared" si="421"/>
        <v>68502.34</v>
      </c>
      <c r="K601" s="68">
        <f t="shared" si="422"/>
        <v>85627.92</v>
      </c>
      <c r="M601" s="13">
        <v>1</v>
      </c>
    </row>
    <row r="602" spans="1:13" ht="30" x14ac:dyDescent="0.25">
      <c r="A602" s="67" t="s">
        <v>130</v>
      </c>
      <c r="B602" s="8" t="s">
        <v>606</v>
      </c>
      <c r="C602" s="18" t="s">
        <v>606</v>
      </c>
      <c r="D602" s="25" t="s">
        <v>623</v>
      </c>
      <c r="E602" s="18" t="s">
        <v>15</v>
      </c>
      <c r="F602" s="13">
        <f t="shared" si="420"/>
        <v>2</v>
      </c>
      <c r="G602" s="14">
        <v>75522.343000000008</v>
      </c>
      <c r="H602" s="8" t="s">
        <v>600</v>
      </c>
      <c r="I602" s="14">
        <f t="shared" si="414"/>
        <v>94402.928750000006</v>
      </c>
      <c r="J602" s="172">
        <f t="shared" si="421"/>
        <v>151044.68</v>
      </c>
      <c r="K602" s="68">
        <f t="shared" si="422"/>
        <v>188805.85</v>
      </c>
      <c r="M602" s="13">
        <v>2</v>
      </c>
    </row>
    <row r="603" spans="1:13" x14ac:dyDescent="0.25">
      <c r="A603" s="67" t="s">
        <v>694</v>
      </c>
      <c r="B603" s="8" t="s">
        <v>606</v>
      </c>
      <c r="C603" s="18" t="s">
        <v>606</v>
      </c>
      <c r="D603" s="25" t="s">
        <v>624</v>
      </c>
      <c r="E603" s="18" t="s">
        <v>15</v>
      </c>
      <c r="F603" s="13">
        <f t="shared" si="420"/>
        <v>3</v>
      </c>
      <c r="G603" s="14">
        <v>7053.6570000000011</v>
      </c>
      <c r="H603" s="8" t="s">
        <v>600</v>
      </c>
      <c r="I603" s="14">
        <f t="shared" si="414"/>
        <v>8817.0712500000009</v>
      </c>
      <c r="J603" s="172">
        <f t="shared" si="421"/>
        <v>21160.97</v>
      </c>
      <c r="K603" s="68">
        <f t="shared" si="422"/>
        <v>26451.21</v>
      </c>
      <c r="M603" s="13">
        <v>3</v>
      </c>
    </row>
    <row r="604" spans="1:13" x14ac:dyDescent="0.25">
      <c r="A604" s="67" t="s">
        <v>695</v>
      </c>
      <c r="B604" s="8" t="s">
        <v>606</v>
      </c>
      <c r="C604" s="18" t="s">
        <v>606</v>
      </c>
      <c r="D604" s="25" t="s">
        <v>625</v>
      </c>
      <c r="E604" s="18" t="s">
        <v>15</v>
      </c>
      <c r="F604" s="13">
        <f t="shared" si="413"/>
        <v>1</v>
      </c>
      <c r="G604" s="14">
        <v>7536.36</v>
      </c>
      <c r="H604" s="8" t="s">
        <v>600</v>
      </c>
      <c r="I604" s="14">
        <f t="shared" si="414"/>
        <v>9420.4499999999989</v>
      </c>
      <c r="J604" s="172">
        <f t="shared" si="415"/>
        <v>7536.36</v>
      </c>
      <c r="K604" s="68">
        <f t="shared" si="416"/>
        <v>9420.4500000000007</v>
      </c>
      <c r="M604" s="13">
        <v>1</v>
      </c>
    </row>
    <row r="605" spans="1:13" x14ac:dyDescent="0.25">
      <c r="A605" s="67" t="s">
        <v>696</v>
      </c>
      <c r="B605" s="8" t="s">
        <v>606</v>
      </c>
      <c r="C605" s="18" t="s">
        <v>606</v>
      </c>
      <c r="D605" s="25" t="s">
        <v>626</v>
      </c>
      <c r="E605" s="18" t="s">
        <v>15</v>
      </c>
      <c r="F605" s="13">
        <f t="shared" si="413"/>
        <v>2</v>
      </c>
      <c r="G605" s="14">
        <v>10594.428000000002</v>
      </c>
      <c r="H605" s="8" t="s">
        <v>600</v>
      </c>
      <c r="I605" s="14">
        <f t="shared" si="414"/>
        <v>13243.035000000002</v>
      </c>
      <c r="J605" s="172">
        <f t="shared" si="415"/>
        <v>21188.85</v>
      </c>
      <c r="K605" s="68">
        <f t="shared" si="416"/>
        <v>26486.07</v>
      </c>
      <c r="M605" s="13">
        <v>2</v>
      </c>
    </row>
    <row r="606" spans="1:13" x14ac:dyDescent="0.25">
      <c r="A606" s="67" t="s">
        <v>697</v>
      </c>
      <c r="B606" s="8" t="s">
        <v>606</v>
      </c>
      <c r="C606" s="18" t="s">
        <v>606</v>
      </c>
      <c r="D606" s="25" t="s">
        <v>627</v>
      </c>
      <c r="E606" s="18" t="s">
        <v>15</v>
      </c>
      <c r="F606" s="13">
        <f t="shared" si="413"/>
        <v>43</v>
      </c>
      <c r="G606" s="14">
        <v>5729.1</v>
      </c>
      <c r="H606" s="8" t="s">
        <v>600</v>
      </c>
      <c r="I606" s="14">
        <f t="shared" si="414"/>
        <v>7161.375</v>
      </c>
      <c r="J606" s="172">
        <f t="shared" si="415"/>
        <v>246351.3</v>
      </c>
      <c r="K606" s="68">
        <f t="shared" si="416"/>
        <v>307939.12</v>
      </c>
      <c r="M606" s="13">
        <v>43</v>
      </c>
    </row>
    <row r="607" spans="1:13" x14ac:dyDescent="0.25">
      <c r="A607" s="67" t="s">
        <v>698</v>
      </c>
      <c r="B607" s="8" t="s">
        <v>606</v>
      </c>
      <c r="C607" s="18" t="s">
        <v>606</v>
      </c>
      <c r="D607" s="25" t="s">
        <v>628</v>
      </c>
      <c r="E607" s="18" t="s">
        <v>15</v>
      </c>
      <c r="F607" s="13">
        <f t="shared" si="413"/>
        <v>37</v>
      </c>
      <c r="G607" s="14">
        <v>6298.7859999999991</v>
      </c>
      <c r="H607" s="8" t="s">
        <v>600</v>
      </c>
      <c r="I607" s="14">
        <f t="shared" si="414"/>
        <v>7873.4824999999992</v>
      </c>
      <c r="J607" s="172">
        <f t="shared" si="415"/>
        <v>233055.08</v>
      </c>
      <c r="K607" s="68">
        <f t="shared" si="416"/>
        <v>291318.84999999998</v>
      </c>
      <c r="M607" s="13">
        <v>37</v>
      </c>
    </row>
    <row r="608" spans="1:13" x14ac:dyDescent="0.25">
      <c r="A608" s="67" t="s">
        <v>699</v>
      </c>
      <c r="B608" s="8" t="s">
        <v>606</v>
      </c>
      <c r="C608" s="18" t="s">
        <v>606</v>
      </c>
      <c r="D608" s="25" t="s">
        <v>629</v>
      </c>
      <c r="E608" s="18" t="s">
        <v>15</v>
      </c>
      <c r="F608" s="13">
        <f t="shared" si="413"/>
        <v>6</v>
      </c>
      <c r="G608" s="14">
        <v>6499.9739999999993</v>
      </c>
      <c r="H608" s="8" t="s">
        <v>600</v>
      </c>
      <c r="I608" s="14">
        <f t="shared" si="414"/>
        <v>8124.9674999999988</v>
      </c>
      <c r="J608" s="172">
        <f t="shared" si="415"/>
        <v>38999.839999999997</v>
      </c>
      <c r="K608" s="68">
        <f t="shared" si="416"/>
        <v>48749.8</v>
      </c>
      <c r="M608" s="13">
        <v>6</v>
      </c>
    </row>
    <row r="609" spans="1:13" x14ac:dyDescent="0.25">
      <c r="A609" s="67" t="s">
        <v>700</v>
      </c>
      <c r="B609" s="8" t="s">
        <v>606</v>
      </c>
      <c r="C609" s="18" t="s">
        <v>606</v>
      </c>
      <c r="D609" s="25" t="s">
        <v>630</v>
      </c>
      <c r="E609" s="18" t="s">
        <v>15</v>
      </c>
      <c r="F609" s="13">
        <f t="shared" ref="F609:F613" si="423">TRUNC(M609,2)</f>
        <v>1</v>
      </c>
      <c r="G609" s="14">
        <v>8108.36</v>
      </c>
      <c r="H609" s="8" t="s">
        <v>600</v>
      </c>
      <c r="I609" s="14">
        <f t="shared" si="414"/>
        <v>10135.449999999999</v>
      </c>
      <c r="J609" s="172">
        <f t="shared" ref="J609:J613" si="424">TRUNC(G609*F609,2)</f>
        <v>8108.36</v>
      </c>
      <c r="K609" s="68">
        <f t="shared" ref="K609:K613" si="425">TRUNC(I609*F609,2)</f>
        <v>10135.450000000001</v>
      </c>
      <c r="M609" s="13">
        <v>1</v>
      </c>
    </row>
    <row r="610" spans="1:13" x14ac:dyDescent="0.25">
      <c r="A610" s="67" t="s">
        <v>701</v>
      </c>
      <c r="B610" s="8" t="s">
        <v>606</v>
      </c>
      <c r="C610" s="18" t="s">
        <v>606</v>
      </c>
      <c r="D610" s="25" t="s">
        <v>631</v>
      </c>
      <c r="E610" s="18" t="s">
        <v>15</v>
      </c>
      <c r="F610" s="13">
        <f t="shared" si="423"/>
        <v>1</v>
      </c>
      <c r="G610" s="14">
        <v>8545.16</v>
      </c>
      <c r="H610" s="8" t="s">
        <v>600</v>
      </c>
      <c r="I610" s="14">
        <f t="shared" si="414"/>
        <v>10681.45</v>
      </c>
      <c r="J610" s="172">
        <f t="shared" si="424"/>
        <v>8545.16</v>
      </c>
      <c r="K610" s="68">
        <f t="shared" si="425"/>
        <v>10681.45</v>
      </c>
      <c r="M610" s="13">
        <v>1</v>
      </c>
    </row>
    <row r="611" spans="1:13" x14ac:dyDescent="0.25">
      <c r="A611" s="67" t="s">
        <v>702</v>
      </c>
      <c r="B611" s="8" t="s">
        <v>606</v>
      </c>
      <c r="C611" s="18" t="s">
        <v>606</v>
      </c>
      <c r="D611" s="25" t="s">
        <v>632</v>
      </c>
      <c r="E611" s="18" t="s">
        <v>15</v>
      </c>
      <c r="F611" s="13">
        <f t="shared" si="423"/>
        <v>1</v>
      </c>
      <c r="G611" s="14">
        <v>8885.24</v>
      </c>
      <c r="H611" s="8" t="s">
        <v>600</v>
      </c>
      <c r="I611" s="14">
        <f t="shared" si="414"/>
        <v>11106.55</v>
      </c>
      <c r="J611" s="172">
        <f t="shared" si="424"/>
        <v>8885.24</v>
      </c>
      <c r="K611" s="68">
        <f t="shared" si="425"/>
        <v>11106.55</v>
      </c>
      <c r="M611" s="13">
        <v>1</v>
      </c>
    </row>
    <row r="612" spans="1:13" x14ac:dyDescent="0.25">
      <c r="A612" s="67" t="s">
        <v>703</v>
      </c>
      <c r="B612" s="8" t="s">
        <v>606</v>
      </c>
      <c r="C612" s="18" t="s">
        <v>606</v>
      </c>
      <c r="D612" s="25" t="s">
        <v>633</v>
      </c>
      <c r="E612" s="18" t="s">
        <v>15</v>
      </c>
      <c r="F612" s="13">
        <f t="shared" si="423"/>
        <v>1</v>
      </c>
      <c r="G612" s="14">
        <v>11490.960000000001</v>
      </c>
      <c r="H612" s="8" t="s">
        <v>600</v>
      </c>
      <c r="I612" s="14">
        <f t="shared" si="414"/>
        <v>14363.7</v>
      </c>
      <c r="J612" s="172">
        <f t="shared" si="424"/>
        <v>11490.96</v>
      </c>
      <c r="K612" s="68">
        <f t="shared" si="425"/>
        <v>14363.7</v>
      </c>
      <c r="M612" s="13">
        <v>1</v>
      </c>
    </row>
    <row r="613" spans="1:13" x14ac:dyDescent="0.25">
      <c r="A613" s="67" t="s">
        <v>704</v>
      </c>
      <c r="B613" s="8" t="s">
        <v>606</v>
      </c>
      <c r="C613" s="18" t="s">
        <v>606</v>
      </c>
      <c r="D613" s="25" t="s">
        <v>634</v>
      </c>
      <c r="E613" s="18" t="s">
        <v>15</v>
      </c>
      <c r="F613" s="13">
        <f t="shared" si="423"/>
        <v>1</v>
      </c>
      <c r="G613" s="14">
        <v>5561.4000000000005</v>
      </c>
      <c r="H613" s="8" t="s">
        <v>600</v>
      </c>
      <c r="I613" s="14">
        <f t="shared" si="414"/>
        <v>6951.7500000000009</v>
      </c>
      <c r="J613" s="172">
        <f t="shared" si="424"/>
        <v>5561.4</v>
      </c>
      <c r="K613" s="68">
        <f t="shared" si="425"/>
        <v>6951.75</v>
      </c>
      <c r="M613" s="13">
        <v>1</v>
      </c>
    </row>
    <row r="614" spans="1:13" x14ac:dyDescent="0.25">
      <c r="A614" s="67" t="s">
        <v>705</v>
      </c>
      <c r="B614" s="8" t="s">
        <v>606</v>
      </c>
      <c r="C614" s="18" t="s">
        <v>606</v>
      </c>
      <c r="D614" s="25" t="s">
        <v>635</v>
      </c>
      <c r="E614" s="18" t="s">
        <v>15</v>
      </c>
      <c r="F614" s="13">
        <f t="shared" si="413"/>
        <v>1</v>
      </c>
      <c r="G614" s="14">
        <v>3666</v>
      </c>
      <c r="H614" s="8" t="s">
        <v>600</v>
      </c>
      <c r="I614" s="14">
        <f t="shared" si="414"/>
        <v>4582.5</v>
      </c>
      <c r="J614" s="172">
        <f t="shared" si="415"/>
        <v>3666</v>
      </c>
      <c r="K614" s="68">
        <f t="shared" si="416"/>
        <v>4582.5</v>
      </c>
      <c r="M614" s="13">
        <v>1</v>
      </c>
    </row>
    <row r="615" spans="1:13" x14ac:dyDescent="0.25">
      <c r="A615" s="67" t="s">
        <v>706</v>
      </c>
      <c r="B615" s="8" t="s">
        <v>606</v>
      </c>
      <c r="C615" s="18" t="s">
        <v>606</v>
      </c>
      <c r="D615" s="25" t="s">
        <v>636</v>
      </c>
      <c r="E615" s="18" t="s">
        <v>15</v>
      </c>
      <c r="F615" s="13">
        <f t="shared" si="413"/>
        <v>1</v>
      </c>
      <c r="G615" s="14">
        <v>4001.4</v>
      </c>
      <c r="H615" s="8" t="s">
        <v>600</v>
      </c>
      <c r="I615" s="14">
        <f t="shared" ref="I615:I641" si="426">IF(H615=$I$2,G615*(1+BDI_01),(G615*(1+BDI_02)))</f>
        <v>5001.75</v>
      </c>
      <c r="J615" s="172">
        <f t="shared" si="415"/>
        <v>4001.4</v>
      </c>
      <c r="K615" s="68">
        <f t="shared" si="416"/>
        <v>5001.75</v>
      </c>
      <c r="M615" s="13">
        <v>1</v>
      </c>
    </row>
    <row r="616" spans="1:13" x14ac:dyDescent="0.25">
      <c r="A616" s="67" t="s">
        <v>707</v>
      </c>
      <c r="B616" s="8" t="s">
        <v>606</v>
      </c>
      <c r="C616" s="18" t="s">
        <v>606</v>
      </c>
      <c r="D616" s="25" t="s">
        <v>637</v>
      </c>
      <c r="E616" s="18" t="s">
        <v>15</v>
      </c>
      <c r="F616" s="13">
        <f t="shared" si="413"/>
        <v>1</v>
      </c>
      <c r="G616" s="14">
        <v>3729.96</v>
      </c>
      <c r="H616" s="8" t="s">
        <v>600</v>
      </c>
      <c r="I616" s="14">
        <f t="shared" si="426"/>
        <v>4662.45</v>
      </c>
      <c r="J616" s="172">
        <f t="shared" si="415"/>
        <v>3729.96</v>
      </c>
      <c r="K616" s="68">
        <f t="shared" si="416"/>
        <v>4662.45</v>
      </c>
      <c r="M616" s="13">
        <v>1</v>
      </c>
    </row>
    <row r="617" spans="1:13" x14ac:dyDescent="0.25">
      <c r="A617" s="67" t="s">
        <v>708</v>
      </c>
      <c r="B617" s="8" t="s">
        <v>606</v>
      </c>
      <c r="C617" s="18" t="s">
        <v>606</v>
      </c>
      <c r="D617" s="25" t="s">
        <v>636</v>
      </c>
      <c r="E617" s="18" t="s">
        <v>15</v>
      </c>
      <c r="F617" s="13">
        <f t="shared" si="413"/>
        <v>1</v>
      </c>
      <c r="G617" s="14">
        <v>4001.4</v>
      </c>
      <c r="H617" s="8" t="s">
        <v>600</v>
      </c>
      <c r="I617" s="14">
        <f t="shared" si="426"/>
        <v>5001.75</v>
      </c>
      <c r="J617" s="172">
        <f t="shared" si="415"/>
        <v>4001.4</v>
      </c>
      <c r="K617" s="68">
        <f t="shared" si="416"/>
        <v>5001.75</v>
      </c>
      <c r="M617" s="13">
        <v>1</v>
      </c>
    </row>
    <row r="618" spans="1:13" x14ac:dyDescent="0.25">
      <c r="A618" s="67" t="s">
        <v>709</v>
      </c>
      <c r="B618" s="8" t="s">
        <v>606</v>
      </c>
      <c r="C618" s="18" t="s">
        <v>606</v>
      </c>
      <c r="D618" s="25" t="s">
        <v>638</v>
      </c>
      <c r="E618" s="18" t="s">
        <v>15</v>
      </c>
      <c r="F618" s="13">
        <f t="shared" si="413"/>
        <v>1</v>
      </c>
      <c r="G618" s="14">
        <v>11826.1</v>
      </c>
      <c r="H618" s="8" t="s">
        <v>600</v>
      </c>
      <c r="I618" s="14">
        <f t="shared" si="426"/>
        <v>14782.625</v>
      </c>
      <c r="J618" s="172">
        <f t="shared" si="415"/>
        <v>11826.1</v>
      </c>
      <c r="K618" s="68">
        <f t="shared" si="416"/>
        <v>14782.62</v>
      </c>
      <c r="M618" s="13">
        <v>1</v>
      </c>
    </row>
    <row r="619" spans="1:13" x14ac:dyDescent="0.25">
      <c r="A619" s="67" t="s">
        <v>710</v>
      </c>
      <c r="B619" s="8" t="s">
        <v>606</v>
      </c>
      <c r="C619" s="18" t="s">
        <v>606</v>
      </c>
      <c r="D619" s="25" t="s">
        <v>639</v>
      </c>
      <c r="E619" s="18" t="s">
        <v>15</v>
      </c>
      <c r="F619" s="13">
        <f t="shared" ref="F619:F623" si="427">TRUNC(M619,2)</f>
        <v>1</v>
      </c>
      <c r="G619" s="14">
        <v>15679.300000000001</v>
      </c>
      <c r="H619" s="8" t="s">
        <v>600</v>
      </c>
      <c r="I619" s="14">
        <f t="shared" si="426"/>
        <v>19599.125</v>
      </c>
      <c r="J619" s="172">
        <f t="shared" ref="J619:J623" si="428">TRUNC(G619*F619,2)</f>
        <v>15679.3</v>
      </c>
      <c r="K619" s="68">
        <f t="shared" ref="K619:K623" si="429">TRUNC(I619*F619,2)</f>
        <v>19599.12</v>
      </c>
      <c r="M619" s="13">
        <v>1</v>
      </c>
    </row>
    <row r="620" spans="1:13" x14ac:dyDescent="0.25">
      <c r="A620" s="67" t="s">
        <v>711</v>
      </c>
      <c r="B620" s="8" t="s">
        <v>606</v>
      </c>
      <c r="C620" s="18" t="s">
        <v>606</v>
      </c>
      <c r="D620" s="25" t="s">
        <v>640</v>
      </c>
      <c r="E620" s="18" t="s">
        <v>15</v>
      </c>
      <c r="F620" s="13">
        <f t="shared" si="427"/>
        <v>1</v>
      </c>
      <c r="G620" s="14">
        <v>8005.66</v>
      </c>
      <c r="H620" s="8" t="s">
        <v>600</v>
      </c>
      <c r="I620" s="14">
        <f t="shared" si="426"/>
        <v>10007.075000000001</v>
      </c>
      <c r="J620" s="172">
        <f t="shared" si="428"/>
        <v>8005.66</v>
      </c>
      <c r="K620" s="68">
        <f t="shared" si="429"/>
        <v>10007.07</v>
      </c>
      <c r="M620" s="13">
        <v>1</v>
      </c>
    </row>
    <row r="621" spans="1:13" x14ac:dyDescent="0.25">
      <c r="A621" s="67" t="s">
        <v>712</v>
      </c>
      <c r="B621" s="8" t="s">
        <v>606</v>
      </c>
      <c r="C621" s="18" t="s">
        <v>606</v>
      </c>
      <c r="D621" s="25" t="s">
        <v>641</v>
      </c>
      <c r="E621" s="18" t="s">
        <v>15</v>
      </c>
      <c r="F621" s="13">
        <f t="shared" si="427"/>
        <v>1</v>
      </c>
      <c r="G621" s="14">
        <v>8949.4600000000009</v>
      </c>
      <c r="H621" s="8" t="s">
        <v>600</v>
      </c>
      <c r="I621" s="14">
        <f t="shared" si="426"/>
        <v>11186.825000000001</v>
      </c>
      <c r="J621" s="172">
        <f t="shared" si="428"/>
        <v>8949.4599999999991</v>
      </c>
      <c r="K621" s="68">
        <f t="shared" si="429"/>
        <v>11186.82</v>
      </c>
      <c r="M621" s="13">
        <v>1</v>
      </c>
    </row>
    <row r="622" spans="1:13" x14ac:dyDescent="0.25">
      <c r="A622" s="67" t="s">
        <v>134</v>
      </c>
      <c r="B622" s="8" t="s">
        <v>606</v>
      </c>
      <c r="C622" s="18" t="s">
        <v>606</v>
      </c>
      <c r="D622" s="25" t="s">
        <v>642</v>
      </c>
      <c r="E622" s="18" t="s">
        <v>15</v>
      </c>
      <c r="F622" s="13">
        <f t="shared" si="427"/>
        <v>1</v>
      </c>
      <c r="G622" s="14">
        <v>9303.58</v>
      </c>
      <c r="H622" s="8" t="s">
        <v>600</v>
      </c>
      <c r="I622" s="14">
        <f t="shared" si="426"/>
        <v>11629.475</v>
      </c>
      <c r="J622" s="172">
        <f t="shared" si="428"/>
        <v>9303.58</v>
      </c>
      <c r="K622" s="68">
        <f t="shared" si="429"/>
        <v>11629.47</v>
      </c>
      <c r="M622" s="13">
        <v>1</v>
      </c>
    </row>
    <row r="623" spans="1:13" x14ac:dyDescent="0.25">
      <c r="A623" s="67" t="s">
        <v>713</v>
      </c>
      <c r="B623" s="8" t="s">
        <v>606</v>
      </c>
      <c r="C623" s="18" t="s">
        <v>606</v>
      </c>
      <c r="D623" s="25" t="s">
        <v>643</v>
      </c>
      <c r="E623" s="18" t="s">
        <v>15</v>
      </c>
      <c r="F623" s="13">
        <f t="shared" si="427"/>
        <v>1</v>
      </c>
      <c r="G623" s="14">
        <v>15189.46</v>
      </c>
      <c r="H623" s="8" t="s">
        <v>600</v>
      </c>
      <c r="I623" s="14">
        <f t="shared" si="426"/>
        <v>18986.824999999997</v>
      </c>
      <c r="J623" s="172">
        <f t="shared" si="428"/>
        <v>15189.46</v>
      </c>
      <c r="K623" s="68">
        <f t="shared" si="429"/>
        <v>18986.82</v>
      </c>
      <c r="M623" s="13">
        <v>1</v>
      </c>
    </row>
    <row r="624" spans="1:13" x14ac:dyDescent="0.25">
      <c r="A624" s="67" t="s">
        <v>714</v>
      </c>
      <c r="B624" s="8" t="s">
        <v>606</v>
      </c>
      <c r="C624" s="18" t="s">
        <v>606</v>
      </c>
      <c r="D624" s="25" t="s">
        <v>644</v>
      </c>
      <c r="E624" s="18" t="s">
        <v>15</v>
      </c>
      <c r="F624" s="13">
        <f t="shared" si="413"/>
        <v>1</v>
      </c>
      <c r="G624" s="14">
        <v>8027.5</v>
      </c>
      <c r="H624" s="8" t="s">
        <v>600</v>
      </c>
      <c r="I624" s="14">
        <f t="shared" si="426"/>
        <v>10034.375</v>
      </c>
      <c r="J624" s="172">
        <f t="shared" si="415"/>
        <v>8027.5</v>
      </c>
      <c r="K624" s="68">
        <f t="shared" si="416"/>
        <v>10034.370000000001</v>
      </c>
      <c r="M624" s="13">
        <v>1</v>
      </c>
    </row>
    <row r="625" spans="1:13" ht="30" x14ac:dyDescent="0.25">
      <c r="A625" s="67" t="s">
        <v>715</v>
      </c>
      <c r="B625" s="8" t="s">
        <v>463</v>
      </c>
      <c r="C625" s="18" t="s">
        <v>602</v>
      </c>
      <c r="D625" s="25" t="s">
        <v>1775</v>
      </c>
      <c r="E625" s="18" t="s">
        <v>32</v>
      </c>
      <c r="F625" s="13">
        <f t="shared" si="413"/>
        <v>1120.5</v>
      </c>
      <c r="G625" s="14">
        <v>157.09</v>
      </c>
      <c r="H625" s="8" t="s">
        <v>600</v>
      </c>
      <c r="I625" s="14">
        <f t="shared" si="426"/>
        <v>196.36250000000001</v>
      </c>
      <c r="J625" s="14">
        <f t="shared" si="415"/>
        <v>176019.34</v>
      </c>
      <c r="K625" s="68">
        <f t="shared" si="416"/>
        <v>220024.18</v>
      </c>
      <c r="M625" s="13">
        <v>1120.5</v>
      </c>
    </row>
    <row r="626" spans="1:13" ht="30" x14ac:dyDescent="0.25">
      <c r="A626" s="67" t="s">
        <v>716</v>
      </c>
      <c r="B626" s="8" t="s">
        <v>464</v>
      </c>
      <c r="C626" s="18" t="s">
        <v>602</v>
      </c>
      <c r="D626" s="25" t="s">
        <v>1776</v>
      </c>
      <c r="E626" s="18" t="s">
        <v>32</v>
      </c>
      <c r="F626" s="13">
        <f t="shared" si="413"/>
        <v>466.5</v>
      </c>
      <c r="G626" s="14">
        <v>190.7</v>
      </c>
      <c r="H626" s="8" t="s">
        <v>600</v>
      </c>
      <c r="I626" s="14">
        <f t="shared" si="426"/>
        <v>238.375</v>
      </c>
      <c r="J626" s="14">
        <f t="shared" si="415"/>
        <v>88961.55</v>
      </c>
      <c r="K626" s="68">
        <f t="shared" si="416"/>
        <v>111201.93</v>
      </c>
      <c r="M626" s="13">
        <v>466.5</v>
      </c>
    </row>
    <row r="627" spans="1:13" ht="30" x14ac:dyDescent="0.25">
      <c r="A627" s="67" t="s">
        <v>717</v>
      </c>
      <c r="B627" s="8" t="s">
        <v>465</v>
      </c>
      <c r="C627" s="18" t="s">
        <v>602</v>
      </c>
      <c r="D627" s="25" t="s">
        <v>1777</v>
      </c>
      <c r="E627" s="18" t="s">
        <v>32</v>
      </c>
      <c r="F627" s="13">
        <f t="shared" si="413"/>
        <v>513</v>
      </c>
      <c r="G627" s="14">
        <v>189.42</v>
      </c>
      <c r="H627" s="8" t="s">
        <v>600</v>
      </c>
      <c r="I627" s="14">
        <f t="shared" si="426"/>
        <v>236.77499999999998</v>
      </c>
      <c r="J627" s="14">
        <f t="shared" si="415"/>
        <v>97172.46</v>
      </c>
      <c r="K627" s="68">
        <f t="shared" si="416"/>
        <v>121465.57</v>
      </c>
      <c r="M627" s="13">
        <v>513</v>
      </c>
    </row>
    <row r="628" spans="1:13" ht="30" x14ac:dyDescent="0.25">
      <c r="A628" s="67" t="s">
        <v>718</v>
      </c>
      <c r="B628" s="8" t="s">
        <v>466</v>
      </c>
      <c r="C628" s="18" t="s">
        <v>602</v>
      </c>
      <c r="D628" s="25" t="s">
        <v>1778</v>
      </c>
      <c r="E628" s="18" t="s">
        <v>32</v>
      </c>
      <c r="F628" s="13">
        <f t="shared" si="413"/>
        <v>316.5</v>
      </c>
      <c r="G628" s="14">
        <v>225.83</v>
      </c>
      <c r="H628" s="8" t="s">
        <v>600</v>
      </c>
      <c r="I628" s="14">
        <f t="shared" si="426"/>
        <v>282.28750000000002</v>
      </c>
      <c r="J628" s="14">
        <f t="shared" si="415"/>
        <v>71475.19</v>
      </c>
      <c r="K628" s="68">
        <f t="shared" si="416"/>
        <v>89343.99</v>
      </c>
      <c r="M628" s="13">
        <v>316.5</v>
      </c>
    </row>
    <row r="629" spans="1:13" ht="30" x14ac:dyDescent="0.25">
      <c r="A629" s="67" t="s">
        <v>719</v>
      </c>
      <c r="B629" s="8" t="s">
        <v>467</v>
      </c>
      <c r="C629" s="18" t="s">
        <v>602</v>
      </c>
      <c r="D629" s="25" t="s">
        <v>1779</v>
      </c>
      <c r="E629" s="18" t="s">
        <v>32</v>
      </c>
      <c r="F629" s="13">
        <f t="shared" ref="F629:F631" si="430">TRUNC(M629,2)</f>
        <v>336</v>
      </c>
      <c r="G629" s="14">
        <v>319.66000000000003</v>
      </c>
      <c r="H629" s="8" t="s">
        <v>600</v>
      </c>
      <c r="I629" s="14">
        <f t="shared" si="426"/>
        <v>399.57500000000005</v>
      </c>
      <c r="J629" s="14">
        <f t="shared" ref="J629:J631" si="431">TRUNC(G629*F629,2)</f>
        <v>107405.75999999999</v>
      </c>
      <c r="K629" s="68">
        <f t="shared" ref="K629:K631" si="432">TRUNC(I629*F629,2)</f>
        <v>134257.20000000001</v>
      </c>
      <c r="M629" s="13">
        <v>336</v>
      </c>
    </row>
    <row r="630" spans="1:13" ht="30" x14ac:dyDescent="0.25">
      <c r="A630" s="67" t="s">
        <v>720</v>
      </c>
      <c r="B630" s="8" t="s">
        <v>468</v>
      </c>
      <c r="C630" s="18" t="s">
        <v>602</v>
      </c>
      <c r="D630" s="25" t="s">
        <v>1780</v>
      </c>
      <c r="E630" s="18" t="s">
        <v>32</v>
      </c>
      <c r="F630" s="13">
        <f t="shared" si="430"/>
        <v>214.5</v>
      </c>
      <c r="G630" s="14">
        <v>354.66</v>
      </c>
      <c r="H630" s="8" t="s">
        <v>600</v>
      </c>
      <c r="I630" s="14">
        <f t="shared" si="426"/>
        <v>443.32500000000005</v>
      </c>
      <c r="J630" s="14">
        <f t="shared" si="431"/>
        <v>76074.570000000007</v>
      </c>
      <c r="K630" s="68">
        <f t="shared" si="432"/>
        <v>95093.21</v>
      </c>
      <c r="M630" s="13">
        <v>214.5</v>
      </c>
    </row>
    <row r="631" spans="1:13" ht="30" x14ac:dyDescent="0.25">
      <c r="A631" s="67" t="s">
        <v>721</v>
      </c>
      <c r="B631" s="8" t="s">
        <v>469</v>
      </c>
      <c r="C631" s="18" t="s">
        <v>602</v>
      </c>
      <c r="D631" s="25" t="s">
        <v>1781</v>
      </c>
      <c r="E631" s="18" t="s">
        <v>32</v>
      </c>
      <c r="F631" s="13">
        <f t="shared" si="430"/>
        <v>97.5</v>
      </c>
      <c r="G631" s="14">
        <v>457.72</v>
      </c>
      <c r="H631" s="8" t="s">
        <v>600</v>
      </c>
      <c r="I631" s="14">
        <f t="shared" si="426"/>
        <v>572.15000000000009</v>
      </c>
      <c r="J631" s="14">
        <f t="shared" si="431"/>
        <v>44627.7</v>
      </c>
      <c r="K631" s="68">
        <f t="shared" si="432"/>
        <v>55784.62</v>
      </c>
      <c r="M631" s="13">
        <v>97.5</v>
      </c>
    </row>
    <row r="632" spans="1:13" ht="30" x14ac:dyDescent="0.25">
      <c r="A632" s="67" t="s">
        <v>722</v>
      </c>
      <c r="B632" s="8" t="s">
        <v>470</v>
      </c>
      <c r="C632" s="18" t="s">
        <v>602</v>
      </c>
      <c r="D632" s="25" t="s">
        <v>1782</v>
      </c>
      <c r="E632" s="18" t="s">
        <v>32</v>
      </c>
      <c r="F632" s="13">
        <f t="shared" si="413"/>
        <v>111</v>
      </c>
      <c r="G632" s="14">
        <v>731.1</v>
      </c>
      <c r="H632" s="8" t="s">
        <v>600</v>
      </c>
      <c r="I632" s="14">
        <f t="shared" si="426"/>
        <v>913.875</v>
      </c>
      <c r="J632" s="14">
        <f t="shared" si="415"/>
        <v>81152.100000000006</v>
      </c>
      <c r="K632" s="68">
        <f t="shared" si="416"/>
        <v>101440.12</v>
      </c>
      <c r="M632" s="13">
        <v>111</v>
      </c>
    </row>
    <row r="633" spans="1:13" ht="30" x14ac:dyDescent="0.25">
      <c r="A633" s="67" t="s">
        <v>723</v>
      </c>
      <c r="B633" s="8" t="s">
        <v>606</v>
      </c>
      <c r="C633" s="18" t="s">
        <v>606</v>
      </c>
      <c r="D633" s="258" t="s">
        <v>645</v>
      </c>
      <c r="E633" s="18" t="s">
        <v>15</v>
      </c>
      <c r="F633" s="13">
        <f t="shared" si="413"/>
        <v>1</v>
      </c>
      <c r="G633" s="14">
        <v>956831.87600000005</v>
      </c>
      <c r="H633" s="8" t="s">
        <v>600</v>
      </c>
      <c r="I633" s="14">
        <f t="shared" si="426"/>
        <v>1196039.845</v>
      </c>
      <c r="J633" s="172">
        <f t="shared" si="415"/>
        <v>956831.87</v>
      </c>
      <c r="K633" s="68">
        <f t="shared" si="416"/>
        <v>1196039.8400000001</v>
      </c>
      <c r="M633" s="13">
        <v>1</v>
      </c>
    </row>
    <row r="634" spans="1:13" x14ac:dyDescent="0.25">
      <c r="A634" s="67" t="s">
        <v>724</v>
      </c>
      <c r="B634" s="8" t="s">
        <v>532</v>
      </c>
      <c r="C634" s="18" t="s">
        <v>602</v>
      </c>
      <c r="D634" s="25" t="s">
        <v>1783</v>
      </c>
      <c r="E634" s="18" t="s">
        <v>57</v>
      </c>
      <c r="F634" s="13">
        <f t="shared" si="413"/>
        <v>60793</v>
      </c>
      <c r="G634" s="14">
        <v>52.82</v>
      </c>
      <c r="H634" s="8" t="s">
        <v>600</v>
      </c>
      <c r="I634" s="14">
        <f t="shared" si="426"/>
        <v>66.025000000000006</v>
      </c>
      <c r="J634" s="14">
        <f t="shared" si="415"/>
        <v>3211086.26</v>
      </c>
      <c r="K634" s="68">
        <f t="shared" si="416"/>
        <v>4013857.82</v>
      </c>
      <c r="M634" s="13">
        <v>60793</v>
      </c>
    </row>
    <row r="635" spans="1:13" ht="30" x14ac:dyDescent="0.25">
      <c r="A635" s="67" t="s">
        <v>725</v>
      </c>
      <c r="B635" s="8" t="s">
        <v>606</v>
      </c>
      <c r="C635" s="18" t="s">
        <v>606</v>
      </c>
      <c r="D635" s="25" t="s">
        <v>646</v>
      </c>
      <c r="E635" s="18" t="s">
        <v>15</v>
      </c>
      <c r="F635" s="13">
        <f t="shared" si="413"/>
        <v>1</v>
      </c>
      <c r="G635" s="14">
        <v>301585.05</v>
      </c>
      <c r="H635" s="8" t="s">
        <v>600</v>
      </c>
      <c r="I635" s="14">
        <f t="shared" si="426"/>
        <v>376981.3125</v>
      </c>
      <c r="J635" s="172">
        <f t="shared" si="415"/>
        <v>301585.05</v>
      </c>
      <c r="K635" s="68">
        <f t="shared" si="416"/>
        <v>376981.31</v>
      </c>
      <c r="M635" s="13">
        <v>1</v>
      </c>
    </row>
    <row r="636" spans="1:13" x14ac:dyDescent="0.25">
      <c r="A636" s="67" t="s">
        <v>726</v>
      </c>
      <c r="B636" s="8" t="s">
        <v>606</v>
      </c>
      <c r="C636" s="18" t="s">
        <v>606</v>
      </c>
      <c r="D636" s="25" t="s">
        <v>647</v>
      </c>
      <c r="E636" s="18" t="s">
        <v>15</v>
      </c>
      <c r="F636" s="13">
        <f t="shared" si="413"/>
        <v>14</v>
      </c>
      <c r="G636" s="14">
        <v>7573.0199999999995</v>
      </c>
      <c r="H636" s="8" t="s">
        <v>600</v>
      </c>
      <c r="I636" s="14">
        <f t="shared" si="426"/>
        <v>9466.2749999999996</v>
      </c>
      <c r="J636" s="172">
        <f t="shared" si="415"/>
        <v>106022.28</v>
      </c>
      <c r="K636" s="68">
        <f t="shared" si="416"/>
        <v>132527.85</v>
      </c>
      <c r="M636" s="13">
        <v>14</v>
      </c>
    </row>
    <row r="637" spans="1:13" x14ac:dyDescent="0.25">
      <c r="A637" s="67" t="s">
        <v>727</v>
      </c>
      <c r="B637" s="8" t="s">
        <v>606</v>
      </c>
      <c r="C637" s="18" t="s">
        <v>606</v>
      </c>
      <c r="D637" s="25" t="s">
        <v>648</v>
      </c>
      <c r="E637" s="18" t="s">
        <v>653</v>
      </c>
      <c r="F637" s="13">
        <f t="shared" ref="F637:F641" si="433">TRUNC(M637,2)</f>
        <v>1</v>
      </c>
      <c r="G637" s="14">
        <v>122363.527</v>
      </c>
      <c r="H637" s="8" t="s">
        <v>600</v>
      </c>
      <c r="I637" s="14">
        <f t="shared" si="426"/>
        <v>152954.40875</v>
      </c>
      <c r="J637" s="172">
        <f t="shared" ref="J637:J641" si="434">TRUNC(G637*F637,2)</f>
        <v>122363.52</v>
      </c>
      <c r="K637" s="68">
        <f t="shared" ref="K637:K641" si="435">TRUNC(I637*F637,2)</f>
        <v>152954.4</v>
      </c>
      <c r="M637" s="13">
        <v>1</v>
      </c>
    </row>
    <row r="638" spans="1:13" x14ac:dyDescent="0.25">
      <c r="A638" s="67" t="s">
        <v>728</v>
      </c>
      <c r="B638" s="8" t="s">
        <v>606</v>
      </c>
      <c r="C638" s="18" t="s">
        <v>606</v>
      </c>
      <c r="D638" s="25" t="s">
        <v>649</v>
      </c>
      <c r="E638" s="18" t="s">
        <v>653</v>
      </c>
      <c r="F638" s="13">
        <f t="shared" si="433"/>
        <v>1</v>
      </c>
      <c r="G638" s="14">
        <v>265637.38500000001</v>
      </c>
      <c r="H638" s="8" t="s">
        <v>600</v>
      </c>
      <c r="I638" s="14">
        <f t="shared" si="426"/>
        <v>332046.73125000001</v>
      </c>
      <c r="J638" s="172">
        <f t="shared" si="434"/>
        <v>265637.38</v>
      </c>
      <c r="K638" s="68">
        <f t="shared" si="435"/>
        <v>332046.73</v>
      </c>
      <c r="M638" s="13">
        <v>1</v>
      </c>
    </row>
    <row r="639" spans="1:13" x14ac:dyDescent="0.25">
      <c r="A639" s="67" t="s">
        <v>729</v>
      </c>
      <c r="B639" s="8" t="s">
        <v>606</v>
      </c>
      <c r="C639" s="18" t="s">
        <v>606</v>
      </c>
      <c r="D639" s="25" t="s">
        <v>650</v>
      </c>
      <c r="E639" s="18" t="s">
        <v>653</v>
      </c>
      <c r="F639" s="13">
        <f t="shared" si="433"/>
        <v>1</v>
      </c>
      <c r="G639" s="14">
        <v>953356.10499999998</v>
      </c>
      <c r="H639" s="8" t="s">
        <v>600</v>
      </c>
      <c r="I639" s="14">
        <f t="shared" si="426"/>
        <v>1191695.1312500001</v>
      </c>
      <c r="J639" s="172">
        <f t="shared" si="434"/>
        <v>953356.1</v>
      </c>
      <c r="K639" s="68">
        <f t="shared" si="435"/>
        <v>1191695.1299999999</v>
      </c>
      <c r="M639" s="13">
        <v>1</v>
      </c>
    </row>
    <row r="640" spans="1:13" x14ac:dyDescent="0.25">
      <c r="A640" s="67" t="s">
        <v>730</v>
      </c>
      <c r="B640" s="8" t="s">
        <v>606</v>
      </c>
      <c r="C640" s="18" t="s">
        <v>606</v>
      </c>
      <c r="D640" s="25" t="s">
        <v>651</v>
      </c>
      <c r="E640" s="18" t="s">
        <v>653</v>
      </c>
      <c r="F640" s="13">
        <f t="shared" si="433"/>
        <v>1</v>
      </c>
      <c r="G640" s="14">
        <v>133413.43600000002</v>
      </c>
      <c r="H640" s="8" t="s">
        <v>600</v>
      </c>
      <c r="I640" s="14">
        <f t="shared" si="426"/>
        <v>166766.79500000001</v>
      </c>
      <c r="J640" s="172">
        <f t="shared" si="434"/>
        <v>133413.43</v>
      </c>
      <c r="K640" s="68">
        <f t="shared" si="435"/>
        <v>166766.79</v>
      </c>
      <c r="M640" s="13">
        <v>1</v>
      </c>
    </row>
    <row r="641" spans="1:15" x14ac:dyDescent="0.25">
      <c r="A641" s="67" t="s">
        <v>731</v>
      </c>
      <c r="B641" s="8" t="s">
        <v>606</v>
      </c>
      <c r="C641" s="18" t="s">
        <v>606</v>
      </c>
      <c r="D641" s="25" t="s">
        <v>652</v>
      </c>
      <c r="E641" s="18" t="s">
        <v>653</v>
      </c>
      <c r="F641" s="13">
        <f t="shared" si="433"/>
        <v>1</v>
      </c>
      <c r="G641" s="14">
        <v>36400</v>
      </c>
      <c r="H641" s="8" t="s">
        <v>600</v>
      </c>
      <c r="I641" s="14">
        <f t="shared" si="426"/>
        <v>45500</v>
      </c>
      <c r="J641" s="172">
        <f t="shared" si="434"/>
        <v>36400</v>
      </c>
      <c r="K641" s="68">
        <f t="shared" si="435"/>
        <v>45500</v>
      </c>
      <c r="M641" s="13">
        <v>1</v>
      </c>
    </row>
    <row r="642" spans="1:15" ht="30" x14ac:dyDescent="0.25">
      <c r="A642" s="228" t="s">
        <v>12201</v>
      </c>
      <c r="B642" s="223" t="s">
        <v>9000</v>
      </c>
      <c r="C642" s="220" t="s">
        <v>602</v>
      </c>
      <c r="D642" s="226" t="s">
        <v>12202</v>
      </c>
      <c r="E642" s="220" t="s">
        <v>35</v>
      </c>
      <c r="F642" s="221">
        <v>4</v>
      </c>
      <c r="G642" s="222">
        <v>1288.69</v>
      </c>
      <c r="H642" s="223" t="s">
        <v>600</v>
      </c>
      <c r="I642" s="222">
        <f t="shared" ref="I642:I643" si="436">IF(H642=$I$2,G642*(1+BDI_01),(G642*(1+BDI_02)))</f>
        <v>1610.8625000000002</v>
      </c>
      <c r="J642" s="222">
        <f t="shared" ref="J642:J643" si="437">TRUNC(G642*F642,2)</f>
        <v>5154.76</v>
      </c>
      <c r="K642" s="224">
        <f t="shared" ref="K642:K643" si="438">TRUNC(I642*F642,2)</f>
        <v>6443.45</v>
      </c>
      <c r="M642" s="13"/>
      <c r="O642" s="200"/>
    </row>
    <row r="643" spans="1:15" x14ac:dyDescent="0.25">
      <c r="A643" s="228" t="s">
        <v>12203</v>
      </c>
      <c r="B643" s="223" t="s">
        <v>199</v>
      </c>
      <c r="C643" s="220" t="s">
        <v>602</v>
      </c>
      <c r="D643" s="226" t="s">
        <v>1380</v>
      </c>
      <c r="E643" s="220" t="s">
        <v>29</v>
      </c>
      <c r="F643" s="221">
        <v>8012.65</v>
      </c>
      <c r="G643" s="222">
        <v>35.729999999999997</v>
      </c>
      <c r="H643" s="223" t="s">
        <v>600</v>
      </c>
      <c r="I643" s="222">
        <f t="shared" si="436"/>
        <v>44.662499999999994</v>
      </c>
      <c r="J643" s="222">
        <f t="shared" si="437"/>
        <v>286291.98</v>
      </c>
      <c r="K643" s="224">
        <f t="shared" si="438"/>
        <v>357864.98</v>
      </c>
      <c r="M643" s="13"/>
      <c r="O643" s="204"/>
    </row>
    <row r="644" spans="1:15" x14ac:dyDescent="0.25">
      <c r="A644" s="228" t="s">
        <v>12204</v>
      </c>
      <c r="B644" s="223" t="s">
        <v>4988</v>
      </c>
      <c r="C644" s="220" t="s">
        <v>602</v>
      </c>
      <c r="D644" s="226" t="s">
        <v>12205</v>
      </c>
      <c r="E644" s="220" t="s">
        <v>29</v>
      </c>
      <c r="F644" s="221">
        <v>8012.65</v>
      </c>
      <c r="G644" s="222">
        <v>45.68</v>
      </c>
      <c r="H644" s="223" t="s">
        <v>600</v>
      </c>
      <c r="I644" s="222">
        <f t="shared" ref="I644" si="439">IF(H644=$I$2,G644*(1+BDI_01),(G644*(1+BDI_02)))</f>
        <v>57.1</v>
      </c>
      <c r="J644" s="222">
        <f t="shared" ref="J644" si="440">TRUNC(G644*F644,2)</f>
        <v>366017.85</v>
      </c>
      <c r="K644" s="224">
        <f t="shared" ref="K644" si="441">TRUNC(I644*F644,2)</f>
        <v>457522.31</v>
      </c>
      <c r="M644" s="13"/>
      <c r="O644" s="200"/>
    </row>
    <row r="645" spans="1:15" x14ac:dyDescent="0.25">
      <c r="A645" s="65">
        <v>18</v>
      </c>
      <c r="B645" s="17"/>
      <c r="C645" s="17"/>
      <c r="D645" s="24" t="s">
        <v>575</v>
      </c>
      <c r="E645" s="17"/>
      <c r="F645" s="11"/>
      <c r="G645" s="12"/>
      <c r="H645" s="17"/>
      <c r="I645" s="12"/>
      <c r="J645" s="12">
        <f>SUM(J646:J681)</f>
        <v>4135144.2600000002</v>
      </c>
      <c r="K645" s="12">
        <f>SUM(K646:K681)</f>
        <v>5168930.3299999991</v>
      </c>
      <c r="M645" s="27"/>
    </row>
    <row r="646" spans="1:15" ht="45" x14ac:dyDescent="0.25">
      <c r="A646" s="67" t="s">
        <v>732</v>
      </c>
      <c r="B646" s="8" t="s">
        <v>523</v>
      </c>
      <c r="C646" s="18" t="s">
        <v>602</v>
      </c>
      <c r="D646" s="25" t="s">
        <v>1784</v>
      </c>
      <c r="E646" s="18" t="s">
        <v>29</v>
      </c>
      <c r="F646" s="13">
        <f t="shared" ref="F646:F673" si="442">TRUNC(M646,2)</f>
        <v>8127.78</v>
      </c>
      <c r="G646" s="14">
        <v>30.52</v>
      </c>
      <c r="H646" s="8" t="s">
        <v>600</v>
      </c>
      <c r="I646" s="14">
        <f t="shared" ref="I646:I677" si="443">IF(H646=$I$2,G646*(1+BDI_01),(G646*(1+BDI_02)))</f>
        <v>38.15</v>
      </c>
      <c r="J646" s="14">
        <f t="shared" ref="J646:J673" si="444">TRUNC(G646*F646,2)</f>
        <v>248059.84</v>
      </c>
      <c r="K646" s="68">
        <f t="shared" ref="K646:K673" si="445">TRUNC(I646*F646,2)</f>
        <v>310074.8</v>
      </c>
      <c r="M646" s="28">
        <v>8127.78</v>
      </c>
    </row>
    <row r="647" spans="1:15" ht="30" x14ac:dyDescent="0.25">
      <c r="A647" s="67" t="s">
        <v>733</v>
      </c>
      <c r="B647" s="8" t="s">
        <v>64</v>
      </c>
      <c r="C647" s="18" t="s">
        <v>602</v>
      </c>
      <c r="D647" s="25" t="s">
        <v>1343</v>
      </c>
      <c r="E647" s="18" t="s">
        <v>34</v>
      </c>
      <c r="F647" s="13">
        <f t="shared" si="442"/>
        <v>2113.2199999999998</v>
      </c>
      <c r="G647" s="14">
        <v>16.79</v>
      </c>
      <c r="H647" s="8" t="s">
        <v>600</v>
      </c>
      <c r="I647" s="14">
        <f t="shared" si="443"/>
        <v>20.987499999999997</v>
      </c>
      <c r="J647" s="14">
        <f t="shared" si="444"/>
        <v>35480.959999999999</v>
      </c>
      <c r="K647" s="68">
        <f>TRUNC(I647*F647,2)</f>
        <v>44351.199999999997</v>
      </c>
      <c r="M647" s="13">
        <v>2113.2228</v>
      </c>
    </row>
    <row r="648" spans="1:15" ht="30" x14ac:dyDescent="0.25">
      <c r="A648" s="67" t="s">
        <v>734</v>
      </c>
      <c r="B648" s="8" t="s">
        <v>60</v>
      </c>
      <c r="C648" s="18" t="s">
        <v>602</v>
      </c>
      <c r="D648" s="25" t="s">
        <v>1345</v>
      </c>
      <c r="E648" s="18" t="s">
        <v>34</v>
      </c>
      <c r="F648" s="13">
        <f t="shared" si="442"/>
        <v>2113.2199999999998</v>
      </c>
      <c r="G648" s="14">
        <v>39.06</v>
      </c>
      <c r="H648" s="8" t="s">
        <v>600</v>
      </c>
      <c r="I648" s="14">
        <f t="shared" si="443"/>
        <v>48.825000000000003</v>
      </c>
      <c r="J648" s="14">
        <f t="shared" si="444"/>
        <v>82542.37</v>
      </c>
      <c r="K648" s="68">
        <f t="shared" si="445"/>
        <v>103177.96</v>
      </c>
      <c r="M648" s="13">
        <v>2113.2228</v>
      </c>
    </row>
    <row r="649" spans="1:15" ht="30" x14ac:dyDescent="0.25">
      <c r="A649" s="67" t="s">
        <v>735</v>
      </c>
      <c r="B649" s="8" t="s">
        <v>58</v>
      </c>
      <c r="C649" s="18" t="s">
        <v>602</v>
      </c>
      <c r="D649" s="25" t="s">
        <v>1346</v>
      </c>
      <c r="E649" s="18" t="s">
        <v>34</v>
      </c>
      <c r="F649" s="13">
        <f t="shared" si="442"/>
        <v>2113.2199999999998</v>
      </c>
      <c r="G649" s="14">
        <v>30.67</v>
      </c>
      <c r="H649" s="8" t="s">
        <v>600</v>
      </c>
      <c r="I649" s="14">
        <f t="shared" si="443"/>
        <v>38.337500000000006</v>
      </c>
      <c r="J649" s="14">
        <f t="shared" si="444"/>
        <v>64812.45</v>
      </c>
      <c r="K649" s="68">
        <f t="shared" si="445"/>
        <v>81015.570000000007</v>
      </c>
      <c r="M649" s="13">
        <v>2113.2228</v>
      </c>
    </row>
    <row r="650" spans="1:15" ht="30" x14ac:dyDescent="0.25">
      <c r="A650" s="67" t="s">
        <v>736</v>
      </c>
      <c r="B650" s="8" t="s">
        <v>65</v>
      </c>
      <c r="C650" s="18" t="s">
        <v>602</v>
      </c>
      <c r="D650" s="25" t="s">
        <v>1347</v>
      </c>
      <c r="E650" s="18" t="s">
        <v>34</v>
      </c>
      <c r="F650" s="13">
        <f t="shared" si="442"/>
        <v>2113.2199999999998</v>
      </c>
      <c r="G650" s="14">
        <v>5.59</v>
      </c>
      <c r="H650" s="8" t="s">
        <v>600</v>
      </c>
      <c r="I650" s="14">
        <f t="shared" si="443"/>
        <v>6.9874999999999998</v>
      </c>
      <c r="J650" s="14">
        <f t="shared" si="444"/>
        <v>11812.89</v>
      </c>
      <c r="K650" s="68">
        <f t="shared" si="445"/>
        <v>14766.12</v>
      </c>
      <c r="M650" s="13">
        <v>2113.2228</v>
      </c>
    </row>
    <row r="651" spans="1:15" x14ac:dyDescent="0.25">
      <c r="A651" s="67" t="s">
        <v>737</v>
      </c>
      <c r="B651" s="8" t="s">
        <v>87</v>
      </c>
      <c r="C651" s="18" t="s">
        <v>602</v>
      </c>
      <c r="D651" s="25" t="s">
        <v>1785</v>
      </c>
      <c r="E651" s="18" t="s">
        <v>34</v>
      </c>
      <c r="F651" s="13">
        <f t="shared" ref="F651" si="446">TRUNC(M651,2)</f>
        <v>202.31</v>
      </c>
      <c r="G651" s="14">
        <v>213.7</v>
      </c>
      <c r="H651" s="8" t="s">
        <v>600</v>
      </c>
      <c r="I651" s="14">
        <f t="shared" si="443"/>
        <v>267.125</v>
      </c>
      <c r="J651" s="14">
        <f t="shared" ref="J651" si="447">TRUNC(G651*F651,2)</f>
        <v>43233.64</v>
      </c>
      <c r="K651" s="68">
        <f>TRUNC(I651*F651,2)</f>
        <v>54042.05</v>
      </c>
      <c r="M651" s="13">
        <v>202.31500000000003</v>
      </c>
    </row>
    <row r="652" spans="1:15" ht="45" x14ac:dyDescent="0.25">
      <c r="A652" s="67" t="s">
        <v>738</v>
      </c>
      <c r="B652" s="8" t="s">
        <v>524</v>
      </c>
      <c r="C652" s="18" t="s">
        <v>602</v>
      </c>
      <c r="D652" s="25" t="s">
        <v>1786</v>
      </c>
      <c r="E652" s="18" t="s">
        <v>29</v>
      </c>
      <c r="F652" s="13">
        <f t="shared" si="442"/>
        <v>2023.15</v>
      </c>
      <c r="G652" s="14">
        <v>123.47</v>
      </c>
      <c r="H652" s="8" t="s">
        <v>600</v>
      </c>
      <c r="I652" s="14">
        <f t="shared" si="443"/>
        <v>154.33750000000001</v>
      </c>
      <c r="J652" s="14">
        <f t="shared" si="444"/>
        <v>249798.33</v>
      </c>
      <c r="K652" s="68">
        <f t="shared" si="445"/>
        <v>312247.90999999997</v>
      </c>
      <c r="M652" s="13">
        <v>2023.15</v>
      </c>
    </row>
    <row r="653" spans="1:15" x14ac:dyDescent="0.25">
      <c r="A653" s="67" t="s">
        <v>739</v>
      </c>
      <c r="B653" s="8" t="s">
        <v>85</v>
      </c>
      <c r="C653" s="18" t="s">
        <v>602</v>
      </c>
      <c r="D653" s="25" t="s">
        <v>1787</v>
      </c>
      <c r="E653" s="18" t="s">
        <v>34</v>
      </c>
      <c r="F653" s="13">
        <f t="shared" si="442"/>
        <v>882.2</v>
      </c>
      <c r="G653" s="14">
        <v>214.95</v>
      </c>
      <c r="H653" s="8" t="s">
        <v>600</v>
      </c>
      <c r="I653" s="14">
        <f t="shared" si="443"/>
        <v>268.6875</v>
      </c>
      <c r="J653" s="14">
        <f t="shared" si="444"/>
        <v>189628.89</v>
      </c>
      <c r="K653" s="68">
        <f t="shared" si="445"/>
        <v>237036.11</v>
      </c>
      <c r="M653" s="13">
        <v>882.2</v>
      </c>
    </row>
    <row r="654" spans="1:15" ht="30" x14ac:dyDescent="0.25">
      <c r="A654" s="67" t="s">
        <v>740</v>
      </c>
      <c r="B654" s="8" t="s">
        <v>78</v>
      </c>
      <c r="C654" s="18" t="s">
        <v>602</v>
      </c>
      <c r="D654" s="25" t="s">
        <v>1788</v>
      </c>
      <c r="E654" s="18" t="s">
        <v>34</v>
      </c>
      <c r="F654" s="13">
        <f t="shared" si="442"/>
        <v>882.2</v>
      </c>
      <c r="G654" s="14">
        <v>611.1</v>
      </c>
      <c r="H654" s="8" t="s">
        <v>600</v>
      </c>
      <c r="I654" s="14">
        <f t="shared" si="443"/>
        <v>763.875</v>
      </c>
      <c r="J654" s="14">
        <f t="shared" si="444"/>
        <v>539112.42000000004</v>
      </c>
      <c r="K654" s="68">
        <f t="shared" si="445"/>
        <v>673890.52</v>
      </c>
      <c r="M654" s="13">
        <v>882.2</v>
      </c>
    </row>
    <row r="655" spans="1:15" ht="30" x14ac:dyDescent="0.25">
      <c r="A655" s="67" t="s">
        <v>741</v>
      </c>
      <c r="B655" s="8" t="s">
        <v>83</v>
      </c>
      <c r="C655" s="18" t="s">
        <v>602</v>
      </c>
      <c r="D655" s="25" t="s">
        <v>1789</v>
      </c>
      <c r="E655" s="18" t="s">
        <v>34</v>
      </c>
      <c r="F655" s="13">
        <f t="shared" ref="F655" si="448">TRUNC(M655,2)</f>
        <v>882.2</v>
      </c>
      <c r="G655" s="14">
        <v>133.66999999999999</v>
      </c>
      <c r="H655" s="8" t="s">
        <v>600</v>
      </c>
      <c r="I655" s="14">
        <f t="shared" ref="I655" si="449">IF(H655=$I$2,G655*(1+BDI_01),(G655*(1+BDI_02)))</f>
        <v>167.08749999999998</v>
      </c>
      <c r="J655" s="14">
        <f t="shared" ref="J655" si="450">TRUNC(G655*F655,2)</f>
        <v>117923.67</v>
      </c>
      <c r="K655" s="68">
        <f t="shared" ref="K655" si="451">TRUNC(I655*F655,2)</f>
        <v>147404.59</v>
      </c>
      <c r="M655" s="13">
        <v>882.2</v>
      </c>
    </row>
    <row r="656" spans="1:15" x14ac:dyDescent="0.25">
      <c r="A656" s="67" t="s">
        <v>138</v>
      </c>
      <c r="B656" s="8" t="s">
        <v>86</v>
      </c>
      <c r="C656" s="18" t="s">
        <v>602</v>
      </c>
      <c r="D656" s="25" t="s">
        <v>1790</v>
      </c>
      <c r="E656" s="18" t="s">
        <v>29</v>
      </c>
      <c r="F656" s="13">
        <f t="shared" si="442"/>
        <v>8822</v>
      </c>
      <c r="G656" s="14">
        <v>1.56</v>
      </c>
      <c r="H656" s="8" t="s">
        <v>600</v>
      </c>
      <c r="I656" s="14">
        <f t="shared" si="443"/>
        <v>1.9500000000000002</v>
      </c>
      <c r="J656" s="14">
        <f t="shared" si="444"/>
        <v>13762.32</v>
      </c>
      <c r="K656" s="68">
        <f t="shared" si="445"/>
        <v>17202.900000000001</v>
      </c>
      <c r="M656" s="13">
        <v>8822</v>
      </c>
    </row>
    <row r="657" spans="1:13" ht="30" x14ac:dyDescent="0.25">
      <c r="A657" s="67" t="s">
        <v>140</v>
      </c>
      <c r="B657" s="8" t="s">
        <v>527</v>
      </c>
      <c r="C657" s="18" t="s">
        <v>602</v>
      </c>
      <c r="D657" s="25" t="s">
        <v>1791</v>
      </c>
      <c r="E657" s="18" t="s">
        <v>34</v>
      </c>
      <c r="F657" s="13">
        <f t="shared" si="442"/>
        <v>19.170000000000002</v>
      </c>
      <c r="G657" s="14">
        <v>626.48</v>
      </c>
      <c r="H657" s="8" t="s">
        <v>600</v>
      </c>
      <c r="I657" s="14">
        <f t="shared" si="443"/>
        <v>783.1</v>
      </c>
      <c r="J657" s="14">
        <f t="shared" si="444"/>
        <v>12009.62</v>
      </c>
      <c r="K657" s="68">
        <f t="shared" si="445"/>
        <v>15012.02</v>
      </c>
      <c r="M657" s="13">
        <v>19.170884999999998</v>
      </c>
    </row>
    <row r="658" spans="1:13" x14ac:dyDescent="0.25">
      <c r="A658" s="67" t="s">
        <v>142</v>
      </c>
      <c r="B658" s="8" t="s">
        <v>526</v>
      </c>
      <c r="C658" s="18" t="s">
        <v>602</v>
      </c>
      <c r="D658" s="25" t="s">
        <v>1792</v>
      </c>
      <c r="E658" s="18" t="s">
        <v>32</v>
      </c>
      <c r="F658" s="13">
        <f t="shared" ref="F658:F661" si="452">TRUNC(M658,2)</f>
        <v>396.63</v>
      </c>
      <c r="G658" s="14">
        <v>60.4</v>
      </c>
      <c r="H658" s="8" t="s">
        <v>600</v>
      </c>
      <c r="I658" s="14">
        <f t="shared" si="443"/>
        <v>75.5</v>
      </c>
      <c r="J658" s="14">
        <f t="shared" ref="J658:J661" si="453">TRUNC(G658*F658,2)</f>
        <v>23956.45</v>
      </c>
      <c r="K658" s="68">
        <f t="shared" ref="K658:K661" si="454">TRUNC(I658*F658,2)</f>
        <v>29945.56</v>
      </c>
      <c r="M658" s="13">
        <v>396.63900000000001</v>
      </c>
    </row>
    <row r="659" spans="1:13" x14ac:dyDescent="0.25">
      <c r="A659" s="67" t="s">
        <v>742</v>
      </c>
      <c r="B659" s="8" t="s">
        <v>525</v>
      </c>
      <c r="C659" s="18" t="s">
        <v>602</v>
      </c>
      <c r="D659" s="25" t="s">
        <v>1793</v>
      </c>
      <c r="E659" s="18" t="s">
        <v>32</v>
      </c>
      <c r="F659" s="13">
        <f t="shared" si="452"/>
        <v>881.42</v>
      </c>
      <c r="G659" s="14">
        <v>63.03</v>
      </c>
      <c r="H659" s="8" t="s">
        <v>600</v>
      </c>
      <c r="I659" s="14">
        <f t="shared" si="443"/>
        <v>78.787499999999994</v>
      </c>
      <c r="J659" s="14">
        <f t="shared" si="453"/>
        <v>55555.9</v>
      </c>
      <c r="K659" s="68">
        <f t="shared" si="454"/>
        <v>69444.87</v>
      </c>
      <c r="M659" s="13">
        <v>881.42</v>
      </c>
    </row>
    <row r="660" spans="1:13" ht="30" x14ac:dyDescent="0.25">
      <c r="A660" s="67" t="s">
        <v>743</v>
      </c>
      <c r="B660" s="8" t="s">
        <v>528</v>
      </c>
      <c r="C660" s="18" t="s">
        <v>602</v>
      </c>
      <c r="D660" s="25" t="s">
        <v>1794</v>
      </c>
      <c r="E660" s="18" t="s">
        <v>34</v>
      </c>
      <c r="F660" s="13">
        <f t="shared" si="452"/>
        <v>38.340000000000003</v>
      </c>
      <c r="G660" s="14">
        <v>883.76</v>
      </c>
      <c r="H660" s="8" t="s">
        <v>600</v>
      </c>
      <c r="I660" s="14">
        <f t="shared" si="443"/>
        <v>1104.7</v>
      </c>
      <c r="J660" s="14">
        <f t="shared" si="453"/>
        <v>33883.35</v>
      </c>
      <c r="K660" s="68">
        <f t="shared" si="454"/>
        <v>42354.19</v>
      </c>
      <c r="M660" s="13">
        <v>38.341769999999997</v>
      </c>
    </row>
    <row r="661" spans="1:13" ht="30" x14ac:dyDescent="0.25">
      <c r="A661" s="67" t="s">
        <v>744</v>
      </c>
      <c r="B661" s="8" t="s">
        <v>194</v>
      </c>
      <c r="C661" s="18" t="s">
        <v>602</v>
      </c>
      <c r="D661" s="25" t="s">
        <v>1795</v>
      </c>
      <c r="E661" s="18" t="s">
        <v>15</v>
      </c>
      <c r="F661" s="13">
        <f t="shared" si="452"/>
        <v>4</v>
      </c>
      <c r="G661" s="14">
        <v>839.88</v>
      </c>
      <c r="H661" s="8" t="s">
        <v>600</v>
      </c>
      <c r="I661" s="14">
        <f t="shared" si="443"/>
        <v>1049.8499999999999</v>
      </c>
      <c r="J661" s="14">
        <f t="shared" si="453"/>
        <v>3359.52</v>
      </c>
      <c r="K661" s="68">
        <f t="shared" si="454"/>
        <v>4199.3999999999996</v>
      </c>
      <c r="M661" s="13">
        <v>4</v>
      </c>
    </row>
    <row r="662" spans="1:13" ht="30" x14ac:dyDescent="0.25">
      <c r="A662" s="67" t="s">
        <v>745</v>
      </c>
      <c r="B662" s="8" t="s">
        <v>195</v>
      </c>
      <c r="C662" s="18" t="s">
        <v>602</v>
      </c>
      <c r="D662" s="25" t="s">
        <v>1796</v>
      </c>
      <c r="E662" s="18" t="s">
        <v>15</v>
      </c>
      <c r="F662" s="13">
        <f t="shared" si="442"/>
        <v>103</v>
      </c>
      <c r="G662" s="14">
        <v>530.67999999999995</v>
      </c>
      <c r="H662" s="8" t="s">
        <v>600</v>
      </c>
      <c r="I662" s="14">
        <f t="shared" si="443"/>
        <v>663.34999999999991</v>
      </c>
      <c r="J662" s="14">
        <f t="shared" si="444"/>
        <v>54660.04</v>
      </c>
      <c r="K662" s="68">
        <f t="shared" si="445"/>
        <v>68325.05</v>
      </c>
      <c r="M662" s="13">
        <v>103</v>
      </c>
    </row>
    <row r="663" spans="1:13" ht="45" x14ac:dyDescent="0.25">
      <c r="A663" s="67" t="s">
        <v>746</v>
      </c>
      <c r="B663" s="8" t="s">
        <v>554</v>
      </c>
      <c r="C663" s="18" t="s">
        <v>602</v>
      </c>
      <c r="D663" s="25" t="s">
        <v>1797</v>
      </c>
      <c r="E663" s="18" t="s">
        <v>29</v>
      </c>
      <c r="F663" s="13">
        <f t="shared" si="442"/>
        <v>136</v>
      </c>
      <c r="G663" s="14">
        <v>275.58999999999997</v>
      </c>
      <c r="H663" s="8" t="s">
        <v>600</v>
      </c>
      <c r="I663" s="14">
        <f t="shared" si="443"/>
        <v>344.48749999999995</v>
      </c>
      <c r="J663" s="14">
        <f t="shared" si="444"/>
        <v>37480.239999999998</v>
      </c>
      <c r="K663" s="68">
        <f t="shared" si="445"/>
        <v>46850.3</v>
      </c>
      <c r="M663" s="13">
        <v>136</v>
      </c>
    </row>
    <row r="664" spans="1:13" x14ac:dyDescent="0.25">
      <c r="A664" s="67" t="s">
        <v>747</v>
      </c>
      <c r="B664" s="8" t="s">
        <v>218</v>
      </c>
      <c r="C664" s="18" t="s">
        <v>602</v>
      </c>
      <c r="D664" s="25" t="s">
        <v>1798</v>
      </c>
      <c r="E664" s="18" t="s">
        <v>32</v>
      </c>
      <c r="F664" s="13">
        <f t="shared" si="442"/>
        <v>1575.9</v>
      </c>
      <c r="G664" s="14">
        <v>3.43</v>
      </c>
      <c r="H664" s="8" t="s">
        <v>600</v>
      </c>
      <c r="I664" s="14">
        <f t="shared" si="443"/>
        <v>4.2875000000000005</v>
      </c>
      <c r="J664" s="14">
        <f t="shared" si="444"/>
        <v>5405.33</v>
      </c>
      <c r="K664" s="68">
        <f t="shared" si="445"/>
        <v>6756.67</v>
      </c>
      <c r="M664" s="13">
        <v>1575.9</v>
      </c>
    </row>
    <row r="665" spans="1:13" ht="30" x14ac:dyDescent="0.25">
      <c r="A665" s="67" t="s">
        <v>748</v>
      </c>
      <c r="B665" s="8" t="s">
        <v>191</v>
      </c>
      <c r="C665" s="18" t="s">
        <v>602</v>
      </c>
      <c r="D665" s="25" t="s">
        <v>1799</v>
      </c>
      <c r="E665" s="18" t="s">
        <v>29</v>
      </c>
      <c r="F665" s="13">
        <f t="shared" si="442"/>
        <v>21.1</v>
      </c>
      <c r="G665" s="14">
        <v>177.49</v>
      </c>
      <c r="H665" s="8" t="s">
        <v>600</v>
      </c>
      <c r="I665" s="14">
        <f t="shared" si="443"/>
        <v>221.86250000000001</v>
      </c>
      <c r="J665" s="14">
        <f t="shared" si="444"/>
        <v>3745.03</v>
      </c>
      <c r="K665" s="68">
        <f t="shared" si="445"/>
        <v>4681.29</v>
      </c>
      <c r="M665" s="13">
        <v>21.103124999999999</v>
      </c>
    </row>
    <row r="666" spans="1:13" x14ac:dyDescent="0.25">
      <c r="A666" s="67" t="s">
        <v>749</v>
      </c>
      <c r="B666" s="8" t="s">
        <v>74</v>
      </c>
      <c r="C666" s="18" t="s">
        <v>602</v>
      </c>
      <c r="D666" s="25" t="s">
        <v>1800</v>
      </c>
      <c r="E666" s="18" t="s">
        <v>57</v>
      </c>
      <c r="F666" s="13">
        <f t="shared" ref="F666:F669" si="455">TRUNC(M666,2)</f>
        <v>19408.400000000001</v>
      </c>
      <c r="G666" s="14">
        <v>10.43</v>
      </c>
      <c r="H666" s="8" t="s">
        <v>600</v>
      </c>
      <c r="I666" s="14">
        <f t="shared" si="443"/>
        <v>13.0375</v>
      </c>
      <c r="J666" s="14">
        <f t="shared" ref="J666:J669" si="456">TRUNC(G666*F666,2)</f>
        <v>202429.61</v>
      </c>
      <c r="K666" s="68">
        <f t="shared" ref="K666:K669" si="457">TRUNC(I666*F666,2)</f>
        <v>253037.01</v>
      </c>
      <c r="M666" s="13">
        <v>19408.400000000001</v>
      </c>
    </row>
    <row r="667" spans="1:13" ht="30" x14ac:dyDescent="0.25">
      <c r="A667" s="67" t="s">
        <v>750</v>
      </c>
      <c r="B667" s="8" t="s">
        <v>223</v>
      </c>
      <c r="C667" s="18" t="s">
        <v>602</v>
      </c>
      <c r="D667" s="25" t="s">
        <v>1801</v>
      </c>
      <c r="E667" s="18" t="s">
        <v>29</v>
      </c>
      <c r="F667" s="13">
        <f t="shared" si="455"/>
        <v>5042.6099999999997</v>
      </c>
      <c r="G667" s="14">
        <v>2.27</v>
      </c>
      <c r="H667" s="8" t="s">
        <v>600</v>
      </c>
      <c r="I667" s="14">
        <f t="shared" si="443"/>
        <v>2.8374999999999999</v>
      </c>
      <c r="J667" s="14">
        <f t="shared" si="456"/>
        <v>11446.72</v>
      </c>
      <c r="K667" s="68">
        <f t="shared" si="457"/>
        <v>14308.4</v>
      </c>
      <c r="M667" s="13">
        <v>5042.6100000000006</v>
      </c>
    </row>
    <row r="668" spans="1:13" x14ac:dyDescent="0.25">
      <c r="A668" s="67" t="s">
        <v>751</v>
      </c>
      <c r="B668" s="8" t="s">
        <v>222</v>
      </c>
      <c r="C668" s="18" t="s">
        <v>602</v>
      </c>
      <c r="D668" s="25" t="s">
        <v>1802</v>
      </c>
      <c r="E668" s="18" t="s">
        <v>34</v>
      </c>
      <c r="F668" s="13">
        <f t="shared" si="455"/>
        <v>756.39</v>
      </c>
      <c r="G668" s="14">
        <v>240.45</v>
      </c>
      <c r="H668" s="8" t="s">
        <v>600</v>
      </c>
      <c r="I668" s="14">
        <f t="shared" si="443"/>
        <v>300.5625</v>
      </c>
      <c r="J668" s="14">
        <f t="shared" si="456"/>
        <v>181873.97</v>
      </c>
      <c r="K668" s="68">
        <f t="shared" si="457"/>
        <v>227342.46</v>
      </c>
      <c r="M668" s="13">
        <v>756.39150000000006</v>
      </c>
    </row>
    <row r="669" spans="1:13" ht="30" x14ac:dyDescent="0.25">
      <c r="A669" s="67" t="s">
        <v>752</v>
      </c>
      <c r="B669" s="8" t="s">
        <v>224</v>
      </c>
      <c r="C669" s="18" t="s">
        <v>602</v>
      </c>
      <c r="D669" s="25" t="s">
        <v>1803</v>
      </c>
      <c r="E669" s="18" t="s">
        <v>29</v>
      </c>
      <c r="F669" s="13">
        <f t="shared" si="455"/>
        <v>5042.6099999999997</v>
      </c>
      <c r="G669" s="14">
        <v>24.06</v>
      </c>
      <c r="H669" s="8" t="s">
        <v>600</v>
      </c>
      <c r="I669" s="14">
        <f t="shared" si="443"/>
        <v>30.074999999999999</v>
      </c>
      <c r="J669" s="14">
        <f t="shared" si="456"/>
        <v>121325.19</v>
      </c>
      <c r="K669" s="68">
        <f t="shared" si="457"/>
        <v>151656.49</v>
      </c>
      <c r="M669" s="13">
        <v>5042.6100000000006</v>
      </c>
    </row>
    <row r="670" spans="1:13" x14ac:dyDescent="0.25">
      <c r="A670" s="67" t="s">
        <v>753</v>
      </c>
      <c r="B670" s="8" t="s">
        <v>225</v>
      </c>
      <c r="C670" s="18" t="s">
        <v>602</v>
      </c>
      <c r="D670" s="25" t="s">
        <v>1804</v>
      </c>
      <c r="E670" s="18" t="s">
        <v>15</v>
      </c>
      <c r="F670" s="13">
        <f t="shared" si="442"/>
        <v>15</v>
      </c>
      <c r="G670" s="14">
        <v>57.68</v>
      </c>
      <c r="H670" s="8" t="s">
        <v>600</v>
      </c>
      <c r="I670" s="14">
        <f t="shared" si="443"/>
        <v>72.099999999999994</v>
      </c>
      <c r="J670" s="14">
        <f t="shared" si="444"/>
        <v>865.2</v>
      </c>
      <c r="K670" s="68">
        <f t="shared" si="445"/>
        <v>1081.5</v>
      </c>
      <c r="M670" s="13">
        <v>15</v>
      </c>
    </row>
    <row r="671" spans="1:13" x14ac:dyDescent="0.25">
      <c r="A671" s="67" t="s">
        <v>800</v>
      </c>
      <c r="B671" s="8" t="s">
        <v>226</v>
      </c>
      <c r="C671" s="18" t="s">
        <v>602</v>
      </c>
      <c r="D671" s="25" t="s">
        <v>1805</v>
      </c>
      <c r="E671" s="18" t="s">
        <v>15</v>
      </c>
      <c r="F671" s="13">
        <f t="shared" si="442"/>
        <v>20</v>
      </c>
      <c r="G671" s="14">
        <v>44.45</v>
      </c>
      <c r="H671" s="8" t="s">
        <v>600</v>
      </c>
      <c r="I671" s="14">
        <f t="shared" si="443"/>
        <v>55.5625</v>
      </c>
      <c r="J671" s="14">
        <f t="shared" si="444"/>
        <v>889</v>
      </c>
      <c r="K671" s="68">
        <f t="shared" si="445"/>
        <v>1111.25</v>
      </c>
      <c r="M671" s="13">
        <v>20</v>
      </c>
    </row>
    <row r="672" spans="1:13" x14ac:dyDescent="0.25">
      <c r="A672" s="67" t="s">
        <v>801</v>
      </c>
      <c r="B672" s="8" t="s">
        <v>227</v>
      </c>
      <c r="C672" s="18" t="s">
        <v>602</v>
      </c>
      <c r="D672" s="25" t="s">
        <v>1806</v>
      </c>
      <c r="E672" s="18" t="s">
        <v>15</v>
      </c>
      <c r="F672" s="13">
        <f t="shared" si="442"/>
        <v>20</v>
      </c>
      <c r="G672" s="14">
        <v>53.86</v>
      </c>
      <c r="H672" s="8" t="s">
        <v>600</v>
      </c>
      <c r="I672" s="14">
        <f t="shared" si="443"/>
        <v>67.325000000000003</v>
      </c>
      <c r="J672" s="14">
        <f t="shared" si="444"/>
        <v>1077.2</v>
      </c>
      <c r="K672" s="68">
        <f t="shared" si="445"/>
        <v>1346.5</v>
      </c>
      <c r="M672" s="13">
        <v>20</v>
      </c>
    </row>
    <row r="673" spans="1:13" x14ac:dyDescent="0.25">
      <c r="A673" s="67" t="s">
        <v>802</v>
      </c>
      <c r="B673" s="8" t="s">
        <v>228</v>
      </c>
      <c r="C673" s="18" t="s">
        <v>602</v>
      </c>
      <c r="D673" s="25" t="s">
        <v>1807</v>
      </c>
      <c r="E673" s="18" t="s">
        <v>15</v>
      </c>
      <c r="F673" s="13">
        <f t="shared" si="442"/>
        <v>20</v>
      </c>
      <c r="G673" s="14">
        <v>64.11</v>
      </c>
      <c r="H673" s="8" t="s">
        <v>600</v>
      </c>
      <c r="I673" s="14">
        <f t="shared" si="443"/>
        <v>80.137500000000003</v>
      </c>
      <c r="J673" s="14">
        <f t="shared" si="444"/>
        <v>1282.2</v>
      </c>
      <c r="K673" s="68">
        <f t="shared" si="445"/>
        <v>1602.75</v>
      </c>
      <c r="M673" s="13">
        <v>20</v>
      </c>
    </row>
    <row r="674" spans="1:13" x14ac:dyDescent="0.25">
      <c r="A674" s="67" t="s">
        <v>803</v>
      </c>
      <c r="B674" s="8" t="s">
        <v>229</v>
      </c>
      <c r="C674" s="18" t="s">
        <v>602</v>
      </c>
      <c r="D674" s="25" t="s">
        <v>1808</v>
      </c>
      <c r="E674" s="18" t="s">
        <v>15</v>
      </c>
      <c r="F674" s="13">
        <f t="shared" ref="F674:F677" si="458">TRUNC(M674,2)</f>
        <v>5</v>
      </c>
      <c r="G674" s="14">
        <v>138.13999999999999</v>
      </c>
      <c r="H674" s="8" t="s">
        <v>600</v>
      </c>
      <c r="I674" s="14">
        <f t="shared" si="443"/>
        <v>172.67499999999998</v>
      </c>
      <c r="J674" s="14">
        <f t="shared" ref="J674:J677" si="459">TRUNC(G674*F674,2)</f>
        <v>690.7</v>
      </c>
      <c r="K674" s="68">
        <f t="shared" ref="K674:K677" si="460">TRUNC(I674*F674,2)</f>
        <v>863.37</v>
      </c>
      <c r="M674" s="13">
        <v>5</v>
      </c>
    </row>
    <row r="675" spans="1:13" x14ac:dyDescent="0.25">
      <c r="A675" s="67" t="s">
        <v>804</v>
      </c>
      <c r="B675" s="8" t="s">
        <v>555</v>
      </c>
      <c r="C675" s="18" t="s">
        <v>602</v>
      </c>
      <c r="D675" s="25" t="s">
        <v>1809</v>
      </c>
      <c r="E675" s="18" t="s">
        <v>29</v>
      </c>
      <c r="F675" s="13">
        <f t="shared" si="458"/>
        <v>4</v>
      </c>
      <c r="G675" s="14">
        <v>9433.6299999999992</v>
      </c>
      <c r="H675" s="8" t="s">
        <v>600</v>
      </c>
      <c r="I675" s="14">
        <f t="shared" si="443"/>
        <v>11792.037499999999</v>
      </c>
      <c r="J675" s="14">
        <f t="shared" si="459"/>
        <v>37734.519999999997</v>
      </c>
      <c r="K675" s="68">
        <f t="shared" si="460"/>
        <v>47168.15</v>
      </c>
      <c r="M675" s="13">
        <v>4</v>
      </c>
    </row>
    <row r="676" spans="1:13" ht="30" x14ac:dyDescent="0.25">
      <c r="A676" s="67" t="s">
        <v>805</v>
      </c>
      <c r="B676" s="8" t="s">
        <v>556</v>
      </c>
      <c r="C676" s="18" t="s">
        <v>602</v>
      </c>
      <c r="D676" s="25" t="s">
        <v>1810</v>
      </c>
      <c r="E676" s="18" t="s">
        <v>29</v>
      </c>
      <c r="F676" s="13">
        <f t="shared" si="458"/>
        <v>25</v>
      </c>
      <c r="G676" s="14">
        <v>1750.28</v>
      </c>
      <c r="H676" s="8" t="s">
        <v>600</v>
      </c>
      <c r="I676" s="14">
        <f t="shared" si="443"/>
        <v>2187.85</v>
      </c>
      <c r="J676" s="14">
        <f t="shared" si="459"/>
        <v>43757</v>
      </c>
      <c r="K676" s="68">
        <f t="shared" si="460"/>
        <v>54696.25</v>
      </c>
      <c r="M676" s="13">
        <v>25</v>
      </c>
    </row>
    <row r="677" spans="1:13" x14ac:dyDescent="0.25">
      <c r="A677" s="67" t="s">
        <v>1302</v>
      </c>
      <c r="B677" s="8" t="s">
        <v>557</v>
      </c>
      <c r="C677" s="18" t="s">
        <v>602</v>
      </c>
      <c r="D677" s="25" t="s">
        <v>1811</v>
      </c>
      <c r="E677" s="18" t="s">
        <v>15</v>
      </c>
      <c r="F677" s="13">
        <f t="shared" si="458"/>
        <v>330</v>
      </c>
      <c r="G677" s="14">
        <v>213.95</v>
      </c>
      <c r="H677" s="8" t="s">
        <v>600</v>
      </c>
      <c r="I677" s="14">
        <f t="shared" si="443"/>
        <v>267.4375</v>
      </c>
      <c r="J677" s="14">
        <f t="shared" si="459"/>
        <v>70603.5</v>
      </c>
      <c r="K677" s="68">
        <f t="shared" si="460"/>
        <v>88254.37</v>
      </c>
      <c r="M677" s="13">
        <v>330</v>
      </c>
    </row>
    <row r="678" spans="1:13" x14ac:dyDescent="0.25">
      <c r="A678" s="223" t="s">
        <v>12157</v>
      </c>
      <c r="B678" s="227">
        <v>17001072</v>
      </c>
      <c r="C678" s="220" t="s">
        <v>607</v>
      </c>
      <c r="D678" s="226" t="s">
        <v>11658</v>
      </c>
      <c r="E678" s="220" t="s">
        <v>32</v>
      </c>
      <c r="F678" s="221">
        <v>97.58</v>
      </c>
      <c r="G678" s="222">
        <v>8247.56</v>
      </c>
      <c r="H678" s="223" t="s">
        <v>600</v>
      </c>
      <c r="I678" s="222">
        <f t="shared" ref="I678:I681" si="461">IF(H678=$I$2,G678*(1+BDI_01),(G678*(1+BDI_02)))</f>
        <v>10309.449999999999</v>
      </c>
      <c r="J678" s="222">
        <f t="shared" ref="J678:J681" si="462">TRUNC(G678*F678,2)</f>
        <v>804796.9</v>
      </c>
      <c r="K678" s="224">
        <f t="shared" ref="K678:K681" si="463">TRUNC(I678*F678,2)</f>
        <v>1005996.13</v>
      </c>
      <c r="M678" s="13"/>
    </row>
    <row r="679" spans="1:13" ht="30" x14ac:dyDescent="0.25">
      <c r="A679" s="223" t="s">
        <v>12158</v>
      </c>
      <c r="B679" s="227">
        <v>17001082</v>
      </c>
      <c r="C679" s="220" t="s">
        <v>607</v>
      </c>
      <c r="D679" s="226" t="s">
        <v>11663</v>
      </c>
      <c r="E679" s="220" t="s">
        <v>32</v>
      </c>
      <c r="F679" s="221">
        <v>149.08000000000001</v>
      </c>
      <c r="G679" s="222">
        <v>1072.24</v>
      </c>
      <c r="H679" s="223" t="s">
        <v>600</v>
      </c>
      <c r="I679" s="222">
        <f t="shared" si="461"/>
        <v>1340.3</v>
      </c>
      <c r="J679" s="222">
        <f t="shared" si="462"/>
        <v>159849.53</v>
      </c>
      <c r="K679" s="224">
        <f t="shared" si="463"/>
        <v>199811.92</v>
      </c>
      <c r="M679" s="13"/>
    </row>
    <row r="680" spans="1:13" ht="30" x14ac:dyDescent="0.25">
      <c r="A680" s="223" t="s">
        <v>12159</v>
      </c>
      <c r="B680" s="227">
        <v>17001032</v>
      </c>
      <c r="C680" s="220" t="s">
        <v>607</v>
      </c>
      <c r="D680" s="259" t="s">
        <v>11642</v>
      </c>
      <c r="E680" s="220" t="s">
        <v>32</v>
      </c>
      <c r="F680" s="221">
        <v>409.88</v>
      </c>
      <c r="G680" s="222">
        <v>1612.63</v>
      </c>
      <c r="H680" s="223" t="s">
        <v>600</v>
      </c>
      <c r="I680" s="222">
        <f t="shared" si="461"/>
        <v>2015.7875000000001</v>
      </c>
      <c r="J680" s="222">
        <f t="shared" si="462"/>
        <v>660984.78</v>
      </c>
      <c r="K680" s="224">
        <f t="shared" si="463"/>
        <v>826230.98</v>
      </c>
      <c r="M680" s="13"/>
    </row>
    <row r="681" spans="1:13" ht="30" x14ac:dyDescent="0.25">
      <c r="A681" s="223" t="s">
        <v>12160</v>
      </c>
      <c r="B681" s="223" t="s">
        <v>5293</v>
      </c>
      <c r="C681" s="220" t="s">
        <v>602</v>
      </c>
      <c r="D681" s="226" t="s">
        <v>12161</v>
      </c>
      <c r="E681" s="220" t="s">
        <v>15</v>
      </c>
      <c r="F681" s="221">
        <v>2</v>
      </c>
      <c r="G681" s="222">
        <v>4657.49</v>
      </c>
      <c r="H681" s="223" t="s">
        <v>600</v>
      </c>
      <c r="I681" s="222">
        <f t="shared" si="461"/>
        <v>5821.8624999999993</v>
      </c>
      <c r="J681" s="222">
        <f t="shared" si="462"/>
        <v>9314.98</v>
      </c>
      <c r="K681" s="224">
        <f t="shared" si="463"/>
        <v>11643.72</v>
      </c>
      <c r="M681" s="13"/>
    </row>
    <row r="682" spans="1:13" x14ac:dyDescent="0.25">
      <c r="A682" s="65">
        <v>19</v>
      </c>
      <c r="B682" s="17"/>
      <c r="C682" s="17"/>
      <c r="D682" s="24" t="s">
        <v>576</v>
      </c>
      <c r="E682" s="17"/>
      <c r="F682" s="11"/>
      <c r="G682" s="12"/>
      <c r="H682" s="17"/>
      <c r="I682" s="12"/>
      <c r="J682" s="12">
        <f>SUM(J683:J684)</f>
        <v>140108.47</v>
      </c>
      <c r="K682" s="66">
        <f>SUM(K683:K684)</f>
        <v>175135.6</v>
      </c>
      <c r="M682" s="27"/>
    </row>
    <row r="683" spans="1:13" x14ac:dyDescent="0.25">
      <c r="A683" s="67" t="s">
        <v>754</v>
      </c>
      <c r="B683" s="8" t="s">
        <v>529</v>
      </c>
      <c r="C683" s="18" t="s">
        <v>602</v>
      </c>
      <c r="D683" s="25" t="s">
        <v>1812</v>
      </c>
      <c r="E683" s="18" t="s">
        <v>29</v>
      </c>
      <c r="F683" s="245">
        <v>7901.81</v>
      </c>
      <c r="G683" s="14">
        <v>15.9</v>
      </c>
      <c r="H683" s="8" t="s">
        <v>600</v>
      </c>
      <c r="I683" s="14">
        <f>IF(H683=$I$2,G683*(1+BDI_01),(G683*(1+BDI_02)))</f>
        <v>19.875</v>
      </c>
      <c r="J683" s="14">
        <f t="shared" ref="J683:J684" si="464">TRUNC(G683*F683,2)</f>
        <v>125638.77</v>
      </c>
      <c r="K683" s="68">
        <f t="shared" ref="K683:K684" si="465">TRUNC(I683*F683,2)</f>
        <v>157048.47</v>
      </c>
      <c r="M683" s="28">
        <v>7667.77</v>
      </c>
    </row>
    <row r="684" spans="1:13" x14ac:dyDescent="0.25">
      <c r="A684" s="67" t="s">
        <v>755</v>
      </c>
      <c r="B684" s="8" t="s">
        <v>530</v>
      </c>
      <c r="C684" s="18" t="s">
        <v>602</v>
      </c>
      <c r="D684" s="25" t="s">
        <v>1813</v>
      </c>
      <c r="E684" s="18" t="s">
        <v>29</v>
      </c>
      <c r="F684" s="245">
        <v>849.66</v>
      </c>
      <c r="G684" s="14">
        <v>17.03</v>
      </c>
      <c r="H684" s="8" t="s">
        <v>600</v>
      </c>
      <c r="I684" s="14">
        <f>IF(H684=$I$2,G684*(1+BDI_01),(G684*(1+BDI_02)))</f>
        <v>21.287500000000001</v>
      </c>
      <c r="J684" s="14">
        <f t="shared" si="464"/>
        <v>14469.7</v>
      </c>
      <c r="K684" s="68">
        <f t="shared" si="465"/>
        <v>18087.13</v>
      </c>
      <c r="M684" s="13">
        <v>500.12</v>
      </c>
    </row>
    <row r="685" spans="1:13" ht="16.5" thickBot="1" x14ac:dyDescent="0.3">
      <c r="A685" s="37"/>
      <c r="B685" s="38"/>
      <c r="C685" s="38"/>
      <c r="D685" s="39"/>
      <c r="E685" s="40"/>
      <c r="F685" s="40"/>
      <c r="G685" s="40"/>
      <c r="H685" s="40"/>
      <c r="I685" s="5"/>
      <c r="J685" s="5" t="s">
        <v>788</v>
      </c>
      <c r="K685" s="41">
        <f>SUM($J$8:$J$684)/2</f>
        <v>84487043.834999889</v>
      </c>
      <c r="M685" s="13"/>
    </row>
    <row r="686" spans="1:13" ht="16.5" thickBot="1" x14ac:dyDescent="0.3">
      <c r="A686" s="42"/>
      <c r="B686" s="43"/>
      <c r="C686" s="43"/>
      <c r="D686" s="44"/>
      <c r="E686" s="45"/>
      <c r="F686" s="45"/>
      <c r="G686" s="45"/>
      <c r="H686" s="45"/>
      <c r="I686" s="46" t="s">
        <v>789</v>
      </c>
      <c r="J686" s="47">
        <f>SUMIF($H$8:$H$684,$I$2,$K$8:$K$684)</f>
        <v>106048007.53999999</v>
      </c>
      <c r="K686" s="48">
        <f>SUMIF($H$8:$H$684,$I$2,$K$8:$K$684)-SUMIF($H$8:$H$684,$I$2,$J$8:$J$684)</f>
        <v>21209601.319999978</v>
      </c>
      <c r="M686" s="13"/>
    </row>
    <row r="687" spans="1:13" ht="15.75" x14ac:dyDescent="0.25">
      <c r="A687" s="69"/>
      <c r="B687" s="49"/>
      <c r="C687" s="49"/>
      <c r="D687" s="19"/>
      <c r="E687" s="15"/>
      <c r="F687" s="15"/>
      <c r="G687" s="15"/>
      <c r="H687" s="15"/>
      <c r="I687" s="50"/>
      <c r="J687" s="51"/>
      <c r="K687" s="70"/>
      <c r="M687" s="13"/>
    </row>
    <row r="688" spans="1:13" x14ac:dyDescent="0.25">
      <c r="A688" s="65">
        <v>20</v>
      </c>
      <c r="B688" s="17"/>
      <c r="C688" s="17"/>
      <c r="D688" s="24" t="s">
        <v>577</v>
      </c>
      <c r="E688" s="17"/>
      <c r="F688" s="11"/>
      <c r="G688" s="12"/>
      <c r="H688" s="17"/>
      <c r="I688" s="12"/>
      <c r="J688" s="12"/>
      <c r="K688" s="66">
        <f>SUM(K689:K691)</f>
        <v>7494000.7881644899</v>
      </c>
      <c r="M688" s="27"/>
    </row>
    <row r="689" spans="1:13" ht="38.25" x14ac:dyDescent="0.25">
      <c r="A689" s="29"/>
      <c r="B689" s="30"/>
      <c r="C689" s="30"/>
      <c r="D689" s="36" t="s">
        <v>830</v>
      </c>
      <c r="E689" s="31"/>
      <c r="F689" s="32">
        <v>8.8700000000000001E-2</v>
      </c>
      <c r="G689" s="33"/>
      <c r="H689" s="34">
        <f>SUM(J9:J684)/2</f>
        <v>84487043.834999889</v>
      </c>
      <c r="I689" s="14"/>
      <c r="J689" s="14"/>
      <c r="K689" s="68"/>
      <c r="M689" s="13"/>
    </row>
    <row r="690" spans="1:13" x14ac:dyDescent="0.25">
      <c r="A690" s="29" t="s">
        <v>787</v>
      </c>
      <c r="B690" s="30"/>
      <c r="C690" s="30"/>
      <c r="D690" s="35" t="s">
        <v>831</v>
      </c>
      <c r="E690" s="30" t="s">
        <v>15</v>
      </c>
      <c r="F690" s="30">
        <v>1</v>
      </c>
      <c r="G690" s="33"/>
      <c r="H690" s="34">
        <f>H689*$F$689</f>
        <v>7494000.7881644899</v>
      </c>
      <c r="I690" s="14"/>
      <c r="J690" s="14"/>
      <c r="K690" s="68">
        <f>H690</f>
        <v>7494000.7881644899</v>
      </c>
      <c r="M690" s="13"/>
    </row>
    <row r="691" spans="1:13" x14ac:dyDescent="0.25">
      <c r="A691" s="67"/>
      <c r="B691" s="8"/>
      <c r="C691" s="18"/>
      <c r="D691" s="25"/>
      <c r="E691" s="18"/>
      <c r="F691" s="13"/>
      <c r="G691" s="13"/>
      <c r="H691" s="8"/>
      <c r="I691" s="14"/>
      <c r="J691" s="14"/>
      <c r="K691" s="68"/>
      <c r="M691" s="13"/>
    </row>
    <row r="692" spans="1:13" ht="16.5" thickBot="1" x14ac:dyDescent="0.3">
      <c r="A692" s="71"/>
      <c r="B692" s="72"/>
      <c r="C692" s="72"/>
      <c r="D692" s="73"/>
      <c r="E692" s="72"/>
      <c r="F692" s="74"/>
      <c r="G692" s="75"/>
      <c r="H692" s="72"/>
      <c r="I692" s="74"/>
      <c r="J692" s="7" t="s">
        <v>597</v>
      </c>
      <c r="K692" s="76">
        <f>K688+K686+K685</f>
        <v>113190645.94316435</v>
      </c>
    </row>
    <row r="695" spans="1:13" x14ac:dyDescent="0.25">
      <c r="K695" s="244">
        <f>+K692/F683</f>
        <v>14324.647889934628</v>
      </c>
    </row>
  </sheetData>
  <autoFilter ref="A8:K692" xr:uid="{18E6B7F5-1ABB-4658-9647-83B322FFCAC4}"/>
  <mergeCells count="1">
    <mergeCell ref="I1:K1"/>
  </mergeCells>
  <phoneticPr fontId="4" type="noConversion"/>
  <conditionalFormatting sqref="O36">
    <cfRule type="expression" dxfId="34" priority="15" stopIfTrue="1">
      <formula>T36&lt;6</formula>
    </cfRule>
  </conditionalFormatting>
  <conditionalFormatting sqref="O85">
    <cfRule type="expression" dxfId="33" priority="22" stopIfTrue="1">
      <formula>T85&lt;6</formula>
    </cfRule>
  </conditionalFormatting>
  <conditionalFormatting sqref="O92">
    <cfRule type="expression" dxfId="32" priority="21" stopIfTrue="1">
      <formula>T92&lt;6</formula>
    </cfRule>
  </conditionalFormatting>
  <conditionalFormatting sqref="O112:O114">
    <cfRule type="expression" dxfId="31" priority="2" stopIfTrue="1">
      <formula>T112&lt;6</formula>
    </cfRule>
  </conditionalFormatting>
  <conditionalFormatting sqref="O118:O119">
    <cfRule type="expression" dxfId="30" priority="17" stopIfTrue="1">
      <formula>T118&lt;6</formula>
    </cfRule>
  </conditionalFormatting>
  <conditionalFormatting sqref="O142:O147">
    <cfRule type="expression" dxfId="29" priority="13" stopIfTrue="1">
      <formula>T142&lt;6</formula>
    </cfRule>
  </conditionalFormatting>
  <conditionalFormatting sqref="O197:O206">
    <cfRule type="expression" dxfId="28" priority="1" stopIfTrue="1">
      <formula>T197&lt;6</formula>
    </cfRule>
  </conditionalFormatting>
  <conditionalFormatting sqref="O218:O219">
    <cfRule type="expression" dxfId="27" priority="9" stopIfTrue="1">
      <formula>T218&lt;6</formula>
    </cfRule>
  </conditionalFormatting>
  <conditionalFormatting sqref="O408:O410">
    <cfRule type="expression" dxfId="26" priority="5" stopIfTrue="1">
      <formula>T408&lt;6</formula>
    </cfRule>
  </conditionalFormatting>
  <conditionalFormatting sqref="O642:O644">
    <cfRule type="expression" dxfId="25" priority="11" stopIfTrue="1">
      <formula>T642&lt;6</formula>
    </cfRule>
  </conditionalFormatting>
  <pageMargins left="0" right="0" top="0.15748031496062992" bottom="0.15748031496062992" header="0.31496062992125984" footer="0.31496062992125984"/>
  <pageSetup paperSize="9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1F13-E82C-4D31-8E74-851FFDF70E32}">
  <sheetPr>
    <tabColor rgb="FF00B0F0"/>
    <pageSetUpPr fitToPage="1"/>
  </sheetPr>
  <dimension ref="A1:L696"/>
  <sheetViews>
    <sheetView view="pageBreakPreview" zoomScale="85" zoomScaleNormal="85" zoomScaleSheetLayoutView="85" workbookViewId="0">
      <selection activeCell="H21" sqref="H21"/>
    </sheetView>
  </sheetViews>
  <sheetFormatPr defaultColWidth="9.140625" defaultRowHeight="15" x14ac:dyDescent="0.25"/>
  <cols>
    <col min="1" max="1" width="16.140625" style="2" bestFit="1" customWidth="1"/>
    <col min="2" max="2" width="12.5703125" style="2" customWidth="1"/>
    <col min="3" max="3" width="15.28515625" style="2" customWidth="1"/>
    <col min="4" max="4" width="74.5703125" style="20" customWidth="1"/>
    <col min="5" max="5" width="12.42578125" style="2" customWidth="1"/>
    <col min="6" max="6" width="16.28515625" style="9" customWidth="1"/>
    <col min="7" max="7" width="22.42578125" style="287" bestFit="1" customWidth="1"/>
    <col min="8" max="8" width="18" style="2" bestFit="1" customWidth="1"/>
    <col min="9" max="9" width="30.5703125" style="9" bestFit="1" customWidth="1"/>
    <col min="10" max="10" width="34.42578125" style="9" bestFit="1" customWidth="1"/>
    <col min="11" max="11" width="32" style="9" bestFit="1" customWidth="1"/>
    <col min="12" max="16384" width="9.140625" style="9"/>
  </cols>
  <sheetData>
    <row r="1" spans="1:11" x14ac:dyDescent="0.25">
      <c r="A1" s="272" t="s">
        <v>11</v>
      </c>
      <c r="B1" s="175" t="s">
        <v>1815</v>
      </c>
      <c r="C1" s="53"/>
      <c r="D1" s="54"/>
      <c r="E1" s="53"/>
      <c r="F1" s="55"/>
      <c r="G1" s="286"/>
      <c r="H1" s="53"/>
      <c r="I1" s="315" t="s">
        <v>599</v>
      </c>
      <c r="J1" s="316"/>
      <c r="K1" s="317"/>
    </row>
    <row r="2" spans="1:11" x14ac:dyDescent="0.25">
      <c r="A2" s="273" t="s">
        <v>12</v>
      </c>
      <c r="B2" s="176" t="s">
        <v>1816</v>
      </c>
      <c r="I2" s="4" t="s">
        <v>600</v>
      </c>
      <c r="J2" s="3" t="s">
        <v>601</v>
      </c>
      <c r="K2" s="57">
        <v>0</v>
      </c>
    </row>
    <row r="3" spans="1:11" x14ac:dyDescent="0.25">
      <c r="A3" s="273" t="s">
        <v>13</v>
      </c>
      <c r="B3" s="176" t="s">
        <v>1306</v>
      </c>
      <c r="I3" s="4"/>
      <c r="J3" s="3"/>
      <c r="K3" s="57"/>
    </row>
    <row r="4" spans="1:11" x14ac:dyDescent="0.25">
      <c r="A4" s="273" t="s">
        <v>14</v>
      </c>
      <c r="B4" s="176" t="s">
        <v>12327</v>
      </c>
      <c r="I4" s="6" t="s">
        <v>598</v>
      </c>
      <c r="J4" s="6"/>
      <c r="K4" s="58">
        <f>K693</f>
        <v>0</v>
      </c>
    </row>
    <row r="5" spans="1:11" x14ac:dyDescent="0.25">
      <c r="A5" s="56"/>
      <c r="K5" s="284"/>
    </row>
    <row r="6" spans="1:11" x14ac:dyDescent="0.25">
      <c r="A6" s="60"/>
      <c r="B6" s="16"/>
      <c r="C6" s="16"/>
      <c r="D6" s="21"/>
      <c r="E6" s="16"/>
      <c r="F6" s="10"/>
      <c r="G6" s="288"/>
      <c r="H6" s="16"/>
      <c r="I6" s="10"/>
      <c r="J6" s="10"/>
      <c r="K6" s="61"/>
    </row>
    <row r="7" spans="1:11" x14ac:dyDescent="0.25">
      <c r="A7" s="62" t="s">
        <v>0</v>
      </c>
      <c r="B7" s="1" t="s">
        <v>1</v>
      </c>
      <c r="C7" s="1" t="s">
        <v>2</v>
      </c>
      <c r="D7" s="22" t="s">
        <v>3</v>
      </c>
      <c r="E7" s="1" t="s">
        <v>4</v>
      </c>
      <c r="F7" s="1" t="s">
        <v>5</v>
      </c>
      <c r="G7" s="289" t="s">
        <v>7</v>
      </c>
      <c r="H7" s="1" t="s">
        <v>6</v>
      </c>
      <c r="I7" s="1" t="s">
        <v>8</v>
      </c>
      <c r="J7" s="1" t="s">
        <v>9</v>
      </c>
      <c r="K7" s="63" t="s">
        <v>10</v>
      </c>
    </row>
    <row r="8" spans="1:11" x14ac:dyDescent="0.25">
      <c r="A8" s="56"/>
      <c r="B8" s="3"/>
      <c r="C8" s="3"/>
      <c r="D8" s="23"/>
      <c r="E8" s="3"/>
      <c r="F8" s="3"/>
      <c r="G8" s="290"/>
      <c r="H8" s="3"/>
      <c r="I8" s="3"/>
      <c r="J8" s="3"/>
      <c r="K8" s="64"/>
    </row>
    <row r="9" spans="1:11" x14ac:dyDescent="0.25">
      <c r="A9" s="65">
        <v>1</v>
      </c>
      <c r="B9" s="17"/>
      <c r="C9" s="17"/>
      <c r="D9" s="24" t="s">
        <v>558</v>
      </c>
      <c r="E9" s="17"/>
      <c r="F9" s="11"/>
      <c r="G9" s="12"/>
      <c r="H9" s="17"/>
      <c r="I9" s="12"/>
      <c r="J9" s="12">
        <f>SUM(J10:J36)</f>
        <v>0</v>
      </c>
      <c r="K9" s="12">
        <f>SUM(K10:K36)</f>
        <v>0</v>
      </c>
    </row>
    <row r="10" spans="1:11" ht="30" x14ac:dyDescent="0.25">
      <c r="A10" s="67" t="s">
        <v>578</v>
      </c>
      <c r="B10" s="8" t="s">
        <v>1842</v>
      </c>
      <c r="C10" s="18" t="s">
        <v>602</v>
      </c>
      <c r="D10" s="25" t="s">
        <v>1843</v>
      </c>
      <c r="E10" s="285" t="s">
        <v>15</v>
      </c>
      <c r="F10" s="13">
        <v>1</v>
      </c>
      <c r="G10" s="291"/>
      <c r="H10" s="8" t="s">
        <v>600</v>
      </c>
      <c r="I10" s="14">
        <f t="shared" ref="I10:I29" si="0">IF(H10=$I$2,G10*(1+BDI_01),(G10*(1+BDI_02)))</f>
        <v>0</v>
      </c>
      <c r="J10" s="14">
        <f>TRUNC(G10*F10,2)</f>
        <v>0</v>
      </c>
      <c r="K10" s="68">
        <f>TRUNC(I10*F10,2)</f>
        <v>0</v>
      </c>
    </row>
    <row r="11" spans="1:11" ht="45" x14ac:dyDescent="0.25">
      <c r="A11" s="67" t="s">
        <v>579</v>
      </c>
      <c r="B11" s="8" t="s">
        <v>1853</v>
      </c>
      <c r="C11" s="300" t="s">
        <v>602</v>
      </c>
      <c r="D11" s="301" t="s">
        <v>1854</v>
      </c>
      <c r="E11" s="303" t="s">
        <v>15</v>
      </c>
      <c r="F11" s="302">
        <v>1</v>
      </c>
      <c r="G11" s="304"/>
      <c r="H11" s="8" t="s">
        <v>600</v>
      </c>
      <c r="I11" s="172">
        <f t="shared" si="0"/>
        <v>0</v>
      </c>
      <c r="J11" s="172">
        <f t="shared" ref="J11:J36" si="1">TRUNC(G11*F11,2)</f>
        <v>0</v>
      </c>
      <c r="K11" s="173">
        <f t="shared" ref="K11:K36" si="2">TRUNC(I11*F11,2)</f>
        <v>0</v>
      </c>
    </row>
    <row r="12" spans="1:11" x14ac:dyDescent="0.25">
      <c r="A12" s="67" t="s">
        <v>580</v>
      </c>
      <c r="B12" s="8" t="s">
        <v>18</v>
      </c>
      <c r="C12" s="300" t="s">
        <v>602</v>
      </c>
      <c r="D12" s="301" t="s">
        <v>1857</v>
      </c>
      <c r="E12" s="303" t="s">
        <v>15</v>
      </c>
      <c r="F12" s="302">
        <v>80</v>
      </c>
      <c r="G12" s="304"/>
      <c r="H12" s="8" t="s">
        <v>600</v>
      </c>
      <c r="I12" s="172">
        <f t="shared" si="0"/>
        <v>0</v>
      </c>
      <c r="J12" s="172">
        <f t="shared" si="1"/>
        <v>0</v>
      </c>
      <c r="K12" s="173">
        <f t="shared" si="2"/>
        <v>0</v>
      </c>
    </row>
    <row r="13" spans="1:11" x14ac:dyDescent="0.25">
      <c r="A13" s="67" t="s">
        <v>581</v>
      </c>
      <c r="B13" s="8" t="s">
        <v>19</v>
      </c>
      <c r="C13" s="18" t="s">
        <v>602</v>
      </c>
      <c r="D13" s="25" t="s">
        <v>1858</v>
      </c>
      <c r="E13" s="285" t="s">
        <v>15</v>
      </c>
      <c r="F13" s="13">
        <v>80</v>
      </c>
      <c r="G13" s="291"/>
      <c r="H13" s="8" t="s">
        <v>600</v>
      </c>
      <c r="I13" s="14">
        <f t="shared" si="0"/>
        <v>0</v>
      </c>
      <c r="J13" s="14">
        <f t="shared" si="1"/>
        <v>0</v>
      </c>
      <c r="K13" s="68">
        <f t="shared" si="2"/>
        <v>0</v>
      </c>
    </row>
    <row r="14" spans="1:11" x14ac:dyDescent="0.25">
      <c r="A14" s="67" t="s">
        <v>586</v>
      </c>
      <c r="B14" s="8" t="s">
        <v>20</v>
      </c>
      <c r="C14" s="18" t="s">
        <v>602</v>
      </c>
      <c r="D14" s="25" t="s">
        <v>1859</v>
      </c>
      <c r="E14" s="285" t="s">
        <v>15</v>
      </c>
      <c r="F14" s="13">
        <v>50</v>
      </c>
      <c r="G14" s="291"/>
      <c r="H14" s="8" t="s">
        <v>600</v>
      </c>
      <c r="I14" s="14">
        <f t="shared" si="0"/>
        <v>0</v>
      </c>
      <c r="J14" s="14">
        <f t="shared" si="1"/>
        <v>0</v>
      </c>
      <c r="K14" s="68">
        <f t="shared" si="2"/>
        <v>0</v>
      </c>
    </row>
    <row r="15" spans="1:11" x14ac:dyDescent="0.25">
      <c r="A15" s="67" t="s">
        <v>588</v>
      </c>
      <c r="B15" s="8" t="s">
        <v>21</v>
      </c>
      <c r="C15" s="18" t="s">
        <v>602</v>
      </c>
      <c r="D15" s="25" t="s">
        <v>1860</v>
      </c>
      <c r="E15" s="285" t="s">
        <v>15</v>
      </c>
      <c r="F15" s="13">
        <v>50</v>
      </c>
      <c r="G15" s="291"/>
      <c r="H15" s="8" t="s">
        <v>600</v>
      </c>
      <c r="I15" s="14">
        <f t="shared" si="0"/>
        <v>0</v>
      </c>
      <c r="J15" s="14">
        <f t="shared" si="1"/>
        <v>0</v>
      </c>
      <c r="K15" s="68">
        <f t="shared" si="2"/>
        <v>0</v>
      </c>
    </row>
    <row r="16" spans="1:11" ht="15" customHeight="1" x14ac:dyDescent="0.25">
      <c r="A16" s="67" t="s">
        <v>590</v>
      </c>
      <c r="B16" s="8" t="s">
        <v>22</v>
      </c>
      <c r="C16" s="18" t="s">
        <v>602</v>
      </c>
      <c r="D16" s="25" t="s">
        <v>1861</v>
      </c>
      <c r="E16" s="285" t="s">
        <v>15</v>
      </c>
      <c r="F16" s="13">
        <v>50</v>
      </c>
      <c r="G16" s="291"/>
      <c r="H16" s="8" t="s">
        <v>600</v>
      </c>
      <c r="I16" s="14">
        <f t="shared" si="0"/>
        <v>0</v>
      </c>
      <c r="J16" s="14">
        <f t="shared" si="1"/>
        <v>0</v>
      </c>
      <c r="K16" s="68">
        <f t="shared" si="2"/>
        <v>0</v>
      </c>
    </row>
    <row r="17" spans="1:11" ht="15" customHeight="1" x14ac:dyDescent="0.25">
      <c r="A17" s="67" t="s">
        <v>592</v>
      </c>
      <c r="B17" s="8" t="s">
        <v>23</v>
      </c>
      <c r="C17" s="18" t="s">
        <v>602</v>
      </c>
      <c r="D17" s="25" t="s">
        <v>1862</v>
      </c>
      <c r="E17" s="285" t="s">
        <v>15</v>
      </c>
      <c r="F17" s="13">
        <v>50</v>
      </c>
      <c r="G17" s="291"/>
      <c r="H17" s="8" t="s">
        <v>600</v>
      </c>
      <c r="I17" s="14">
        <f t="shared" si="0"/>
        <v>0</v>
      </c>
      <c r="J17" s="14">
        <f t="shared" si="1"/>
        <v>0</v>
      </c>
      <c r="K17" s="68">
        <f t="shared" si="2"/>
        <v>0</v>
      </c>
    </row>
    <row r="18" spans="1:11" ht="15" customHeight="1" x14ac:dyDescent="0.25">
      <c r="A18" s="67" t="s">
        <v>594</v>
      </c>
      <c r="B18" s="8" t="s">
        <v>24</v>
      </c>
      <c r="C18" s="18" t="s">
        <v>602</v>
      </c>
      <c r="D18" s="25" t="s">
        <v>1863</v>
      </c>
      <c r="E18" s="285" t="s">
        <v>15</v>
      </c>
      <c r="F18" s="13">
        <v>50</v>
      </c>
      <c r="G18" s="291"/>
      <c r="H18" s="8" t="s">
        <v>600</v>
      </c>
      <c r="I18" s="14">
        <f t="shared" si="0"/>
        <v>0</v>
      </c>
      <c r="J18" s="14">
        <f t="shared" si="1"/>
        <v>0</v>
      </c>
      <c r="K18" s="68">
        <f t="shared" si="2"/>
        <v>0</v>
      </c>
    </row>
    <row r="19" spans="1:11" ht="15" customHeight="1" x14ac:dyDescent="0.25">
      <c r="A19" s="67" t="s">
        <v>596</v>
      </c>
      <c r="B19" s="8" t="s">
        <v>25</v>
      </c>
      <c r="C19" s="18" t="s">
        <v>602</v>
      </c>
      <c r="D19" s="25" t="s">
        <v>1864</v>
      </c>
      <c r="E19" s="285" t="s">
        <v>15</v>
      </c>
      <c r="F19" s="13">
        <v>50</v>
      </c>
      <c r="G19" s="291"/>
      <c r="H19" s="8" t="s">
        <v>600</v>
      </c>
      <c r="I19" s="14">
        <f t="shared" si="0"/>
        <v>0</v>
      </c>
      <c r="J19" s="14">
        <f t="shared" si="1"/>
        <v>0</v>
      </c>
      <c r="K19" s="68">
        <f t="shared" si="2"/>
        <v>0</v>
      </c>
    </row>
    <row r="20" spans="1:11" x14ac:dyDescent="0.25">
      <c r="A20" s="67" t="s">
        <v>790</v>
      </c>
      <c r="B20" s="8" t="s">
        <v>26</v>
      </c>
      <c r="C20" s="18" t="s">
        <v>602</v>
      </c>
      <c r="D20" s="25" t="s">
        <v>1867</v>
      </c>
      <c r="E20" s="285" t="s">
        <v>15</v>
      </c>
      <c r="F20" s="13">
        <v>60</v>
      </c>
      <c r="G20" s="291"/>
      <c r="H20" s="8" t="s">
        <v>600</v>
      </c>
      <c r="I20" s="14">
        <f t="shared" si="0"/>
        <v>0</v>
      </c>
      <c r="J20" s="14">
        <f t="shared" si="1"/>
        <v>0</v>
      </c>
      <c r="K20" s="68">
        <f t="shared" si="2"/>
        <v>0</v>
      </c>
    </row>
    <row r="21" spans="1:11" ht="30" x14ac:dyDescent="0.25">
      <c r="A21" s="67" t="s">
        <v>791</v>
      </c>
      <c r="B21" s="237" t="s">
        <v>31</v>
      </c>
      <c r="C21" s="238" t="s">
        <v>602</v>
      </c>
      <c r="D21" s="25" t="s">
        <v>1927</v>
      </c>
      <c r="E21" s="285" t="s">
        <v>28</v>
      </c>
      <c r="F21" s="240">
        <v>1</v>
      </c>
      <c r="G21" s="291"/>
      <c r="H21" s="237" t="s">
        <v>600</v>
      </c>
      <c r="I21" s="241">
        <f t="shared" si="0"/>
        <v>0</v>
      </c>
      <c r="J21" s="241">
        <f t="shared" si="1"/>
        <v>0</v>
      </c>
      <c r="K21" s="242">
        <f t="shared" si="2"/>
        <v>0</v>
      </c>
    </row>
    <row r="22" spans="1:11" x14ac:dyDescent="0.25">
      <c r="A22" s="67" t="s">
        <v>792</v>
      </c>
      <c r="B22" s="8" t="s">
        <v>1932</v>
      </c>
      <c r="C22" s="300" t="s">
        <v>602</v>
      </c>
      <c r="D22" s="301" t="s">
        <v>1933</v>
      </c>
      <c r="E22" s="303" t="s">
        <v>32</v>
      </c>
      <c r="F22" s="302">
        <v>264</v>
      </c>
      <c r="G22" s="304"/>
      <c r="H22" s="8" t="s">
        <v>600</v>
      </c>
      <c r="I22" s="172">
        <f>IF(H22=$I$2,G22*(1+BDI_01),(G22*(1+BDI_02)))</f>
        <v>0</v>
      </c>
      <c r="J22" s="172">
        <f>TRUNC(G22*F22,2)</f>
        <v>0</v>
      </c>
      <c r="K22" s="173">
        <f>TRUNC(I22*F22,2)</f>
        <v>0</v>
      </c>
    </row>
    <row r="23" spans="1:11" ht="30" x14ac:dyDescent="0.25">
      <c r="A23" s="67" t="s">
        <v>793</v>
      </c>
      <c r="B23" s="8" t="s">
        <v>27</v>
      </c>
      <c r="C23" s="300" t="s">
        <v>602</v>
      </c>
      <c r="D23" s="301" t="s">
        <v>1874</v>
      </c>
      <c r="E23" s="303" t="s">
        <v>28</v>
      </c>
      <c r="F23" s="302">
        <v>1</v>
      </c>
      <c r="G23" s="304"/>
      <c r="H23" s="8" t="s">
        <v>600</v>
      </c>
      <c r="I23" s="172">
        <f t="shared" si="0"/>
        <v>0</v>
      </c>
      <c r="J23" s="172">
        <f t="shared" si="1"/>
        <v>0</v>
      </c>
      <c r="K23" s="173">
        <f t="shared" si="2"/>
        <v>0</v>
      </c>
    </row>
    <row r="24" spans="1:11" ht="30" x14ac:dyDescent="0.25">
      <c r="A24" s="67" t="s">
        <v>794</v>
      </c>
      <c r="B24" s="8" t="s">
        <v>30</v>
      </c>
      <c r="C24" s="300" t="s">
        <v>602</v>
      </c>
      <c r="D24" s="301" t="s">
        <v>1883</v>
      </c>
      <c r="E24" s="303" t="s">
        <v>29</v>
      </c>
      <c r="F24" s="302">
        <v>19230.54</v>
      </c>
      <c r="G24" s="304"/>
      <c r="H24" s="8" t="s">
        <v>600</v>
      </c>
      <c r="I24" s="172">
        <f t="shared" si="0"/>
        <v>0</v>
      </c>
      <c r="J24" s="172">
        <f t="shared" si="1"/>
        <v>0</v>
      </c>
      <c r="K24" s="173">
        <f t="shared" si="2"/>
        <v>0</v>
      </c>
    </row>
    <row r="25" spans="1:11" ht="30" x14ac:dyDescent="0.25">
      <c r="A25" s="67" t="s">
        <v>795</v>
      </c>
      <c r="B25" s="8">
        <v>20006003</v>
      </c>
      <c r="C25" s="300" t="s">
        <v>607</v>
      </c>
      <c r="D25" s="301" t="s">
        <v>806</v>
      </c>
      <c r="E25" s="300" t="s">
        <v>608</v>
      </c>
      <c r="F25" s="302">
        <v>10</v>
      </c>
      <c r="G25" s="172"/>
      <c r="H25" s="8" t="s">
        <v>600</v>
      </c>
      <c r="I25" s="172">
        <f t="shared" si="0"/>
        <v>0</v>
      </c>
      <c r="J25" s="172">
        <f t="shared" si="1"/>
        <v>0</v>
      </c>
      <c r="K25" s="173">
        <f t="shared" si="2"/>
        <v>0</v>
      </c>
    </row>
    <row r="26" spans="1:11" ht="30" x14ac:dyDescent="0.25">
      <c r="A26" s="67" t="s">
        <v>796</v>
      </c>
      <c r="B26" s="8">
        <v>20006004</v>
      </c>
      <c r="C26" s="300" t="s">
        <v>607</v>
      </c>
      <c r="D26" s="301" t="s">
        <v>807</v>
      </c>
      <c r="E26" s="300" t="s">
        <v>609</v>
      </c>
      <c r="F26" s="302">
        <v>4</v>
      </c>
      <c r="G26" s="172"/>
      <c r="H26" s="8" t="s">
        <v>600</v>
      </c>
      <c r="I26" s="172">
        <f t="shared" si="0"/>
        <v>0</v>
      </c>
      <c r="J26" s="172">
        <f t="shared" si="1"/>
        <v>0</v>
      </c>
      <c r="K26" s="173">
        <f t="shared" si="2"/>
        <v>0</v>
      </c>
    </row>
    <row r="27" spans="1:11" x14ac:dyDescent="0.25">
      <c r="A27" s="67" t="s">
        <v>797</v>
      </c>
      <c r="B27" s="8">
        <v>20006011</v>
      </c>
      <c r="C27" s="300" t="s">
        <v>607</v>
      </c>
      <c r="D27" s="301" t="s">
        <v>808</v>
      </c>
      <c r="E27" s="300" t="s">
        <v>15</v>
      </c>
      <c r="F27" s="302">
        <v>54</v>
      </c>
      <c r="G27" s="172"/>
      <c r="H27" s="8" t="s">
        <v>600</v>
      </c>
      <c r="I27" s="172">
        <f t="shared" si="0"/>
        <v>0</v>
      </c>
      <c r="J27" s="172">
        <f t="shared" si="1"/>
        <v>0</v>
      </c>
      <c r="K27" s="173">
        <f t="shared" si="2"/>
        <v>0</v>
      </c>
    </row>
    <row r="28" spans="1:11" x14ac:dyDescent="0.25">
      <c r="A28" s="67" t="s">
        <v>798</v>
      </c>
      <c r="B28" s="8">
        <v>20006012</v>
      </c>
      <c r="C28" s="300" t="s">
        <v>607</v>
      </c>
      <c r="D28" s="301" t="s">
        <v>809</v>
      </c>
      <c r="E28" s="300" t="s">
        <v>15</v>
      </c>
      <c r="F28" s="302">
        <v>54</v>
      </c>
      <c r="G28" s="172"/>
      <c r="H28" s="8" t="s">
        <v>600</v>
      </c>
      <c r="I28" s="172">
        <f t="shared" si="0"/>
        <v>0</v>
      </c>
      <c r="J28" s="172">
        <f t="shared" si="1"/>
        <v>0</v>
      </c>
      <c r="K28" s="173">
        <f t="shared" si="2"/>
        <v>0</v>
      </c>
    </row>
    <row r="29" spans="1:11" x14ac:dyDescent="0.25">
      <c r="A29" s="67" t="s">
        <v>799</v>
      </c>
      <c r="B29" s="8">
        <v>20006013</v>
      </c>
      <c r="C29" s="300" t="s">
        <v>607</v>
      </c>
      <c r="D29" s="301" t="s">
        <v>810</v>
      </c>
      <c r="E29" s="300" t="s">
        <v>15</v>
      </c>
      <c r="F29" s="302">
        <v>54</v>
      </c>
      <c r="G29" s="172"/>
      <c r="H29" s="8" t="s">
        <v>600</v>
      </c>
      <c r="I29" s="172">
        <f t="shared" si="0"/>
        <v>0</v>
      </c>
      <c r="J29" s="172">
        <f t="shared" si="1"/>
        <v>0</v>
      </c>
      <c r="K29" s="173">
        <f t="shared" si="2"/>
        <v>0</v>
      </c>
    </row>
    <row r="30" spans="1:11" x14ac:dyDescent="0.25">
      <c r="A30" s="67" t="s">
        <v>1236</v>
      </c>
      <c r="B30" s="8" t="s">
        <v>606</v>
      </c>
      <c r="C30" s="300" t="s">
        <v>606</v>
      </c>
      <c r="D30" s="301" t="s">
        <v>1237</v>
      </c>
      <c r="E30" s="300" t="s">
        <v>15</v>
      </c>
      <c r="F30" s="302">
        <v>1</v>
      </c>
      <c r="G30" s="172"/>
      <c r="H30" s="8" t="s">
        <v>600</v>
      </c>
      <c r="I30" s="172">
        <f t="shared" ref="I30:I36" si="3">IF(H30=$I$2,G30*(1+BDI_01),(G30*(1+BDI_02)))</f>
        <v>0</v>
      </c>
      <c r="J30" s="172">
        <f t="shared" si="1"/>
        <v>0</v>
      </c>
      <c r="K30" s="173">
        <f t="shared" si="2"/>
        <v>0</v>
      </c>
    </row>
    <row r="31" spans="1:11" x14ac:dyDescent="0.25">
      <c r="A31" s="67" t="s">
        <v>1238</v>
      </c>
      <c r="B31" s="8" t="s">
        <v>606</v>
      </c>
      <c r="C31" s="300" t="s">
        <v>606</v>
      </c>
      <c r="D31" s="301" t="s">
        <v>1239</v>
      </c>
      <c r="E31" s="300" t="s">
        <v>15</v>
      </c>
      <c r="F31" s="302">
        <v>1</v>
      </c>
      <c r="G31" s="172"/>
      <c r="H31" s="8" t="s">
        <v>600</v>
      </c>
      <c r="I31" s="172">
        <f t="shared" si="3"/>
        <v>0</v>
      </c>
      <c r="J31" s="172">
        <f t="shared" si="1"/>
        <v>0</v>
      </c>
      <c r="K31" s="173">
        <f t="shared" si="2"/>
        <v>0</v>
      </c>
    </row>
    <row r="32" spans="1:11" ht="15" customHeight="1" x14ac:dyDescent="0.25">
      <c r="A32" s="67" t="s">
        <v>1240</v>
      </c>
      <c r="B32" s="8" t="s">
        <v>606</v>
      </c>
      <c r="C32" s="300" t="s">
        <v>606</v>
      </c>
      <c r="D32" s="301" t="s">
        <v>1241</v>
      </c>
      <c r="E32" s="300" t="s">
        <v>15</v>
      </c>
      <c r="F32" s="302">
        <v>1</v>
      </c>
      <c r="G32" s="172"/>
      <c r="H32" s="8" t="s">
        <v>600</v>
      </c>
      <c r="I32" s="172">
        <f t="shared" si="3"/>
        <v>0</v>
      </c>
      <c r="J32" s="172">
        <f t="shared" si="1"/>
        <v>0</v>
      </c>
      <c r="K32" s="173">
        <f t="shared" si="2"/>
        <v>0</v>
      </c>
    </row>
    <row r="33" spans="1:11" x14ac:dyDescent="0.25">
      <c r="A33" s="67" t="s">
        <v>1242</v>
      </c>
      <c r="B33" s="8" t="s">
        <v>606</v>
      </c>
      <c r="C33" s="300" t="s">
        <v>606</v>
      </c>
      <c r="D33" s="301" t="s">
        <v>1243</v>
      </c>
      <c r="E33" s="300" t="s">
        <v>15</v>
      </c>
      <c r="F33" s="302">
        <v>1</v>
      </c>
      <c r="G33" s="172"/>
      <c r="H33" s="8" t="s">
        <v>600</v>
      </c>
      <c r="I33" s="172">
        <f t="shared" si="3"/>
        <v>0</v>
      </c>
      <c r="J33" s="172">
        <f t="shared" si="1"/>
        <v>0</v>
      </c>
      <c r="K33" s="173">
        <f t="shared" si="2"/>
        <v>0</v>
      </c>
    </row>
    <row r="34" spans="1:11" x14ac:dyDescent="0.25">
      <c r="A34" s="67" t="s">
        <v>1244</v>
      </c>
      <c r="B34" s="8" t="s">
        <v>606</v>
      </c>
      <c r="C34" s="300" t="s">
        <v>606</v>
      </c>
      <c r="D34" s="301" t="s">
        <v>1245</v>
      </c>
      <c r="E34" s="300" t="s">
        <v>15</v>
      </c>
      <c r="F34" s="302">
        <v>1</v>
      </c>
      <c r="G34" s="172"/>
      <c r="H34" s="8" t="s">
        <v>600</v>
      </c>
      <c r="I34" s="172">
        <f t="shared" si="3"/>
        <v>0</v>
      </c>
      <c r="J34" s="172">
        <f t="shared" si="1"/>
        <v>0</v>
      </c>
      <c r="K34" s="173">
        <f t="shared" si="2"/>
        <v>0</v>
      </c>
    </row>
    <row r="35" spans="1:11" x14ac:dyDescent="0.25">
      <c r="A35" s="67" t="s">
        <v>1246</v>
      </c>
      <c r="B35" s="8" t="s">
        <v>606</v>
      </c>
      <c r="C35" s="300" t="s">
        <v>606</v>
      </c>
      <c r="D35" s="301" t="s">
        <v>1247</v>
      </c>
      <c r="E35" s="300" t="s">
        <v>15</v>
      </c>
      <c r="F35" s="302">
        <v>1</v>
      </c>
      <c r="G35" s="172"/>
      <c r="H35" s="8" t="s">
        <v>600</v>
      </c>
      <c r="I35" s="172">
        <f t="shared" si="3"/>
        <v>0</v>
      </c>
      <c r="J35" s="172">
        <f t="shared" si="1"/>
        <v>0</v>
      </c>
      <c r="K35" s="173">
        <f t="shared" si="2"/>
        <v>0</v>
      </c>
    </row>
    <row r="36" spans="1:11" x14ac:dyDescent="0.25">
      <c r="A36" s="67" t="s">
        <v>12182</v>
      </c>
      <c r="B36" s="8" t="s">
        <v>12181</v>
      </c>
      <c r="C36" s="300" t="s">
        <v>1305</v>
      </c>
      <c r="D36" s="301" t="s">
        <v>12247</v>
      </c>
      <c r="E36" s="300" t="s">
        <v>15</v>
      </c>
      <c r="F36" s="302">
        <v>1</v>
      </c>
      <c r="G36" s="172"/>
      <c r="H36" s="8" t="s">
        <v>600</v>
      </c>
      <c r="I36" s="172">
        <f t="shared" si="3"/>
        <v>0</v>
      </c>
      <c r="J36" s="172">
        <f t="shared" si="1"/>
        <v>0</v>
      </c>
      <c r="K36" s="173">
        <f t="shared" si="2"/>
        <v>0</v>
      </c>
    </row>
    <row r="37" spans="1:11" x14ac:dyDescent="0.25">
      <c r="A37" s="65">
        <v>2</v>
      </c>
      <c r="B37" s="17"/>
      <c r="C37" s="17"/>
      <c r="D37" s="24" t="s">
        <v>559</v>
      </c>
      <c r="E37" s="17"/>
      <c r="F37" s="11"/>
      <c r="G37" s="12"/>
      <c r="H37" s="17"/>
      <c r="I37" s="12"/>
      <c r="J37" s="12">
        <f>SUM(J38:J57)</f>
        <v>0</v>
      </c>
      <c r="K37" s="12">
        <f>SUM(K38:K57)</f>
        <v>0</v>
      </c>
    </row>
    <row r="38" spans="1:11" x14ac:dyDescent="0.25">
      <c r="A38" s="67" t="s">
        <v>582</v>
      </c>
      <c r="B38" s="8" t="s">
        <v>36</v>
      </c>
      <c r="C38" s="18" t="s">
        <v>602</v>
      </c>
      <c r="D38" s="25" t="s">
        <v>2150</v>
      </c>
      <c r="E38" s="285" t="s">
        <v>29</v>
      </c>
      <c r="F38" s="13">
        <v>250</v>
      </c>
      <c r="G38" s="291"/>
      <c r="H38" s="8" t="s">
        <v>600</v>
      </c>
      <c r="I38" s="14">
        <f t="shared" ref="I38:I56" si="4">IF(H38=$I$2,G38*(1+BDI_01),(G38*(1+BDI_02)))</f>
        <v>0</v>
      </c>
      <c r="J38" s="14">
        <f t="shared" ref="J38:J57" si="5">TRUNC(G38*F38,2)</f>
        <v>0</v>
      </c>
      <c r="K38" s="68">
        <f t="shared" ref="K38:K57" si="6">TRUNC(I38*F38,2)</f>
        <v>0</v>
      </c>
    </row>
    <row r="39" spans="1:11" x14ac:dyDescent="0.25">
      <c r="A39" s="67" t="s">
        <v>583</v>
      </c>
      <c r="B39" s="8" t="s">
        <v>37</v>
      </c>
      <c r="C39" s="18" t="s">
        <v>602</v>
      </c>
      <c r="D39" s="25" t="s">
        <v>2151</v>
      </c>
      <c r="E39" s="285" t="s">
        <v>29</v>
      </c>
      <c r="F39" s="13">
        <v>150</v>
      </c>
      <c r="G39" s="291"/>
      <c r="H39" s="8" t="s">
        <v>600</v>
      </c>
      <c r="I39" s="14">
        <f t="shared" si="4"/>
        <v>0</v>
      </c>
      <c r="J39" s="14">
        <f t="shared" si="5"/>
        <v>0</v>
      </c>
      <c r="K39" s="68">
        <f t="shared" si="6"/>
        <v>0</v>
      </c>
    </row>
    <row r="40" spans="1:11" ht="30" x14ac:dyDescent="0.25">
      <c r="A40" s="67" t="s">
        <v>584</v>
      </c>
      <c r="B40" s="8" t="s">
        <v>38</v>
      </c>
      <c r="C40" s="18" t="s">
        <v>602</v>
      </c>
      <c r="D40" s="25" t="s">
        <v>2152</v>
      </c>
      <c r="E40" s="285" t="s">
        <v>39</v>
      </c>
      <c r="F40" s="13">
        <v>6</v>
      </c>
      <c r="G40" s="291"/>
      <c r="H40" s="8" t="s">
        <v>600</v>
      </c>
      <c r="I40" s="14">
        <f t="shared" si="4"/>
        <v>0</v>
      </c>
      <c r="J40" s="14">
        <f t="shared" si="5"/>
        <v>0</v>
      </c>
      <c r="K40" s="68">
        <f t="shared" si="6"/>
        <v>0</v>
      </c>
    </row>
    <row r="41" spans="1:11" x14ac:dyDescent="0.25">
      <c r="A41" s="67" t="s">
        <v>585</v>
      </c>
      <c r="B41" s="8" t="s">
        <v>40</v>
      </c>
      <c r="C41" s="18" t="s">
        <v>602</v>
      </c>
      <c r="D41" s="25" t="s">
        <v>2153</v>
      </c>
      <c r="E41" s="285" t="s">
        <v>29</v>
      </c>
      <c r="F41" s="13">
        <v>400</v>
      </c>
      <c r="G41" s="291"/>
      <c r="H41" s="8" t="s">
        <v>600</v>
      </c>
      <c r="I41" s="14">
        <f t="shared" si="4"/>
        <v>0</v>
      </c>
      <c r="J41" s="14">
        <f t="shared" si="5"/>
        <v>0</v>
      </c>
      <c r="K41" s="68">
        <f t="shared" si="6"/>
        <v>0</v>
      </c>
    </row>
    <row r="42" spans="1:11" ht="30" x14ac:dyDescent="0.25">
      <c r="A42" s="67" t="s">
        <v>587</v>
      </c>
      <c r="B42" s="8" t="s">
        <v>41</v>
      </c>
      <c r="C42" s="18" t="s">
        <v>602</v>
      </c>
      <c r="D42" s="25" t="s">
        <v>2158</v>
      </c>
      <c r="E42" s="285" t="s">
        <v>39</v>
      </c>
      <c r="F42" s="302">
        <v>24</v>
      </c>
      <c r="G42" s="291"/>
      <c r="H42" s="8" t="s">
        <v>600</v>
      </c>
      <c r="I42" s="14">
        <f t="shared" si="4"/>
        <v>0</v>
      </c>
      <c r="J42" s="14">
        <f t="shared" si="5"/>
        <v>0</v>
      </c>
      <c r="K42" s="68">
        <f t="shared" si="6"/>
        <v>0</v>
      </c>
    </row>
    <row r="43" spans="1:11" ht="30" x14ac:dyDescent="0.25">
      <c r="A43" s="67" t="s">
        <v>589</v>
      </c>
      <c r="B43" s="8" t="s">
        <v>42</v>
      </c>
      <c r="C43" s="18" t="s">
        <v>602</v>
      </c>
      <c r="D43" s="25" t="s">
        <v>2159</v>
      </c>
      <c r="E43" s="285" t="s">
        <v>39</v>
      </c>
      <c r="F43" s="302">
        <v>24</v>
      </c>
      <c r="G43" s="291"/>
      <c r="H43" s="8" t="s">
        <v>600</v>
      </c>
      <c r="I43" s="14">
        <f t="shared" si="4"/>
        <v>0</v>
      </c>
      <c r="J43" s="14">
        <f t="shared" si="5"/>
        <v>0</v>
      </c>
      <c r="K43" s="68">
        <f t="shared" si="6"/>
        <v>0</v>
      </c>
    </row>
    <row r="44" spans="1:11" x14ac:dyDescent="0.25">
      <c r="A44" s="67" t="s">
        <v>591</v>
      </c>
      <c r="B44" s="8" t="s">
        <v>43</v>
      </c>
      <c r="C44" s="18" t="s">
        <v>602</v>
      </c>
      <c r="D44" s="25" t="s">
        <v>2162</v>
      </c>
      <c r="E44" s="285" t="s">
        <v>39</v>
      </c>
      <c r="F44" s="13">
        <v>24</v>
      </c>
      <c r="G44" s="291"/>
      <c r="H44" s="8" t="s">
        <v>600</v>
      </c>
      <c r="I44" s="14">
        <f t="shared" si="4"/>
        <v>0</v>
      </c>
      <c r="J44" s="14">
        <f t="shared" si="5"/>
        <v>0</v>
      </c>
      <c r="K44" s="68">
        <f t="shared" si="6"/>
        <v>0</v>
      </c>
    </row>
    <row r="45" spans="1:11" x14ac:dyDescent="0.25">
      <c r="A45" s="67" t="s">
        <v>593</v>
      </c>
      <c r="B45" s="8" t="s">
        <v>44</v>
      </c>
      <c r="C45" s="18" t="s">
        <v>602</v>
      </c>
      <c r="D45" s="25" t="s">
        <v>2167</v>
      </c>
      <c r="E45" s="285" t="s">
        <v>29</v>
      </c>
      <c r="F45" s="13">
        <v>1200</v>
      </c>
      <c r="G45" s="291"/>
      <c r="H45" s="8" t="s">
        <v>600</v>
      </c>
      <c r="I45" s="14">
        <f t="shared" si="4"/>
        <v>0</v>
      </c>
      <c r="J45" s="14">
        <f t="shared" si="5"/>
        <v>0</v>
      </c>
      <c r="K45" s="68">
        <f t="shared" si="6"/>
        <v>0</v>
      </c>
    </row>
    <row r="46" spans="1:11" x14ac:dyDescent="0.25">
      <c r="A46" s="67" t="s">
        <v>595</v>
      </c>
      <c r="B46" s="8" t="s">
        <v>45</v>
      </c>
      <c r="C46" s="18" t="s">
        <v>602</v>
      </c>
      <c r="D46" s="25" t="s">
        <v>2172</v>
      </c>
      <c r="E46" s="285" t="s">
        <v>29</v>
      </c>
      <c r="F46" s="13">
        <v>1252</v>
      </c>
      <c r="G46" s="291"/>
      <c r="H46" s="8" t="s">
        <v>600</v>
      </c>
      <c r="I46" s="14">
        <f t="shared" si="4"/>
        <v>0</v>
      </c>
      <c r="J46" s="14">
        <f t="shared" si="5"/>
        <v>0</v>
      </c>
      <c r="K46" s="68">
        <f t="shared" si="6"/>
        <v>0</v>
      </c>
    </row>
    <row r="47" spans="1:11" ht="30" x14ac:dyDescent="0.25">
      <c r="A47" s="67" t="s">
        <v>777</v>
      </c>
      <c r="B47" s="8" t="s">
        <v>46</v>
      </c>
      <c r="C47" s="18" t="s">
        <v>602</v>
      </c>
      <c r="D47" s="25" t="s">
        <v>2173</v>
      </c>
      <c r="E47" s="285" t="s">
        <v>47</v>
      </c>
      <c r="F47" s="13">
        <v>600</v>
      </c>
      <c r="G47" s="291"/>
      <c r="H47" s="8" t="s">
        <v>600</v>
      </c>
      <c r="I47" s="14">
        <f t="shared" si="4"/>
        <v>0</v>
      </c>
      <c r="J47" s="14">
        <f t="shared" si="5"/>
        <v>0</v>
      </c>
      <c r="K47" s="68">
        <f t="shared" si="6"/>
        <v>0</v>
      </c>
    </row>
    <row r="48" spans="1:11" x14ac:dyDescent="0.25">
      <c r="A48" s="67" t="s">
        <v>778</v>
      </c>
      <c r="B48" s="8" t="s">
        <v>48</v>
      </c>
      <c r="C48" s="18" t="s">
        <v>602</v>
      </c>
      <c r="D48" s="25" t="s">
        <v>2184</v>
      </c>
      <c r="E48" s="285" t="s">
        <v>32</v>
      </c>
      <c r="F48" s="13">
        <v>4434</v>
      </c>
      <c r="G48" s="291"/>
      <c r="H48" s="8" t="s">
        <v>600</v>
      </c>
      <c r="I48" s="14">
        <f t="shared" si="4"/>
        <v>0</v>
      </c>
      <c r="J48" s="14">
        <f t="shared" si="5"/>
        <v>0</v>
      </c>
      <c r="K48" s="68">
        <f t="shared" si="6"/>
        <v>0</v>
      </c>
    </row>
    <row r="49" spans="1:11" x14ac:dyDescent="0.25">
      <c r="A49" s="67" t="s">
        <v>779</v>
      </c>
      <c r="B49" s="8" t="s">
        <v>49</v>
      </c>
      <c r="C49" s="18" t="s">
        <v>602</v>
      </c>
      <c r="D49" s="25" t="s">
        <v>2187</v>
      </c>
      <c r="E49" s="285" t="s">
        <v>29</v>
      </c>
      <c r="F49" s="13">
        <v>1620</v>
      </c>
      <c r="G49" s="291"/>
      <c r="H49" s="8" t="s">
        <v>600</v>
      </c>
      <c r="I49" s="14">
        <f t="shared" si="4"/>
        <v>0</v>
      </c>
      <c r="J49" s="14">
        <f t="shared" si="5"/>
        <v>0</v>
      </c>
      <c r="K49" s="68">
        <f t="shared" si="6"/>
        <v>0</v>
      </c>
    </row>
    <row r="50" spans="1:11" ht="30" x14ac:dyDescent="0.25">
      <c r="A50" s="67" t="s">
        <v>780</v>
      </c>
      <c r="B50" s="8" t="s">
        <v>50</v>
      </c>
      <c r="C50" s="18" t="s">
        <v>602</v>
      </c>
      <c r="D50" s="25" t="s">
        <v>2188</v>
      </c>
      <c r="E50" s="285" t="s">
        <v>29</v>
      </c>
      <c r="F50" s="13">
        <v>250</v>
      </c>
      <c r="G50" s="291"/>
      <c r="H50" s="8" t="s">
        <v>600</v>
      </c>
      <c r="I50" s="14">
        <f t="shared" si="4"/>
        <v>0</v>
      </c>
      <c r="J50" s="14">
        <f t="shared" si="5"/>
        <v>0</v>
      </c>
      <c r="K50" s="68">
        <f t="shared" si="6"/>
        <v>0</v>
      </c>
    </row>
    <row r="51" spans="1:11" x14ac:dyDescent="0.25">
      <c r="A51" s="67" t="s">
        <v>781</v>
      </c>
      <c r="B51" s="8" t="s">
        <v>51</v>
      </c>
      <c r="C51" s="18" t="s">
        <v>602</v>
      </c>
      <c r="D51" s="25" t="s">
        <v>2191</v>
      </c>
      <c r="E51" s="285" t="s">
        <v>52</v>
      </c>
      <c r="F51" s="13">
        <v>6200</v>
      </c>
      <c r="G51" s="291"/>
      <c r="H51" s="8" t="s">
        <v>600</v>
      </c>
      <c r="I51" s="14">
        <f t="shared" si="4"/>
        <v>0</v>
      </c>
      <c r="J51" s="14">
        <f t="shared" si="5"/>
        <v>0</v>
      </c>
      <c r="K51" s="68">
        <f t="shared" si="6"/>
        <v>0</v>
      </c>
    </row>
    <row r="52" spans="1:11" x14ac:dyDescent="0.25">
      <c r="A52" s="67" t="s">
        <v>782</v>
      </c>
      <c r="B52" s="8" t="s">
        <v>53</v>
      </c>
      <c r="C52" s="18" t="s">
        <v>602</v>
      </c>
      <c r="D52" s="25" t="s">
        <v>2192</v>
      </c>
      <c r="E52" s="285" t="s">
        <v>47</v>
      </c>
      <c r="F52" s="13">
        <v>11400</v>
      </c>
      <c r="G52" s="291"/>
      <c r="H52" s="8" t="s">
        <v>600</v>
      </c>
      <c r="I52" s="14">
        <f t="shared" si="4"/>
        <v>0</v>
      </c>
      <c r="J52" s="14">
        <f t="shared" si="5"/>
        <v>0</v>
      </c>
      <c r="K52" s="68">
        <f t="shared" si="6"/>
        <v>0</v>
      </c>
    </row>
    <row r="53" spans="1:11" x14ac:dyDescent="0.25">
      <c r="A53" s="67" t="s">
        <v>783</v>
      </c>
      <c r="B53" s="8" t="s">
        <v>54</v>
      </c>
      <c r="C53" s="18" t="s">
        <v>602</v>
      </c>
      <c r="D53" s="25" t="s">
        <v>2201</v>
      </c>
      <c r="E53" s="285" t="s">
        <v>29</v>
      </c>
      <c r="F53" s="13">
        <v>48</v>
      </c>
      <c r="G53" s="291"/>
      <c r="H53" s="8" t="s">
        <v>600</v>
      </c>
      <c r="I53" s="14">
        <f t="shared" si="4"/>
        <v>0</v>
      </c>
      <c r="J53" s="14">
        <f t="shared" si="5"/>
        <v>0</v>
      </c>
      <c r="K53" s="68">
        <f t="shared" si="6"/>
        <v>0</v>
      </c>
    </row>
    <row r="54" spans="1:11" x14ac:dyDescent="0.25">
      <c r="A54" s="67" t="s">
        <v>784</v>
      </c>
      <c r="B54" s="8" t="s">
        <v>56</v>
      </c>
      <c r="C54" s="300" t="s">
        <v>602</v>
      </c>
      <c r="D54" s="301" t="s">
        <v>2219</v>
      </c>
      <c r="E54" s="303" t="s">
        <v>29</v>
      </c>
      <c r="F54" s="302">
        <v>6226.35</v>
      </c>
      <c r="G54" s="304"/>
      <c r="H54" s="8" t="s">
        <v>600</v>
      </c>
      <c r="I54" s="172">
        <f t="shared" si="4"/>
        <v>0</v>
      </c>
      <c r="J54" s="172">
        <f t="shared" si="5"/>
        <v>0</v>
      </c>
      <c r="K54" s="173">
        <f t="shared" si="6"/>
        <v>0</v>
      </c>
    </row>
    <row r="55" spans="1:11" x14ac:dyDescent="0.25">
      <c r="A55" s="67" t="s">
        <v>785</v>
      </c>
      <c r="B55" s="8" t="s">
        <v>66</v>
      </c>
      <c r="C55" s="300" t="s">
        <v>602</v>
      </c>
      <c r="D55" s="301" t="s">
        <v>2891</v>
      </c>
      <c r="E55" s="303" t="s">
        <v>67</v>
      </c>
      <c r="F55" s="302">
        <v>34504.949999999997</v>
      </c>
      <c r="G55" s="304"/>
      <c r="H55" s="8" t="s">
        <v>600</v>
      </c>
      <c r="I55" s="172">
        <f t="shared" si="4"/>
        <v>0</v>
      </c>
      <c r="J55" s="172">
        <f t="shared" si="5"/>
        <v>0</v>
      </c>
      <c r="K55" s="173">
        <f t="shared" si="6"/>
        <v>0</v>
      </c>
    </row>
    <row r="56" spans="1:11" x14ac:dyDescent="0.25">
      <c r="A56" s="67" t="s">
        <v>786</v>
      </c>
      <c r="B56" s="8" t="s">
        <v>68</v>
      </c>
      <c r="C56" s="300" t="s">
        <v>602</v>
      </c>
      <c r="D56" s="301" t="s">
        <v>2892</v>
      </c>
      <c r="E56" s="303" t="s">
        <v>34</v>
      </c>
      <c r="F56" s="302">
        <v>11501.65</v>
      </c>
      <c r="G56" s="304"/>
      <c r="H56" s="8" t="s">
        <v>600</v>
      </c>
      <c r="I56" s="172">
        <f t="shared" si="4"/>
        <v>0</v>
      </c>
      <c r="J56" s="172">
        <f t="shared" si="5"/>
        <v>0</v>
      </c>
      <c r="K56" s="173">
        <f t="shared" si="6"/>
        <v>0</v>
      </c>
    </row>
    <row r="57" spans="1:11" ht="30" x14ac:dyDescent="0.25">
      <c r="A57" s="67" t="s">
        <v>12263</v>
      </c>
      <c r="B57" s="8" t="s">
        <v>2195</v>
      </c>
      <c r="C57" s="300" t="s">
        <v>602</v>
      </c>
      <c r="D57" s="301" t="s">
        <v>2196</v>
      </c>
      <c r="E57" s="303" t="s">
        <v>39</v>
      </c>
      <c r="F57" s="302">
        <v>12</v>
      </c>
      <c r="G57" s="304"/>
      <c r="H57" s="8" t="s">
        <v>600</v>
      </c>
      <c r="I57" s="172">
        <f t="shared" ref="I57" si="7">IF(H57=$I$2,G57*(1+BDI_01),(G57*(1+BDI_02)))</f>
        <v>0</v>
      </c>
      <c r="J57" s="172">
        <f t="shared" si="5"/>
        <v>0</v>
      </c>
      <c r="K57" s="173">
        <f t="shared" si="6"/>
        <v>0</v>
      </c>
    </row>
    <row r="58" spans="1:11" x14ac:dyDescent="0.25">
      <c r="A58" s="65">
        <v>3</v>
      </c>
      <c r="B58" s="17"/>
      <c r="C58" s="17"/>
      <c r="D58" s="24" t="s">
        <v>560</v>
      </c>
      <c r="E58" s="17"/>
      <c r="F58" s="11"/>
      <c r="G58" s="12"/>
      <c r="H58" s="17"/>
      <c r="I58" s="12"/>
      <c r="J58" s="12">
        <f>SUM(J59:J66)</f>
        <v>0</v>
      </c>
      <c r="K58" s="66">
        <f>SUM(K59:K66)</f>
        <v>0</v>
      </c>
    </row>
    <row r="59" spans="1:11" ht="30" x14ac:dyDescent="0.25">
      <c r="A59" s="67" t="s">
        <v>842</v>
      </c>
      <c r="B59" s="8" t="s">
        <v>55</v>
      </c>
      <c r="C59" s="18" t="s">
        <v>602</v>
      </c>
      <c r="D59" s="25" t="s">
        <v>2212</v>
      </c>
      <c r="E59" s="285" t="s">
        <v>29</v>
      </c>
      <c r="F59" s="302">
        <v>22199.55</v>
      </c>
      <c r="G59" s="291"/>
      <c r="H59" s="8" t="s">
        <v>600</v>
      </c>
      <c r="I59" s="14">
        <f t="shared" ref="I59:I64" si="8">IF(H59=$I$2,G59*(1+BDI_01),(G59*(1+BDI_02)))</f>
        <v>0</v>
      </c>
      <c r="J59" s="14">
        <f t="shared" ref="J59:J66" si="9">TRUNC(G59*F59,2)</f>
        <v>0</v>
      </c>
      <c r="K59" s="68">
        <f t="shared" ref="K59:K66" si="10">TRUNC(I59*F59,2)</f>
        <v>0</v>
      </c>
    </row>
    <row r="60" spans="1:11" x14ac:dyDescent="0.25">
      <c r="A60" s="67" t="s">
        <v>843</v>
      </c>
      <c r="B60" s="8" t="s">
        <v>64</v>
      </c>
      <c r="C60" s="18" t="s">
        <v>602</v>
      </c>
      <c r="D60" s="25" t="s">
        <v>2823</v>
      </c>
      <c r="E60" s="285" t="s">
        <v>34</v>
      </c>
      <c r="F60" s="13">
        <v>24038.17</v>
      </c>
      <c r="G60" s="291"/>
      <c r="H60" s="8" t="s">
        <v>600</v>
      </c>
      <c r="I60" s="14">
        <f t="shared" si="8"/>
        <v>0</v>
      </c>
      <c r="J60" s="14">
        <f t="shared" si="9"/>
        <v>0</v>
      </c>
      <c r="K60" s="68">
        <f t="shared" si="10"/>
        <v>0</v>
      </c>
    </row>
    <row r="61" spans="1:11" x14ac:dyDescent="0.25">
      <c r="A61" s="67" t="s">
        <v>845</v>
      </c>
      <c r="B61" s="8" t="s">
        <v>59</v>
      </c>
      <c r="C61" s="18" t="s">
        <v>602</v>
      </c>
      <c r="D61" s="25" t="s">
        <v>2760</v>
      </c>
      <c r="E61" s="285" t="s">
        <v>34</v>
      </c>
      <c r="F61" s="13">
        <v>31249.620999999999</v>
      </c>
      <c r="G61" s="291"/>
      <c r="H61" s="8" t="s">
        <v>600</v>
      </c>
      <c r="I61" s="14">
        <f t="shared" si="8"/>
        <v>0</v>
      </c>
      <c r="J61" s="14">
        <f t="shared" si="9"/>
        <v>0</v>
      </c>
      <c r="K61" s="68">
        <f t="shared" si="10"/>
        <v>0</v>
      </c>
    </row>
    <row r="62" spans="1:11" ht="30" x14ac:dyDescent="0.25">
      <c r="A62" s="67" t="s">
        <v>846</v>
      </c>
      <c r="B62" s="8" t="s">
        <v>60</v>
      </c>
      <c r="C62" s="18" t="s">
        <v>602</v>
      </c>
      <c r="D62" s="25" t="s">
        <v>2771</v>
      </c>
      <c r="E62" s="285" t="s">
        <v>34</v>
      </c>
      <c r="F62" s="13">
        <v>31249.62</v>
      </c>
      <c r="G62" s="291"/>
      <c r="H62" s="8" t="s">
        <v>600</v>
      </c>
      <c r="I62" s="14">
        <f t="shared" si="8"/>
        <v>0</v>
      </c>
      <c r="J62" s="14">
        <f t="shared" si="9"/>
        <v>0</v>
      </c>
      <c r="K62" s="68">
        <f t="shared" si="10"/>
        <v>0</v>
      </c>
    </row>
    <row r="63" spans="1:11" x14ac:dyDescent="0.25">
      <c r="A63" s="67" t="s">
        <v>847</v>
      </c>
      <c r="B63" s="8" t="s">
        <v>58</v>
      </c>
      <c r="C63" s="18" t="s">
        <v>602</v>
      </c>
      <c r="D63" s="25" t="s">
        <v>2755</v>
      </c>
      <c r="E63" s="285" t="s">
        <v>34</v>
      </c>
      <c r="F63" s="13">
        <v>45679.33</v>
      </c>
      <c r="G63" s="291"/>
      <c r="H63" s="8" t="s">
        <v>600</v>
      </c>
      <c r="I63" s="14">
        <f t="shared" si="8"/>
        <v>0</v>
      </c>
      <c r="J63" s="14">
        <f t="shared" si="9"/>
        <v>0</v>
      </c>
      <c r="K63" s="68">
        <f t="shared" si="10"/>
        <v>0</v>
      </c>
    </row>
    <row r="64" spans="1:11" x14ac:dyDescent="0.25">
      <c r="A64" s="67" t="s">
        <v>848</v>
      </c>
      <c r="B64" s="8" t="s">
        <v>65</v>
      </c>
      <c r="C64" s="18" t="s">
        <v>602</v>
      </c>
      <c r="D64" s="25" t="s">
        <v>2850</v>
      </c>
      <c r="E64" s="285" t="s">
        <v>34</v>
      </c>
      <c r="F64" s="13">
        <v>45679.33</v>
      </c>
      <c r="G64" s="291"/>
      <c r="H64" s="8" t="s">
        <v>600</v>
      </c>
      <c r="I64" s="14">
        <f t="shared" si="8"/>
        <v>0</v>
      </c>
      <c r="J64" s="14">
        <f t="shared" si="9"/>
        <v>0</v>
      </c>
      <c r="K64" s="68">
        <f t="shared" si="10"/>
        <v>0</v>
      </c>
    </row>
    <row r="65" spans="1:11" ht="15" customHeight="1" x14ac:dyDescent="0.25">
      <c r="A65" s="67" t="s">
        <v>12255</v>
      </c>
      <c r="B65" s="8" t="s">
        <v>2842</v>
      </c>
      <c r="C65" s="300" t="s">
        <v>602</v>
      </c>
      <c r="D65" s="301" t="s">
        <v>2843</v>
      </c>
      <c r="E65" s="303" t="s">
        <v>34</v>
      </c>
      <c r="F65" s="302">
        <v>14429.7075</v>
      </c>
      <c r="G65" s="304"/>
      <c r="H65" s="8" t="s">
        <v>600</v>
      </c>
      <c r="I65" s="172">
        <f t="shared" ref="I65" si="11">IF(H65=$I$2,G65*(1+BDI_01),(G65*(1+BDI_02)))</f>
        <v>0</v>
      </c>
      <c r="J65" s="172">
        <f t="shared" si="9"/>
        <v>0</v>
      </c>
      <c r="K65" s="173">
        <f t="shared" si="10"/>
        <v>0</v>
      </c>
    </row>
    <row r="66" spans="1:11" ht="30" x14ac:dyDescent="0.25">
      <c r="A66" s="67" t="s">
        <v>12256</v>
      </c>
      <c r="B66" s="8" t="s">
        <v>2782</v>
      </c>
      <c r="C66" s="300" t="s">
        <v>602</v>
      </c>
      <c r="D66" s="301" t="s">
        <v>2783</v>
      </c>
      <c r="E66" s="303" t="s">
        <v>34</v>
      </c>
      <c r="F66" s="302">
        <v>14429.71</v>
      </c>
      <c r="G66" s="304"/>
      <c r="H66" s="8" t="s">
        <v>600</v>
      </c>
      <c r="I66" s="172">
        <f t="shared" ref="I66" si="12">IF(H66=$I$2,G66*(1+BDI_01),(G66*(1+BDI_02)))</f>
        <v>0</v>
      </c>
      <c r="J66" s="172">
        <f t="shared" si="9"/>
        <v>0</v>
      </c>
      <c r="K66" s="173">
        <f t="shared" si="10"/>
        <v>0</v>
      </c>
    </row>
    <row r="67" spans="1:11" x14ac:dyDescent="0.25">
      <c r="A67" s="65">
        <v>4</v>
      </c>
      <c r="B67" s="17"/>
      <c r="C67" s="17"/>
      <c r="D67" s="24" t="s">
        <v>561</v>
      </c>
      <c r="E67" s="17"/>
      <c r="F67" s="11"/>
      <c r="G67" s="12"/>
      <c r="H67" s="17"/>
      <c r="I67" s="12"/>
      <c r="J67" s="12">
        <f>SUM(J68:J87)</f>
        <v>0</v>
      </c>
      <c r="K67" s="12">
        <f>SUM(K68:K87)</f>
        <v>0</v>
      </c>
    </row>
    <row r="68" spans="1:11" x14ac:dyDescent="0.25">
      <c r="A68" s="67" t="s">
        <v>756</v>
      </c>
      <c r="B68" s="8" t="s">
        <v>90</v>
      </c>
      <c r="C68" s="18" t="s">
        <v>602</v>
      </c>
      <c r="D68" s="25" t="s">
        <v>3204</v>
      </c>
      <c r="E68" s="285" t="s">
        <v>34</v>
      </c>
      <c r="F68" s="13">
        <v>1451.04</v>
      </c>
      <c r="G68" s="291"/>
      <c r="H68" s="8" t="s">
        <v>600</v>
      </c>
      <c r="I68" s="14">
        <f>IF(H68=$I$2,G68*(1+BDI_01),(G68*(1+BDI_02)))</f>
        <v>0</v>
      </c>
      <c r="J68" s="14">
        <f>TRUNC(G68*F68,2)</f>
        <v>0</v>
      </c>
      <c r="K68" s="68">
        <f>TRUNC(I68*F68,2)</f>
        <v>0</v>
      </c>
    </row>
    <row r="69" spans="1:11" ht="30" x14ac:dyDescent="0.25">
      <c r="A69" s="67" t="s">
        <v>761</v>
      </c>
      <c r="B69" s="8" t="s">
        <v>89</v>
      </c>
      <c r="C69" s="18" t="s">
        <v>602</v>
      </c>
      <c r="D69" s="25" t="s">
        <v>3197</v>
      </c>
      <c r="E69" s="285" t="s">
        <v>28</v>
      </c>
      <c r="F69" s="13">
        <v>1</v>
      </c>
      <c r="G69" s="291"/>
      <c r="H69" s="8" t="s">
        <v>600</v>
      </c>
      <c r="I69" s="14">
        <f>IF(H69=$I$2,G69*(1+BDI_01),(G69*(1+BDI_02)))</f>
        <v>0</v>
      </c>
      <c r="J69" s="14">
        <f t="shared" ref="J69:J87" si="13">TRUNC(G69*F69,2)</f>
        <v>0</v>
      </c>
      <c r="K69" s="68">
        <f t="shared" ref="K69:K87" si="14">TRUNC(I69*F69,2)</f>
        <v>0</v>
      </c>
    </row>
    <row r="70" spans="1:11" x14ac:dyDescent="0.25">
      <c r="A70" s="67" t="s">
        <v>764</v>
      </c>
      <c r="B70" s="8" t="s">
        <v>61</v>
      </c>
      <c r="C70" s="18" t="s">
        <v>602</v>
      </c>
      <c r="D70" s="25" t="s">
        <v>2800</v>
      </c>
      <c r="E70" s="285" t="s">
        <v>34</v>
      </c>
      <c r="F70" s="13">
        <v>1622.16</v>
      </c>
      <c r="G70" s="291"/>
      <c r="H70" s="8" t="s">
        <v>600</v>
      </c>
      <c r="I70" s="14">
        <f t="shared" ref="I70:I75" si="15">IF(H70=$I$2,G70*(1+BDI_01),(G70*(1+BDI_02)))</f>
        <v>0</v>
      </c>
      <c r="J70" s="14">
        <f t="shared" si="13"/>
        <v>0</v>
      </c>
      <c r="K70" s="68">
        <f t="shared" si="14"/>
        <v>0</v>
      </c>
    </row>
    <row r="71" spans="1:11" x14ac:dyDescent="0.25">
      <c r="A71" s="67" t="s">
        <v>765</v>
      </c>
      <c r="B71" s="8" t="s">
        <v>62</v>
      </c>
      <c r="C71" s="18" t="s">
        <v>602</v>
      </c>
      <c r="D71" s="25" t="s">
        <v>2805</v>
      </c>
      <c r="E71" s="285" t="s">
        <v>34</v>
      </c>
      <c r="F71" s="13">
        <v>654.27</v>
      </c>
      <c r="G71" s="291"/>
      <c r="H71" s="8" t="s">
        <v>600</v>
      </c>
      <c r="I71" s="14">
        <f t="shared" si="15"/>
        <v>0</v>
      </c>
      <c r="J71" s="14">
        <f t="shared" si="13"/>
        <v>0</v>
      </c>
      <c r="K71" s="68">
        <f t="shared" si="14"/>
        <v>0</v>
      </c>
    </row>
    <row r="72" spans="1:11" x14ac:dyDescent="0.25">
      <c r="A72" s="67" t="s">
        <v>763</v>
      </c>
      <c r="B72" s="8" t="s">
        <v>63</v>
      </c>
      <c r="C72" s="18" t="s">
        <v>602</v>
      </c>
      <c r="D72" s="25" t="s">
        <v>2816</v>
      </c>
      <c r="E72" s="285" t="s">
        <v>34</v>
      </c>
      <c r="F72" s="13">
        <v>3144.59</v>
      </c>
      <c r="G72" s="291"/>
      <c r="H72" s="8" t="s">
        <v>600</v>
      </c>
      <c r="I72" s="14">
        <f t="shared" si="15"/>
        <v>0</v>
      </c>
      <c r="J72" s="14">
        <f t="shared" si="13"/>
        <v>0</v>
      </c>
      <c r="K72" s="68">
        <f t="shared" si="14"/>
        <v>0</v>
      </c>
    </row>
    <row r="73" spans="1:11" ht="30" x14ac:dyDescent="0.25">
      <c r="A73" s="67" t="s">
        <v>760</v>
      </c>
      <c r="B73" s="8" t="s">
        <v>60</v>
      </c>
      <c r="C73" s="18" t="s">
        <v>602</v>
      </c>
      <c r="D73" s="25" t="s">
        <v>2771</v>
      </c>
      <c r="E73" s="285" t="s">
        <v>34</v>
      </c>
      <c r="F73" s="13">
        <v>3144.59</v>
      </c>
      <c r="G73" s="291"/>
      <c r="H73" s="8" t="s">
        <v>600</v>
      </c>
      <c r="I73" s="14">
        <f t="shared" si="15"/>
        <v>0</v>
      </c>
      <c r="J73" s="14">
        <f t="shared" si="13"/>
        <v>0</v>
      </c>
      <c r="K73" s="68">
        <f t="shared" si="14"/>
        <v>0</v>
      </c>
    </row>
    <row r="74" spans="1:11" x14ac:dyDescent="0.25">
      <c r="A74" s="67" t="s">
        <v>762</v>
      </c>
      <c r="B74" s="8" t="s">
        <v>58</v>
      </c>
      <c r="C74" s="18" t="s">
        <v>602</v>
      </c>
      <c r="D74" s="25" t="s">
        <v>2755</v>
      </c>
      <c r="E74" s="285" t="s">
        <v>34</v>
      </c>
      <c r="F74" s="13">
        <v>3144.59</v>
      </c>
      <c r="G74" s="291"/>
      <c r="H74" s="8" t="s">
        <v>600</v>
      </c>
      <c r="I74" s="14">
        <f t="shared" si="15"/>
        <v>0</v>
      </c>
      <c r="J74" s="14">
        <f t="shared" si="13"/>
        <v>0</v>
      </c>
      <c r="K74" s="68">
        <f t="shared" si="14"/>
        <v>0</v>
      </c>
    </row>
    <row r="75" spans="1:11" x14ac:dyDescent="0.25">
      <c r="A75" s="67" t="s">
        <v>766</v>
      </c>
      <c r="B75" s="8" t="s">
        <v>65</v>
      </c>
      <c r="C75" s="18" t="s">
        <v>602</v>
      </c>
      <c r="D75" s="25" t="s">
        <v>2850</v>
      </c>
      <c r="E75" s="285" t="s">
        <v>34</v>
      </c>
      <c r="F75" s="13">
        <v>3144.59</v>
      </c>
      <c r="G75" s="291"/>
      <c r="H75" s="8" t="s">
        <v>600</v>
      </c>
      <c r="I75" s="14">
        <f t="shared" si="15"/>
        <v>0</v>
      </c>
      <c r="J75" s="14">
        <f t="shared" si="13"/>
        <v>0</v>
      </c>
      <c r="K75" s="68">
        <f t="shared" si="14"/>
        <v>0</v>
      </c>
    </row>
    <row r="76" spans="1:11" x14ac:dyDescent="0.25">
      <c r="A76" s="67" t="s">
        <v>767</v>
      </c>
      <c r="B76" s="8" t="s">
        <v>69</v>
      </c>
      <c r="C76" s="18" t="s">
        <v>602</v>
      </c>
      <c r="D76" s="25" t="s">
        <v>2945</v>
      </c>
      <c r="E76" s="285" t="s">
        <v>29</v>
      </c>
      <c r="F76" s="13">
        <v>1986.97</v>
      </c>
      <c r="G76" s="291"/>
      <c r="H76" s="8" t="s">
        <v>600</v>
      </c>
      <c r="I76" s="14">
        <f t="shared" ref="I76:I87" si="16">IF(H76=$I$2,G76*(1+BDI_01),(G76*(1+BDI_02)))</f>
        <v>0</v>
      </c>
      <c r="J76" s="14">
        <f t="shared" si="13"/>
        <v>0</v>
      </c>
      <c r="K76" s="68">
        <f t="shared" si="14"/>
        <v>0</v>
      </c>
    </row>
    <row r="77" spans="1:11" x14ac:dyDescent="0.25">
      <c r="A77" s="67" t="s">
        <v>1196</v>
      </c>
      <c r="B77" s="8" t="s">
        <v>71</v>
      </c>
      <c r="C77" s="300" t="s">
        <v>602</v>
      </c>
      <c r="D77" s="301" t="s">
        <v>2963</v>
      </c>
      <c r="E77" s="303" t="s">
        <v>29</v>
      </c>
      <c r="F77" s="302">
        <v>2426.87</v>
      </c>
      <c r="G77" s="304"/>
      <c r="H77" s="8" t="s">
        <v>600</v>
      </c>
      <c r="I77" s="172">
        <f t="shared" si="16"/>
        <v>0</v>
      </c>
      <c r="J77" s="172">
        <f>TRUNC(G77*F77,2)</f>
        <v>0</v>
      </c>
      <c r="K77" s="173">
        <f>TRUNC(I77*F77,2)</f>
        <v>0</v>
      </c>
    </row>
    <row r="78" spans="1:11" x14ac:dyDescent="0.25">
      <c r="A78" s="67" t="s">
        <v>1197</v>
      </c>
      <c r="B78" s="8" t="s">
        <v>72</v>
      </c>
      <c r="C78" s="300" t="s">
        <v>602</v>
      </c>
      <c r="D78" s="301" t="s">
        <v>2996</v>
      </c>
      <c r="E78" s="303" t="s">
        <v>57</v>
      </c>
      <c r="F78" s="302">
        <v>36765.82</v>
      </c>
      <c r="G78" s="304"/>
      <c r="H78" s="8" t="s">
        <v>600</v>
      </c>
      <c r="I78" s="172">
        <f t="shared" si="16"/>
        <v>0</v>
      </c>
      <c r="J78" s="172">
        <f t="shared" si="13"/>
        <v>0</v>
      </c>
      <c r="K78" s="173">
        <f t="shared" si="14"/>
        <v>0</v>
      </c>
    </row>
    <row r="79" spans="1:11" x14ac:dyDescent="0.25">
      <c r="A79" s="67" t="s">
        <v>1198</v>
      </c>
      <c r="B79" s="8" t="s">
        <v>73</v>
      </c>
      <c r="C79" s="300" t="s">
        <v>602</v>
      </c>
      <c r="D79" s="301" t="s">
        <v>2997</v>
      </c>
      <c r="E79" s="303" t="s">
        <v>57</v>
      </c>
      <c r="F79" s="302">
        <v>4228.0600000000004</v>
      </c>
      <c r="G79" s="304"/>
      <c r="H79" s="8" t="s">
        <v>600</v>
      </c>
      <c r="I79" s="172">
        <f t="shared" si="16"/>
        <v>0</v>
      </c>
      <c r="J79" s="172">
        <f t="shared" si="13"/>
        <v>0</v>
      </c>
      <c r="K79" s="173">
        <f t="shared" si="14"/>
        <v>0</v>
      </c>
    </row>
    <row r="80" spans="1:11" ht="30" x14ac:dyDescent="0.25">
      <c r="A80" s="67" t="s">
        <v>1199</v>
      </c>
      <c r="B80" s="8" t="s">
        <v>3207</v>
      </c>
      <c r="C80" s="300" t="s">
        <v>602</v>
      </c>
      <c r="D80" s="301" t="s">
        <v>3208</v>
      </c>
      <c r="E80" s="303" t="s">
        <v>28</v>
      </c>
      <c r="F80" s="302">
        <v>1</v>
      </c>
      <c r="G80" s="304"/>
      <c r="H80" s="8" t="s">
        <v>600</v>
      </c>
      <c r="I80" s="172">
        <f t="shared" ref="I80" si="17">IF(H80=$I$2,G80*(1+BDI_01),(G80*(1+BDI_02)))</f>
        <v>0</v>
      </c>
      <c r="J80" s="172">
        <f>TRUNC(G80*F80,2)</f>
        <v>0</v>
      </c>
      <c r="K80" s="173">
        <f>TRUNC(I80*F80,2)</f>
        <v>0</v>
      </c>
    </row>
    <row r="81" spans="1:11" ht="15" customHeight="1" x14ac:dyDescent="0.25">
      <c r="A81" s="67" t="s">
        <v>1200</v>
      </c>
      <c r="B81" s="8" t="s">
        <v>91</v>
      </c>
      <c r="C81" s="300" t="s">
        <v>602</v>
      </c>
      <c r="D81" s="301" t="s">
        <v>3211</v>
      </c>
      <c r="E81" s="303" t="s">
        <v>32</v>
      </c>
      <c r="F81" s="302">
        <v>1392</v>
      </c>
      <c r="G81" s="304"/>
      <c r="H81" s="8" t="s">
        <v>600</v>
      </c>
      <c r="I81" s="172">
        <f t="shared" si="16"/>
        <v>0</v>
      </c>
      <c r="J81" s="172">
        <f t="shared" si="13"/>
        <v>0</v>
      </c>
      <c r="K81" s="173">
        <f t="shared" si="14"/>
        <v>0</v>
      </c>
    </row>
    <row r="82" spans="1:11" ht="15" customHeight="1" x14ac:dyDescent="0.25">
      <c r="A82" s="67" t="s">
        <v>1201</v>
      </c>
      <c r="B82" s="8" t="s">
        <v>92</v>
      </c>
      <c r="C82" s="300" t="s">
        <v>602</v>
      </c>
      <c r="D82" s="301" t="s">
        <v>3216</v>
      </c>
      <c r="E82" s="303" t="s">
        <v>32</v>
      </c>
      <c r="F82" s="302">
        <v>262.5</v>
      </c>
      <c r="G82" s="304"/>
      <c r="H82" s="8" t="s">
        <v>600</v>
      </c>
      <c r="I82" s="172">
        <f t="shared" ref="I82" si="18">IF(H82=$I$2,G82*(1+BDI_01),(G82*(1+BDI_02)))</f>
        <v>0</v>
      </c>
      <c r="J82" s="172">
        <f t="shared" si="13"/>
        <v>0</v>
      </c>
      <c r="K82" s="173">
        <f t="shared" si="14"/>
        <v>0</v>
      </c>
    </row>
    <row r="83" spans="1:11" ht="15" customHeight="1" x14ac:dyDescent="0.25">
      <c r="A83" s="67" t="s">
        <v>1202</v>
      </c>
      <c r="B83" s="8" t="s">
        <v>93</v>
      </c>
      <c r="C83" s="300" t="s">
        <v>602</v>
      </c>
      <c r="D83" s="301" t="s">
        <v>3217</v>
      </c>
      <c r="E83" s="303" t="s">
        <v>32</v>
      </c>
      <c r="F83" s="302">
        <v>210.87</v>
      </c>
      <c r="G83" s="304"/>
      <c r="H83" s="8" t="s">
        <v>600</v>
      </c>
      <c r="I83" s="172">
        <f t="shared" si="16"/>
        <v>0</v>
      </c>
      <c r="J83" s="172">
        <f t="shared" si="13"/>
        <v>0</v>
      </c>
      <c r="K83" s="173">
        <f t="shared" si="14"/>
        <v>0</v>
      </c>
    </row>
    <row r="84" spans="1:11" x14ac:dyDescent="0.25">
      <c r="A84" s="67" t="s">
        <v>1203</v>
      </c>
      <c r="B84" s="8" t="s">
        <v>77</v>
      </c>
      <c r="C84" s="300" t="s">
        <v>602</v>
      </c>
      <c r="D84" s="301" t="s">
        <v>3027</v>
      </c>
      <c r="E84" s="303" t="s">
        <v>34</v>
      </c>
      <c r="F84" s="302">
        <v>595.46</v>
      </c>
      <c r="G84" s="304"/>
      <c r="H84" s="8" t="s">
        <v>600</v>
      </c>
      <c r="I84" s="172">
        <f t="shared" si="16"/>
        <v>0</v>
      </c>
      <c r="J84" s="172">
        <f t="shared" si="13"/>
        <v>0</v>
      </c>
      <c r="K84" s="173">
        <f t="shared" si="14"/>
        <v>0</v>
      </c>
    </row>
    <row r="85" spans="1:11" x14ac:dyDescent="0.25">
      <c r="A85" s="67" t="s">
        <v>1235</v>
      </c>
      <c r="B85" s="8" t="s">
        <v>75</v>
      </c>
      <c r="C85" s="300" t="s">
        <v>602</v>
      </c>
      <c r="D85" s="301" t="s">
        <v>3023</v>
      </c>
      <c r="E85" s="303" t="s">
        <v>34</v>
      </c>
      <c r="F85" s="302">
        <v>1451.04</v>
      </c>
      <c r="G85" s="304"/>
      <c r="H85" s="8" t="s">
        <v>600</v>
      </c>
      <c r="I85" s="172">
        <f t="shared" si="16"/>
        <v>0</v>
      </c>
      <c r="J85" s="172">
        <f t="shared" si="13"/>
        <v>0</v>
      </c>
      <c r="K85" s="173">
        <f t="shared" si="14"/>
        <v>0</v>
      </c>
    </row>
    <row r="86" spans="1:11" x14ac:dyDescent="0.25">
      <c r="A86" s="67" t="s">
        <v>1248</v>
      </c>
      <c r="B86" s="8" t="s">
        <v>81</v>
      </c>
      <c r="C86" s="300" t="s">
        <v>602</v>
      </c>
      <c r="D86" s="301" t="s">
        <v>3069</v>
      </c>
      <c r="E86" s="303" t="s">
        <v>34</v>
      </c>
      <c r="F86" s="302">
        <v>2418.9299999999998</v>
      </c>
      <c r="G86" s="304"/>
      <c r="H86" s="8" t="s">
        <v>600</v>
      </c>
      <c r="I86" s="172">
        <f t="shared" si="16"/>
        <v>0</v>
      </c>
      <c r="J86" s="172">
        <f t="shared" si="13"/>
        <v>0</v>
      </c>
      <c r="K86" s="173">
        <f t="shared" si="14"/>
        <v>0</v>
      </c>
    </row>
    <row r="87" spans="1:11" x14ac:dyDescent="0.25">
      <c r="A87" s="67" t="s">
        <v>12164</v>
      </c>
      <c r="B87" s="8" t="s">
        <v>121</v>
      </c>
      <c r="C87" s="300" t="s">
        <v>602</v>
      </c>
      <c r="D87" s="301" t="s">
        <v>3621</v>
      </c>
      <c r="E87" s="303" t="s">
        <v>34</v>
      </c>
      <c r="F87" s="302">
        <v>37.82</v>
      </c>
      <c r="G87" s="304"/>
      <c r="H87" s="8" t="s">
        <v>600</v>
      </c>
      <c r="I87" s="172">
        <f t="shared" si="16"/>
        <v>0</v>
      </c>
      <c r="J87" s="172">
        <f t="shared" si="13"/>
        <v>0</v>
      </c>
      <c r="K87" s="173">
        <f t="shared" si="14"/>
        <v>0</v>
      </c>
    </row>
    <row r="88" spans="1:11" x14ac:dyDescent="0.25">
      <c r="A88" s="65">
        <v>5</v>
      </c>
      <c r="B88" s="17"/>
      <c r="C88" s="17"/>
      <c r="D88" s="24" t="s">
        <v>562</v>
      </c>
      <c r="E88" s="17"/>
      <c r="F88" s="11"/>
      <c r="G88" s="292"/>
      <c r="H88" s="17"/>
      <c r="I88" s="12"/>
      <c r="J88" s="12">
        <f>SUM(J89:J94)</f>
        <v>0</v>
      </c>
      <c r="K88" s="12">
        <f>SUM(K89:K94)</f>
        <v>0</v>
      </c>
    </row>
    <row r="89" spans="1:11" x14ac:dyDescent="0.25">
      <c r="A89" s="67" t="s">
        <v>768</v>
      </c>
      <c r="B89" s="8" t="s">
        <v>70</v>
      </c>
      <c r="C89" s="300" t="s">
        <v>602</v>
      </c>
      <c r="D89" s="301" t="s">
        <v>2946</v>
      </c>
      <c r="E89" s="303" t="s">
        <v>29</v>
      </c>
      <c r="F89" s="302">
        <v>14865.8</v>
      </c>
      <c r="G89" s="304"/>
      <c r="H89" s="8" t="s">
        <v>600</v>
      </c>
      <c r="I89" s="172">
        <f t="shared" ref="I89:I94" si="19">IF(H89=$I$2,G89*(1+BDI_01),(G89*(1+BDI_02)))</f>
        <v>0</v>
      </c>
      <c r="J89" s="172">
        <f t="shared" ref="J89:J94" si="20">TRUNC(G89*F89,2)</f>
        <v>0</v>
      </c>
      <c r="K89" s="173">
        <f t="shared" ref="K89:K94" si="21">TRUNC(I89*F89,2)</f>
        <v>0</v>
      </c>
    </row>
    <row r="90" spans="1:11" x14ac:dyDescent="0.25">
      <c r="A90" s="67" t="s">
        <v>757</v>
      </c>
      <c r="B90" s="8" t="s">
        <v>72</v>
      </c>
      <c r="C90" s="300" t="s">
        <v>602</v>
      </c>
      <c r="D90" s="301" t="s">
        <v>2996</v>
      </c>
      <c r="E90" s="303" t="s">
        <v>57</v>
      </c>
      <c r="F90" s="302">
        <v>220750</v>
      </c>
      <c r="G90" s="304"/>
      <c r="H90" s="8" t="s">
        <v>600</v>
      </c>
      <c r="I90" s="172">
        <f t="shared" si="19"/>
        <v>0</v>
      </c>
      <c r="J90" s="172">
        <f t="shared" si="20"/>
        <v>0</v>
      </c>
      <c r="K90" s="173">
        <f t="shared" si="21"/>
        <v>0</v>
      </c>
    </row>
    <row r="91" spans="1:11" x14ac:dyDescent="0.25">
      <c r="A91" s="67" t="s">
        <v>769</v>
      </c>
      <c r="B91" s="8" t="s">
        <v>73</v>
      </c>
      <c r="C91" s="300" t="s">
        <v>602</v>
      </c>
      <c r="D91" s="301" t="s">
        <v>2997</v>
      </c>
      <c r="E91" s="303" t="s">
        <v>57</v>
      </c>
      <c r="F91" s="302">
        <v>54253.2</v>
      </c>
      <c r="G91" s="304"/>
      <c r="H91" s="8" t="s">
        <v>600</v>
      </c>
      <c r="I91" s="172">
        <f t="shared" si="19"/>
        <v>0</v>
      </c>
      <c r="J91" s="172">
        <f t="shared" si="20"/>
        <v>0</v>
      </c>
      <c r="K91" s="173">
        <f t="shared" si="21"/>
        <v>0</v>
      </c>
    </row>
    <row r="92" spans="1:11" x14ac:dyDescent="0.25">
      <c r="A92" s="67" t="s">
        <v>770</v>
      </c>
      <c r="B92" s="8" t="s">
        <v>76</v>
      </c>
      <c r="C92" s="300" t="s">
        <v>602</v>
      </c>
      <c r="D92" s="301" t="s">
        <v>3024</v>
      </c>
      <c r="E92" s="303" t="s">
        <v>34</v>
      </c>
      <c r="F92" s="302">
        <v>2183.9499999999998</v>
      </c>
      <c r="G92" s="304"/>
      <c r="H92" s="8" t="s">
        <v>600</v>
      </c>
      <c r="I92" s="172">
        <f t="shared" si="19"/>
        <v>0</v>
      </c>
      <c r="J92" s="172">
        <f t="shared" si="20"/>
        <v>0</v>
      </c>
      <c r="K92" s="173">
        <f t="shared" si="21"/>
        <v>0</v>
      </c>
    </row>
    <row r="93" spans="1:11" x14ac:dyDescent="0.25">
      <c r="A93" s="67" t="s">
        <v>771</v>
      </c>
      <c r="B93" s="8" t="s">
        <v>83</v>
      </c>
      <c r="C93" s="300" t="s">
        <v>602</v>
      </c>
      <c r="D93" s="301" t="s">
        <v>3071</v>
      </c>
      <c r="E93" s="303" t="s">
        <v>34</v>
      </c>
      <c r="F93" s="302">
        <v>2183.9499999999998</v>
      </c>
      <c r="G93" s="304"/>
      <c r="H93" s="8" t="s">
        <v>600</v>
      </c>
      <c r="I93" s="172">
        <f t="shared" ref="I93" si="22">IF(H93=$I$2,G93*(1+BDI_01),(G93*(1+BDI_02)))</f>
        <v>0</v>
      </c>
      <c r="J93" s="172">
        <f>TRUNC(G93*F93,2)</f>
        <v>0</v>
      </c>
      <c r="K93" s="173">
        <f>TRUNC(I93*F93,2)</f>
        <v>0</v>
      </c>
    </row>
    <row r="94" spans="1:11" x14ac:dyDescent="0.25">
      <c r="A94" s="67" t="s">
        <v>12166</v>
      </c>
      <c r="B94" s="8" t="s">
        <v>2984</v>
      </c>
      <c r="C94" s="300" t="s">
        <v>602</v>
      </c>
      <c r="D94" s="301" t="s">
        <v>2985</v>
      </c>
      <c r="E94" s="303" t="s">
        <v>32</v>
      </c>
      <c r="F94" s="302">
        <v>160.5</v>
      </c>
      <c r="G94" s="304"/>
      <c r="H94" s="8" t="s">
        <v>600</v>
      </c>
      <c r="I94" s="172">
        <f t="shared" si="19"/>
        <v>0</v>
      </c>
      <c r="J94" s="172">
        <f t="shared" si="20"/>
        <v>0</v>
      </c>
      <c r="K94" s="173">
        <f t="shared" si="21"/>
        <v>0</v>
      </c>
    </row>
    <row r="95" spans="1:11" x14ac:dyDescent="0.25">
      <c r="A95" s="65">
        <v>6</v>
      </c>
      <c r="B95" s="17"/>
      <c r="C95" s="17"/>
      <c r="D95" s="24" t="s">
        <v>563</v>
      </c>
      <c r="E95" s="17"/>
      <c r="F95" s="11"/>
      <c r="G95" s="12"/>
      <c r="H95" s="17"/>
      <c r="I95" s="12"/>
      <c r="J95" s="12">
        <f>SUM(J96:J102)</f>
        <v>0</v>
      </c>
      <c r="K95" s="12">
        <f>SUM(K96:K102)</f>
        <v>0</v>
      </c>
    </row>
    <row r="96" spans="1:11" ht="30" x14ac:dyDescent="0.25">
      <c r="A96" s="67" t="s">
        <v>758</v>
      </c>
      <c r="B96" s="8" t="s">
        <v>209</v>
      </c>
      <c r="C96" s="300" t="s">
        <v>602</v>
      </c>
      <c r="D96" s="301" t="s">
        <v>5045</v>
      </c>
      <c r="E96" s="303" t="s">
        <v>29</v>
      </c>
      <c r="F96" s="302">
        <v>3082.84</v>
      </c>
      <c r="G96" s="304"/>
      <c r="H96" s="8" t="s">
        <v>600</v>
      </c>
      <c r="I96" s="172">
        <f t="shared" ref="I96:I102" si="23">IF(H96=$I$2,G96*(1+BDI_01),(G96*(1+BDI_02)))</f>
        <v>0</v>
      </c>
      <c r="J96" s="172">
        <f t="shared" ref="J96:J102" si="24">TRUNC(G96*F96,2)</f>
        <v>0</v>
      </c>
      <c r="K96" s="173">
        <f t="shared" ref="K96:K102" si="25">TRUNC(I96*F96,2)</f>
        <v>0</v>
      </c>
    </row>
    <row r="97" spans="1:11" x14ac:dyDescent="0.25">
      <c r="A97" s="67" t="s">
        <v>772</v>
      </c>
      <c r="B97" s="8" t="s">
        <v>210</v>
      </c>
      <c r="C97" s="300" t="s">
        <v>602</v>
      </c>
      <c r="D97" s="301" t="s">
        <v>5064</v>
      </c>
      <c r="E97" s="303" t="s">
        <v>29</v>
      </c>
      <c r="F97" s="302">
        <v>4059.13</v>
      </c>
      <c r="G97" s="304"/>
      <c r="H97" s="8" t="s">
        <v>600</v>
      </c>
      <c r="I97" s="172">
        <f t="shared" si="23"/>
        <v>0</v>
      </c>
      <c r="J97" s="172">
        <f t="shared" si="24"/>
        <v>0</v>
      </c>
      <c r="K97" s="173">
        <f t="shared" si="25"/>
        <v>0</v>
      </c>
    </row>
    <row r="98" spans="1:11" ht="30" x14ac:dyDescent="0.25">
      <c r="A98" s="67" t="s">
        <v>773</v>
      </c>
      <c r="B98" s="8" t="s">
        <v>5035</v>
      </c>
      <c r="C98" s="300" t="s">
        <v>602</v>
      </c>
      <c r="D98" s="301" t="s">
        <v>5036</v>
      </c>
      <c r="E98" s="303" t="s">
        <v>29</v>
      </c>
      <c r="F98" s="302">
        <v>3313.7</v>
      </c>
      <c r="G98" s="304"/>
      <c r="H98" s="8" t="s">
        <v>600</v>
      </c>
      <c r="I98" s="172">
        <f t="shared" ref="I98" si="26">IF(H98=$I$2,G98*(1+BDI_01),(G98*(1+BDI_02)))</f>
        <v>0</v>
      </c>
      <c r="J98" s="172">
        <f>TRUNC(G98*F98,2)</f>
        <v>0</v>
      </c>
      <c r="K98" s="173">
        <f>TRUNC(I98*F98,2)</f>
        <v>0</v>
      </c>
    </row>
    <row r="99" spans="1:11" x14ac:dyDescent="0.25">
      <c r="A99" s="67" t="s">
        <v>774</v>
      </c>
      <c r="B99" s="8" t="s">
        <v>211</v>
      </c>
      <c r="C99" s="300" t="s">
        <v>602</v>
      </c>
      <c r="D99" s="301" t="s">
        <v>5073</v>
      </c>
      <c r="E99" s="303" t="s">
        <v>29</v>
      </c>
      <c r="F99" s="302">
        <v>3313.7</v>
      </c>
      <c r="G99" s="304"/>
      <c r="H99" s="8" t="s">
        <v>600</v>
      </c>
      <c r="I99" s="172">
        <f t="shared" si="23"/>
        <v>0</v>
      </c>
      <c r="J99" s="172">
        <f t="shared" si="24"/>
        <v>0</v>
      </c>
      <c r="K99" s="173">
        <f t="shared" si="25"/>
        <v>0</v>
      </c>
    </row>
    <row r="100" spans="1:11" x14ac:dyDescent="0.25">
      <c r="A100" s="67" t="s">
        <v>775</v>
      </c>
      <c r="B100" s="8" t="s">
        <v>212</v>
      </c>
      <c r="C100" s="300" t="s">
        <v>602</v>
      </c>
      <c r="D100" s="301" t="s">
        <v>5074</v>
      </c>
      <c r="E100" s="303" t="s">
        <v>29</v>
      </c>
      <c r="F100" s="302">
        <v>3313.7</v>
      </c>
      <c r="G100" s="304"/>
      <c r="H100" s="8" t="s">
        <v>600</v>
      </c>
      <c r="I100" s="172">
        <f t="shared" si="23"/>
        <v>0</v>
      </c>
      <c r="J100" s="172">
        <f t="shared" si="24"/>
        <v>0</v>
      </c>
      <c r="K100" s="173">
        <f t="shared" si="25"/>
        <v>0</v>
      </c>
    </row>
    <row r="101" spans="1:11" x14ac:dyDescent="0.25">
      <c r="A101" s="67" t="s">
        <v>759</v>
      </c>
      <c r="B101" s="8" t="s">
        <v>217</v>
      </c>
      <c r="C101" s="300" t="s">
        <v>602</v>
      </c>
      <c r="D101" s="301" t="s">
        <v>5105</v>
      </c>
      <c r="E101" s="303" t="s">
        <v>29</v>
      </c>
      <c r="F101" s="302">
        <v>2980</v>
      </c>
      <c r="G101" s="304"/>
      <c r="H101" s="8" t="s">
        <v>600</v>
      </c>
      <c r="I101" s="172">
        <f t="shared" si="23"/>
        <v>0</v>
      </c>
      <c r="J101" s="172">
        <f t="shared" si="24"/>
        <v>0</v>
      </c>
      <c r="K101" s="173">
        <f t="shared" si="25"/>
        <v>0</v>
      </c>
    </row>
    <row r="102" spans="1:11" ht="30" x14ac:dyDescent="0.25">
      <c r="A102" s="67" t="s">
        <v>776</v>
      </c>
      <c r="B102" s="8" t="s">
        <v>213</v>
      </c>
      <c r="C102" s="300" t="s">
        <v>602</v>
      </c>
      <c r="D102" s="301" t="s">
        <v>5077</v>
      </c>
      <c r="E102" s="303" t="s">
        <v>29</v>
      </c>
      <c r="F102" s="302">
        <v>8380.48</v>
      </c>
      <c r="G102" s="304"/>
      <c r="H102" s="8" t="s">
        <v>600</v>
      </c>
      <c r="I102" s="172">
        <f t="shared" si="23"/>
        <v>0</v>
      </c>
      <c r="J102" s="172">
        <f t="shared" si="24"/>
        <v>0</v>
      </c>
      <c r="K102" s="173">
        <f t="shared" si="25"/>
        <v>0</v>
      </c>
    </row>
    <row r="103" spans="1:11" x14ac:dyDescent="0.25">
      <c r="A103" s="310">
        <v>7</v>
      </c>
      <c r="B103" s="311"/>
      <c r="C103" s="311"/>
      <c r="D103" s="312" t="s">
        <v>564</v>
      </c>
      <c r="E103" s="311"/>
      <c r="F103" s="313"/>
      <c r="G103" s="314"/>
      <c r="H103" s="311"/>
      <c r="I103" s="314"/>
      <c r="J103" s="314">
        <f>SUM(J104:J114)</f>
        <v>0</v>
      </c>
      <c r="K103" s="314">
        <f>SUM(K104:K114)</f>
        <v>0</v>
      </c>
    </row>
    <row r="104" spans="1:11" x14ac:dyDescent="0.25">
      <c r="A104" s="67" t="s">
        <v>849</v>
      </c>
      <c r="B104" s="8" t="s">
        <v>94</v>
      </c>
      <c r="C104" s="300" t="s">
        <v>602</v>
      </c>
      <c r="D104" s="301" t="s">
        <v>3286</v>
      </c>
      <c r="E104" s="303" t="s">
        <v>29</v>
      </c>
      <c r="F104" s="302">
        <v>510.9</v>
      </c>
      <c r="G104" s="304"/>
      <c r="H104" s="8" t="s">
        <v>600</v>
      </c>
      <c r="I104" s="172">
        <f t="shared" ref="I104:I113" si="27">IF(H104=$I$2,G104*(1+BDI_01),(G104*(1+BDI_02)))</f>
        <v>0</v>
      </c>
      <c r="J104" s="172">
        <f t="shared" ref="J104:J114" si="28">TRUNC(G104*F104,2)</f>
        <v>0</v>
      </c>
      <c r="K104" s="173">
        <f t="shared" ref="K104:K114" si="29">TRUNC(I104*F104,2)</f>
        <v>0</v>
      </c>
    </row>
    <row r="105" spans="1:11" x14ac:dyDescent="0.25">
      <c r="A105" s="67" t="s">
        <v>850</v>
      </c>
      <c r="B105" s="8" t="s">
        <v>95</v>
      </c>
      <c r="C105" s="300" t="s">
        <v>602</v>
      </c>
      <c r="D105" s="301" t="s">
        <v>3287</v>
      </c>
      <c r="E105" s="303" t="s">
        <v>29</v>
      </c>
      <c r="F105" s="302">
        <v>561.53</v>
      </c>
      <c r="G105" s="304"/>
      <c r="H105" s="8" t="s">
        <v>600</v>
      </c>
      <c r="I105" s="172">
        <f t="shared" si="27"/>
        <v>0</v>
      </c>
      <c r="J105" s="172">
        <f t="shared" si="28"/>
        <v>0</v>
      </c>
      <c r="K105" s="173">
        <f t="shared" si="29"/>
        <v>0</v>
      </c>
    </row>
    <row r="106" spans="1:11" x14ac:dyDescent="0.25">
      <c r="A106" s="67" t="s">
        <v>851</v>
      </c>
      <c r="B106" s="8" t="s">
        <v>97</v>
      </c>
      <c r="C106" s="300" t="s">
        <v>602</v>
      </c>
      <c r="D106" s="301" t="s">
        <v>3327</v>
      </c>
      <c r="E106" s="303" t="s">
        <v>29</v>
      </c>
      <c r="F106" s="302">
        <v>5087.2</v>
      </c>
      <c r="G106" s="304"/>
      <c r="H106" s="8" t="s">
        <v>600</v>
      </c>
      <c r="I106" s="172">
        <f t="shared" si="27"/>
        <v>0</v>
      </c>
      <c r="J106" s="172">
        <f t="shared" si="28"/>
        <v>0</v>
      </c>
      <c r="K106" s="173">
        <f t="shared" si="29"/>
        <v>0</v>
      </c>
    </row>
    <row r="107" spans="1:11" x14ac:dyDescent="0.25">
      <c r="A107" s="67" t="s">
        <v>852</v>
      </c>
      <c r="B107" s="8" t="s">
        <v>98</v>
      </c>
      <c r="C107" s="300" t="s">
        <v>602</v>
      </c>
      <c r="D107" s="301" t="s">
        <v>3328</v>
      </c>
      <c r="E107" s="303" t="s">
        <v>29</v>
      </c>
      <c r="F107" s="302">
        <v>5492.31</v>
      </c>
      <c r="G107" s="304"/>
      <c r="H107" s="8" t="s">
        <v>600</v>
      </c>
      <c r="I107" s="172">
        <f t="shared" si="27"/>
        <v>0</v>
      </c>
      <c r="J107" s="172">
        <f t="shared" si="28"/>
        <v>0</v>
      </c>
      <c r="K107" s="173">
        <f t="shared" si="29"/>
        <v>0</v>
      </c>
    </row>
    <row r="108" spans="1:11" x14ac:dyDescent="0.25">
      <c r="A108" s="67" t="s">
        <v>853</v>
      </c>
      <c r="B108" s="8" t="s">
        <v>102</v>
      </c>
      <c r="C108" s="300" t="s">
        <v>602</v>
      </c>
      <c r="D108" s="301" t="s">
        <v>3348</v>
      </c>
      <c r="E108" s="303" t="s">
        <v>34</v>
      </c>
      <c r="F108" s="302">
        <v>66.900000000000006</v>
      </c>
      <c r="G108" s="304"/>
      <c r="H108" s="8" t="s">
        <v>600</v>
      </c>
      <c r="I108" s="172">
        <f t="shared" si="27"/>
        <v>0</v>
      </c>
      <c r="J108" s="172">
        <f t="shared" si="28"/>
        <v>0</v>
      </c>
      <c r="K108" s="173">
        <f t="shared" si="29"/>
        <v>0</v>
      </c>
    </row>
    <row r="109" spans="1:11" ht="30" x14ac:dyDescent="0.25">
      <c r="A109" s="67" t="s">
        <v>854</v>
      </c>
      <c r="B109" s="8" t="s">
        <v>3390</v>
      </c>
      <c r="C109" s="300" t="s">
        <v>602</v>
      </c>
      <c r="D109" s="301" t="s">
        <v>3391</v>
      </c>
      <c r="E109" s="303" t="s">
        <v>29</v>
      </c>
      <c r="F109" s="302">
        <v>190.9</v>
      </c>
      <c r="G109" s="304"/>
      <c r="H109" s="8" t="s">
        <v>600</v>
      </c>
      <c r="I109" s="172">
        <f t="shared" ref="I109" si="30">IF(H109=$I$2,G109*(1+BDI_01),(G109*(1+BDI_02)))</f>
        <v>0</v>
      </c>
      <c r="J109" s="172">
        <f>TRUNC(G109*F109,2)</f>
        <v>0</v>
      </c>
      <c r="K109" s="173">
        <f>TRUNC(I109*F109,2)</f>
        <v>0</v>
      </c>
    </row>
    <row r="110" spans="1:11" ht="30" x14ac:dyDescent="0.25">
      <c r="A110" s="67" t="s">
        <v>855</v>
      </c>
      <c r="B110" s="8" t="s">
        <v>3386</v>
      </c>
      <c r="C110" s="300" t="s">
        <v>602</v>
      </c>
      <c r="D110" s="301" t="s">
        <v>3387</v>
      </c>
      <c r="E110" s="303" t="s">
        <v>29</v>
      </c>
      <c r="F110" s="302">
        <v>2695.39</v>
      </c>
      <c r="G110" s="304"/>
      <c r="H110" s="8" t="s">
        <v>600</v>
      </c>
      <c r="I110" s="172">
        <f t="shared" ref="I110" si="31">IF(H110=$I$2,G110*(1+BDI_01),(G110*(1+BDI_02)))</f>
        <v>0</v>
      </c>
      <c r="J110" s="172">
        <f>TRUNC(G110*F110,2)</f>
        <v>0</v>
      </c>
      <c r="K110" s="173">
        <f>TRUNC(I110*F110,2)</f>
        <v>0</v>
      </c>
    </row>
    <row r="111" spans="1:11" x14ac:dyDescent="0.25">
      <c r="A111" s="67" t="s">
        <v>856</v>
      </c>
      <c r="B111" s="8" t="s">
        <v>199</v>
      </c>
      <c r="C111" s="300" t="s">
        <v>602</v>
      </c>
      <c r="D111" s="301" t="s">
        <v>4901</v>
      </c>
      <c r="E111" s="303" t="s">
        <v>29</v>
      </c>
      <c r="F111" s="302">
        <v>2695.38</v>
      </c>
      <c r="G111" s="304"/>
      <c r="H111" s="8" t="s">
        <v>600</v>
      </c>
      <c r="I111" s="172">
        <f t="shared" si="27"/>
        <v>0</v>
      </c>
      <c r="J111" s="172">
        <f t="shared" si="28"/>
        <v>0</v>
      </c>
      <c r="K111" s="173">
        <f t="shared" si="29"/>
        <v>0</v>
      </c>
    </row>
    <row r="112" spans="1:11" x14ac:dyDescent="0.25">
      <c r="A112" s="67" t="s">
        <v>857</v>
      </c>
      <c r="B112" s="8" t="s">
        <v>105</v>
      </c>
      <c r="C112" s="300" t="s">
        <v>602</v>
      </c>
      <c r="D112" s="301" t="s">
        <v>3363</v>
      </c>
      <c r="E112" s="303" t="s">
        <v>29</v>
      </c>
      <c r="F112" s="302">
        <v>3.3</v>
      </c>
      <c r="G112" s="304"/>
      <c r="H112" s="8" t="s">
        <v>600</v>
      </c>
      <c r="I112" s="172">
        <f t="shared" si="27"/>
        <v>0</v>
      </c>
      <c r="J112" s="172">
        <f t="shared" si="28"/>
        <v>0</v>
      </c>
      <c r="K112" s="173">
        <f t="shared" si="29"/>
        <v>0</v>
      </c>
    </row>
    <row r="113" spans="1:11" ht="30" x14ac:dyDescent="0.25">
      <c r="A113" s="67" t="s">
        <v>858</v>
      </c>
      <c r="B113" s="8" t="s">
        <v>106</v>
      </c>
      <c r="C113" s="300" t="s">
        <v>602</v>
      </c>
      <c r="D113" s="301" t="s">
        <v>3366</v>
      </c>
      <c r="E113" s="303" t="s">
        <v>29</v>
      </c>
      <c r="F113" s="302">
        <v>247.73</v>
      </c>
      <c r="G113" s="304"/>
      <c r="H113" s="8" t="s">
        <v>600</v>
      </c>
      <c r="I113" s="172">
        <f t="shared" si="27"/>
        <v>0</v>
      </c>
      <c r="J113" s="172">
        <f t="shared" si="28"/>
        <v>0</v>
      </c>
      <c r="K113" s="173">
        <f t="shared" si="29"/>
        <v>0</v>
      </c>
    </row>
    <row r="114" spans="1:11" x14ac:dyDescent="0.25">
      <c r="A114" s="67" t="s">
        <v>12178</v>
      </c>
      <c r="B114" s="8" t="s">
        <v>4705</v>
      </c>
      <c r="C114" s="300" t="s">
        <v>602</v>
      </c>
      <c r="D114" s="301" t="s">
        <v>4706</v>
      </c>
      <c r="E114" s="303" t="s">
        <v>15</v>
      </c>
      <c r="F114" s="302">
        <v>24</v>
      </c>
      <c r="G114" s="304"/>
      <c r="H114" s="8" t="s">
        <v>600</v>
      </c>
      <c r="I114" s="172">
        <f t="shared" ref="I114" si="32">IF(H114=$I$2,G114*(1+BDI_01),(G114*(1+BDI_02)))</f>
        <v>0</v>
      </c>
      <c r="J114" s="172">
        <f t="shared" si="28"/>
        <v>0</v>
      </c>
      <c r="K114" s="173">
        <f t="shared" si="29"/>
        <v>0</v>
      </c>
    </row>
    <row r="115" spans="1:11" x14ac:dyDescent="0.25">
      <c r="A115" s="310">
        <v>8</v>
      </c>
      <c r="B115" s="311"/>
      <c r="C115" s="311"/>
      <c r="D115" s="312" t="s">
        <v>565</v>
      </c>
      <c r="E115" s="311"/>
      <c r="F115" s="313"/>
      <c r="G115" s="314"/>
      <c r="H115" s="311"/>
      <c r="I115" s="314"/>
      <c r="J115" s="314">
        <f>SUM(J116:J118)</f>
        <v>0</v>
      </c>
      <c r="K115" s="314">
        <f>SUM(K116:K118)</f>
        <v>0</v>
      </c>
    </row>
    <row r="116" spans="1:11" x14ac:dyDescent="0.25">
      <c r="A116" s="67" t="s">
        <v>859</v>
      </c>
      <c r="B116" s="8" t="s">
        <v>110</v>
      </c>
      <c r="C116" s="300" t="s">
        <v>602</v>
      </c>
      <c r="D116" s="301" t="s">
        <v>3456</v>
      </c>
      <c r="E116" s="303" t="s">
        <v>57</v>
      </c>
      <c r="F116" s="302">
        <v>128500.77</v>
      </c>
      <c r="G116" s="304"/>
      <c r="H116" s="8" t="s">
        <v>600</v>
      </c>
      <c r="I116" s="172">
        <f>IF(H116=$I$2,G116*(1+BDI_01),(G116*(1+BDI_02)))</f>
        <v>0</v>
      </c>
      <c r="J116" s="172">
        <f t="shared" ref="J116:J118" si="33">TRUNC(G116*F116,2)</f>
        <v>0</v>
      </c>
      <c r="K116" s="173">
        <f t="shared" ref="K116:K118" si="34">TRUNC(I116*F116,2)</f>
        <v>0</v>
      </c>
    </row>
    <row r="117" spans="1:11" ht="30" x14ac:dyDescent="0.25">
      <c r="A117" s="67" t="s">
        <v>860</v>
      </c>
      <c r="B117" s="8" t="s">
        <v>115</v>
      </c>
      <c r="C117" s="300" t="s">
        <v>602</v>
      </c>
      <c r="D117" s="301" t="s">
        <v>3549</v>
      </c>
      <c r="E117" s="303" t="s">
        <v>29</v>
      </c>
      <c r="F117" s="302">
        <v>5586.99</v>
      </c>
      <c r="G117" s="304"/>
      <c r="H117" s="8" t="s">
        <v>600</v>
      </c>
      <c r="I117" s="172">
        <f>IF(H117=$I$2,G117*(1+BDI_01),(G117*(1+BDI_02)))</f>
        <v>0</v>
      </c>
      <c r="J117" s="172">
        <f t="shared" si="33"/>
        <v>0</v>
      </c>
      <c r="K117" s="173">
        <f t="shared" si="34"/>
        <v>0</v>
      </c>
    </row>
    <row r="118" spans="1:11" ht="30" x14ac:dyDescent="0.25">
      <c r="A118" s="67" t="s">
        <v>12174</v>
      </c>
      <c r="B118" s="8" t="s">
        <v>3544</v>
      </c>
      <c r="C118" s="300" t="s">
        <v>602</v>
      </c>
      <c r="D118" s="301" t="s">
        <v>3545</v>
      </c>
      <c r="E118" s="303" t="s">
        <v>32</v>
      </c>
      <c r="F118" s="302">
        <v>69.53</v>
      </c>
      <c r="G118" s="304"/>
      <c r="H118" s="8" t="s">
        <v>600</v>
      </c>
      <c r="I118" s="172">
        <f>IF(H118=$I$2,G118*(1+BDI_01),(G118*(1+BDI_02)))</f>
        <v>0</v>
      </c>
      <c r="J118" s="172">
        <f t="shared" si="33"/>
        <v>0</v>
      </c>
      <c r="K118" s="173">
        <f t="shared" si="34"/>
        <v>0</v>
      </c>
    </row>
    <row r="119" spans="1:11" x14ac:dyDescent="0.25">
      <c r="A119" s="65">
        <v>9</v>
      </c>
      <c r="B119" s="17"/>
      <c r="C119" s="17"/>
      <c r="D119" s="24" t="s">
        <v>566</v>
      </c>
      <c r="E119" s="17"/>
      <c r="F119" s="11"/>
      <c r="G119" s="12"/>
      <c r="H119" s="17"/>
      <c r="I119" s="12"/>
      <c r="J119" s="12">
        <f>SUM(J120:J142)</f>
        <v>0</v>
      </c>
      <c r="K119" s="12">
        <f>SUM(K120:K142)</f>
        <v>0</v>
      </c>
    </row>
    <row r="120" spans="1:11" x14ac:dyDescent="0.25">
      <c r="A120" s="67" t="s">
        <v>861</v>
      </c>
      <c r="B120" s="8" t="s">
        <v>120</v>
      </c>
      <c r="C120" s="18" t="s">
        <v>602</v>
      </c>
      <c r="D120" s="25" t="s">
        <v>3620</v>
      </c>
      <c r="E120" s="285" t="s">
        <v>34</v>
      </c>
      <c r="F120" s="240">
        <v>516.80999999999995</v>
      </c>
      <c r="G120" s="291"/>
      <c r="H120" s="8" t="s">
        <v>600</v>
      </c>
      <c r="I120" s="14">
        <f t="shared" ref="I120:I140" si="35">IF(H120=$I$2,G120*(1+BDI_01),(G120*(1+BDI_02)))</f>
        <v>0</v>
      </c>
      <c r="J120" s="14">
        <f t="shared" ref="J120:J142" si="36">TRUNC(G120*F120,2)</f>
        <v>0</v>
      </c>
      <c r="K120" s="68">
        <f t="shared" ref="K120:K142" si="37">TRUNC(I120*F120,2)</f>
        <v>0</v>
      </c>
    </row>
    <row r="121" spans="1:11" x14ac:dyDescent="0.25">
      <c r="A121" s="67" t="s">
        <v>862</v>
      </c>
      <c r="B121" s="8" t="s">
        <v>122</v>
      </c>
      <c r="C121" s="300" t="s">
        <v>602</v>
      </c>
      <c r="D121" s="301" t="s">
        <v>3624</v>
      </c>
      <c r="E121" s="303" t="s">
        <v>29</v>
      </c>
      <c r="F121" s="302">
        <v>7383.14</v>
      </c>
      <c r="G121" s="304"/>
      <c r="H121" s="8" t="s">
        <v>600</v>
      </c>
      <c r="I121" s="172">
        <f t="shared" si="35"/>
        <v>0</v>
      </c>
      <c r="J121" s="172">
        <f t="shared" si="36"/>
        <v>0</v>
      </c>
      <c r="K121" s="173">
        <f t="shared" si="37"/>
        <v>0</v>
      </c>
    </row>
    <row r="122" spans="1:11" ht="45" x14ac:dyDescent="0.25">
      <c r="A122" s="67" t="s">
        <v>864</v>
      </c>
      <c r="B122" s="8" t="s">
        <v>3830</v>
      </c>
      <c r="C122" s="300" t="s">
        <v>602</v>
      </c>
      <c r="D122" s="301" t="s">
        <v>3831</v>
      </c>
      <c r="E122" s="303" t="s">
        <v>29</v>
      </c>
      <c r="F122" s="302">
        <v>2358.31</v>
      </c>
      <c r="G122" s="304"/>
      <c r="H122" s="8" t="s">
        <v>600</v>
      </c>
      <c r="I122" s="172">
        <f>IF(H122=$I$2,G122*(1+BDI_01),(G122*(1+BDI_02)))</f>
        <v>0</v>
      </c>
      <c r="J122" s="172">
        <f>TRUNC(G122*F122,2)</f>
        <v>0</v>
      </c>
      <c r="K122" s="173">
        <f>TRUNC(I122*F122,2)</f>
        <v>0</v>
      </c>
    </row>
    <row r="123" spans="1:11" ht="30" x14ac:dyDescent="0.25">
      <c r="A123" s="67" t="s">
        <v>844</v>
      </c>
      <c r="B123" s="8" t="s">
        <v>3952</v>
      </c>
      <c r="C123" s="300" t="s">
        <v>602</v>
      </c>
      <c r="D123" s="301" t="s">
        <v>3953</v>
      </c>
      <c r="E123" s="303" t="s">
        <v>29</v>
      </c>
      <c r="F123" s="302">
        <v>569.27</v>
      </c>
      <c r="G123" s="304"/>
      <c r="H123" s="8" t="s">
        <v>600</v>
      </c>
      <c r="I123" s="172">
        <f>IF(H123=$I$2,G123*(1+BDI_01),(G123*(1+BDI_02)))</f>
        <v>0</v>
      </c>
      <c r="J123" s="172">
        <f>TRUNC(G123*F123,2)</f>
        <v>0</v>
      </c>
      <c r="K123" s="173">
        <f>TRUNC(I123*F123,2)</f>
        <v>0</v>
      </c>
    </row>
    <row r="124" spans="1:11" ht="30" x14ac:dyDescent="0.25">
      <c r="A124" s="67" t="s">
        <v>865</v>
      </c>
      <c r="B124" s="8" t="s">
        <v>12181</v>
      </c>
      <c r="C124" s="300" t="s">
        <v>1305</v>
      </c>
      <c r="D124" s="301" t="s">
        <v>12248</v>
      </c>
      <c r="E124" s="300" t="s">
        <v>29</v>
      </c>
      <c r="F124" s="302">
        <v>123.68</v>
      </c>
      <c r="G124" s="172"/>
      <c r="H124" s="8" t="s">
        <v>600</v>
      </c>
      <c r="I124" s="172">
        <f t="shared" ref="I124" si="38">IF(H124=$I$2,G124*(1+BDI_01),(G124*(1+BDI_02)))</f>
        <v>0</v>
      </c>
      <c r="J124" s="172">
        <f>TRUNC(G124*F124,2)</f>
        <v>0</v>
      </c>
      <c r="K124" s="173">
        <f>TRUNC(I124*F124,2)</f>
        <v>0</v>
      </c>
    </row>
    <row r="125" spans="1:11" x14ac:dyDescent="0.25">
      <c r="A125" s="67" t="s">
        <v>866</v>
      </c>
      <c r="B125" s="8" t="s">
        <v>128</v>
      </c>
      <c r="C125" s="300" t="s">
        <v>602</v>
      </c>
      <c r="D125" s="301" t="s">
        <v>3696</v>
      </c>
      <c r="E125" s="303" t="s">
        <v>29</v>
      </c>
      <c r="F125" s="302">
        <v>2065.3200000000002</v>
      </c>
      <c r="G125" s="304"/>
      <c r="H125" s="8" t="s">
        <v>600</v>
      </c>
      <c r="I125" s="172">
        <f t="shared" ref="I125" si="39">IF(H125=$I$2,G125*(1+BDI_01),(G125*(1+BDI_02)))</f>
        <v>0</v>
      </c>
      <c r="J125" s="172">
        <f t="shared" si="36"/>
        <v>0</v>
      </c>
      <c r="K125" s="173">
        <f t="shared" si="37"/>
        <v>0</v>
      </c>
    </row>
    <row r="126" spans="1:11" ht="15" customHeight="1" x14ac:dyDescent="0.25">
      <c r="A126" s="67" t="s">
        <v>867</v>
      </c>
      <c r="B126" s="8" t="s">
        <v>126</v>
      </c>
      <c r="C126" s="300" t="s">
        <v>602</v>
      </c>
      <c r="D126" s="301" t="s">
        <v>3652</v>
      </c>
      <c r="E126" s="303" t="s">
        <v>29</v>
      </c>
      <c r="F126" s="302">
        <v>1443.96</v>
      </c>
      <c r="G126" s="304"/>
      <c r="H126" s="8" t="s">
        <v>600</v>
      </c>
      <c r="I126" s="172">
        <f t="shared" si="35"/>
        <v>0</v>
      </c>
      <c r="J126" s="172">
        <f t="shared" si="36"/>
        <v>0</v>
      </c>
      <c r="K126" s="173">
        <f t="shared" si="37"/>
        <v>0</v>
      </c>
    </row>
    <row r="127" spans="1:11" ht="45" x14ac:dyDescent="0.25">
      <c r="A127" s="67" t="s">
        <v>868</v>
      </c>
      <c r="B127" s="8" t="s">
        <v>143</v>
      </c>
      <c r="C127" s="300" t="s">
        <v>602</v>
      </c>
      <c r="D127" s="301" t="s">
        <v>3853</v>
      </c>
      <c r="E127" s="303" t="s">
        <v>29</v>
      </c>
      <c r="F127" s="302">
        <v>822.6</v>
      </c>
      <c r="G127" s="304"/>
      <c r="H127" s="8" t="s">
        <v>600</v>
      </c>
      <c r="I127" s="172">
        <f t="shared" si="35"/>
        <v>0</v>
      </c>
      <c r="J127" s="172">
        <f t="shared" si="36"/>
        <v>0</v>
      </c>
      <c r="K127" s="173">
        <f t="shared" si="37"/>
        <v>0</v>
      </c>
    </row>
    <row r="128" spans="1:11" ht="30" x14ac:dyDescent="0.25">
      <c r="A128" s="67" t="s">
        <v>869</v>
      </c>
      <c r="B128" s="8" t="s">
        <v>190</v>
      </c>
      <c r="C128" s="300" t="s">
        <v>602</v>
      </c>
      <c r="D128" s="301" t="s">
        <v>4846</v>
      </c>
      <c r="E128" s="303" t="s">
        <v>29</v>
      </c>
      <c r="F128" s="302">
        <v>44.14</v>
      </c>
      <c r="G128" s="304"/>
      <c r="H128" s="8" t="s">
        <v>600</v>
      </c>
      <c r="I128" s="172">
        <f t="shared" si="35"/>
        <v>0</v>
      </c>
      <c r="J128" s="172">
        <f t="shared" si="36"/>
        <v>0</v>
      </c>
      <c r="K128" s="173">
        <f t="shared" si="37"/>
        <v>0</v>
      </c>
    </row>
    <row r="129" spans="1:11" ht="30" x14ac:dyDescent="0.25">
      <c r="A129" s="67" t="s">
        <v>870</v>
      </c>
      <c r="B129" s="8" t="s">
        <v>146</v>
      </c>
      <c r="C129" s="300" t="s">
        <v>602</v>
      </c>
      <c r="D129" s="301" t="s">
        <v>3868</v>
      </c>
      <c r="E129" s="303" t="s">
        <v>32</v>
      </c>
      <c r="F129" s="302">
        <v>2546.1999999999998</v>
      </c>
      <c r="G129" s="304"/>
      <c r="H129" s="8" t="s">
        <v>600</v>
      </c>
      <c r="I129" s="172">
        <f t="shared" ref="I129" si="40">IF(H129=$I$2,G129*(1+BDI_01),(G129*(1+BDI_02)))</f>
        <v>0</v>
      </c>
      <c r="J129" s="172">
        <f t="shared" si="36"/>
        <v>0</v>
      </c>
      <c r="K129" s="173">
        <f t="shared" si="37"/>
        <v>0</v>
      </c>
    </row>
    <row r="130" spans="1:11" ht="30" x14ac:dyDescent="0.25">
      <c r="A130" s="67" t="s">
        <v>871</v>
      </c>
      <c r="B130" s="8" t="s">
        <v>150</v>
      </c>
      <c r="C130" s="300" t="s">
        <v>602</v>
      </c>
      <c r="D130" s="301" t="s">
        <v>3996</v>
      </c>
      <c r="E130" s="303" t="s">
        <v>32</v>
      </c>
      <c r="F130" s="302">
        <v>732.57</v>
      </c>
      <c r="G130" s="304"/>
      <c r="H130" s="8" t="s">
        <v>600</v>
      </c>
      <c r="I130" s="172">
        <f t="shared" si="35"/>
        <v>0</v>
      </c>
      <c r="J130" s="172">
        <f t="shared" si="36"/>
        <v>0</v>
      </c>
      <c r="K130" s="173">
        <f t="shared" si="37"/>
        <v>0</v>
      </c>
    </row>
    <row r="131" spans="1:11" ht="30" x14ac:dyDescent="0.25">
      <c r="A131" s="67" t="s">
        <v>872</v>
      </c>
      <c r="B131" s="8" t="s">
        <v>135</v>
      </c>
      <c r="C131" s="300" t="s">
        <v>602</v>
      </c>
      <c r="D131" s="301" t="s">
        <v>3751</v>
      </c>
      <c r="E131" s="303" t="s">
        <v>32</v>
      </c>
      <c r="F131" s="302">
        <v>51.55</v>
      </c>
      <c r="G131" s="304"/>
      <c r="H131" s="8" t="s">
        <v>600</v>
      </c>
      <c r="I131" s="172">
        <f t="shared" si="35"/>
        <v>0</v>
      </c>
      <c r="J131" s="172">
        <f t="shared" si="36"/>
        <v>0</v>
      </c>
      <c r="K131" s="173">
        <f t="shared" si="37"/>
        <v>0</v>
      </c>
    </row>
    <row r="132" spans="1:11" ht="45" x14ac:dyDescent="0.25">
      <c r="A132" s="67" t="s">
        <v>873</v>
      </c>
      <c r="B132" s="8" t="s">
        <v>3832</v>
      </c>
      <c r="C132" s="300" t="s">
        <v>602</v>
      </c>
      <c r="D132" s="301" t="s">
        <v>3833</v>
      </c>
      <c r="E132" s="303" t="s">
        <v>32</v>
      </c>
      <c r="F132" s="302">
        <v>730.54</v>
      </c>
      <c r="G132" s="304"/>
      <c r="H132" s="8" t="s">
        <v>600</v>
      </c>
      <c r="I132" s="172">
        <f t="shared" ref="I132" si="41">IF(H132=$I$2,G132*(1+BDI_01),(G132*(1+BDI_02)))</f>
        <v>0</v>
      </c>
      <c r="J132" s="172">
        <f>TRUNC(G132*F132,2)</f>
        <v>0</v>
      </c>
      <c r="K132" s="173">
        <f>TRUNC(I132*F132,2)</f>
        <v>0</v>
      </c>
    </row>
    <row r="133" spans="1:11" ht="30" x14ac:dyDescent="0.25">
      <c r="A133" s="67" t="s">
        <v>874</v>
      </c>
      <c r="B133" s="8" t="s">
        <v>3841</v>
      </c>
      <c r="C133" s="300" t="s">
        <v>602</v>
      </c>
      <c r="D133" s="301" t="s">
        <v>3842</v>
      </c>
      <c r="E133" s="303" t="s">
        <v>29</v>
      </c>
      <c r="F133" s="302">
        <v>2417.5500000000002</v>
      </c>
      <c r="G133" s="304"/>
      <c r="H133" s="8" t="s">
        <v>600</v>
      </c>
      <c r="I133" s="172">
        <f>IF(H133=$I$2,G133*(1+BDI_01),(G133*(1+BDI_02)))</f>
        <v>0</v>
      </c>
      <c r="J133" s="172">
        <f>TRUNC(G133*F133,2)</f>
        <v>0</v>
      </c>
      <c r="K133" s="173">
        <f>TRUNC(I133*F133,2)</f>
        <v>0</v>
      </c>
    </row>
    <row r="134" spans="1:11" ht="30" x14ac:dyDescent="0.25">
      <c r="A134" s="67" t="s">
        <v>875</v>
      </c>
      <c r="B134" s="8" t="s">
        <v>201</v>
      </c>
      <c r="C134" s="300" t="s">
        <v>602</v>
      </c>
      <c r="D134" s="301" t="s">
        <v>4915</v>
      </c>
      <c r="E134" s="303" t="s">
        <v>29</v>
      </c>
      <c r="F134" s="302">
        <v>133.88999999999999</v>
      </c>
      <c r="G134" s="304"/>
      <c r="H134" s="8" t="s">
        <v>600</v>
      </c>
      <c r="I134" s="172">
        <f t="shared" si="35"/>
        <v>0</v>
      </c>
      <c r="J134" s="172">
        <f t="shared" si="36"/>
        <v>0</v>
      </c>
      <c r="K134" s="173">
        <f t="shared" si="37"/>
        <v>0</v>
      </c>
    </row>
    <row r="135" spans="1:11" ht="30" x14ac:dyDescent="0.25">
      <c r="A135" s="67" t="s">
        <v>876</v>
      </c>
      <c r="B135" s="8" t="s">
        <v>141</v>
      </c>
      <c r="C135" s="300" t="s">
        <v>602</v>
      </c>
      <c r="D135" s="301" t="s">
        <v>3847</v>
      </c>
      <c r="E135" s="303" t="s">
        <v>29</v>
      </c>
      <c r="F135" s="302">
        <v>591.25</v>
      </c>
      <c r="G135" s="304"/>
      <c r="H135" s="8" t="s">
        <v>600</v>
      </c>
      <c r="I135" s="172">
        <f t="shared" si="35"/>
        <v>0</v>
      </c>
      <c r="J135" s="172">
        <f t="shared" si="36"/>
        <v>0</v>
      </c>
      <c r="K135" s="173">
        <f t="shared" si="37"/>
        <v>0</v>
      </c>
    </row>
    <row r="136" spans="1:11" x14ac:dyDescent="0.25">
      <c r="A136" s="67" t="s">
        <v>877</v>
      </c>
      <c r="B136" s="8" t="s">
        <v>131</v>
      </c>
      <c r="C136" s="18" t="s">
        <v>602</v>
      </c>
      <c r="D136" s="25" t="s">
        <v>3717</v>
      </c>
      <c r="E136" s="285" t="s">
        <v>32</v>
      </c>
      <c r="F136" s="13">
        <v>307.92</v>
      </c>
      <c r="G136" s="291"/>
      <c r="H136" s="8" t="s">
        <v>600</v>
      </c>
      <c r="I136" s="14">
        <f t="shared" si="35"/>
        <v>0</v>
      </c>
      <c r="J136" s="14">
        <f t="shared" si="36"/>
        <v>0</v>
      </c>
      <c r="K136" s="68">
        <f t="shared" si="37"/>
        <v>0</v>
      </c>
    </row>
    <row r="137" spans="1:11" x14ac:dyDescent="0.25">
      <c r="A137" s="67" t="s">
        <v>878</v>
      </c>
      <c r="B137" s="8" t="s">
        <v>132</v>
      </c>
      <c r="C137" s="18" t="s">
        <v>602</v>
      </c>
      <c r="D137" s="25" t="s">
        <v>3718</v>
      </c>
      <c r="E137" s="285" t="s">
        <v>32</v>
      </c>
      <c r="F137" s="13">
        <v>1690</v>
      </c>
      <c r="G137" s="291"/>
      <c r="H137" s="8" t="s">
        <v>600</v>
      </c>
      <c r="I137" s="14">
        <f t="shared" si="35"/>
        <v>0</v>
      </c>
      <c r="J137" s="14">
        <f t="shared" si="36"/>
        <v>0</v>
      </c>
      <c r="K137" s="68">
        <f t="shared" si="37"/>
        <v>0</v>
      </c>
    </row>
    <row r="138" spans="1:11" x14ac:dyDescent="0.25">
      <c r="A138" s="67" t="s">
        <v>879</v>
      </c>
      <c r="B138" s="8" t="s">
        <v>133</v>
      </c>
      <c r="C138" s="18" t="s">
        <v>602</v>
      </c>
      <c r="D138" s="25" t="s">
        <v>3719</v>
      </c>
      <c r="E138" s="285" t="s">
        <v>29</v>
      </c>
      <c r="F138" s="13">
        <v>2980</v>
      </c>
      <c r="G138" s="291"/>
      <c r="H138" s="8" t="s">
        <v>600</v>
      </c>
      <c r="I138" s="14">
        <f t="shared" si="35"/>
        <v>0</v>
      </c>
      <c r="J138" s="14">
        <f t="shared" si="36"/>
        <v>0</v>
      </c>
      <c r="K138" s="68">
        <f t="shared" si="37"/>
        <v>0</v>
      </c>
    </row>
    <row r="139" spans="1:11" ht="30" x14ac:dyDescent="0.25">
      <c r="A139" s="67" t="s">
        <v>1303</v>
      </c>
      <c r="B139" s="8" t="s">
        <v>144</v>
      </c>
      <c r="C139" s="18" t="s">
        <v>602</v>
      </c>
      <c r="D139" s="25" t="s">
        <v>3862</v>
      </c>
      <c r="E139" s="285" t="s">
        <v>32</v>
      </c>
      <c r="F139" s="13">
        <v>198.9</v>
      </c>
      <c r="G139" s="291"/>
      <c r="H139" s="8" t="s">
        <v>600</v>
      </c>
      <c r="I139" s="14">
        <f t="shared" si="35"/>
        <v>0</v>
      </c>
      <c r="J139" s="14">
        <f t="shared" si="36"/>
        <v>0</v>
      </c>
      <c r="K139" s="68">
        <f t="shared" si="37"/>
        <v>0</v>
      </c>
    </row>
    <row r="140" spans="1:11" ht="30" x14ac:dyDescent="0.25">
      <c r="A140" s="67" t="s">
        <v>1304</v>
      </c>
      <c r="B140" s="8" t="s">
        <v>145</v>
      </c>
      <c r="C140" s="18" t="s">
        <v>602</v>
      </c>
      <c r="D140" s="25" t="s">
        <v>3863</v>
      </c>
      <c r="E140" s="285" t="s">
        <v>32</v>
      </c>
      <c r="F140" s="13">
        <v>82.38</v>
      </c>
      <c r="G140" s="291"/>
      <c r="H140" s="8" t="s">
        <v>600</v>
      </c>
      <c r="I140" s="14">
        <f t="shared" si="35"/>
        <v>0</v>
      </c>
      <c r="J140" s="14">
        <f t="shared" si="36"/>
        <v>0</v>
      </c>
      <c r="K140" s="68">
        <f t="shared" si="37"/>
        <v>0</v>
      </c>
    </row>
    <row r="141" spans="1:11" x14ac:dyDescent="0.25">
      <c r="A141" s="67" t="s">
        <v>12172</v>
      </c>
      <c r="B141" s="8" t="s">
        <v>3864</v>
      </c>
      <c r="C141" s="300" t="s">
        <v>602</v>
      </c>
      <c r="D141" s="301" t="s">
        <v>3865</v>
      </c>
      <c r="E141" s="303" t="s">
        <v>32</v>
      </c>
      <c r="F141" s="302">
        <v>88.8</v>
      </c>
      <c r="G141" s="304"/>
      <c r="H141" s="8" t="s">
        <v>600</v>
      </c>
      <c r="I141" s="172">
        <f t="shared" ref="I141" si="42">IF(H141=$I$2,G141*(1+BDI_01),(G141*(1+BDI_02)))</f>
        <v>0</v>
      </c>
      <c r="J141" s="172">
        <f t="shared" si="36"/>
        <v>0</v>
      </c>
      <c r="K141" s="173">
        <f t="shared" si="37"/>
        <v>0</v>
      </c>
    </row>
    <row r="142" spans="1:11" ht="15" customHeight="1" x14ac:dyDescent="0.25">
      <c r="A142" s="67" t="s">
        <v>12185</v>
      </c>
      <c r="B142" s="8" t="s">
        <v>3710</v>
      </c>
      <c r="C142" s="300" t="s">
        <v>602</v>
      </c>
      <c r="D142" s="301" t="s">
        <v>3711</v>
      </c>
      <c r="E142" s="303" t="s">
        <v>29</v>
      </c>
      <c r="F142" s="302">
        <v>1569.13</v>
      </c>
      <c r="G142" s="304"/>
      <c r="H142" s="8" t="s">
        <v>600</v>
      </c>
      <c r="I142" s="172">
        <f t="shared" ref="I142" si="43">IF(H142=$I$2,G142*(1+BDI_01),(G142*(1+BDI_02)))</f>
        <v>0</v>
      </c>
      <c r="J142" s="172">
        <f t="shared" si="36"/>
        <v>0</v>
      </c>
      <c r="K142" s="173">
        <f t="shared" si="37"/>
        <v>0</v>
      </c>
    </row>
    <row r="143" spans="1:11" x14ac:dyDescent="0.25">
      <c r="A143" s="65">
        <v>10</v>
      </c>
      <c r="B143" s="17"/>
      <c r="C143" s="17"/>
      <c r="D143" s="24" t="s">
        <v>567</v>
      </c>
      <c r="E143" s="17"/>
      <c r="F143" s="11"/>
      <c r="G143" s="12"/>
      <c r="H143" s="17"/>
      <c r="I143" s="12"/>
      <c r="J143" s="12">
        <f>SUM(J144:J147)</f>
        <v>0</v>
      </c>
      <c r="K143" s="12">
        <f>SUM(K144:K147)</f>
        <v>0</v>
      </c>
    </row>
    <row r="144" spans="1:11" x14ac:dyDescent="0.25">
      <c r="A144" s="67" t="s">
        <v>880</v>
      </c>
      <c r="B144" s="8" t="s">
        <v>151</v>
      </c>
      <c r="C144" s="18" t="s">
        <v>602</v>
      </c>
      <c r="D144" s="25" t="s">
        <v>4051</v>
      </c>
      <c r="E144" s="285" t="s">
        <v>29</v>
      </c>
      <c r="F144" s="13">
        <v>2900.91</v>
      </c>
      <c r="G144" s="291"/>
      <c r="H144" s="8" t="s">
        <v>600</v>
      </c>
      <c r="I144" s="14">
        <f>IF(H144=$I$2,G144*(1+BDI_01),(G144*(1+BDI_02)))</f>
        <v>0</v>
      </c>
      <c r="J144" s="14">
        <f t="shared" ref="J144:J147" si="44">TRUNC(G144*F144,2)</f>
        <v>0</v>
      </c>
      <c r="K144" s="68">
        <f t="shared" ref="K144:K147" si="45">TRUNC(I144*F144,2)</f>
        <v>0</v>
      </c>
    </row>
    <row r="145" spans="1:11" ht="30" x14ac:dyDescent="0.25">
      <c r="A145" s="67" t="s">
        <v>881</v>
      </c>
      <c r="B145" s="8" t="s">
        <v>152</v>
      </c>
      <c r="C145" s="18" t="s">
        <v>602</v>
      </c>
      <c r="D145" s="25" t="s">
        <v>4052</v>
      </c>
      <c r="E145" s="285" t="s">
        <v>29</v>
      </c>
      <c r="F145" s="13">
        <v>665.33</v>
      </c>
      <c r="G145" s="291"/>
      <c r="H145" s="8" t="s">
        <v>600</v>
      </c>
      <c r="I145" s="14">
        <f>IF(H145=$I$2,G145*(1+BDI_01),(G145*(1+BDI_02)))</f>
        <v>0</v>
      </c>
      <c r="J145" s="14">
        <f t="shared" si="44"/>
        <v>0</v>
      </c>
      <c r="K145" s="68">
        <f t="shared" si="45"/>
        <v>0</v>
      </c>
    </row>
    <row r="146" spans="1:11" x14ac:dyDescent="0.25">
      <c r="A146" s="67" t="s">
        <v>883</v>
      </c>
      <c r="B146" s="8" t="s">
        <v>154</v>
      </c>
      <c r="C146" s="18" t="s">
        <v>602</v>
      </c>
      <c r="D146" s="25" t="s">
        <v>4060</v>
      </c>
      <c r="E146" s="285" t="s">
        <v>29</v>
      </c>
      <c r="F146" s="13">
        <v>1926.45</v>
      </c>
      <c r="G146" s="291"/>
      <c r="H146" s="8" t="s">
        <v>600</v>
      </c>
      <c r="I146" s="14">
        <f>IF(H146=$I$2,G146*(1+BDI_01),(G146*(1+BDI_02)))</f>
        <v>0</v>
      </c>
      <c r="J146" s="14">
        <f t="shared" si="44"/>
        <v>0</v>
      </c>
      <c r="K146" s="68">
        <f t="shared" si="45"/>
        <v>0</v>
      </c>
    </row>
    <row r="147" spans="1:11" x14ac:dyDescent="0.25">
      <c r="A147" s="67" t="s">
        <v>884</v>
      </c>
      <c r="B147" s="8" t="s">
        <v>4071</v>
      </c>
      <c r="C147" s="300" t="s">
        <v>602</v>
      </c>
      <c r="D147" s="301" t="s">
        <v>4072</v>
      </c>
      <c r="E147" s="303" t="s">
        <v>29</v>
      </c>
      <c r="F147" s="302">
        <v>607.29999999999995</v>
      </c>
      <c r="G147" s="304"/>
      <c r="H147" s="8" t="s">
        <v>600</v>
      </c>
      <c r="I147" s="172">
        <f t="shared" ref="I147" si="46">IF(H147=$I$2,G147*(1+BDI_01),(G147*(1+BDI_02)))</f>
        <v>0</v>
      </c>
      <c r="J147" s="172">
        <f t="shared" si="44"/>
        <v>0</v>
      </c>
      <c r="K147" s="173">
        <f t="shared" si="45"/>
        <v>0</v>
      </c>
    </row>
    <row r="148" spans="1:11" ht="28.5" x14ac:dyDescent="0.25">
      <c r="A148" s="65">
        <v>11</v>
      </c>
      <c r="B148" s="17"/>
      <c r="C148" s="17"/>
      <c r="D148" s="24" t="s">
        <v>568</v>
      </c>
      <c r="E148" s="17"/>
      <c r="F148" s="11"/>
      <c r="G148" s="12"/>
      <c r="H148" s="17"/>
      <c r="I148" s="12"/>
      <c r="J148" s="12">
        <f>SUM(J149:J198)</f>
        <v>0</v>
      </c>
      <c r="K148" s="12">
        <f>SUM(K149:K198)</f>
        <v>0</v>
      </c>
    </row>
    <row r="149" spans="1:11" ht="30" x14ac:dyDescent="0.25">
      <c r="A149" s="67" t="s">
        <v>885</v>
      </c>
      <c r="B149" s="8" t="s">
        <v>156</v>
      </c>
      <c r="C149" s="18" t="s">
        <v>602</v>
      </c>
      <c r="D149" s="25" t="s">
        <v>4138</v>
      </c>
      <c r="E149" s="285" t="s">
        <v>15</v>
      </c>
      <c r="F149" s="13">
        <v>7</v>
      </c>
      <c r="G149" s="291"/>
      <c r="H149" s="8" t="s">
        <v>600</v>
      </c>
      <c r="I149" s="14">
        <f t="shared" ref="I149:I190" si="47">IF(H149=$I$2,G149*(1+BDI_01),(G149*(1+BDI_02)))</f>
        <v>0</v>
      </c>
      <c r="J149" s="14">
        <f t="shared" ref="J149:J197" si="48">TRUNC(G149*F149,2)</f>
        <v>0</v>
      </c>
      <c r="K149" s="68">
        <f t="shared" ref="K149:K197" si="49">TRUNC(I149*F149,2)</f>
        <v>0</v>
      </c>
    </row>
    <row r="150" spans="1:11" ht="30" x14ac:dyDescent="0.25">
      <c r="A150" s="67" t="s">
        <v>882</v>
      </c>
      <c r="B150" s="8" t="s">
        <v>12181</v>
      </c>
      <c r="C150" s="300" t="s">
        <v>1305</v>
      </c>
      <c r="D150" s="309" t="s">
        <v>12200</v>
      </c>
      <c r="E150" s="300" t="s">
        <v>15</v>
      </c>
      <c r="F150" s="302">
        <v>202</v>
      </c>
      <c r="G150" s="172"/>
      <c r="H150" s="8" t="s">
        <v>600</v>
      </c>
      <c r="I150" s="172">
        <f t="shared" ref="I150" si="50">IF(H150=$I$2,G150*(1+BDI_01),(G150*(1+BDI_02)))</f>
        <v>0</v>
      </c>
      <c r="J150" s="172">
        <f>TRUNC(G150*F150,2)</f>
        <v>0</v>
      </c>
      <c r="K150" s="173">
        <f>TRUNC(I150*F150,2)</f>
        <v>0</v>
      </c>
    </row>
    <row r="151" spans="1:11" ht="30" x14ac:dyDescent="0.25">
      <c r="A151" s="67" t="s">
        <v>886</v>
      </c>
      <c r="B151" s="8" t="s">
        <v>158</v>
      </c>
      <c r="C151" s="300" t="s">
        <v>602</v>
      </c>
      <c r="D151" s="301" t="s">
        <v>4140</v>
      </c>
      <c r="E151" s="303" t="s">
        <v>15</v>
      </c>
      <c r="F151" s="302">
        <v>24</v>
      </c>
      <c r="G151" s="304"/>
      <c r="H151" s="8" t="s">
        <v>600</v>
      </c>
      <c r="I151" s="172">
        <f t="shared" si="47"/>
        <v>0</v>
      </c>
      <c r="J151" s="172">
        <f t="shared" si="48"/>
        <v>0</v>
      </c>
      <c r="K151" s="173">
        <f t="shared" si="49"/>
        <v>0</v>
      </c>
    </row>
    <row r="152" spans="1:11" ht="30" x14ac:dyDescent="0.25">
      <c r="A152" s="67" t="s">
        <v>887</v>
      </c>
      <c r="B152" s="8" t="s">
        <v>159</v>
      </c>
      <c r="C152" s="300" t="s">
        <v>602</v>
      </c>
      <c r="D152" s="301" t="s">
        <v>4141</v>
      </c>
      <c r="E152" s="303" t="s">
        <v>15</v>
      </c>
      <c r="F152" s="302">
        <v>9</v>
      </c>
      <c r="G152" s="304"/>
      <c r="H152" s="8" t="s">
        <v>600</v>
      </c>
      <c r="I152" s="172">
        <f t="shared" si="47"/>
        <v>0</v>
      </c>
      <c r="J152" s="172">
        <f t="shared" si="48"/>
        <v>0</v>
      </c>
      <c r="K152" s="173">
        <f t="shared" si="49"/>
        <v>0</v>
      </c>
    </row>
    <row r="153" spans="1:11" x14ac:dyDescent="0.25">
      <c r="A153" s="67" t="s">
        <v>888</v>
      </c>
      <c r="B153" s="8" t="s">
        <v>160</v>
      </c>
      <c r="C153" s="18" t="s">
        <v>602</v>
      </c>
      <c r="D153" s="25" t="s">
        <v>4168</v>
      </c>
      <c r="E153" s="285" t="s">
        <v>29</v>
      </c>
      <c r="F153" s="13">
        <v>58.59</v>
      </c>
      <c r="G153" s="291"/>
      <c r="H153" s="8" t="s">
        <v>600</v>
      </c>
      <c r="I153" s="14">
        <f t="shared" si="47"/>
        <v>0</v>
      </c>
      <c r="J153" s="14">
        <f t="shared" si="48"/>
        <v>0</v>
      </c>
      <c r="K153" s="68">
        <f t="shared" si="49"/>
        <v>0</v>
      </c>
    </row>
    <row r="154" spans="1:11" x14ac:dyDescent="0.25">
      <c r="A154" s="67" t="s">
        <v>889</v>
      </c>
      <c r="B154" s="8" t="s">
        <v>171</v>
      </c>
      <c r="C154" s="18" t="s">
        <v>602</v>
      </c>
      <c r="D154" s="25" t="s">
        <v>4551</v>
      </c>
      <c r="E154" s="285" t="s">
        <v>29</v>
      </c>
      <c r="F154" s="13">
        <v>65.099999999999994</v>
      </c>
      <c r="G154" s="291"/>
      <c r="H154" s="8" t="s">
        <v>600</v>
      </c>
      <c r="I154" s="14">
        <f t="shared" si="47"/>
        <v>0</v>
      </c>
      <c r="J154" s="14">
        <f t="shared" si="48"/>
        <v>0</v>
      </c>
      <c r="K154" s="68">
        <f t="shared" si="49"/>
        <v>0</v>
      </c>
    </row>
    <row r="155" spans="1:11" x14ac:dyDescent="0.25">
      <c r="A155" s="67" t="s">
        <v>890</v>
      </c>
      <c r="B155" s="8" t="s">
        <v>603</v>
      </c>
      <c r="C155" s="18" t="s">
        <v>1305</v>
      </c>
      <c r="D155" s="25" t="s">
        <v>811</v>
      </c>
      <c r="E155" s="18" t="s">
        <v>15</v>
      </c>
      <c r="F155" s="13">
        <v>1</v>
      </c>
      <c r="G155" s="14"/>
      <c r="H155" s="8" t="s">
        <v>600</v>
      </c>
      <c r="I155" s="14">
        <f t="shared" si="47"/>
        <v>0</v>
      </c>
      <c r="J155" s="14">
        <f t="shared" si="48"/>
        <v>0</v>
      </c>
      <c r="K155" s="68">
        <f t="shared" si="49"/>
        <v>0</v>
      </c>
    </row>
    <row r="156" spans="1:11" x14ac:dyDescent="0.25">
      <c r="A156" s="67" t="s">
        <v>891</v>
      </c>
      <c r="B156" s="8" t="s">
        <v>604</v>
      </c>
      <c r="C156" s="18" t="s">
        <v>1305</v>
      </c>
      <c r="D156" s="25" t="s">
        <v>812</v>
      </c>
      <c r="E156" s="18" t="s">
        <v>15</v>
      </c>
      <c r="F156" s="13">
        <v>3</v>
      </c>
      <c r="G156" s="14"/>
      <c r="H156" s="8" t="s">
        <v>600</v>
      </c>
      <c r="I156" s="14">
        <f t="shared" si="47"/>
        <v>0</v>
      </c>
      <c r="J156" s="14">
        <f t="shared" si="48"/>
        <v>0</v>
      </c>
      <c r="K156" s="68">
        <f t="shared" si="49"/>
        <v>0</v>
      </c>
    </row>
    <row r="157" spans="1:11" x14ac:dyDescent="0.25">
      <c r="A157" s="67" t="s">
        <v>892</v>
      </c>
      <c r="B157" s="8" t="s">
        <v>181</v>
      </c>
      <c r="C157" s="18" t="s">
        <v>602</v>
      </c>
      <c r="D157" s="25" t="s">
        <v>4685</v>
      </c>
      <c r="E157" s="285" t="s">
        <v>35</v>
      </c>
      <c r="F157" s="13">
        <v>197</v>
      </c>
      <c r="G157" s="291"/>
      <c r="H157" s="8" t="s">
        <v>600</v>
      </c>
      <c r="I157" s="14">
        <f t="shared" si="47"/>
        <v>0</v>
      </c>
      <c r="J157" s="14">
        <f t="shared" si="48"/>
        <v>0</v>
      </c>
      <c r="K157" s="68">
        <f t="shared" si="49"/>
        <v>0</v>
      </c>
    </row>
    <row r="158" spans="1:11" x14ac:dyDescent="0.25">
      <c r="A158" s="67" t="s">
        <v>893</v>
      </c>
      <c r="B158" s="8" t="s">
        <v>182</v>
      </c>
      <c r="C158" s="18" t="s">
        <v>602</v>
      </c>
      <c r="D158" s="25" t="s">
        <v>4686</v>
      </c>
      <c r="E158" s="285" t="s">
        <v>35</v>
      </c>
      <c r="F158" s="13">
        <v>45</v>
      </c>
      <c r="G158" s="291"/>
      <c r="H158" s="8" t="s">
        <v>600</v>
      </c>
      <c r="I158" s="14">
        <f t="shared" si="47"/>
        <v>0</v>
      </c>
      <c r="J158" s="14">
        <f t="shared" si="48"/>
        <v>0</v>
      </c>
      <c r="K158" s="68">
        <f t="shared" si="49"/>
        <v>0</v>
      </c>
    </row>
    <row r="159" spans="1:11" x14ac:dyDescent="0.25">
      <c r="A159" s="67" t="s">
        <v>79</v>
      </c>
      <c r="B159" s="8" t="s">
        <v>183</v>
      </c>
      <c r="C159" s="18" t="s">
        <v>602</v>
      </c>
      <c r="D159" s="25" t="s">
        <v>4697</v>
      </c>
      <c r="E159" s="285" t="s">
        <v>15</v>
      </c>
      <c r="F159" s="13">
        <v>45</v>
      </c>
      <c r="G159" s="291"/>
      <c r="H159" s="8" t="s">
        <v>600</v>
      </c>
      <c r="I159" s="14">
        <f t="shared" si="47"/>
        <v>0</v>
      </c>
      <c r="J159" s="14">
        <f t="shared" si="48"/>
        <v>0</v>
      </c>
      <c r="K159" s="68">
        <f t="shared" si="49"/>
        <v>0</v>
      </c>
    </row>
    <row r="160" spans="1:11" x14ac:dyDescent="0.25">
      <c r="A160" s="67" t="s">
        <v>894</v>
      </c>
      <c r="B160" s="8" t="s">
        <v>186</v>
      </c>
      <c r="C160" s="18" t="s">
        <v>602</v>
      </c>
      <c r="D160" s="25" t="s">
        <v>4754</v>
      </c>
      <c r="E160" s="285" t="s">
        <v>15</v>
      </c>
      <c r="F160" s="13">
        <v>861</v>
      </c>
      <c r="G160" s="291"/>
      <c r="H160" s="8" t="s">
        <v>600</v>
      </c>
      <c r="I160" s="14">
        <f t="shared" si="47"/>
        <v>0</v>
      </c>
      <c r="J160" s="14">
        <f t="shared" si="48"/>
        <v>0</v>
      </c>
      <c r="K160" s="68">
        <f t="shared" si="49"/>
        <v>0</v>
      </c>
    </row>
    <row r="161" spans="1:11" x14ac:dyDescent="0.25">
      <c r="A161" s="67" t="s">
        <v>895</v>
      </c>
      <c r="B161" s="8" t="s">
        <v>192</v>
      </c>
      <c r="C161" s="18" t="s">
        <v>602</v>
      </c>
      <c r="D161" s="25" t="s">
        <v>4852</v>
      </c>
      <c r="E161" s="285" t="s">
        <v>32</v>
      </c>
      <c r="F161" s="13">
        <v>8.1</v>
      </c>
      <c r="G161" s="291"/>
      <c r="H161" s="8" t="s">
        <v>600</v>
      </c>
      <c r="I161" s="14">
        <f t="shared" si="47"/>
        <v>0</v>
      </c>
      <c r="J161" s="14">
        <f t="shared" si="48"/>
        <v>0</v>
      </c>
      <c r="K161" s="68">
        <f t="shared" si="49"/>
        <v>0</v>
      </c>
    </row>
    <row r="162" spans="1:11" x14ac:dyDescent="0.25">
      <c r="A162" s="67" t="s">
        <v>896</v>
      </c>
      <c r="B162" s="8" t="s">
        <v>185</v>
      </c>
      <c r="C162" s="18" t="s">
        <v>602</v>
      </c>
      <c r="D162" s="25" t="s">
        <v>4731</v>
      </c>
      <c r="E162" s="285" t="s">
        <v>35</v>
      </c>
      <c r="F162" s="13">
        <v>9</v>
      </c>
      <c r="G162" s="291"/>
      <c r="H162" s="8" t="s">
        <v>600</v>
      </c>
      <c r="I162" s="14">
        <f t="shared" si="47"/>
        <v>0</v>
      </c>
      <c r="J162" s="14">
        <f t="shared" si="48"/>
        <v>0</v>
      </c>
      <c r="K162" s="68">
        <f t="shared" si="49"/>
        <v>0</v>
      </c>
    </row>
    <row r="163" spans="1:11" x14ac:dyDescent="0.25">
      <c r="A163" s="67" t="s">
        <v>897</v>
      </c>
      <c r="B163" s="8" t="s">
        <v>161</v>
      </c>
      <c r="C163" s="18" t="s">
        <v>602</v>
      </c>
      <c r="D163" s="25" t="s">
        <v>4257</v>
      </c>
      <c r="E163" s="285" t="s">
        <v>29</v>
      </c>
      <c r="F163" s="13">
        <v>12</v>
      </c>
      <c r="G163" s="291"/>
      <c r="H163" s="8" t="s">
        <v>600</v>
      </c>
      <c r="I163" s="14">
        <f t="shared" si="47"/>
        <v>0</v>
      </c>
      <c r="J163" s="14">
        <f t="shared" si="48"/>
        <v>0</v>
      </c>
      <c r="K163" s="68">
        <f t="shared" si="49"/>
        <v>0</v>
      </c>
    </row>
    <row r="164" spans="1:11" x14ac:dyDescent="0.25">
      <c r="A164" s="67" t="s">
        <v>80</v>
      </c>
      <c r="B164" s="8" t="s">
        <v>162</v>
      </c>
      <c r="C164" s="18" t="s">
        <v>602</v>
      </c>
      <c r="D164" s="25" t="s">
        <v>4260</v>
      </c>
      <c r="E164" s="285" t="s">
        <v>15</v>
      </c>
      <c r="F164" s="13">
        <v>12</v>
      </c>
      <c r="G164" s="291"/>
      <c r="H164" s="8" t="s">
        <v>600</v>
      </c>
      <c r="I164" s="14">
        <f t="shared" si="47"/>
        <v>0</v>
      </c>
      <c r="J164" s="14">
        <f t="shared" si="48"/>
        <v>0</v>
      </c>
      <c r="K164" s="68">
        <f t="shared" si="49"/>
        <v>0</v>
      </c>
    </row>
    <row r="165" spans="1:11" ht="30" x14ac:dyDescent="0.25">
      <c r="A165" s="67" t="s">
        <v>898</v>
      </c>
      <c r="B165" s="8" t="s">
        <v>164</v>
      </c>
      <c r="C165" s="18" t="s">
        <v>602</v>
      </c>
      <c r="D165" s="25" t="s">
        <v>4320</v>
      </c>
      <c r="E165" s="285" t="s">
        <v>29</v>
      </c>
      <c r="F165" s="13">
        <v>31.5</v>
      </c>
      <c r="G165" s="291"/>
      <c r="H165" s="8" t="s">
        <v>600</v>
      </c>
      <c r="I165" s="14">
        <f t="shared" si="47"/>
        <v>0</v>
      </c>
      <c r="J165" s="14">
        <f t="shared" si="48"/>
        <v>0</v>
      </c>
      <c r="K165" s="68">
        <f t="shared" si="49"/>
        <v>0</v>
      </c>
    </row>
    <row r="166" spans="1:11" x14ac:dyDescent="0.25">
      <c r="A166" s="67" t="s">
        <v>84</v>
      </c>
      <c r="B166" s="8" t="s">
        <v>184</v>
      </c>
      <c r="C166" s="18" t="s">
        <v>602</v>
      </c>
      <c r="D166" s="25" t="s">
        <v>4702</v>
      </c>
      <c r="E166" s="285" t="s">
        <v>15</v>
      </c>
      <c r="F166" s="13">
        <v>8</v>
      </c>
      <c r="G166" s="291"/>
      <c r="H166" s="8" t="s">
        <v>600</v>
      </c>
      <c r="I166" s="14">
        <f t="shared" si="47"/>
        <v>0</v>
      </c>
      <c r="J166" s="14">
        <f t="shared" si="48"/>
        <v>0</v>
      </c>
      <c r="K166" s="68">
        <f t="shared" si="49"/>
        <v>0</v>
      </c>
    </row>
    <row r="167" spans="1:11" x14ac:dyDescent="0.25">
      <c r="A167" s="67" t="s">
        <v>899</v>
      </c>
      <c r="B167" s="8" t="s">
        <v>172</v>
      </c>
      <c r="C167" s="18" t="s">
        <v>602</v>
      </c>
      <c r="D167" s="25" t="s">
        <v>4552</v>
      </c>
      <c r="E167" s="285" t="s">
        <v>29</v>
      </c>
      <c r="F167" s="13">
        <v>10</v>
      </c>
      <c r="G167" s="291"/>
      <c r="H167" s="8" t="s">
        <v>600</v>
      </c>
      <c r="I167" s="14">
        <f t="shared" si="47"/>
        <v>0</v>
      </c>
      <c r="J167" s="14">
        <f t="shared" si="48"/>
        <v>0</v>
      </c>
      <c r="K167" s="68">
        <f t="shared" si="49"/>
        <v>0</v>
      </c>
    </row>
    <row r="168" spans="1:11" x14ac:dyDescent="0.25">
      <c r="A168" s="67" t="s">
        <v>88</v>
      </c>
      <c r="B168" s="8" t="s">
        <v>187</v>
      </c>
      <c r="C168" s="18" t="s">
        <v>602</v>
      </c>
      <c r="D168" s="25" t="s">
        <v>4773</v>
      </c>
      <c r="E168" s="285" t="s">
        <v>15</v>
      </c>
      <c r="F168" s="13">
        <v>1</v>
      </c>
      <c r="G168" s="291"/>
      <c r="H168" s="8" t="s">
        <v>600</v>
      </c>
      <c r="I168" s="14">
        <f t="shared" si="47"/>
        <v>0</v>
      </c>
      <c r="J168" s="14">
        <f t="shared" si="48"/>
        <v>0</v>
      </c>
      <c r="K168" s="68">
        <f t="shared" si="49"/>
        <v>0</v>
      </c>
    </row>
    <row r="169" spans="1:11" x14ac:dyDescent="0.25">
      <c r="A169" s="67" t="s">
        <v>900</v>
      </c>
      <c r="B169" s="8" t="s">
        <v>167</v>
      </c>
      <c r="C169" s="18" t="s">
        <v>602</v>
      </c>
      <c r="D169" s="25" t="s">
        <v>4517</v>
      </c>
      <c r="E169" s="285" t="s">
        <v>29</v>
      </c>
      <c r="F169" s="13">
        <v>32.64</v>
      </c>
      <c r="G169" s="291"/>
      <c r="H169" s="8" t="s">
        <v>600</v>
      </c>
      <c r="I169" s="14">
        <f t="shared" si="47"/>
        <v>0</v>
      </c>
      <c r="J169" s="14">
        <f t="shared" si="48"/>
        <v>0</v>
      </c>
      <c r="K169" s="68">
        <f t="shared" si="49"/>
        <v>0</v>
      </c>
    </row>
    <row r="170" spans="1:11" x14ac:dyDescent="0.25">
      <c r="A170" s="67" t="s">
        <v>901</v>
      </c>
      <c r="B170" s="8" t="s">
        <v>168</v>
      </c>
      <c r="C170" s="18" t="s">
        <v>602</v>
      </c>
      <c r="D170" s="25" t="s">
        <v>4518</v>
      </c>
      <c r="E170" s="285" t="s">
        <v>29</v>
      </c>
      <c r="F170" s="13">
        <v>43.46</v>
      </c>
      <c r="G170" s="291"/>
      <c r="H170" s="8" t="s">
        <v>600</v>
      </c>
      <c r="I170" s="14">
        <f t="shared" si="47"/>
        <v>0</v>
      </c>
      <c r="J170" s="14">
        <f t="shared" si="48"/>
        <v>0</v>
      </c>
      <c r="K170" s="68">
        <f t="shared" si="49"/>
        <v>0</v>
      </c>
    </row>
    <row r="171" spans="1:11" x14ac:dyDescent="0.25">
      <c r="A171" s="67" t="s">
        <v>902</v>
      </c>
      <c r="B171" s="8" t="s">
        <v>169</v>
      </c>
      <c r="C171" s="18" t="s">
        <v>602</v>
      </c>
      <c r="D171" s="25" t="s">
        <v>4519</v>
      </c>
      <c r="E171" s="285" t="s">
        <v>29</v>
      </c>
      <c r="F171" s="13">
        <v>37.6</v>
      </c>
      <c r="G171" s="291"/>
      <c r="H171" s="8" t="s">
        <v>600</v>
      </c>
      <c r="I171" s="14">
        <f t="shared" si="47"/>
        <v>0</v>
      </c>
      <c r="J171" s="14">
        <f t="shared" si="48"/>
        <v>0</v>
      </c>
      <c r="K171" s="68">
        <f t="shared" si="49"/>
        <v>0</v>
      </c>
    </row>
    <row r="172" spans="1:11" x14ac:dyDescent="0.25">
      <c r="A172" s="67" t="s">
        <v>903</v>
      </c>
      <c r="B172" s="8" t="s">
        <v>170</v>
      </c>
      <c r="C172" s="300" t="s">
        <v>602</v>
      </c>
      <c r="D172" s="301" t="s">
        <v>4530</v>
      </c>
      <c r="E172" s="303" t="s">
        <v>29</v>
      </c>
      <c r="F172" s="302">
        <v>1336.09</v>
      </c>
      <c r="G172" s="304"/>
      <c r="H172" s="8" t="s">
        <v>600</v>
      </c>
      <c r="I172" s="172">
        <f t="shared" si="47"/>
        <v>0</v>
      </c>
      <c r="J172" s="172">
        <f t="shared" si="48"/>
        <v>0</v>
      </c>
      <c r="K172" s="173">
        <f t="shared" si="49"/>
        <v>0</v>
      </c>
    </row>
    <row r="173" spans="1:11" ht="30" x14ac:dyDescent="0.25">
      <c r="A173" s="67" t="s">
        <v>904</v>
      </c>
      <c r="B173" s="8" t="s">
        <v>155</v>
      </c>
      <c r="C173" s="300" t="s">
        <v>602</v>
      </c>
      <c r="D173" s="301" t="s">
        <v>4079</v>
      </c>
      <c r="E173" s="303" t="s">
        <v>29</v>
      </c>
      <c r="F173" s="302">
        <v>257.39999999999998</v>
      </c>
      <c r="G173" s="304"/>
      <c r="H173" s="8" t="s">
        <v>600</v>
      </c>
      <c r="I173" s="172">
        <f t="shared" si="47"/>
        <v>0</v>
      </c>
      <c r="J173" s="172">
        <f t="shared" si="48"/>
        <v>0</v>
      </c>
      <c r="K173" s="173">
        <f t="shared" si="49"/>
        <v>0</v>
      </c>
    </row>
    <row r="174" spans="1:11" x14ac:dyDescent="0.25">
      <c r="A174" s="67" t="s">
        <v>905</v>
      </c>
      <c r="B174" s="8" t="s">
        <v>174</v>
      </c>
      <c r="C174" s="300" t="s">
        <v>602</v>
      </c>
      <c r="D174" s="301" t="s">
        <v>4610</v>
      </c>
      <c r="E174" s="303" t="s">
        <v>29</v>
      </c>
      <c r="F174" s="302">
        <v>3.6</v>
      </c>
      <c r="G174" s="304"/>
      <c r="H174" s="8" t="s">
        <v>600</v>
      </c>
      <c r="I174" s="172">
        <f t="shared" si="47"/>
        <v>0</v>
      </c>
      <c r="J174" s="172">
        <f t="shared" si="48"/>
        <v>0</v>
      </c>
      <c r="K174" s="173">
        <f t="shared" si="49"/>
        <v>0</v>
      </c>
    </row>
    <row r="175" spans="1:11" x14ac:dyDescent="0.25">
      <c r="A175" s="67" t="s">
        <v>906</v>
      </c>
      <c r="B175" s="8" t="s">
        <v>163</v>
      </c>
      <c r="C175" s="300" t="s">
        <v>602</v>
      </c>
      <c r="D175" s="301" t="s">
        <v>4309</v>
      </c>
      <c r="E175" s="303" t="s">
        <v>29</v>
      </c>
      <c r="F175" s="302">
        <v>5.76</v>
      </c>
      <c r="G175" s="304"/>
      <c r="H175" s="8" t="s">
        <v>600</v>
      </c>
      <c r="I175" s="172">
        <f t="shared" si="47"/>
        <v>0</v>
      </c>
      <c r="J175" s="172">
        <f t="shared" si="48"/>
        <v>0</v>
      </c>
      <c r="K175" s="173">
        <f t="shared" si="49"/>
        <v>0</v>
      </c>
    </row>
    <row r="176" spans="1:11" x14ac:dyDescent="0.25">
      <c r="A176" s="67" t="s">
        <v>907</v>
      </c>
      <c r="B176" s="308" t="s">
        <v>4635</v>
      </c>
      <c r="C176" s="308" t="s">
        <v>602</v>
      </c>
      <c r="D176" s="301" t="s">
        <v>4636</v>
      </c>
      <c r="E176" s="303" t="s">
        <v>29</v>
      </c>
      <c r="F176" s="302">
        <v>486.43</v>
      </c>
      <c r="G176" s="304"/>
      <c r="H176" s="8" t="s">
        <v>600</v>
      </c>
      <c r="I176" s="172">
        <f t="shared" ref="I176" si="51">IF(H176=$I$2,G176*(1+BDI_01),(G176*(1+BDI_02)))</f>
        <v>0</v>
      </c>
      <c r="J176" s="172">
        <f>TRUNC(G176*F176,2)</f>
        <v>0</v>
      </c>
      <c r="K176" s="173">
        <f>TRUNC(I176*F176,2)</f>
        <v>0</v>
      </c>
    </row>
    <row r="177" spans="1:11" x14ac:dyDescent="0.25">
      <c r="A177" s="67" t="s">
        <v>908</v>
      </c>
      <c r="B177" s="8" t="s">
        <v>200</v>
      </c>
      <c r="C177" s="300" t="s">
        <v>602</v>
      </c>
      <c r="D177" s="301" t="s">
        <v>4908</v>
      </c>
      <c r="E177" s="303" t="s">
        <v>29</v>
      </c>
      <c r="F177" s="302">
        <v>486.43</v>
      </c>
      <c r="G177" s="304"/>
      <c r="H177" s="8" t="s">
        <v>600</v>
      </c>
      <c r="I177" s="172">
        <f t="shared" si="47"/>
        <v>0</v>
      </c>
      <c r="J177" s="172">
        <f t="shared" si="48"/>
        <v>0</v>
      </c>
      <c r="K177" s="173">
        <f t="shared" si="49"/>
        <v>0</v>
      </c>
    </row>
    <row r="178" spans="1:11" x14ac:dyDescent="0.25">
      <c r="A178" s="67" t="s">
        <v>909</v>
      </c>
      <c r="B178" s="8" t="s">
        <v>176</v>
      </c>
      <c r="C178" s="300" t="s">
        <v>602</v>
      </c>
      <c r="D178" s="301" t="s">
        <v>4642</v>
      </c>
      <c r="E178" s="303" t="s">
        <v>29</v>
      </c>
      <c r="F178" s="302">
        <v>54.6</v>
      </c>
      <c r="G178" s="304"/>
      <c r="H178" s="8" t="s">
        <v>600</v>
      </c>
      <c r="I178" s="172">
        <f t="shared" si="47"/>
        <v>0</v>
      </c>
      <c r="J178" s="172">
        <f t="shared" si="48"/>
        <v>0</v>
      </c>
      <c r="K178" s="173">
        <f t="shared" si="49"/>
        <v>0</v>
      </c>
    </row>
    <row r="179" spans="1:11" ht="30" x14ac:dyDescent="0.25">
      <c r="A179" s="67" t="s">
        <v>910</v>
      </c>
      <c r="B179" s="8" t="s">
        <v>166</v>
      </c>
      <c r="C179" s="300" t="s">
        <v>602</v>
      </c>
      <c r="D179" s="301" t="s">
        <v>4460</v>
      </c>
      <c r="E179" s="303" t="s">
        <v>32</v>
      </c>
      <c r="F179" s="302">
        <v>217.9</v>
      </c>
      <c r="G179" s="304"/>
      <c r="H179" s="8" t="s">
        <v>600</v>
      </c>
      <c r="I179" s="172">
        <f t="shared" si="47"/>
        <v>0</v>
      </c>
      <c r="J179" s="172">
        <f t="shared" si="48"/>
        <v>0</v>
      </c>
      <c r="K179" s="173">
        <f t="shared" si="49"/>
        <v>0</v>
      </c>
    </row>
    <row r="180" spans="1:11" ht="30" x14ac:dyDescent="0.25">
      <c r="A180" s="67" t="s">
        <v>911</v>
      </c>
      <c r="B180" s="8" t="s">
        <v>177</v>
      </c>
      <c r="C180" s="300" t="s">
        <v>602</v>
      </c>
      <c r="D180" s="301" t="s">
        <v>4669</v>
      </c>
      <c r="E180" s="303" t="s">
        <v>32</v>
      </c>
      <c r="F180" s="302">
        <v>214.24</v>
      </c>
      <c r="G180" s="304"/>
      <c r="H180" s="8" t="s">
        <v>600</v>
      </c>
      <c r="I180" s="172">
        <f t="shared" si="47"/>
        <v>0</v>
      </c>
      <c r="J180" s="172">
        <f t="shared" si="48"/>
        <v>0</v>
      </c>
      <c r="K180" s="173">
        <f t="shared" si="49"/>
        <v>0</v>
      </c>
    </row>
    <row r="181" spans="1:11" x14ac:dyDescent="0.25">
      <c r="A181" s="67" t="s">
        <v>912</v>
      </c>
      <c r="B181" s="8" t="s">
        <v>4606</v>
      </c>
      <c r="C181" s="300" t="s">
        <v>602</v>
      </c>
      <c r="D181" s="301" t="s">
        <v>4607</v>
      </c>
      <c r="E181" s="303" t="s">
        <v>29</v>
      </c>
      <c r="F181" s="302">
        <v>605.61</v>
      </c>
      <c r="G181" s="304"/>
      <c r="H181" s="8" t="s">
        <v>600</v>
      </c>
      <c r="I181" s="172">
        <f>IF(H181=$I$2,G181*(1+BDI_01),(G181*(1+BDI_02)))</f>
        <v>0</v>
      </c>
      <c r="J181" s="172">
        <f>TRUNC(G181*F181,2)</f>
        <v>0</v>
      </c>
      <c r="K181" s="173">
        <f>TRUNC(I181*F181,2)</f>
        <v>0</v>
      </c>
    </row>
    <row r="182" spans="1:11" x14ac:dyDescent="0.25">
      <c r="A182" s="67" t="s">
        <v>913</v>
      </c>
      <c r="B182" s="8" t="s">
        <v>175</v>
      </c>
      <c r="C182" s="300" t="s">
        <v>602</v>
      </c>
      <c r="D182" s="301" t="s">
        <v>4637</v>
      </c>
      <c r="E182" s="303" t="s">
        <v>29</v>
      </c>
      <c r="F182" s="302">
        <v>849.66</v>
      </c>
      <c r="G182" s="304"/>
      <c r="H182" s="8" t="s">
        <v>600</v>
      </c>
      <c r="I182" s="172">
        <f>IF(H182=$I$2,G182*(1+BDI_01),(G182*(1+BDI_02)))</f>
        <v>0</v>
      </c>
      <c r="J182" s="172">
        <f t="shared" ref="J182" si="52">TRUNC(G182*F182,2)</f>
        <v>0</v>
      </c>
      <c r="K182" s="173">
        <f t="shared" ref="K182" si="53">TRUNC(I182*F182,2)</f>
        <v>0</v>
      </c>
    </row>
    <row r="183" spans="1:11" x14ac:dyDescent="0.25">
      <c r="A183" s="67" t="s">
        <v>914</v>
      </c>
      <c r="B183" s="8" t="s">
        <v>118</v>
      </c>
      <c r="C183" s="300" t="s">
        <v>602</v>
      </c>
      <c r="D183" s="301" t="s">
        <v>3584</v>
      </c>
      <c r="E183" s="303" t="s">
        <v>32</v>
      </c>
      <c r="F183" s="302">
        <v>493.68</v>
      </c>
      <c r="G183" s="304"/>
      <c r="H183" s="8" t="s">
        <v>600</v>
      </c>
      <c r="I183" s="172">
        <f>IF(H183=$I$2,G183*(1+BDI_01),(G183*(1+BDI_02)))</f>
        <v>0</v>
      </c>
      <c r="J183" s="172">
        <f t="shared" si="48"/>
        <v>0</v>
      </c>
      <c r="K183" s="173">
        <f t="shared" si="49"/>
        <v>0</v>
      </c>
    </row>
    <row r="184" spans="1:11" x14ac:dyDescent="0.25">
      <c r="A184" s="67" t="s">
        <v>915</v>
      </c>
      <c r="B184" s="8" t="s">
        <v>119</v>
      </c>
      <c r="C184" s="300" t="s">
        <v>602</v>
      </c>
      <c r="D184" s="301" t="s">
        <v>3585</v>
      </c>
      <c r="E184" s="303" t="s">
        <v>32</v>
      </c>
      <c r="F184" s="302">
        <v>329.12</v>
      </c>
      <c r="G184" s="304"/>
      <c r="H184" s="8" t="s">
        <v>600</v>
      </c>
      <c r="I184" s="172">
        <f>IF(H184=$I$2,G184*(1+BDI_01),(G184*(1+BDI_02)))</f>
        <v>0</v>
      </c>
      <c r="J184" s="172">
        <f t="shared" si="48"/>
        <v>0</v>
      </c>
      <c r="K184" s="173">
        <f t="shared" si="49"/>
        <v>0</v>
      </c>
    </row>
    <row r="185" spans="1:11" ht="30" x14ac:dyDescent="0.25">
      <c r="A185" s="67" t="s">
        <v>916</v>
      </c>
      <c r="B185" s="8" t="s">
        <v>180</v>
      </c>
      <c r="C185" s="18" t="s">
        <v>602</v>
      </c>
      <c r="D185" s="25" t="s">
        <v>4674</v>
      </c>
      <c r="E185" s="285" t="s">
        <v>32</v>
      </c>
      <c r="F185" s="13">
        <v>329.6</v>
      </c>
      <c r="G185" s="291"/>
      <c r="H185" s="8" t="s">
        <v>600</v>
      </c>
      <c r="I185" s="14">
        <f t="shared" si="47"/>
        <v>0</v>
      </c>
      <c r="J185" s="14">
        <f t="shared" si="48"/>
        <v>0</v>
      </c>
      <c r="K185" s="68">
        <f t="shared" si="49"/>
        <v>0</v>
      </c>
    </row>
    <row r="186" spans="1:11" ht="24.75" customHeight="1" x14ac:dyDescent="0.25">
      <c r="A186" s="67" t="s">
        <v>917</v>
      </c>
      <c r="B186" s="8" t="s">
        <v>165</v>
      </c>
      <c r="C186" s="18" t="s">
        <v>602</v>
      </c>
      <c r="D186" s="25" t="s">
        <v>4373</v>
      </c>
      <c r="E186" s="285" t="s">
        <v>32</v>
      </c>
      <c r="F186" s="13">
        <v>8</v>
      </c>
      <c r="G186" s="291"/>
      <c r="H186" s="8" t="s">
        <v>600</v>
      </c>
      <c r="I186" s="14">
        <f t="shared" si="47"/>
        <v>0</v>
      </c>
      <c r="J186" s="14">
        <f t="shared" si="48"/>
        <v>0</v>
      </c>
      <c r="K186" s="68">
        <f t="shared" si="49"/>
        <v>0</v>
      </c>
    </row>
    <row r="187" spans="1:11" x14ac:dyDescent="0.25">
      <c r="A187" s="67" t="s">
        <v>1262</v>
      </c>
      <c r="B187" s="8" t="s">
        <v>230</v>
      </c>
      <c r="C187" s="18" t="s">
        <v>602</v>
      </c>
      <c r="D187" s="25" t="s">
        <v>5240</v>
      </c>
      <c r="E187" s="285" t="s">
        <v>29</v>
      </c>
      <c r="F187" s="13">
        <v>15</v>
      </c>
      <c r="G187" s="291"/>
      <c r="H187" s="8" t="s">
        <v>600</v>
      </c>
      <c r="I187" s="14">
        <f t="shared" si="47"/>
        <v>0</v>
      </c>
      <c r="J187" s="14">
        <f t="shared" si="48"/>
        <v>0</v>
      </c>
      <c r="K187" s="68">
        <f t="shared" si="49"/>
        <v>0</v>
      </c>
    </row>
    <row r="188" spans="1:11" ht="30" x14ac:dyDescent="0.25">
      <c r="A188" s="67" t="s">
        <v>1263</v>
      </c>
      <c r="B188" s="8" t="s">
        <v>178</v>
      </c>
      <c r="C188" s="18" t="s">
        <v>602</v>
      </c>
      <c r="D188" s="25" t="s">
        <v>4670</v>
      </c>
      <c r="E188" s="285" t="s">
        <v>32</v>
      </c>
      <c r="F188" s="13">
        <v>280.16000000000003</v>
      </c>
      <c r="G188" s="291"/>
      <c r="H188" s="8" t="s">
        <v>600</v>
      </c>
      <c r="I188" s="14">
        <f t="shared" si="47"/>
        <v>0</v>
      </c>
      <c r="J188" s="14">
        <f t="shared" si="48"/>
        <v>0</v>
      </c>
      <c r="K188" s="68">
        <f t="shared" si="49"/>
        <v>0</v>
      </c>
    </row>
    <row r="189" spans="1:11" x14ac:dyDescent="0.25">
      <c r="A189" s="67" t="s">
        <v>1264</v>
      </c>
      <c r="B189" s="8" t="s">
        <v>179</v>
      </c>
      <c r="C189" s="18" t="s">
        <v>602</v>
      </c>
      <c r="D189" s="25" t="s">
        <v>4673</v>
      </c>
      <c r="E189" s="285" t="s">
        <v>32</v>
      </c>
      <c r="F189" s="13">
        <v>195</v>
      </c>
      <c r="G189" s="291"/>
      <c r="H189" s="8" t="s">
        <v>600</v>
      </c>
      <c r="I189" s="14">
        <f t="shared" si="47"/>
        <v>0</v>
      </c>
      <c r="J189" s="14">
        <f t="shared" si="48"/>
        <v>0</v>
      </c>
      <c r="K189" s="68">
        <f t="shared" si="49"/>
        <v>0</v>
      </c>
    </row>
    <row r="190" spans="1:11" ht="30" x14ac:dyDescent="0.25">
      <c r="A190" s="67" t="s">
        <v>12168</v>
      </c>
      <c r="B190" s="8" t="s">
        <v>149</v>
      </c>
      <c r="C190" s="18" t="s">
        <v>602</v>
      </c>
      <c r="D190" s="25" t="s">
        <v>3967</v>
      </c>
      <c r="E190" s="285" t="s">
        <v>29</v>
      </c>
      <c r="F190" s="13">
        <v>729.99</v>
      </c>
      <c r="G190" s="291"/>
      <c r="H190" s="8" t="s">
        <v>600</v>
      </c>
      <c r="I190" s="14">
        <f t="shared" si="47"/>
        <v>0</v>
      </c>
      <c r="J190" s="14">
        <f t="shared" si="48"/>
        <v>0</v>
      </c>
      <c r="K190" s="68">
        <f t="shared" si="49"/>
        <v>0</v>
      </c>
    </row>
    <row r="191" spans="1:11" x14ac:dyDescent="0.25">
      <c r="A191" s="67" t="s">
        <v>12170</v>
      </c>
      <c r="B191" s="8" t="s">
        <v>4792</v>
      </c>
      <c r="C191" s="300" t="s">
        <v>602</v>
      </c>
      <c r="D191" s="301" t="s">
        <v>4793</v>
      </c>
      <c r="E191" s="303" t="s">
        <v>57</v>
      </c>
      <c r="F191" s="302">
        <v>1269.5999999999999</v>
      </c>
      <c r="G191" s="304"/>
      <c r="H191" s="8" t="s">
        <v>600</v>
      </c>
      <c r="I191" s="172">
        <f t="shared" ref="I191" si="54">IF(H191=$I$2,G191*(1+BDI_01),(G191*(1+BDI_02)))</f>
        <v>0</v>
      </c>
      <c r="J191" s="172">
        <f t="shared" si="48"/>
        <v>0</v>
      </c>
      <c r="K191" s="173">
        <f t="shared" si="49"/>
        <v>0</v>
      </c>
    </row>
    <row r="192" spans="1:11" ht="30" x14ac:dyDescent="0.25">
      <c r="A192" s="67" t="s">
        <v>12180</v>
      </c>
      <c r="B192" s="8" t="s">
        <v>4359</v>
      </c>
      <c r="C192" s="300" t="s">
        <v>602</v>
      </c>
      <c r="D192" s="301" t="s">
        <v>4360</v>
      </c>
      <c r="E192" s="303" t="s">
        <v>29</v>
      </c>
      <c r="F192" s="302">
        <v>11.34</v>
      </c>
      <c r="G192" s="304"/>
      <c r="H192" s="8" t="s">
        <v>600</v>
      </c>
      <c r="I192" s="172">
        <f t="shared" ref="I192" si="55">IF(H192=$I$2,G192*(1+BDI_01),(G192*(1+BDI_02)))</f>
        <v>0</v>
      </c>
      <c r="J192" s="172">
        <f t="shared" si="48"/>
        <v>0</v>
      </c>
      <c r="K192" s="173">
        <f t="shared" si="49"/>
        <v>0</v>
      </c>
    </row>
    <row r="193" spans="1:11" x14ac:dyDescent="0.25">
      <c r="A193" s="67" t="s">
        <v>12196</v>
      </c>
      <c r="B193" s="8" t="s">
        <v>8592</v>
      </c>
      <c r="C193" s="300" t="s">
        <v>602</v>
      </c>
      <c r="D193" s="301" t="s">
        <v>8593</v>
      </c>
      <c r="E193" s="303" t="s">
        <v>15</v>
      </c>
      <c r="F193" s="302">
        <v>61</v>
      </c>
      <c r="G193" s="304"/>
      <c r="H193" s="8" t="s">
        <v>600</v>
      </c>
      <c r="I193" s="172">
        <f t="shared" ref="I193" si="56">IF(H193=$I$2,G193*(1+BDI_01),(G193*(1+BDI_02)))</f>
        <v>0</v>
      </c>
      <c r="J193" s="172">
        <f t="shared" si="48"/>
        <v>0</v>
      </c>
      <c r="K193" s="173">
        <f t="shared" si="49"/>
        <v>0</v>
      </c>
    </row>
    <row r="194" spans="1:11" ht="30" x14ac:dyDescent="0.25">
      <c r="A194" s="67" t="s">
        <v>12223</v>
      </c>
      <c r="B194" s="308" t="s">
        <v>12236</v>
      </c>
      <c r="C194" s="308" t="s">
        <v>602</v>
      </c>
      <c r="D194" s="301" t="s">
        <v>4153</v>
      </c>
      <c r="E194" s="303" t="s">
        <v>29</v>
      </c>
      <c r="F194" s="302">
        <v>180</v>
      </c>
      <c r="G194" s="304"/>
      <c r="H194" s="8" t="s">
        <v>600</v>
      </c>
      <c r="I194" s="172">
        <f t="shared" ref="I194:I197" si="57">IF(H194=$I$2,G194*(1+BDI_01),(G194*(1+BDI_02)))</f>
        <v>0</v>
      </c>
      <c r="J194" s="172">
        <f t="shared" si="48"/>
        <v>0</v>
      </c>
      <c r="K194" s="173">
        <f t="shared" si="49"/>
        <v>0</v>
      </c>
    </row>
    <row r="195" spans="1:11" ht="30" x14ac:dyDescent="0.25">
      <c r="A195" s="67" t="s">
        <v>12225</v>
      </c>
      <c r="B195" s="308" t="s">
        <v>12237</v>
      </c>
      <c r="C195" s="308" t="s">
        <v>602</v>
      </c>
      <c r="D195" s="301" t="s">
        <v>4155</v>
      </c>
      <c r="E195" s="303" t="s">
        <v>29</v>
      </c>
      <c r="F195" s="302">
        <v>80</v>
      </c>
      <c r="G195" s="304"/>
      <c r="H195" s="8" t="s">
        <v>600</v>
      </c>
      <c r="I195" s="172">
        <f t="shared" si="57"/>
        <v>0</v>
      </c>
      <c r="J195" s="172">
        <f t="shared" si="48"/>
        <v>0</v>
      </c>
      <c r="K195" s="173">
        <f t="shared" si="49"/>
        <v>0</v>
      </c>
    </row>
    <row r="196" spans="1:11" ht="30" x14ac:dyDescent="0.25">
      <c r="A196" s="67" t="s">
        <v>12231</v>
      </c>
      <c r="B196" s="308" t="s">
        <v>12238</v>
      </c>
      <c r="C196" s="308" t="s">
        <v>602</v>
      </c>
      <c r="D196" s="301" t="s">
        <v>4167</v>
      </c>
      <c r="E196" s="303" t="s">
        <v>29</v>
      </c>
      <c r="F196" s="302">
        <v>65</v>
      </c>
      <c r="G196" s="304"/>
      <c r="H196" s="8" t="s">
        <v>600</v>
      </c>
      <c r="I196" s="172">
        <f t="shared" si="57"/>
        <v>0</v>
      </c>
      <c r="J196" s="172">
        <f t="shared" si="48"/>
        <v>0</v>
      </c>
      <c r="K196" s="173">
        <f t="shared" si="49"/>
        <v>0</v>
      </c>
    </row>
    <row r="197" spans="1:11" ht="30" x14ac:dyDescent="0.25">
      <c r="A197" s="67" t="s">
        <v>12232</v>
      </c>
      <c r="B197" s="308" t="s">
        <v>12239</v>
      </c>
      <c r="C197" s="308" t="s">
        <v>602</v>
      </c>
      <c r="D197" s="301" t="s">
        <v>4151</v>
      </c>
      <c r="E197" s="303" t="s">
        <v>29</v>
      </c>
      <c r="F197" s="302">
        <v>92.66</v>
      </c>
      <c r="G197" s="304"/>
      <c r="H197" s="8" t="s">
        <v>600</v>
      </c>
      <c r="I197" s="172">
        <f t="shared" si="57"/>
        <v>0</v>
      </c>
      <c r="J197" s="172">
        <f t="shared" si="48"/>
        <v>0</v>
      </c>
      <c r="K197" s="173">
        <f t="shared" si="49"/>
        <v>0</v>
      </c>
    </row>
    <row r="198" spans="1:11" ht="30" x14ac:dyDescent="0.25">
      <c r="A198" s="67" t="s">
        <v>12233</v>
      </c>
      <c r="B198" s="166" t="s">
        <v>3463</v>
      </c>
      <c r="C198" s="308" t="s">
        <v>602</v>
      </c>
      <c r="D198" s="301" t="s">
        <v>3464</v>
      </c>
      <c r="E198" s="303" t="s">
        <v>57</v>
      </c>
      <c r="F198" s="302">
        <v>8496.6</v>
      </c>
      <c r="G198" s="304"/>
      <c r="H198" s="8" t="s">
        <v>600</v>
      </c>
      <c r="I198" s="172">
        <f t="shared" ref="I198" si="58">IF(H198=$I$2,G198*(1+BDI_01),(G198*(1+BDI_02)))</f>
        <v>0</v>
      </c>
      <c r="J198" s="172">
        <f t="shared" ref="J198" si="59">TRUNC(G198*F198,2)</f>
        <v>0</v>
      </c>
      <c r="K198" s="173">
        <f t="shared" ref="K198" si="60">TRUNC(I198*F198,2)</f>
        <v>0</v>
      </c>
    </row>
    <row r="199" spans="1:11" x14ac:dyDescent="0.25">
      <c r="A199" s="65">
        <v>12</v>
      </c>
      <c r="B199" s="17"/>
      <c r="C199" s="17"/>
      <c r="D199" s="24" t="s">
        <v>569</v>
      </c>
      <c r="E199" s="17"/>
      <c r="F199" s="11"/>
      <c r="G199" s="12"/>
      <c r="H199" s="17"/>
      <c r="I199" s="12"/>
      <c r="J199" s="12">
        <f>SUM(J200:J212)</f>
        <v>0</v>
      </c>
      <c r="K199" s="12">
        <f>SUM(K200:K212)</f>
        <v>0</v>
      </c>
    </row>
    <row r="200" spans="1:11" x14ac:dyDescent="0.25">
      <c r="A200" s="67" t="s">
        <v>918</v>
      </c>
      <c r="B200" s="8" t="s">
        <v>123</v>
      </c>
      <c r="C200" s="18" t="s">
        <v>602</v>
      </c>
      <c r="D200" s="25" t="s">
        <v>3629</v>
      </c>
      <c r="E200" s="285" t="s">
        <v>29</v>
      </c>
      <c r="F200" s="13">
        <v>23303.9</v>
      </c>
      <c r="G200" s="291"/>
      <c r="H200" s="8" t="s">
        <v>600</v>
      </c>
      <c r="I200" s="14">
        <f t="shared" ref="I200:I209" si="61">IF(H200=$I$2,G200*(1+BDI_01),(G200*(1+BDI_02)))</f>
        <v>0</v>
      </c>
      <c r="J200" s="14">
        <f t="shared" ref="J200:J212" si="62">TRUNC(G200*F200,2)</f>
        <v>0</v>
      </c>
      <c r="K200" s="68">
        <f t="shared" ref="K200:K212" si="63">TRUNC(I200*F200,2)</f>
        <v>0</v>
      </c>
    </row>
    <row r="201" spans="1:11" x14ac:dyDescent="0.25">
      <c r="A201" s="67" t="s">
        <v>919</v>
      </c>
      <c r="B201" s="8" t="s">
        <v>124</v>
      </c>
      <c r="C201" s="18" t="s">
        <v>602</v>
      </c>
      <c r="D201" s="25" t="s">
        <v>3640</v>
      </c>
      <c r="E201" s="285" t="s">
        <v>29</v>
      </c>
      <c r="F201" s="13">
        <v>23303.9</v>
      </c>
      <c r="G201" s="291"/>
      <c r="H201" s="8" t="s">
        <v>600</v>
      </c>
      <c r="I201" s="14">
        <f t="shared" si="61"/>
        <v>0</v>
      </c>
      <c r="J201" s="14">
        <f t="shared" si="62"/>
        <v>0</v>
      </c>
      <c r="K201" s="68">
        <f t="shared" si="63"/>
        <v>0</v>
      </c>
    </row>
    <row r="202" spans="1:11" x14ac:dyDescent="0.25">
      <c r="A202" s="67" t="s">
        <v>920</v>
      </c>
      <c r="B202" s="8" t="s">
        <v>125</v>
      </c>
      <c r="C202" s="18" t="s">
        <v>602</v>
      </c>
      <c r="D202" s="25" t="s">
        <v>3643</v>
      </c>
      <c r="E202" s="285" t="s">
        <v>29</v>
      </c>
      <c r="F202" s="13">
        <v>19598.759999999998</v>
      </c>
      <c r="G202" s="291"/>
      <c r="H202" s="8" t="s">
        <v>600</v>
      </c>
      <c r="I202" s="14">
        <f t="shared" si="61"/>
        <v>0</v>
      </c>
      <c r="J202" s="14">
        <f t="shared" si="62"/>
        <v>0</v>
      </c>
      <c r="K202" s="68">
        <f t="shared" si="63"/>
        <v>0</v>
      </c>
    </row>
    <row r="203" spans="1:11" x14ac:dyDescent="0.25">
      <c r="A203" s="67" t="s">
        <v>921</v>
      </c>
      <c r="B203" s="8" t="s">
        <v>605</v>
      </c>
      <c r="C203" s="18" t="s">
        <v>1305</v>
      </c>
      <c r="D203" s="25" t="s">
        <v>813</v>
      </c>
      <c r="E203" s="18" t="s">
        <v>29</v>
      </c>
      <c r="F203" s="13">
        <v>336.17</v>
      </c>
      <c r="G203" s="14"/>
      <c r="H203" s="8" t="s">
        <v>600</v>
      </c>
      <c r="I203" s="14">
        <f t="shared" si="61"/>
        <v>0</v>
      </c>
      <c r="J203" s="14">
        <f t="shared" si="62"/>
        <v>0</v>
      </c>
      <c r="K203" s="68">
        <f t="shared" si="63"/>
        <v>0</v>
      </c>
    </row>
    <row r="204" spans="1:11" x14ac:dyDescent="0.25">
      <c r="A204" s="67" t="s">
        <v>922</v>
      </c>
      <c r="B204" s="8" t="s">
        <v>214</v>
      </c>
      <c r="C204" s="18" t="s">
        <v>602</v>
      </c>
      <c r="D204" s="25" t="s">
        <v>5094</v>
      </c>
      <c r="E204" s="285" t="s">
        <v>29</v>
      </c>
      <c r="F204" s="13">
        <v>19598.759999999998</v>
      </c>
      <c r="G204" s="291"/>
      <c r="H204" s="8" t="s">
        <v>600</v>
      </c>
      <c r="I204" s="14">
        <f t="shared" si="61"/>
        <v>0</v>
      </c>
      <c r="J204" s="14">
        <f t="shared" si="62"/>
        <v>0</v>
      </c>
      <c r="K204" s="68">
        <f t="shared" si="63"/>
        <v>0</v>
      </c>
    </row>
    <row r="205" spans="1:11" x14ac:dyDescent="0.25">
      <c r="A205" s="67" t="s">
        <v>923</v>
      </c>
      <c r="B205" s="8" t="s">
        <v>215</v>
      </c>
      <c r="C205" s="18" t="s">
        <v>602</v>
      </c>
      <c r="D205" s="25" t="s">
        <v>5095</v>
      </c>
      <c r="E205" s="285" t="s">
        <v>29</v>
      </c>
      <c r="F205" s="13">
        <v>6100</v>
      </c>
      <c r="G205" s="291"/>
      <c r="H205" s="8" t="s">
        <v>600</v>
      </c>
      <c r="I205" s="14">
        <f t="shared" si="61"/>
        <v>0</v>
      </c>
      <c r="J205" s="14">
        <f t="shared" si="62"/>
        <v>0</v>
      </c>
      <c r="K205" s="68">
        <f t="shared" si="63"/>
        <v>0</v>
      </c>
    </row>
    <row r="206" spans="1:11" x14ac:dyDescent="0.25">
      <c r="A206" s="67" t="s">
        <v>924</v>
      </c>
      <c r="B206" s="8" t="s">
        <v>219</v>
      </c>
      <c r="C206" s="18" t="s">
        <v>602</v>
      </c>
      <c r="D206" s="25" t="s">
        <v>5143</v>
      </c>
      <c r="E206" s="285" t="s">
        <v>29</v>
      </c>
      <c r="F206" s="13">
        <v>6100</v>
      </c>
      <c r="G206" s="291"/>
      <c r="H206" s="8" t="s">
        <v>600</v>
      </c>
      <c r="I206" s="14">
        <f t="shared" si="61"/>
        <v>0</v>
      </c>
      <c r="J206" s="14">
        <f t="shared" si="62"/>
        <v>0</v>
      </c>
      <c r="K206" s="68">
        <f t="shared" si="63"/>
        <v>0</v>
      </c>
    </row>
    <row r="207" spans="1:11" x14ac:dyDescent="0.25">
      <c r="A207" s="67" t="s">
        <v>925</v>
      </c>
      <c r="B207" s="8" t="s">
        <v>220</v>
      </c>
      <c r="C207" s="18" t="s">
        <v>602</v>
      </c>
      <c r="D207" s="25" t="s">
        <v>5146</v>
      </c>
      <c r="E207" s="285" t="s">
        <v>29</v>
      </c>
      <c r="F207" s="13">
        <v>19598.759999999998</v>
      </c>
      <c r="G207" s="291"/>
      <c r="H207" s="8" t="s">
        <v>600</v>
      </c>
      <c r="I207" s="14">
        <f t="shared" si="61"/>
        <v>0</v>
      </c>
      <c r="J207" s="14">
        <f t="shared" si="62"/>
        <v>0</v>
      </c>
      <c r="K207" s="68">
        <f t="shared" si="63"/>
        <v>0</v>
      </c>
    </row>
    <row r="208" spans="1:11" x14ac:dyDescent="0.25">
      <c r="A208" s="67" t="s">
        <v>926</v>
      </c>
      <c r="B208" s="8" t="s">
        <v>221</v>
      </c>
      <c r="C208" s="18" t="s">
        <v>602</v>
      </c>
      <c r="D208" s="25" t="s">
        <v>5147</v>
      </c>
      <c r="E208" s="285" t="s">
        <v>29</v>
      </c>
      <c r="F208" s="13">
        <v>671.26</v>
      </c>
      <c r="G208" s="291"/>
      <c r="H208" s="8" t="s">
        <v>600</v>
      </c>
      <c r="I208" s="14">
        <f t="shared" si="61"/>
        <v>0</v>
      </c>
      <c r="J208" s="14">
        <f t="shared" si="62"/>
        <v>0</v>
      </c>
      <c r="K208" s="68">
        <f t="shared" si="63"/>
        <v>0</v>
      </c>
    </row>
    <row r="209" spans="1:11" x14ac:dyDescent="0.25">
      <c r="A209" s="67" t="s">
        <v>927</v>
      </c>
      <c r="B209" s="8" t="s">
        <v>216</v>
      </c>
      <c r="C209" s="300" t="s">
        <v>602</v>
      </c>
      <c r="D209" s="301" t="s">
        <v>5104</v>
      </c>
      <c r="E209" s="303" t="s">
        <v>29</v>
      </c>
      <c r="F209" s="302">
        <v>253.64</v>
      </c>
      <c r="G209" s="304"/>
      <c r="H209" s="8" t="s">
        <v>600</v>
      </c>
      <c r="I209" s="172">
        <f t="shared" si="61"/>
        <v>0</v>
      </c>
      <c r="J209" s="172">
        <f t="shared" si="62"/>
        <v>0</v>
      </c>
      <c r="K209" s="173">
        <f t="shared" si="63"/>
        <v>0</v>
      </c>
    </row>
    <row r="210" spans="1:11" ht="15" customHeight="1" x14ac:dyDescent="0.25">
      <c r="A210" s="67" t="s">
        <v>12206</v>
      </c>
      <c r="B210" s="8" t="s">
        <v>5158</v>
      </c>
      <c r="C210" s="300" t="s">
        <v>602</v>
      </c>
      <c r="D210" s="301" t="s">
        <v>5159</v>
      </c>
      <c r="E210" s="303" t="s">
        <v>29</v>
      </c>
      <c r="F210" s="302">
        <v>1136.45</v>
      </c>
      <c r="G210" s="304"/>
      <c r="H210" s="8" t="s">
        <v>600</v>
      </c>
      <c r="I210" s="172">
        <f t="shared" ref="I210:I211" si="64">IF(H210=$I$2,G210*(1+BDI_01),(G210*(1+BDI_02)))</f>
        <v>0</v>
      </c>
      <c r="J210" s="172">
        <f t="shared" si="62"/>
        <v>0</v>
      </c>
      <c r="K210" s="173">
        <f t="shared" si="63"/>
        <v>0</v>
      </c>
    </row>
    <row r="211" spans="1:11" ht="15" customHeight="1" x14ac:dyDescent="0.25">
      <c r="A211" s="67" t="s">
        <v>3205</v>
      </c>
      <c r="B211" s="8" t="s">
        <v>5128</v>
      </c>
      <c r="C211" s="300" t="s">
        <v>602</v>
      </c>
      <c r="D211" s="301" t="s">
        <v>5129</v>
      </c>
      <c r="E211" s="303" t="s">
        <v>57</v>
      </c>
      <c r="F211" s="302">
        <v>136997.37</v>
      </c>
      <c r="G211" s="304"/>
      <c r="H211" s="8" t="s">
        <v>600</v>
      </c>
      <c r="I211" s="172">
        <f t="shared" si="64"/>
        <v>0</v>
      </c>
      <c r="J211" s="172">
        <f t="shared" si="62"/>
        <v>0</v>
      </c>
      <c r="K211" s="173">
        <f t="shared" si="63"/>
        <v>0</v>
      </c>
    </row>
    <row r="212" spans="1:11" x14ac:dyDescent="0.25">
      <c r="A212" s="67" t="s">
        <v>12323</v>
      </c>
      <c r="B212" s="8" t="s">
        <v>5084</v>
      </c>
      <c r="C212" s="300" t="s">
        <v>602</v>
      </c>
      <c r="D212" s="301" t="s">
        <v>5085</v>
      </c>
      <c r="E212" s="303" t="s">
        <v>29</v>
      </c>
      <c r="F212" s="302">
        <v>253.64</v>
      </c>
      <c r="G212" s="304"/>
      <c r="H212" s="8" t="s">
        <v>600</v>
      </c>
      <c r="I212" s="172">
        <f t="shared" ref="I212" si="65">IF(H212=$I$2,G212*(1+BDI_01),(G212*(1+BDI_02)))</f>
        <v>0</v>
      </c>
      <c r="J212" s="172">
        <f t="shared" si="62"/>
        <v>0</v>
      </c>
      <c r="K212" s="173">
        <f t="shared" si="63"/>
        <v>0</v>
      </c>
    </row>
    <row r="213" spans="1:11" x14ac:dyDescent="0.25">
      <c r="A213" s="65">
        <v>13</v>
      </c>
      <c r="B213" s="17"/>
      <c r="C213" s="17"/>
      <c r="D213" s="24" t="s">
        <v>570</v>
      </c>
      <c r="E213" s="17"/>
      <c r="F213" s="11"/>
      <c r="G213" s="12"/>
      <c r="H213" s="17"/>
      <c r="I213" s="12"/>
      <c r="J213" s="66">
        <f>SUM(J214:J402)</f>
        <v>0</v>
      </c>
      <c r="K213" s="66">
        <f>SUM(K214:K402)</f>
        <v>0</v>
      </c>
    </row>
    <row r="214" spans="1:11" x14ac:dyDescent="0.25">
      <c r="A214" s="67" t="s">
        <v>928</v>
      </c>
      <c r="B214" s="8" t="s">
        <v>320</v>
      </c>
      <c r="C214" s="18" t="s">
        <v>602</v>
      </c>
      <c r="D214" s="25" t="s">
        <v>6284</v>
      </c>
      <c r="E214" s="285" t="s">
        <v>32</v>
      </c>
      <c r="F214" s="13">
        <v>97912.05</v>
      </c>
      <c r="G214" s="291"/>
      <c r="H214" s="8" t="s">
        <v>600</v>
      </c>
      <c r="I214" s="14">
        <f t="shared" ref="I214:I244" si="66">IF(H214=$I$2,G214*(1+BDI_01),(G214*(1+BDI_02)))</f>
        <v>0</v>
      </c>
      <c r="J214" s="14">
        <f t="shared" ref="J214:J363" si="67">TRUNC(G214*F214,2)</f>
        <v>0</v>
      </c>
      <c r="K214" s="68">
        <f t="shared" ref="K214:K363" si="68">TRUNC(I214*F214,2)</f>
        <v>0</v>
      </c>
    </row>
    <row r="215" spans="1:11" x14ac:dyDescent="0.25">
      <c r="A215" s="67" t="s">
        <v>863</v>
      </c>
      <c r="B215" s="8" t="s">
        <v>321</v>
      </c>
      <c r="C215" s="18" t="s">
        <v>602</v>
      </c>
      <c r="D215" s="25" t="s">
        <v>6285</v>
      </c>
      <c r="E215" s="285" t="s">
        <v>32</v>
      </c>
      <c r="F215" s="13">
        <v>48956.01</v>
      </c>
      <c r="G215" s="291"/>
      <c r="H215" s="8" t="s">
        <v>600</v>
      </c>
      <c r="I215" s="14">
        <f t="shared" si="66"/>
        <v>0</v>
      </c>
      <c r="J215" s="14">
        <f t="shared" si="67"/>
        <v>0</v>
      </c>
      <c r="K215" s="68">
        <f t="shared" si="68"/>
        <v>0</v>
      </c>
    </row>
    <row r="216" spans="1:11" x14ac:dyDescent="0.25">
      <c r="A216" s="67" t="s">
        <v>930</v>
      </c>
      <c r="B216" s="8" t="s">
        <v>322</v>
      </c>
      <c r="C216" s="18" t="s">
        <v>602</v>
      </c>
      <c r="D216" s="25" t="s">
        <v>6286</v>
      </c>
      <c r="E216" s="285" t="s">
        <v>32</v>
      </c>
      <c r="F216" s="13">
        <v>24478</v>
      </c>
      <c r="G216" s="291"/>
      <c r="H216" s="8" t="s">
        <v>600</v>
      </c>
      <c r="I216" s="14">
        <f t="shared" si="66"/>
        <v>0</v>
      </c>
      <c r="J216" s="14">
        <f t="shared" si="67"/>
        <v>0</v>
      </c>
      <c r="K216" s="68">
        <f t="shared" si="68"/>
        <v>0</v>
      </c>
    </row>
    <row r="217" spans="1:11" x14ac:dyDescent="0.25">
      <c r="A217" s="67" t="s">
        <v>931</v>
      </c>
      <c r="B217" s="8" t="s">
        <v>323</v>
      </c>
      <c r="C217" s="18" t="s">
        <v>602</v>
      </c>
      <c r="D217" s="25" t="s">
        <v>6287</v>
      </c>
      <c r="E217" s="285" t="s">
        <v>32</v>
      </c>
      <c r="F217" s="13">
        <v>15665.92</v>
      </c>
      <c r="G217" s="291"/>
      <c r="H217" s="8" t="s">
        <v>600</v>
      </c>
      <c r="I217" s="14">
        <f t="shared" si="66"/>
        <v>0</v>
      </c>
      <c r="J217" s="14">
        <f t="shared" si="67"/>
        <v>0</v>
      </c>
      <c r="K217" s="68">
        <f t="shared" si="68"/>
        <v>0</v>
      </c>
    </row>
    <row r="218" spans="1:11" x14ac:dyDescent="0.25">
      <c r="A218" s="67" t="s">
        <v>932</v>
      </c>
      <c r="B218" s="8" t="s">
        <v>324</v>
      </c>
      <c r="C218" s="18" t="s">
        <v>602</v>
      </c>
      <c r="D218" s="25" t="s">
        <v>6288</v>
      </c>
      <c r="E218" s="285" t="s">
        <v>32</v>
      </c>
      <c r="F218" s="13">
        <v>13707.71</v>
      </c>
      <c r="G218" s="291"/>
      <c r="H218" s="8" t="s">
        <v>600</v>
      </c>
      <c r="I218" s="14">
        <f t="shared" si="66"/>
        <v>0</v>
      </c>
      <c r="J218" s="14">
        <f t="shared" si="67"/>
        <v>0</v>
      </c>
      <c r="K218" s="68">
        <f t="shared" si="68"/>
        <v>0</v>
      </c>
    </row>
    <row r="219" spans="1:11" x14ac:dyDescent="0.25">
      <c r="A219" s="67" t="s">
        <v>933</v>
      </c>
      <c r="B219" s="8" t="s">
        <v>325</v>
      </c>
      <c r="C219" s="18" t="s">
        <v>602</v>
      </c>
      <c r="D219" s="25" t="s">
        <v>6289</v>
      </c>
      <c r="E219" s="285" t="s">
        <v>32</v>
      </c>
      <c r="F219" s="13">
        <v>11749.46</v>
      </c>
      <c r="G219" s="291"/>
      <c r="H219" s="8" t="s">
        <v>600</v>
      </c>
      <c r="I219" s="14">
        <f t="shared" si="66"/>
        <v>0</v>
      </c>
      <c r="J219" s="14">
        <f t="shared" si="67"/>
        <v>0</v>
      </c>
      <c r="K219" s="68">
        <f t="shared" si="68"/>
        <v>0</v>
      </c>
    </row>
    <row r="220" spans="1:11" x14ac:dyDescent="0.25">
      <c r="A220" s="67" t="s">
        <v>934</v>
      </c>
      <c r="B220" s="8" t="s">
        <v>326</v>
      </c>
      <c r="C220" s="18" t="s">
        <v>602</v>
      </c>
      <c r="D220" s="25" t="s">
        <v>6290</v>
      </c>
      <c r="E220" s="285" t="s">
        <v>32</v>
      </c>
      <c r="F220" s="13">
        <v>9791.23</v>
      </c>
      <c r="G220" s="291"/>
      <c r="H220" s="8" t="s">
        <v>600</v>
      </c>
      <c r="I220" s="14">
        <f t="shared" si="66"/>
        <v>0</v>
      </c>
      <c r="J220" s="14">
        <f t="shared" si="67"/>
        <v>0</v>
      </c>
      <c r="K220" s="68">
        <f t="shared" si="68"/>
        <v>0</v>
      </c>
    </row>
    <row r="221" spans="1:11" x14ac:dyDescent="0.25">
      <c r="A221" s="67" t="s">
        <v>935</v>
      </c>
      <c r="B221" s="8" t="s">
        <v>327</v>
      </c>
      <c r="C221" s="18" t="s">
        <v>602</v>
      </c>
      <c r="D221" s="25" t="s">
        <v>6291</v>
      </c>
      <c r="E221" s="285" t="s">
        <v>32</v>
      </c>
      <c r="F221" s="13">
        <v>7832.96</v>
      </c>
      <c r="G221" s="291"/>
      <c r="H221" s="8" t="s">
        <v>600</v>
      </c>
      <c r="I221" s="14">
        <f t="shared" si="66"/>
        <v>0</v>
      </c>
      <c r="J221" s="14">
        <f t="shared" si="67"/>
        <v>0</v>
      </c>
      <c r="K221" s="68">
        <f t="shared" si="68"/>
        <v>0</v>
      </c>
    </row>
    <row r="222" spans="1:11" x14ac:dyDescent="0.25">
      <c r="A222" s="67" t="s">
        <v>936</v>
      </c>
      <c r="B222" s="8" t="s">
        <v>328</v>
      </c>
      <c r="C222" s="18" t="s">
        <v>602</v>
      </c>
      <c r="D222" s="25" t="s">
        <v>6292</v>
      </c>
      <c r="E222" s="285" t="s">
        <v>32</v>
      </c>
      <c r="F222" s="13">
        <v>5874.73</v>
      </c>
      <c r="G222" s="291"/>
      <c r="H222" s="8" t="s">
        <v>600</v>
      </c>
      <c r="I222" s="14">
        <f t="shared" si="66"/>
        <v>0</v>
      </c>
      <c r="J222" s="14">
        <f t="shared" si="67"/>
        <v>0</v>
      </c>
      <c r="K222" s="68">
        <f t="shared" si="68"/>
        <v>0</v>
      </c>
    </row>
    <row r="223" spans="1:11" x14ac:dyDescent="0.25">
      <c r="A223" s="67" t="s">
        <v>937</v>
      </c>
      <c r="B223" s="8" t="s">
        <v>329</v>
      </c>
      <c r="C223" s="18" t="s">
        <v>602</v>
      </c>
      <c r="D223" s="25" t="s">
        <v>6293</v>
      </c>
      <c r="E223" s="285" t="s">
        <v>32</v>
      </c>
      <c r="F223" s="13">
        <v>3916.5</v>
      </c>
      <c r="G223" s="291"/>
      <c r="H223" s="8" t="s">
        <v>600</v>
      </c>
      <c r="I223" s="14">
        <f t="shared" si="66"/>
        <v>0</v>
      </c>
      <c r="J223" s="14">
        <f t="shared" si="67"/>
        <v>0</v>
      </c>
      <c r="K223" s="68">
        <f t="shared" si="68"/>
        <v>0</v>
      </c>
    </row>
    <row r="224" spans="1:11" x14ac:dyDescent="0.25">
      <c r="A224" s="67" t="s">
        <v>938</v>
      </c>
      <c r="B224" s="8" t="s">
        <v>330</v>
      </c>
      <c r="C224" s="18" t="s">
        <v>602</v>
      </c>
      <c r="D224" s="25" t="s">
        <v>6294</v>
      </c>
      <c r="E224" s="285" t="s">
        <v>32</v>
      </c>
      <c r="F224" s="13">
        <v>2937.38</v>
      </c>
      <c r="G224" s="291"/>
      <c r="H224" s="8" t="s">
        <v>600</v>
      </c>
      <c r="I224" s="14">
        <f t="shared" si="66"/>
        <v>0</v>
      </c>
      <c r="J224" s="14">
        <f t="shared" si="67"/>
        <v>0</v>
      </c>
      <c r="K224" s="68">
        <f t="shared" si="68"/>
        <v>0</v>
      </c>
    </row>
    <row r="225" spans="1:11" x14ac:dyDescent="0.25">
      <c r="A225" s="67" t="s">
        <v>939</v>
      </c>
      <c r="B225" s="8" t="s">
        <v>331</v>
      </c>
      <c r="C225" s="18" t="s">
        <v>602</v>
      </c>
      <c r="D225" s="25" t="s">
        <v>6295</v>
      </c>
      <c r="E225" s="285" t="s">
        <v>32</v>
      </c>
      <c r="F225" s="13">
        <v>352.5</v>
      </c>
      <c r="G225" s="291"/>
      <c r="H225" s="8" t="s">
        <v>600</v>
      </c>
      <c r="I225" s="14">
        <f t="shared" si="66"/>
        <v>0</v>
      </c>
      <c r="J225" s="14">
        <f t="shared" si="67"/>
        <v>0</v>
      </c>
      <c r="K225" s="68">
        <f t="shared" si="68"/>
        <v>0</v>
      </c>
    </row>
    <row r="226" spans="1:11" x14ac:dyDescent="0.25">
      <c r="A226" s="67" t="s">
        <v>940</v>
      </c>
      <c r="B226" s="8" t="s">
        <v>332</v>
      </c>
      <c r="C226" s="18" t="s">
        <v>602</v>
      </c>
      <c r="D226" s="25" t="s">
        <v>6296</v>
      </c>
      <c r="E226" s="285" t="s">
        <v>32</v>
      </c>
      <c r="F226" s="13">
        <v>660.91</v>
      </c>
      <c r="G226" s="291"/>
      <c r="H226" s="8" t="s">
        <v>600</v>
      </c>
      <c r="I226" s="14">
        <f t="shared" si="66"/>
        <v>0</v>
      </c>
      <c r="J226" s="14">
        <f t="shared" si="67"/>
        <v>0</v>
      </c>
      <c r="K226" s="68">
        <f t="shared" si="68"/>
        <v>0</v>
      </c>
    </row>
    <row r="227" spans="1:11" x14ac:dyDescent="0.25">
      <c r="A227" s="67" t="s">
        <v>941</v>
      </c>
      <c r="B227" s="8" t="s">
        <v>333</v>
      </c>
      <c r="C227" s="18" t="s">
        <v>602</v>
      </c>
      <c r="D227" s="25" t="s">
        <v>6297</v>
      </c>
      <c r="E227" s="285" t="s">
        <v>32</v>
      </c>
      <c r="F227" s="13">
        <v>1255.08</v>
      </c>
      <c r="G227" s="291"/>
      <c r="H227" s="8" t="s">
        <v>600</v>
      </c>
      <c r="I227" s="14">
        <f t="shared" si="66"/>
        <v>0</v>
      </c>
      <c r="J227" s="14">
        <f t="shared" si="67"/>
        <v>0</v>
      </c>
      <c r="K227" s="68">
        <f t="shared" si="68"/>
        <v>0</v>
      </c>
    </row>
    <row r="228" spans="1:11" x14ac:dyDescent="0.25">
      <c r="A228" s="67" t="s">
        <v>942</v>
      </c>
      <c r="B228" s="8" t="s">
        <v>338</v>
      </c>
      <c r="C228" s="18" t="s">
        <v>602</v>
      </c>
      <c r="D228" s="25" t="s">
        <v>6420</v>
      </c>
      <c r="E228" s="285" t="s">
        <v>15</v>
      </c>
      <c r="F228" s="13">
        <v>522</v>
      </c>
      <c r="G228" s="291"/>
      <c r="H228" s="8" t="s">
        <v>600</v>
      </c>
      <c r="I228" s="14">
        <f t="shared" si="66"/>
        <v>0</v>
      </c>
      <c r="J228" s="14">
        <f t="shared" si="67"/>
        <v>0</v>
      </c>
      <c r="K228" s="68">
        <f t="shared" si="68"/>
        <v>0</v>
      </c>
    </row>
    <row r="229" spans="1:11" x14ac:dyDescent="0.25">
      <c r="A229" s="67" t="s">
        <v>943</v>
      </c>
      <c r="B229" s="8" t="s">
        <v>339</v>
      </c>
      <c r="C229" s="18" t="s">
        <v>602</v>
      </c>
      <c r="D229" s="25" t="s">
        <v>6431</v>
      </c>
      <c r="E229" s="285" t="s">
        <v>35</v>
      </c>
      <c r="F229" s="13">
        <v>1374</v>
      </c>
      <c r="G229" s="291"/>
      <c r="H229" s="8" t="s">
        <v>600</v>
      </c>
      <c r="I229" s="14">
        <f t="shared" si="66"/>
        <v>0</v>
      </c>
      <c r="J229" s="14">
        <f t="shared" si="67"/>
        <v>0</v>
      </c>
      <c r="K229" s="68">
        <f t="shared" si="68"/>
        <v>0</v>
      </c>
    </row>
    <row r="230" spans="1:11" x14ac:dyDescent="0.25">
      <c r="A230" s="67" t="s">
        <v>944</v>
      </c>
      <c r="B230" s="8" t="s">
        <v>340</v>
      </c>
      <c r="C230" s="18" t="s">
        <v>602</v>
      </c>
      <c r="D230" s="25" t="s">
        <v>6432</v>
      </c>
      <c r="E230" s="285" t="s">
        <v>35</v>
      </c>
      <c r="F230" s="13">
        <v>167</v>
      </c>
      <c r="G230" s="291"/>
      <c r="H230" s="8" t="s">
        <v>600</v>
      </c>
      <c r="I230" s="14">
        <f t="shared" si="66"/>
        <v>0</v>
      </c>
      <c r="J230" s="14">
        <f t="shared" si="67"/>
        <v>0</v>
      </c>
      <c r="K230" s="68">
        <f t="shared" si="68"/>
        <v>0</v>
      </c>
    </row>
    <row r="231" spans="1:11" x14ac:dyDescent="0.25">
      <c r="A231" s="67" t="s">
        <v>945</v>
      </c>
      <c r="B231" s="8" t="s">
        <v>341</v>
      </c>
      <c r="C231" s="18" t="s">
        <v>602</v>
      </c>
      <c r="D231" s="25" t="s">
        <v>6433</v>
      </c>
      <c r="E231" s="285" t="s">
        <v>35</v>
      </c>
      <c r="F231" s="13">
        <v>4</v>
      </c>
      <c r="G231" s="291"/>
      <c r="H231" s="8" t="s">
        <v>600</v>
      </c>
      <c r="I231" s="14">
        <f t="shared" si="66"/>
        <v>0</v>
      </c>
      <c r="J231" s="14">
        <f t="shared" si="67"/>
        <v>0</v>
      </c>
      <c r="K231" s="68">
        <f t="shared" si="68"/>
        <v>0</v>
      </c>
    </row>
    <row r="232" spans="1:11" x14ac:dyDescent="0.25">
      <c r="A232" s="67" t="s">
        <v>946</v>
      </c>
      <c r="B232" s="8" t="s">
        <v>342</v>
      </c>
      <c r="C232" s="18" t="s">
        <v>602</v>
      </c>
      <c r="D232" s="25" t="s">
        <v>6434</v>
      </c>
      <c r="E232" s="285" t="s">
        <v>35</v>
      </c>
      <c r="F232" s="13">
        <v>45</v>
      </c>
      <c r="G232" s="291"/>
      <c r="H232" s="8" t="s">
        <v>600</v>
      </c>
      <c r="I232" s="14">
        <f t="shared" si="66"/>
        <v>0</v>
      </c>
      <c r="J232" s="14">
        <f t="shared" si="67"/>
        <v>0</v>
      </c>
      <c r="K232" s="68">
        <f t="shared" si="68"/>
        <v>0</v>
      </c>
    </row>
    <row r="233" spans="1:11" x14ac:dyDescent="0.25">
      <c r="A233" s="67" t="s">
        <v>947</v>
      </c>
      <c r="B233" s="8" t="s">
        <v>336</v>
      </c>
      <c r="C233" s="18" t="s">
        <v>602</v>
      </c>
      <c r="D233" s="25" t="s">
        <v>6388</v>
      </c>
      <c r="E233" s="285" t="s">
        <v>15</v>
      </c>
      <c r="F233" s="13">
        <v>162</v>
      </c>
      <c r="G233" s="291"/>
      <c r="H233" s="8" t="s">
        <v>600</v>
      </c>
      <c r="I233" s="14">
        <f t="shared" si="66"/>
        <v>0</v>
      </c>
      <c r="J233" s="14">
        <f t="shared" si="67"/>
        <v>0</v>
      </c>
      <c r="K233" s="68">
        <f t="shared" si="68"/>
        <v>0</v>
      </c>
    </row>
    <row r="234" spans="1:11" ht="30" x14ac:dyDescent="0.25">
      <c r="A234" s="67" t="s">
        <v>948</v>
      </c>
      <c r="B234" s="8" t="s">
        <v>376</v>
      </c>
      <c r="C234" s="18" t="s">
        <v>602</v>
      </c>
      <c r="D234" s="25" t="s">
        <v>6768</v>
      </c>
      <c r="E234" s="285" t="s">
        <v>15</v>
      </c>
      <c r="F234" s="13">
        <v>423</v>
      </c>
      <c r="G234" s="291"/>
      <c r="H234" s="8" t="s">
        <v>600</v>
      </c>
      <c r="I234" s="14">
        <f t="shared" si="66"/>
        <v>0</v>
      </c>
      <c r="J234" s="14">
        <f t="shared" si="67"/>
        <v>0</v>
      </c>
      <c r="K234" s="68">
        <f t="shared" si="68"/>
        <v>0</v>
      </c>
    </row>
    <row r="235" spans="1:11" ht="30" x14ac:dyDescent="0.25">
      <c r="A235" s="67" t="s">
        <v>949</v>
      </c>
      <c r="B235" s="8" t="s">
        <v>375</v>
      </c>
      <c r="C235" s="18" t="s">
        <v>602</v>
      </c>
      <c r="D235" s="25" t="s">
        <v>6767</v>
      </c>
      <c r="E235" s="285" t="s">
        <v>15</v>
      </c>
      <c r="F235" s="13">
        <v>475</v>
      </c>
      <c r="G235" s="291"/>
      <c r="H235" s="8" t="s">
        <v>600</v>
      </c>
      <c r="I235" s="14">
        <f t="shared" si="66"/>
        <v>0</v>
      </c>
      <c r="J235" s="14">
        <f t="shared" si="67"/>
        <v>0</v>
      </c>
      <c r="K235" s="68">
        <f t="shared" si="68"/>
        <v>0</v>
      </c>
    </row>
    <row r="236" spans="1:11" ht="30" x14ac:dyDescent="0.25">
      <c r="A236" s="67" t="s">
        <v>950</v>
      </c>
      <c r="B236" s="8" t="s">
        <v>372</v>
      </c>
      <c r="C236" s="18" t="s">
        <v>602</v>
      </c>
      <c r="D236" s="25" t="s">
        <v>6706</v>
      </c>
      <c r="E236" s="285" t="s">
        <v>15</v>
      </c>
      <c r="F236" s="13">
        <v>218</v>
      </c>
      <c r="G236" s="291"/>
      <c r="H236" s="8" t="s">
        <v>600</v>
      </c>
      <c r="I236" s="14">
        <f t="shared" si="66"/>
        <v>0</v>
      </c>
      <c r="J236" s="14">
        <f t="shared" si="67"/>
        <v>0</v>
      </c>
      <c r="K236" s="68">
        <f t="shared" si="68"/>
        <v>0</v>
      </c>
    </row>
    <row r="237" spans="1:11" ht="30" x14ac:dyDescent="0.25">
      <c r="A237" s="67" t="s">
        <v>951</v>
      </c>
      <c r="B237" s="8" t="s">
        <v>374</v>
      </c>
      <c r="C237" s="18" t="s">
        <v>602</v>
      </c>
      <c r="D237" s="25" t="s">
        <v>6766</v>
      </c>
      <c r="E237" s="285" t="s">
        <v>15</v>
      </c>
      <c r="F237" s="13">
        <v>269</v>
      </c>
      <c r="G237" s="291"/>
      <c r="H237" s="8" t="s">
        <v>600</v>
      </c>
      <c r="I237" s="14">
        <f t="shared" si="66"/>
        <v>0</v>
      </c>
      <c r="J237" s="14">
        <f t="shared" si="67"/>
        <v>0</v>
      </c>
      <c r="K237" s="68">
        <f t="shared" si="68"/>
        <v>0</v>
      </c>
    </row>
    <row r="238" spans="1:11" x14ac:dyDescent="0.25">
      <c r="A238" s="67" t="s">
        <v>952</v>
      </c>
      <c r="B238" s="8" t="s">
        <v>369</v>
      </c>
      <c r="C238" s="18" t="s">
        <v>602</v>
      </c>
      <c r="D238" s="25" t="s">
        <v>6673</v>
      </c>
      <c r="E238" s="285" t="s">
        <v>15</v>
      </c>
      <c r="F238" s="13">
        <v>46</v>
      </c>
      <c r="G238" s="291"/>
      <c r="H238" s="8" t="s">
        <v>600</v>
      </c>
      <c r="I238" s="14">
        <f t="shared" si="66"/>
        <v>0</v>
      </c>
      <c r="J238" s="14">
        <f t="shared" si="67"/>
        <v>0</v>
      </c>
      <c r="K238" s="68">
        <f t="shared" si="68"/>
        <v>0</v>
      </c>
    </row>
    <row r="239" spans="1:11" x14ac:dyDescent="0.25">
      <c r="A239" s="67" t="s">
        <v>953</v>
      </c>
      <c r="B239" s="8" t="s">
        <v>373</v>
      </c>
      <c r="C239" s="18" t="s">
        <v>602</v>
      </c>
      <c r="D239" s="25" t="s">
        <v>6707</v>
      </c>
      <c r="E239" s="285" t="s">
        <v>15</v>
      </c>
      <c r="F239" s="13">
        <v>12</v>
      </c>
      <c r="G239" s="291"/>
      <c r="H239" s="8" t="s">
        <v>600</v>
      </c>
      <c r="I239" s="14">
        <f t="shared" si="66"/>
        <v>0</v>
      </c>
      <c r="J239" s="14">
        <f t="shared" si="67"/>
        <v>0</v>
      </c>
      <c r="K239" s="68">
        <f t="shared" si="68"/>
        <v>0</v>
      </c>
    </row>
    <row r="240" spans="1:11" x14ac:dyDescent="0.25">
      <c r="A240" s="67" t="s">
        <v>954</v>
      </c>
      <c r="B240" s="8" t="s">
        <v>370</v>
      </c>
      <c r="C240" s="18" t="s">
        <v>602</v>
      </c>
      <c r="D240" s="25" t="s">
        <v>6676</v>
      </c>
      <c r="E240" s="285" t="s">
        <v>15</v>
      </c>
      <c r="F240" s="13">
        <v>65</v>
      </c>
      <c r="G240" s="291"/>
      <c r="H240" s="8" t="s">
        <v>600</v>
      </c>
      <c r="I240" s="14">
        <f t="shared" si="66"/>
        <v>0</v>
      </c>
      <c r="J240" s="14">
        <f t="shared" si="67"/>
        <v>0</v>
      </c>
      <c r="K240" s="68">
        <f t="shared" si="68"/>
        <v>0</v>
      </c>
    </row>
    <row r="241" spans="1:11" x14ac:dyDescent="0.25">
      <c r="A241" s="67" t="s">
        <v>955</v>
      </c>
      <c r="B241" s="8" t="s">
        <v>371</v>
      </c>
      <c r="C241" s="18" t="s">
        <v>602</v>
      </c>
      <c r="D241" s="25" t="s">
        <v>6683</v>
      </c>
      <c r="E241" s="285" t="s">
        <v>15</v>
      </c>
      <c r="F241" s="13">
        <v>65</v>
      </c>
      <c r="G241" s="291"/>
      <c r="H241" s="8" t="s">
        <v>600</v>
      </c>
      <c r="I241" s="14">
        <f t="shared" si="66"/>
        <v>0</v>
      </c>
      <c r="J241" s="14">
        <f t="shared" si="67"/>
        <v>0</v>
      </c>
      <c r="K241" s="68">
        <f t="shared" si="68"/>
        <v>0</v>
      </c>
    </row>
    <row r="242" spans="1:11" ht="30" x14ac:dyDescent="0.25">
      <c r="A242" s="67" t="s">
        <v>956</v>
      </c>
      <c r="B242" s="8" t="s">
        <v>368</v>
      </c>
      <c r="C242" s="18" t="s">
        <v>602</v>
      </c>
      <c r="D242" s="25" t="s">
        <v>6660</v>
      </c>
      <c r="E242" s="285" t="s">
        <v>15</v>
      </c>
      <c r="F242" s="13">
        <v>65</v>
      </c>
      <c r="G242" s="291"/>
      <c r="H242" s="8" t="s">
        <v>600</v>
      </c>
      <c r="I242" s="14">
        <f t="shared" si="66"/>
        <v>0</v>
      </c>
      <c r="J242" s="14">
        <f t="shared" si="67"/>
        <v>0</v>
      </c>
      <c r="K242" s="68">
        <f t="shared" si="68"/>
        <v>0</v>
      </c>
    </row>
    <row r="243" spans="1:11" x14ac:dyDescent="0.25">
      <c r="A243" s="67" t="s">
        <v>957</v>
      </c>
      <c r="B243" s="8" t="s">
        <v>366</v>
      </c>
      <c r="C243" s="18" t="s">
        <v>602</v>
      </c>
      <c r="D243" s="25" t="s">
        <v>6586</v>
      </c>
      <c r="E243" s="285" t="s">
        <v>15</v>
      </c>
      <c r="F243" s="13">
        <v>423</v>
      </c>
      <c r="G243" s="291"/>
      <c r="H243" s="8" t="s">
        <v>600</v>
      </c>
      <c r="I243" s="14">
        <f t="shared" si="66"/>
        <v>0</v>
      </c>
      <c r="J243" s="14">
        <f t="shared" si="67"/>
        <v>0</v>
      </c>
      <c r="K243" s="68">
        <f t="shared" si="68"/>
        <v>0</v>
      </c>
    </row>
    <row r="244" spans="1:11" x14ac:dyDescent="0.25">
      <c r="A244" s="67" t="s">
        <v>958</v>
      </c>
      <c r="B244" s="8" t="s">
        <v>367</v>
      </c>
      <c r="C244" s="18" t="s">
        <v>602</v>
      </c>
      <c r="D244" s="25" t="s">
        <v>6587</v>
      </c>
      <c r="E244" s="285" t="s">
        <v>15</v>
      </c>
      <c r="F244" s="13">
        <v>962</v>
      </c>
      <c r="G244" s="291"/>
      <c r="H244" s="8" t="s">
        <v>600</v>
      </c>
      <c r="I244" s="14">
        <f t="shared" si="66"/>
        <v>0</v>
      </c>
      <c r="J244" s="14">
        <f t="shared" si="67"/>
        <v>0</v>
      </c>
      <c r="K244" s="68">
        <f t="shared" si="68"/>
        <v>0</v>
      </c>
    </row>
    <row r="245" spans="1:11" x14ac:dyDescent="0.25">
      <c r="A245" s="67" t="s">
        <v>959</v>
      </c>
      <c r="B245" s="8" t="s">
        <v>343</v>
      </c>
      <c r="C245" s="18" t="s">
        <v>602</v>
      </c>
      <c r="D245" s="25" t="s">
        <v>6441</v>
      </c>
      <c r="E245" s="285" t="s">
        <v>35</v>
      </c>
      <c r="F245" s="13">
        <v>108</v>
      </c>
      <c r="G245" s="291"/>
      <c r="H245" s="8" t="s">
        <v>600</v>
      </c>
      <c r="I245" s="14">
        <f t="shared" ref="I245:I283" si="69">IF(H245=$I$2,G245*(1+BDI_01),(G245*(1+BDI_02)))</f>
        <v>0</v>
      </c>
      <c r="J245" s="14">
        <f t="shared" si="67"/>
        <v>0</v>
      </c>
      <c r="K245" s="68">
        <f t="shared" si="68"/>
        <v>0</v>
      </c>
    </row>
    <row r="246" spans="1:11" x14ac:dyDescent="0.25">
      <c r="A246" s="67" t="s">
        <v>960</v>
      </c>
      <c r="B246" s="8" t="s">
        <v>344</v>
      </c>
      <c r="C246" s="18" t="s">
        <v>602</v>
      </c>
      <c r="D246" s="25" t="s">
        <v>6442</v>
      </c>
      <c r="E246" s="285" t="s">
        <v>35</v>
      </c>
      <c r="F246" s="13">
        <v>58</v>
      </c>
      <c r="G246" s="291"/>
      <c r="H246" s="8" t="s">
        <v>600</v>
      </c>
      <c r="I246" s="14">
        <f t="shared" si="69"/>
        <v>0</v>
      </c>
      <c r="J246" s="14">
        <f t="shared" si="67"/>
        <v>0</v>
      </c>
      <c r="K246" s="68">
        <f t="shared" si="68"/>
        <v>0</v>
      </c>
    </row>
    <row r="247" spans="1:11" x14ac:dyDescent="0.25">
      <c r="A247" s="67" t="s">
        <v>961</v>
      </c>
      <c r="B247" s="8" t="s">
        <v>345</v>
      </c>
      <c r="C247" s="18" t="s">
        <v>602</v>
      </c>
      <c r="D247" s="25" t="s">
        <v>6443</v>
      </c>
      <c r="E247" s="285" t="s">
        <v>35</v>
      </c>
      <c r="F247" s="13">
        <v>14</v>
      </c>
      <c r="G247" s="291"/>
      <c r="H247" s="8" t="s">
        <v>600</v>
      </c>
      <c r="I247" s="14">
        <f t="shared" si="69"/>
        <v>0</v>
      </c>
      <c r="J247" s="14">
        <f t="shared" si="67"/>
        <v>0</v>
      </c>
      <c r="K247" s="68">
        <f t="shared" si="68"/>
        <v>0</v>
      </c>
    </row>
    <row r="248" spans="1:11" x14ac:dyDescent="0.25">
      <c r="A248" s="67" t="s">
        <v>962</v>
      </c>
      <c r="B248" s="8" t="s">
        <v>346</v>
      </c>
      <c r="C248" s="18" t="s">
        <v>602</v>
      </c>
      <c r="D248" s="25" t="s">
        <v>6444</v>
      </c>
      <c r="E248" s="285" t="s">
        <v>35</v>
      </c>
      <c r="F248" s="13">
        <v>28</v>
      </c>
      <c r="G248" s="291"/>
      <c r="H248" s="8" t="s">
        <v>600</v>
      </c>
      <c r="I248" s="14">
        <f t="shared" si="69"/>
        <v>0</v>
      </c>
      <c r="J248" s="14">
        <f t="shared" si="67"/>
        <v>0</v>
      </c>
      <c r="K248" s="68">
        <f t="shared" si="68"/>
        <v>0</v>
      </c>
    </row>
    <row r="249" spans="1:11" x14ac:dyDescent="0.25">
      <c r="A249" s="67" t="s">
        <v>963</v>
      </c>
      <c r="B249" s="8" t="s">
        <v>347</v>
      </c>
      <c r="C249" s="18" t="s">
        <v>602</v>
      </c>
      <c r="D249" s="25" t="s">
        <v>6463</v>
      </c>
      <c r="E249" s="285" t="s">
        <v>15</v>
      </c>
      <c r="F249" s="13">
        <v>35</v>
      </c>
      <c r="G249" s="291"/>
      <c r="H249" s="8" t="s">
        <v>600</v>
      </c>
      <c r="I249" s="14">
        <f t="shared" si="69"/>
        <v>0</v>
      </c>
      <c r="J249" s="14">
        <f t="shared" si="67"/>
        <v>0</v>
      </c>
      <c r="K249" s="68">
        <f t="shared" si="68"/>
        <v>0</v>
      </c>
    </row>
    <row r="250" spans="1:11" ht="30" x14ac:dyDescent="0.25">
      <c r="A250" s="67" t="s">
        <v>964</v>
      </c>
      <c r="B250" s="8" t="s">
        <v>513</v>
      </c>
      <c r="C250" s="18" t="s">
        <v>602</v>
      </c>
      <c r="D250" s="25" t="s">
        <v>8613</v>
      </c>
      <c r="E250" s="285" t="s">
        <v>15</v>
      </c>
      <c r="F250" s="13">
        <v>415</v>
      </c>
      <c r="G250" s="291"/>
      <c r="H250" s="8" t="s">
        <v>600</v>
      </c>
      <c r="I250" s="14">
        <f t="shared" si="69"/>
        <v>0</v>
      </c>
      <c r="J250" s="14">
        <f t="shared" si="67"/>
        <v>0</v>
      </c>
      <c r="K250" s="68">
        <f t="shared" si="68"/>
        <v>0</v>
      </c>
    </row>
    <row r="251" spans="1:11" x14ac:dyDescent="0.25">
      <c r="A251" s="67" t="s">
        <v>965</v>
      </c>
      <c r="B251" s="8" t="s">
        <v>290</v>
      </c>
      <c r="C251" s="18" t="s">
        <v>602</v>
      </c>
      <c r="D251" s="25" t="s">
        <v>6014</v>
      </c>
      <c r="E251" s="285" t="s">
        <v>32</v>
      </c>
      <c r="F251" s="13">
        <v>10352.14</v>
      </c>
      <c r="G251" s="291"/>
      <c r="H251" s="8" t="s">
        <v>600</v>
      </c>
      <c r="I251" s="14">
        <f t="shared" si="69"/>
        <v>0</v>
      </c>
      <c r="J251" s="14">
        <f t="shared" si="67"/>
        <v>0</v>
      </c>
      <c r="K251" s="173">
        <f t="shared" si="68"/>
        <v>0</v>
      </c>
    </row>
    <row r="252" spans="1:11" x14ac:dyDescent="0.25">
      <c r="A252" s="67" t="s">
        <v>966</v>
      </c>
      <c r="B252" s="8" t="s">
        <v>280</v>
      </c>
      <c r="C252" s="18" t="s">
        <v>602</v>
      </c>
      <c r="D252" s="25" t="s">
        <v>5830</v>
      </c>
      <c r="E252" s="285" t="s">
        <v>32</v>
      </c>
      <c r="F252" s="13">
        <v>13.6</v>
      </c>
      <c r="G252" s="291"/>
      <c r="H252" s="8" t="s">
        <v>600</v>
      </c>
      <c r="I252" s="14">
        <f t="shared" si="69"/>
        <v>0</v>
      </c>
      <c r="J252" s="14">
        <f t="shared" si="67"/>
        <v>0</v>
      </c>
      <c r="K252" s="173">
        <f t="shared" si="68"/>
        <v>0</v>
      </c>
    </row>
    <row r="253" spans="1:11" x14ac:dyDescent="0.25">
      <c r="A253" s="67" t="s">
        <v>967</v>
      </c>
      <c r="B253" s="8" t="s">
        <v>281</v>
      </c>
      <c r="C253" s="18" t="s">
        <v>602</v>
      </c>
      <c r="D253" s="25" t="s">
        <v>5831</v>
      </c>
      <c r="E253" s="285" t="s">
        <v>32</v>
      </c>
      <c r="F253" s="13">
        <v>2038.64</v>
      </c>
      <c r="G253" s="291"/>
      <c r="H253" s="8" t="s">
        <v>600</v>
      </c>
      <c r="I253" s="14">
        <f t="shared" si="69"/>
        <v>0</v>
      </c>
      <c r="J253" s="14">
        <f t="shared" si="67"/>
        <v>0</v>
      </c>
      <c r="K253" s="173">
        <f t="shared" si="68"/>
        <v>0</v>
      </c>
    </row>
    <row r="254" spans="1:11" x14ac:dyDescent="0.25">
      <c r="A254" s="67" t="s">
        <v>968</v>
      </c>
      <c r="B254" s="8" t="s">
        <v>282</v>
      </c>
      <c r="C254" s="18" t="s">
        <v>602</v>
      </c>
      <c r="D254" s="25" t="s">
        <v>5832</v>
      </c>
      <c r="E254" s="285" t="s">
        <v>32</v>
      </c>
      <c r="F254" s="13">
        <v>115.4</v>
      </c>
      <c r="G254" s="291"/>
      <c r="H254" s="8" t="s">
        <v>600</v>
      </c>
      <c r="I254" s="14">
        <f t="shared" si="69"/>
        <v>0</v>
      </c>
      <c r="J254" s="14">
        <f t="shared" si="67"/>
        <v>0</v>
      </c>
      <c r="K254" s="173">
        <f t="shared" si="68"/>
        <v>0</v>
      </c>
    </row>
    <row r="255" spans="1:11" x14ac:dyDescent="0.25">
      <c r="A255" s="67" t="s">
        <v>969</v>
      </c>
      <c r="B255" s="8" t="s">
        <v>283</v>
      </c>
      <c r="C255" s="18" t="s">
        <v>602</v>
      </c>
      <c r="D255" s="25" t="s">
        <v>5833</v>
      </c>
      <c r="E255" s="285" t="s">
        <v>32</v>
      </c>
      <c r="F255" s="13">
        <v>29.79</v>
      </c>
      <c r="G255" s="291"/>
      <c r="H255" s="8" t="s">
        <v>600</v>
      </c>
      <c r="I255" s="14">
        <f t="shared" si="69"/>
        <v>0</v>
      </c>
      <c r="J255" s="14">
        <f t="shared" si="67"/>
        <v>0</v>
      </c>
      <c r="K255" s="173">
        <f t="shared" si="68"/>
        <v>0</v>
      </c>
    </row>
    <row r="256" spans="1:11" x14ac:dyDescent="0.25">
      <c r="A256" s="67" t="s">
        <v>970</v>
      </c>
      <c r="B256" s="8" t="s">
        <v>284</v>
      </c>
      <c r="C256" s="18" t="s">
        <v>602</v>
      </c>
      <c r="D256" s="25" t="s">
        <v>5834</v>
      </c>
      <c r="E256" s="285" t="s">
        <v>32</v>
      </c>
      <c r="F256" s="13">
        <v>40.39</v>
      </c>
      <c r="G256" s="291"/>
      <c r="H256" s="8" t="s">
        <v>600</v>
      </c>
      <c r="I256" s="14">
        <f t="shared" si="69"/>
        <v>0</v>
      </c>
      <c r="J256" s="14">
        <f t="shared" si="67"/>
        <v>0</v>
      </c>
      <c r="K256" s="173">
        <f t="shared" si="68"/>
        <v>0</v>
      </c>
    </row>
    <row r="257" spans="1:11" x14ac:dyDescent="0.25">
      <c r="A257" s="67" t="s">
        <v>971</v>
      </c>
      <c r="B257" s="8" t="s">
        <v>285</v>
      </c>
      <c r="C257" s="18" t="s">
        <v>602</v>
      </c>
      <c r="D257" s="25" t="s">
        <v>5835</v>
      </c>
      <c r="E257" s="285" t="s">
        <v>32</v>
      </c>
      <c r="F257" s="13">
        <v>101.5</v>
      </c>
      <c r="G257" s="291"/>
      <c r="H257" s="8" t="s">
        <v>600</v>
      </c>
      <c r="I257" s="14">
        <f t="shared" si="69"/>
        <v>0</v>
      </c>
      <c r="J257" s="14">
        <f t="shared" si="67"/>
        <v>0</v>
      </c>
      <c r="K257" s="173">
        <f t="shared" si="68"/>
        <v>0</v>
      </c>
    </row>
    <row r="258" spans="1:11" ht="30" x14ac:dyDescent="0.25">
      <c r="A258" s="67" t="s">
        <v>972</v>
      </c>
      <c r="B258" s="8" t="s">
        <v>289</v>
      </c>
      <c r="C258" s="18" t="s">
        <v>602</v>
      </c>
      <c r="D258" s="25" t="s">
        <v>5957</v>
      </c>
      <c r="E258" s="285" t="s">
        <v>32</v>
      </c>
      <c r="F258" s="13">
        <v>1556.91</v>
      </c>
      <c r="G258" s="291"/>
      <c r="H258" s="8" t="s">
        <v>600</v>
      </c>
      <c r="I258" s="14">
        <f t="shared" ref="I258" si="70">IF(H258=$I$2,G258*(1+BDI_01),(G258*(1+BDI_02)))</f>
        <v>0</v>
      </c>
      <c r="J258" s="14">
        <f t="shared" si="67"/>
        <v>0</v>
      </c>
      <c r="K258" s="173">
        <f t="shared" si="68"/>
        <v>0</v>
      </c>
    </row>
    <row r="259" spans="1:11" x14ac:dyDescent="0.25">
      <c r="A259" s="67" t="s">
        <v>973</v>
      </c>
      <c r="B259" s="8" t="s">
        <v>348</v>
      </c>
      <c r="C259" s="18" t="s">
        <v>602</v>
      </c>
      <c r="D259" s="25" t="s">
        <v>6466</v>
      </c>
      <c r="E259" s="285" t="s">
        <v>35</v>
      </c>
      <c r="F259" s="13">
        <v>990</v>
      </c>
      <c r="G259" s="291"/>
      <c r="H259" s="8" t="s">
        <v>600</v>
      </c>
      <c r="I259" s="14">
        <f t="shared" si="69"/>
        <v>0</v>
      </c>
      <c r="J259" s="14">
        <f t="shared" si="67"/>
        <v>0</v>
      </c>
      <c r="K259" s="173">
        <f t="shared" si="68"/>
        <v>0</v>
      </c>
    </row>
    <row r="260" spans="1:11" x14ac:dyDescent="0.25">
      <c r="A260" s="67" t="s">
        <v>974</v>
      </c>
      <c r="B260" s="8" t="s">
        <v>349</v>
      </c>
      <c r="C260" s="18" t="s">
        <v>602</v>
      </c>
      <c r="D260" s="25" t="s">
        <v>6467</v>
      </c>
      <c r="E260" s="285" t="s">
        <v>35</v>
      </c>
      <c r="F260" s="13">
        <v>718</v>
      </c>
      <c r="G260" s="291"/>
      <c r="H260" s="8" t="s">
        <v>600</v>
      </c>
      <c r="I260" s="14">
        <f t="shared" ref="I260:I265" si="71">IF(H260=$I$2,G260*(1+BDI_01),(G260*(1+BDI_02)))</f>
        <v>0</v>
      </c>
      <c r="J260" s="14">
        <f t="shared" si="67"/>
        <v>0</v>
      </c>
      <c r="K260" s="173">
        <f t="shared" si="68"/>
        <v>0</v>
      </c>
    </row>
    <row r="261" spans="1:11" x14ac:dyDescent="0.25">
      <c r="A261" s="67" t="s">
        <v>975</v>
      </c>
      <c r="B261" s="8" t="s">
        <v>350</v>
      </c>
      <c r="C261" s="18" t="s">
        <v>602</v>
      </c>
      <c r="D261" s="25" t="s">
        <v>6468</v>
      </c>
      <c r="E261" s="285" t="s">
        <v>35</v>
      </c>
      <c r="F261" s="13">
        <v>2</v>
      </c>
      <c r="G261" s="291"/>
      <c r="H261" s="8" t="s">
        <v>600</v>
      </c>
      <c r="I261" s="14">
        <f t="shared" si="71"/>
        <v>0</v>
      </c>
      <c r="J261" s="14">
        <f t="shared" si="67"/>
        <v>0</v>
      </c>
      <c r="K261" s="173">
        <f t="shared" si="68"/>
        <v>0</v>
      </c>
    </row>
    <row r="262" spans="1:11" x14ac:dyDescent="0.25">
      <c r="A262" s="67" t="s">
        <v>976</v>
      </c>
      <c r="B262" s="8" t="s">
        <v>351</v>
      </c>
      <c r="C262" s="18" t="s">
        <v>602</v>
      </c>
      <c r="D262" s="25" t="s">
        <v>6469</v>
      </c>
      <c r="E262" s="285" t="s">
        <v>35</v>
      </c>
      <c r="F262" s="13">
        <v>774</v>
      </c>
      <c r="G262" s="291"/>
      <c r="H262" s="8" t="s">
        <v>600</v>
      </c>
      <c r="I262" s="14">
        <f t="shared" ref="I262:I264" si="72">IF(H262=$I$2,G262*(1+BDI_01),(G262*(1+BDI_02)))</f>
        <v>0</v>
      </c>
      <c r="J262" s="14">
        <f t="shared" si="67"/>
        <v>0</v>
      </c>
      <c r="K262" s="173">
        <f t="shared" si="68"/>
        <v>0</v>
      </c>
    </row>
    <row r="263" spans="1:11" x14ac:dyDescent="0.25">
      <c r="A263" s="67" t="s">
        <v>977</v>
      </c>
      <c r="B263" s="8" t="s">
        <v>352</v>
      </c>
      <c r="C263" s="18" t="s">
        <v>602</v>
      </c>
      <c r="D263" s="25" t="s">
        <v>6470</v>
      </c>
      <c r="E263" s="285" t="s">
        <v>35</v>
      </c>
      <c r="F263" s="13">
        <v>42</v>
      </c>
      <c r="G263" s="291"/>
      <c r="H263" s="8" t="s">
        <v>600</v>
      </c>
      <c r="I263" s="14">
        <f t="shared" si="72"/>
        <v>0</v>
      </c>
      <c r="J263" s="14">
        <f t="shared" si="67"/>
        <v>0</v>
      </c>
      <c r="K263" s="173">
        <f t="shared" si="68"/>
        <v>0</v>
      </c>
    </row>
    <row r="264" spans="1:11" x14ac:dyDescent="0.25">
      <c r="A264" s="67" t="s">
        <v>978</v>
      </c>
      <c r="B264" s="8" t="s">
        <v>353</v>
      </c>
      <c r="C264" s="18" t="s">
        <v>602</v>
      </c>
      <c r="D264" s="25" t="s">
        <v>6471</v>
      </c>
      <c r="E264" s="285" t="s">
        <v>35</v>
      </c>
      <c r="F264" s="13">
        <v>18</v>
      </c>
      <c r="G264" s="291"/>
      <c r="H264" s="8" t="s">
        <v>600</v>
      </c>
      <c r="I264" s="14">
        <f t="shared" si="72"/>
        <v>0</v>
      </c>
      <c r="J264" s="14">
        <f t="shared" si="67"/>
        <v>0</v>
      </c>
      <c r="K264" s="173">
        <f t="shared" si="68"/>
        <v>0</v>
      </c>
    </row>
    <row r="265" spans="1:11" x14ac:dyDescent="0.25">
      <c r="A265" s="67" t="s">
        <v>979</v>
      </c>
      <c r="B265" s="8" t="s">
        <v>354</v>
      </c>
      <c r="C265" s="18" t="s">
        <v>602</v>
      </c>
      <c r="D265" s="25" t="s">
        <v>6472</v>
      </c>
      <c r="E265" s="285" t="s">
        <v>35</v>
      </c>
      <c r="F265" s="13">
        <v>12</v>
      </c>
      <c r="G265" s="291"/>
      <c r="H265" s="8" t="s">
        <v>600</v>
      </c>
      <c r="I265" s="14">
        <f t="shared" si="71"/>
        <v>0</v>
      </c>
      <c r="J265" s="14">
        <f t="shared" si="67"/>
        <v>0</v>
      </c>
      <c r="K265" s="173">
        <f t="shared" si="68"/>
        <v>0</v>
      </c>
    </row>
    <row r="266" spans="1:11" x14ac:dyDescent="0.25">
      <c r="A266" s="67" t="s">
        <v>980</v>
      </c>
      <c r="B266" s="8" t="s">
        <v>355</v>
      </c>
      <c r="C266" s="18" t="s">
        <v>602</v>
      </c>
      <c r="D266" s="25" t="s">
        <v>6473</v>
      </c>
      <c r="E266" s="285" t="s">
        <v>35</v>
      </c>
      <c r="F266" s="13">
        <v>54</v>
      </c>
      <c r="G266" s="291"/>
      <c r="H266" s="8" t="s">
        <v>600</v>
      </c>
      <c r="I266" s="14">
        <f t="shared" ref="I266" si="73">IF(H266=$I$2,G266*(1+BDI_01),(G266*(1+BDI_02)))</f>
        <v>0</v>
      </c>
      <c r="J266" s="14">
        <f t="shared" si="67"/>
        <v>0</v>
      </c>
      <c r="K266" s="173">
        <f t="shared" si="68"/>
        <v>0</v>
      </c>
    </row>
    <row r="267" spans="1:11" x14ac:dyDescent="0.25">
      <c r="A267" s="67" t="s">
        <v>981</v>
      </c>
      <c r="B267" s="8" t="s">
        <v>291</v>
      </c>
      <c r="C267" s="18" t="s">
        <v>602</v>
      </c>
      <c r="D267" s="25" t="s">
        <v>6033</v>
      </c>
      <c r="E267" s="285" t="s">
        <v>32</v>
      </c>
      <c r="F267" s="13">
        <v>495.32</v>
      </c>
      <c r="G267" s="291"/>
      <c r="H267" s="8" t="s">
        <v>600</v>
      </c>
      <c r="I267" s="14">
        <f t="shared" si="69"/>
        <v>0</v>
      </c>
      <c r="J267" s="14">
        <f t="shared" si="67"/>
        <v>0</v>
      </c>
      <c r="K267" s="173">
        <f t="shared" si="68"/>
        <v>0</v>
      </c>
    </row>
    <row r="268" spans="1:11" x14ac:dyDescent="0.25">
      <c r="A268" s="67" t="s">
        <v>982</v>
      </c>
      <c r="B268" s="8" t="s">
        <v>292</v>
      </c>
      <c r="C268" s="18" t="s">
        <v>602</v>
      </c>
      <c r="D268" s="25" t="s">
        <v>6034</v>
      </c>
      <c r="E268" s="285" t="s">
        <v>32</v>
      </c>
      <c r="F268" s="13">
        <v>434.6</v>
      </c>
      <c r="G268" s="291"/>
      <c r="H268" s="8" t="s">
        <v>600</v>
      </c>
      <c r="I268" s="14">
        <f t="shared" si="69"/>
        <v>0</v>
      </c>
      <c r="J268" s="14">
        <f t="shared" si="67"/>
        <v>0</v>
      </c>
      <c r="K268" s="173">
        <f t="shared" si="68"/>
        <v>0</v>
      </c>
    </row>
    <row r="269" spans="1:11" x14ac:dyDescent="0.25">
      <c r="A269" s="67" t="s">
        <v>983</v>
      </c>
      <c r="B269" s="8" t="s">
        <v>293</v>
      </c>
      <c r="C269" s="18" t="s">
        <v>602</v>
      </c>
      <c r="D269" s="25" t="s">
        <v>6035</v>
      </c>
      <c r="E269" s="285" t="s">
        <v>32</v>
      </c>
      <c r="F269" s="13">
        <v>9.33</v>
      </c>
      <c r="G269" s="291"/>
      <c r="H269" s="8" t="s">
        <v>600</v>
      </c>
      <c r="I269" s="14">
        <f t="shared" si="69"/>
        <v>0</v>
      </c>
      <c r="J269" s="14">
        <f t="shared" si="67"/>
        <v>0</v>
      </c>
      <c r="K269" s="173">
        <f t="shared" si="68"/>
        <v>0</v>
      </c>
    </row>
    <row r="270" spans="1:11" x14ac:dyDescent="0.25">
      <c r="A270" s="67" t="s">
        <v>984</v>
      </c>
      <c r="B270" s="8" t="s">
        <v>294</v>
      </c>
      <c r="C270" s="18" t="s">
        <v>602</v>
      </c>
      <c r="D270" s="25" t="s">
        <v>6036</v>
      </c>
      <c r="E270" s="285" t="s">
        <v>32</v>
      </c>
      <c r="F270" s="13">
        <v>729.04</v>
      </c>
      <c r="G270" s="291"/>
      <c r="H270" s="8" t="s">
        <v>600</v>
      </c>
      <c r="I270" s="14">
        <f t="shared" si="69"/>
        <v>0</v>
      </c>
      <c r="J270" s="14">
        <f t="shared" si="67"/>
        <v>0</v>
      </c>
      <c r="K270" s="173">
        <f t="shared" si="68"/>
        <v>0</v>
      </c>
    </row>
    <row r="271" spans="1:11" x14ac:dyDescent="0.25">
      <c r="A271" s="67" t="s">
        <v>985</v>
      </c>
      <c r="B271" s="8" t="s">
        <v>295</v>
      </c>
      <c r="C271" s="18" t="s">
        <v>602</v>
      </c>
      <c r="D271" s="25" t="s">
        <v>6047</v>
      </c>
      <c r="E271" s="285" t="s">
        <v>32</v>
      </c>
      <c r="F271" s="13">
        <v>319.54000000000002</v>
      </c>
      <c r="G271" s="291"/>
      <c r="H271" s="8" t="s">
        <v>600</v>
      </c>
      <c r="I271" s="14">
        <f t="shared" si="69"/>
        <v>0</v>
      </c>
      <c r="J271" s="14">
        <f t="shared" si="67"/>
        <v>0</v>
      </c>
      <c r="K271" s="173">
        <f t="shared" si="68"/>
        <v>0</v>
      </c>
    </row>
    <row r="272" spans="1:11" x14ac:dyDescent="0.25">
      <c r="A272" s="67" t="s">
        <v>986</v>
      </c>
      <c r="B272" s="8" t="s">
        <v>288</v>
      </c>
      <c r="C272" s="18" t="s">
        <v>602</v>
      </c>
      <c r="D272" s="25" t="s">
        <v>5894</v>
      </c>
      <c r="E272" s="285" t="s">
        <v>32</v>
      </c>
      <c r="F272" s="13">
        <v>1324.8</v>
      </c>
      <c r="G272" s="291"/>
      <c r="H272" s="8" t="s">
        <v>600</v>
      </c>
      <c r="I272" s="14">
        <f t="shared" ref="I272" si="74">IF(H272=$I$2,G272*(1+BDI_01),(G272*(1+BDI_02)))</f>
        <v>0</v>
      </c>
      <c r="J272" s="14">
        <f t="shared" si="67"/>
        <v>0</v>
      </c>
      <c r="K272" s="173">
        <f t="shared" si="68"/>
        <v>0</v>
      </c>
    </row>
    <row r="273" spans="1:11" x14ac:dyDescent="0.25">
      <c r="A273" s="67" t="s">
        <v>987</v>
      </c>
      <c r="B273" s="8" t="s">
        <v>301</v>
      </c>
      <c r="C273" s="18" t="s">
        <v>602</v>
      </c>
      <c r="D273" s="25" t="s">
        <v>6081</v>
      </c>
      <c r="E273" s="285" t="s">
        <v>15</v>
      </c>
      <c r="F273" s="13">
        <v>330</v>
      </c>
      <c r="G273" s="291"/>
      <c r="H273" s="8" t="s">
        <v>600</v>
      </c>
      <c r="I273" s="14">
        <f t="shared" si="69"/>
        <v>0</v>
      </c>
      <c r="J273" s="14">
        <f t="shared" si="67"/>
        <v>0</v>
      </c>
      <c r="K273" s="173">
        <f t="shared" si="68"/>
        <v>0</v>
      </c>
    </row>
    <row r="274" spans="1:11" x14ac:dyDescent="0.25">
      <c r="A274" s="67" t="s">
        <v>988</v>
      </c>
      <c r="B274" s="8" t="s">
        <v>302</v>
      </c>
      <c r="C274" s="18" t="s">
        <v>602</v>
      </c>
      <c r="D274" s="25" t="s">
        <v>6082</v>
      </c>
      <c r="E274" s="285" t="s">
        <v>15</v>
      </c>
      <c r="F274" s="13">
        <v>213</v>
      </c>
      <c r="G274" s="291"/>
      <c r="H274" s="8" t="s">
        <v>600</v>
      </c>
      <c r="I274" s="14">
        <f t="shared" si="69"/>
        <v>0</v>
      </c>
      <c r="J274" s="14">
        <f t="shared" si="67"/>
        <v>0</v>
      </c>
      <c r="K274" s="173">
        <f t="shared" si="68"/>
        <v>0</v>
      </c>
    </row>
    <row r="275" spans="1:11" x14ac:dyDescent="0.25">
      <c r="A275" s="67" t="s">
        <v>989</v>
      </c>
      <c r="B275" s="8" t="s">
        <v>248</v>
      </c>
      <c r="C275" s="18" t="s">
        <v>602</v>
      </c>
      <c r="D275" s="25" t="s">
        <v>5487</v>
      </c>
      <c r="E275" s="285" t="s">
        <v>247</v>
      </c>
      <c r="F275" s="13">
        <v>2</v>
      </c>
      <c r="G275" s="291"/>
      <c r="H275" s="8" t="s">
        <v>600</v>
      </c>
      <c r="I275" s="14">
        <f>IF(H275=$I$2,G275*(1+BDI_01),(G275*(1+BDI_02)))</f>
        <v>0</v>
      </c>
      <c r="J275" s="14">
        <f>TRUNC(G275*F275,2)</f>
        <v>0</v>
      </c>
      <c r="K275" s="68">
        <f>TRUNC(I275*F275,2)</f>
        <v>0</v>
      </c>
    </row>
    <row r="276" spans="1:11" x14ac:dyDescent="0.25">
      <c r="A276" s="67" t="s">
        <v>990</v>
      </c>
      <c r="B276" s="8" t="s">
        <v>249</v>
      </c>
      <c r="C276" s="18" t="s">
        <v>602</v>
      </c>
      <c r="D276" s="25" t="s">
        <v>5488</v>
      </c>
      <c r="E276" s="285" t="s">
        <v>15</v>
      </c>
      <c r="F276" s="13">
        <v>1</v>
      </c>
      <c r="G276" s="291"/>
      <c r="H276" s="8" t="s">
        <v>600</v>
      </c>
      <c r="I276" s="14">
        <f t="shared" ref="I276" si="75">IF(H276=$I$2,G276*(1+BDI_01),(G276*(1+BDI_02)))</f>
        <v>0</v>
      </c>
      <c r="J276" s="14">
        <f t="shared" ref="J276" si="76">TRUNC(G276*F276,2)</f>
        <v>0</v>
      </c>
      <c r="K276" s="68">
        <f t="shared" ref="K276" si="77">TRUNC(I276*F276,2)</f>
        <v>0</v>
      </c>
    </row>
    <row r="277" spans="1:11" ht="30" x14ac:dyDescent="0.25">
      <c r="A277" s="67" t="s">
        <v>991</v>
      </c>
      <c r="B277" s="8" t="s">
        <v>253</v>
      </c>
      <c r="C277" s="18" t="s">
        <v>602</v>
      </c>
      <c r="D277" s="25" t="s">
        <v>5530</v>
      </c>
      <c r="E277" s="285" t="s">
        <v>15</v>
      </c>
      <c r="F277" s="13">
        <v>25</v>
      </c>
      <c r="G277" s="291"/>
      <c r="H277" s="8" t="s">
        <v>600</v>
      </c>
      <c r="I277" s="14">
        <f t="shared" si="69"/>
        <v>0</v>
      </c>
      <c r="J277" s="14">
        <f t="shared" si="67"/>
        <v>0</v>
      </c>
      <c r="K277" s="68">
        <f t="shared" si="68"/>
        <v>0</v>
      </c>
    </row>
    <row r="278" spans="1:11" ht="30" x14ac:dyDescent="0.25">
      <c r="A278" s="67" t="s">
        <v>992</v>
      </c>
      <c r="B278" s="8" t="s">
        <v>254</v>
      </c>
      <c r="C278" s="18" t="s">
        <v>602</v>
      </c>
      <c r="D278" s="25" t="s">
        <v>5533</v>
      </c>
      <c r="E278" s="285" t="s">
        <v>15</v>
      </c>
      <c r="F278" s="302">
        <v>10</v>
      </c>
      <c r="G278" s="291"/>
      <c r="H278" s="8" t="s">
        <v>600</v>
      </c>
      <c r="I278" s="14">
        <f t="shared" ref="I278" si="78">IF(H278=$I$2,G278*(1+BDI_01),(G278*(1+BDI_02)))</f>
        <v>0</v>
      </c>
      <c r="J278" s="14">
        <f t="shared" si="67"/>
        <v>0</v>
      </c>
      <c r="K278" s="68">
        <f t="shared" si="68"/>
        <v>0</v>
      </c>
    </row>
    <row r="279" spans="1:11" ht="30" x14ac:dyDescent="0.25">
      <c r="A279" s="67" t="s">
        <v>993</v>
      </c>
      <c r="B279" s="8" t="s">
        <v>255</v>
      </c>
      <c r="C279" s="18" t="s">
        <v>602</v>
      </c>
      <c r="D279" s="25" t="s">
        <v>5534</v>
      </c>
      <c r="E279" s="285" t="s">
        <v>15</v>
      </c>
      <c r="F279" s="302">
        <v>10</v>
      </c>
      <c r="G279" s="291"/>
      <c r="H279" s="8" t="s">
        <v>600</v>
      </c>
      <c r="I279" s="14">
        <f t="shared" si="69"/>
        <v>0</v>
      </c>
      <c r="J279" s="14">
        <f t="shared" si="67"/>
        <v>0</v>
      </c>
      <c r="K279" s="68">
        <f t="shared" si="68"/>
        <v>0</v>
      </c>
    </row>
    <row r="280" spans="1:11" x14ac:dyDescent="0.25">
      <c r="A280" s="67" t="s">
        <v>994</v>
      </c>
      <c r="B280" s="8" t="s">
        <v>231</v>
      </c>
      <c r="C280" s="18" t="s">
        <v>602</v>
      </c>
      <c r="D280" s="25" t="s">
        <v>5337</v>
      </c>
      <c r="E280" s="285" t="s">
        <v>35</v>
      </c>
      <c r="F280" s="302">
        <v>1</v>
      </c>
      <c r="G280" s="291"/>
      <c r="H280" s="8" t="s">
        <v>600</v>
      </c>
      <c r="I280" s="14">
        <f t="shared" ref="I280" si="79">IF(H280=$I$2,G280*(1+BDI_01),(G280*(1+BDI_02)))</f>
        <v>0</v>
      </c>
      <c r="J280" s="14">
        <f t="shared" si="67"/>
        <v>0</v>
      </c>
      <c r="K280" s="68">
        <f t="shared" si="68"/>
        <v>0</v>
      </c>
    </row>
    <row r="281" spans="1:11" ht="30" x14ac:dyDescent="0.25">
      <c r="A281" s="67" t="s">
        <v>995</v>
      </c>
      <c r="B281" s="8" t="s">
        <v>256</v>
      </c>
      <c r="C281" s="18" t="s">
        <v>602</v>
      </c>
      <c r="D281" s="25" t="s">
        <v>5551</v>
      </c>
      <c r="E281" s="285" t="s">
        <v>29</v>
      </c>
      <c r="F281" s="302">
        <v>20</v>
      </c>
      <c r="G281" s="291"/>
      <c r="H281" s="8" t="s">
        <v>600</v>
      </c>
      <c r="I281" s="14">
        <f t="shared" si="69"/>
        <v>0</v>
      </c>
      <c r="J281" s="14">
        <f t="shared" si="67"/>
        <v>0</v>
      </c>
      <c r="K281" s="68">
        <f t="shared" si="68"/>
        <v>0</v>
      </c>
    </row>
    <row r="282" spans="1:11" x14ac:dyDescent="0.25">
      <c r="A282" s="67" t="s">
        <v>996</v>
      </c>
      <c r="B282" s="8" t="s">
        <v>257</v>
      </c>
      <c r="C282" s="18" t="s">
        <v>602</v>
      </c>
      <c r="D282" s="25" t="s">
        <v>5554</v>
      </c>
      <c r="E282" s="285" t="s">
        <v>57</v>
      </c>
      <c r="F282" s="13">
        <v>462</v>
      </c>
      <c r="G282" s="291"/>
      <c r="H282" s="8" t="s">
        <v>600</v>
      </c>
      <c r="I282" s="14">
        <f t="shared" si="69"/>
        <v>0</v>
      </c>
      <c r="J282" s="14">
        <f t="shared" si="67"/>
        <v>0</v>
      </c>
      <c r="K282" s="68">
        <f t="shared" si="68"/>
        <v>0</v>
      </c>
    </row>
    <row r="283" spans="1:11" x14ac:dyDescent="0.25">
      <c r="A283" s="67" t="s">
        <v>997</v>
      </c>
      <c r="B283" s="8" t="s">
        <v>258</v>
      </c>
      <c r="C283" s="18" t="s">
        <v>602</v>
      </c>
      <c r="D283" s="25" t="s">
        <v>5567</v>
      </c>
      <c r="E283" s="285" t="s">
        <v>15</v>
      </c>
      <c r="F283" s="13">
        <v>2</v>
      </c>
      <c r="G283" s="291"/>
      <c r="H283" s="8" t="s">
        <v>600</v>
      </c>
      <c r="I283" s="14">
        <f t="shared" si="69"/>
        <v>0</v>
      </c>
      <c r="J283" s="14">
        <f t="shared" si="67"/>
        <v>0</v>
      </c>
      <c r="K283" s="68">
        <f t="shared" si="68"/>
        <v>0</v>
      </c>
    </row>
    <row r="284" spans="1:11" x14ac:dyDescent="0.25">
      <c r="A284" s="67" t="s">
        <v>998</v>
      </c>
      <c r="B284" s="8" t="s">
        <v>259</v>
      </c>
      <c r="C284" s="18" t="s">
        <v>602</v>
      </c>
      <c r="D284" s="25" t="s">
        <v>5580</v>
      </c>
      <c r="E284" s="285" t="s">
        <v>15</v>
      </c>
      <c r="F284" s="13">
        <v>2</v>
      </c>
      <c r="G284" s="291"/>
      <c r="H284" s="8" t="s">
        <v>600</v>
      </c>
      <c r="I284" s="14">
        <f t="shared" ref="I284:I323" si="80">IF(H284=$I$2,G284*(1+BDI_01),(G284*(1+BDI_02)))</f>
        <v>0</v>
      </c>
      <c r="J284" s="14">
        <f t="shared" si="67"/>
        <v>0</v>
      </c>
      <c r="K284" s="68">
        <f t="shared" si="68"/>
        <v>0</v>
      </c>
    </row>
    <row r="285" spans="1:11" x14ac:dyDescent="0.25">
      <c r="A285" s="67" t="s">
        <v>999</v>
      </c>
      <c r="B285" s="8" t="s">
        <v>261</v>
      </c>
      <c r="C285" s="18" t="s">
        <v>602</v>
      </c>
      <c r="D285" s="25" t="s">
        <v>5596</v>
      </c>
      <c r="E285" s="285" t="s">
        <v>15</v>
      </c>
      <c r="F285" s="13">
        <v>1</v>
      </c>
      <c r="G285" s="291"/>
      <c r="H285" s="8" t="s">
        <v>600</v>
      </c>
      <c r="I285" s="14">
        <f t="shared" si="80"/>
        <v>0</v>
      </c>
      <c r="J285" s="14">
        <f t="shared" si="67"/>
        <v>0</v>
      </c>
      <c r="K285" s="68">
        <f t="shared" si="68"/>
        <v>0</v>
      </c>
    </row>
    <row r="286" spans="1:11" x14ac:dyDescent="0.25">
      <c r="A286" s="67" t="s">
        <v>1000</v>
      </c>
      <c r="B286" s="8" t="s">
        <v>262</v>
      </c>
      <c r="C286" s="18" t="s">
        <v>602</v>
      </c>
      <c r="D286" s="25" t="s">
        <v>5599</v>
      </c>
      <c r="E286" s="285" t="s">
        <v>15</v>
      </c>
      <c r="F286" s="13">
        <v>462</v>
      </c>
      <c r="G286" s="291"/>
      <c r="H286" s="8" t="s">
        <v>600</v>
      </c>
      <c r="I286" s="14">
        <f t="shared" si="80"/>
        <v>0</v>
      </c>
      <c r="J286" s="14">
        <f t="shared" si="67"/>
        <v>0</v>
      </c>
      <c r="K286" s="68">
        <f t="shared" si="68"/>
        <v>0</v>
      </c>
    </row>
    <row r="287" spans="1:11" x14ac:dyDescent="0.25">
      <c r="A287" s="67" t="s">
        <v>1001</v>
      </c>
      <c r="B287" s="8" t="s">
        <v>263</v>
      </c>
      <c r="C287" s="18" t="s">
        <v>602</v>
      </c>
      <c r="D287" s="25" t="s">
        <v>5600</v>
      </c>
      <c r="E287" s="285" t="s">
        <v>15</v>
      </c>
      <c r="F287" s="13">
        <v>384</v>
      </c>
      <c r="G287" s="291"/>
      <c r="H287" s="8" t="s">
        <v>600</v>
      </c>
      <c r="I287" s="14">
        <f t="shared" si="80"/>
        <v>0</v>
      </c>
      <c r="J287" s="14">
        <f t="shared" si="67"/>
        <v>0</v>
      </c>
      <c r="K287" s="68">
        <f t="shared" si="68"/>
        <v>0</v>
      </c>
    </row>
    <row r="288" spans="1:11" x14ac:dyDescent="0.25">
      <c r="A288" s="67" t="s">
        <v>1002</v>
      </c>
      <c r="B288" s="8" t="s">
        <v>264</v>
      </c>
      <c r="C288" s="18" t="s">
        <v>602</v>
      </c>
      <c r="D288" s="25" t="s">
        <v>5601</v>
      </c>
      <c r="E288" s="285" t="s">
        <v>15</v>
      </c>
      <c r="F288" s="13">
        <v>520</v>
      </c>
      <c r="G288" s="291"/>
      <c r="H288" s="8" t="s">
        <v>600</v>
      </c>
      <c r="I288" s="14">
        <f t="shared" si="80"/>
        <v>0</v>
      </c>
      <c r="J288" s="14">
        <f t="shared" si="67"/>
        <v>0</v>
      </c>
      <c r="K288" s="68">
        <f t="shared" si="68"/>
        <v>0</v>
      </c>
    </row>
    <row r="289" spans="1:11" x14ac:dyDescent="0.25">
      <c r="A289" s="67" t="s">
        <v>1003</v>
      </c>
      <c r="B289" s="8" t="s">
        <v>265</v>
      </c>
      <c r="C289" s="18" t="s">
        <v>602</v>
      </c>
      <c r="D289" s="25" t="s">
        <v>5602</v>
      </c>
      <c r="E289" s="285" t="s">
        <v>15</v>
      </c>
      <c r="F289" s="13">
        <v>7</v>
      </c>
      <c r="G289" s="291"/>
      <c r="H289" s="8" t="s">
        <v>600</v>
      </c>
      <c r="I289" s="14">
        <f t="shared" si="80"/>
        <v>0</v>
      </c>
      <c r="J289" s="14">
        <f t="shared" si="67"/>
        <v>0</v>
      </c>
      <c r="K289" s="68">
        <f t="shared" si="68"/>
        <v>0</v>
      </c>
    </row>
    <row r="290" spans="1:11" x14ac:dyDescent="0.25">
      <c r="A290" s="67" t="s">
        <v>1004</v>
      </c>
      <c r="B290" s="8" t="s">
        <v>266</v>
      </c>
      <c r="C290" s="18" t="s">
        <v>602</v>
      </c>
      <c r="D290" s="25" t="s">
        <v>5603</v>
      </c>
      <c r="E290" s="285" t="s">
        <v>15</v>
      </c>
      <c r="F290" s="13">
        <v>36</v>
      </c>
      <c r="G290" s="291"/>
      <c r="H290" s="8" t="s">
        <v>600</v>
      </c>
      <c r="I290" s="14">
        <f t="shared" si="80"/>
        <v>0</v>
      </c>
      <c r="J290" s="14">
        <f t="shared" si="67"/>
        <v>0</v>
      </c>
      <c r="K290" s="68">
        <f t="shared" si="68"/>
        <v>0</v>
      </c>
    </row>
    <row r="291" spans="1:11" ht="30" x14ac:dyDescent="0.25">
      <c r="A291" s="67" t="s">
        <v>1005</v>
      </c>
      <c r="B291" s="8" t="s">
        <v>267</v>
      </c>
      <c r="C291" s="18" t="s">
        <v>602</v>
      </c>
      <c r="D291" s="25" t="s">
        <v>5610</v>
      </c>
      <c r="E291" s="285" t="s">
        <v>15</v>
      </c>
      <c r="F291" s="13">
        <v>2</v>
      </c>
      <c r="G291" s="291"/>
      <c r="H291" s="8" t="s">
        <v>600</v>
      </c>
      <c r="I291" s="14">
        <f t="shared" si="80"/>
        <v>0</v>
      </c>
      <c r="J291" s="14">
        <f t="shared" si="67"/>
        <v>0</v>
      </c>
      <c r="K291" s="68">
        <f t="shared" si="68"/>
        <v>0</v>
      </c>
    </row>
    <row r="292" spans="1:11" ht="30" x14ac:dyDescent="0.25">
      <c r="A292" s="67" t="s">
        <v>1006</v>
      </c>
      <c r="B292" s="8" t="s">
        <v>268</v>
      </c>
      <c r="C292" s="18" t="s">
        <v>602</v>
      </c>
      <c r="D292" s="25" t="s">
        <v>5613</v>
      </c>
      <c r="E292" s="285" t="s">
        <v>15</v>
      </c>
      <c r="F292" s="13">
        <v>2</v>
      </c>
      <c r="G292" s="291"/>
      <c r="H292" s="8" t="s">
        <v>600</v>
      </c>
      <c r="I292" s="14">
        <f t="shared" si="80"/>
        <v>0</v>
      </c>
      <c r="J292" s="14">
        <f t="shared" si="67"/>
        <v>0</v>
      </c>
      <c r="K292" s="68">
        <f t="shared" si="68"/>
        <v>0</v>
      </c>
    </row>
    <row r="293" spans="1:11" ht="30" x14ac:dyDescent="0.25">
      <c r="A293" s="67" t="s">
        <v>1007</v>
      </c>
      <c r="B293" s="8" t="s">
        <v>269</v>
      </c>
      <c r="C293" s="18" t="s">
        <v>602</v>
      </c>
      <c r="D293" s="25" t="s">
        <v>5618</v>
      </c>
      <c r="E293" s="285" t="s">
        <v>15</v>
      </c>
      <c r="F293" s="13">
        <v>1</v>
      </c>
      <c r="G293" s="291"/>
      <c r="H293" s="8" t="s">
        <v>600</v>
      </c>
      <c r="I293" s="14">
        <f t="shared" ref="I293" si="81">IF(H293=$I$2,G293*(1+BDI_01),(G293*(1+BDI_02)))</f>
        <v>0</v>
      </c>
      <c r="J293" s="14">
        <f t="shared" si="67"/>
        <v>0</v>
      </c>
      <c r="K293" s="68">
        <f t="shared" si="68"/>
        <v>0</v>
      </c>
    </row>
    <row r="294" spans="1:11" x14ac:dyDescent="0.25">
      <c r="A294" s="67" t="s">
        <v>1008</v>
      </c>
      <c r="B294" s="8" t="s">
        <v>260</v>
      </c>
      <c r="C294" s="18" t="s">
        <v>602</v>
      </c>
      <c r="D294" s="25" t="s">
        <v>5591</v>
      </c>
      <c r="E294" s="285" t="s">
        <v>15</v>
      </c>
      <c r="F294" s="13">
        <v>1</v>
      </c>
      <c r="G294" s="291"/>
      <c r="H294" s="8" t="s">
        <v>600</v>
      </c>
      <c r="I294" s="14">
        <f t="shared" si="80"/>
        <v>0</v>
      </c>
      <c r="J294" s="14">
        <f t="shared" si="67"/>
        <v>0</v>
      </c>
      <c r="K294" s="68">
        <f t="shared" si="68"/>
        <v>0</v>
      </c>
    </row>
    <row r="295" spans="1:11" x14ac:dyDescent="0.25">
      <c r="A295" s="67" t="s">
        <v>1009</v>
      </c>
      <c r="B295" s="8" t="s">
        <v>270</v>
      </c>
      <c r="C295" s="18" t="s">
        <v>602</v>
      </c>
      <c r="D295" s="25" t="s">
        <v>5623</v>
      </c>
      <c r="E295" s="285" t="s">
        <v>15</v>
      </c>
      <c r="F295" s="13">
        <v>42</v>
      </c>
      <c r="G295" s="291"/>
      <c r="H295" s="8" t="s">
        <v>600</v>
      </c>
      <c r="I295" s="14">
        <f t="shared" si="80"/>
        <v>0</v>
      </c>
      <c r="J295" s="14">
        <f t="shared" si="67"/>
        <v>0</v>
      </c>
      <c r="K295" s="68">
        <f t="shared" si="68"/>
        <v>0</v>
      </c>
    </row>
    <row r="296" spans="1:11" ht="30" x14ac:dyDescent="0.25">
      <c r="A296" s="67" t="s">
        <v>1010</v>
      </c>
      <c r="B296" s="8" t="s">
        <v>271</v>
      </c>
      <c r="C296" s="18" t="s">
        <v>602</v>
      </c>
      <c r="D296" s="25" t="s">
        <v>5638</v>
      </c>
      <c r="E296" s="285" t="s">
        <v>15</v>
      </c>
      <c r="F296" s="13">
        <v>1</v>
      </c>
      <c r="G296" s="291"/>
      <c r="H296" s="8" t="s">
        <v>600</v>
      </c>
      <c r="I296" s="14">
        <f t="shared" si="80"/>
        <v>0</v>
      </c>
      <c r="J296" s="14">
        <f t="shared" si="67"/>
        <v>0</v>
      </c>
      <c r="K296" s="68">
        <f t="shared" si="68"/>
        <v>0</v>
      </c>
    </row>
    <row r="297" spans="1:11" ht="30" x14ac:dyDescent="0.25">
      <c r="A297" s="67" t="s">
        <v>1011</v>
      </c>
      <c r="B297" s="8" t="s">
        <v>272</v>
      </c>
      <c r="C297" s="18" t="s">
        <v>602</v>
      </c>
      <c r="D297" s="25" t="s">
        <v>5639</v>
      </c>
      <c r="E297" s="285" t="s">
        <v>15</v>
      </c>
      <c r="F297" s="13">
        <v>1</v>
      </c>
      <c r="G297" s="291"/>
      <c r="H297" s="8" t="s">
        <v>600</v>
      </c>
      <c r="I297" s="14">
        <f t="shared" si="80"/>
        <v>0</v>
      </c>
      <c r="J297" s="14">
        <f t="shared" si="67"/>
        <v>0</v>
      </c>
      <c r="K297" s="68">
        <f t="shared" si="68"/>
        <v>0</v>
      </c>
    </row>
    <row r="298" spans="1:11" ht="30" x14ac:dyDescent="0.25">
      <c r="A298" s="67" t="s">
        <v>1012</v>
      </c>
      <c r="B298" s="8" t="s">
        <v>273</v>
      </c>
      <c r="C298" s="18" t="s">
        <v>602</v>
      </c>
      <c r="D298" s="25" t="s">
        <v>5646</v>
      </c>
      <c r="E298" s="285" t="s">
        <v>15</v>
      </c>
      <c r="F298" s="13">
        <v>3</v>
      </c>
      <c r="G298" s="291"/>
      <c r="H298" s="8" t="s">
        <v>600</v>
      </c>
      <c r="I298" s="14">
        <f t="shared" si="80"/>
        <v>0</v>
      </c>
      <c r="J298" s="14">
        <f t="shared" si="67"/>
        <v>0</v>
      </c>
      <c r="K298" s="68">
        <f t="shared" si="68"/>
        <v>0</v>
      </c>
    </row>
    <row r="299" spans="1:11" x14ac:dyDescent="0.25">
      <c r="A299" s="67" t="s">
        <v>1013</v>
      </c>
      <c r="B299" s="8" t="s">
        <v>235</v>
      </c>
      <c r="C299" s="18" t="s">
        <v>602</v>
      </c>
      <c r="D299" s="25" t="s">
        <v>5375</v>
      </c>
      <c r="E299" s="285" t="s">
        <v>15</v>
      </c>
      <c r="F299" s="13">
        <v>3</v>
      </c>
      <c r="G299" s="291"/>
      <c r="H299" s="8" t="s">
        <v>600</v>
      </c>
      <c r="I299" s="14">
        <f t="shared" si="80"/>
        <v>0</v>
      </c>
      <c r="J299" s="14">
        <f t="shared" si="67"/>
        <v>0</v>
      </c>
      <c r="K299" s="68">
        <f t="shared" si="68"/>
        <v>0</v>
      </c>
    </row>
    <row r="300" spans="1:11" x14ac:dyDescent="0.25">
      <c r="A300" s="67" t="s">
        <v>1014</v>
      </c>
      <c r="B300" s="8" t="s">
        <v>236</v>
      </c>
      <c r="C300" s="18" t="s">
        <v>602</v>
      </c>
      <c r="D300" s="25" t="s">
        <v>5376</v>
      </c>
      <c r="E300" s="285" t="s">
        <v>15</v>
      </c>
      <c r="F300" s="13">
        <v>3</v>
      </c>
      <c r="G300" s="291"/>
      <c r="H300" s="8" t="s">
        <v>600</v>
      </c>
      <c r="I300" s="14">
        <f t="shared" ref="I300" si="82">IF(H300=$I$2,G300*(1+BDI_01),(G300*(1+BDI_02)))</f>
        <v>0</v>
      </c>
      <c r="J300" s="14">
        <f t="shared" si="67"/>
        <v>0</v>
      </c>
      <c r="K300" s="68">
        <f t="shared" si="68"/>
        <v>0</v>
      </c>
    </row>
    <row r="301" spans="1:11" x14ac:dyDescent="0.25">
      <c r="A301" s="67" t="s">
        <v>1015</v>
      </c>
      <c r="B301" s="8" t="s">
        <v>237</v>
      </c>
      <c r="C301" s="18" t="s">
        <v>602</v>
      </c>
      <c r="D301" s="25" t="s">
        <v>5381</v>
      </c>
      <c r="E301" s="285" t="s">
        <v>15</v>
      </c>
      <c r="F301" s="13">
        <v>16</v>
      </c>
      <c r="G301" s="291"/>
      <c r="H301" s="8" t="s">
        <v>600</v>
      </c>
      <c r="I301" s="14">
        <f t="shared" si="80"/>
        <v>0</v>
      </c>
      <c r="J301" s="14">
        <f t="shared" si="67"/>
        <v>0</v>
      </c>
      <c r="K301" s="68">
        <f t="shared" si="68"/>
        <v>0</v>
      </c>
    </row>
    <row r="302" spans="1:11" x14ac:dyDescent="0.25">
      <c r="A302" s="67" t="s">
        <v>1016</v>
      </c>
      <c r="B302" s="8" t="s">
        <v>274</v>
      </c>
      <c r="C302" s="18" t="s">
        <v>602</v>
      </c>
      <c r="D302" s="25" t="s">
        <v>5712</v>
      </c>
      <c r="E302" s="285" t="s">
        <v>15</v>
      </c>
      <c r="F302" s="13">
        <v>92</v>
      </c>
      <c r="G302" s="291"/>
      <c r="H302" s="8" t="s">
        <v>600</v>
      </c>
      <c r="I302" s="14">
        <f t="shared" si="80"/>
        <v>0</v>
      </c>
      <c r="J302" s="14">
        <f t="shared" si="67"/>
        <v>0</v>
      </c>
      <c r="K302" s="68">
        <f t="shared" si="68"/>
        <v>0</v>
      </c>
    </row>
    <row r="303" spans="1:11" x14ac:dyDescent="0.25">
      <c r="A303" s="67" t="s">
        <v>1017</v>
      </c>
      <c r="B303" s="8" t="s">
        <v>275</v>
      </c>
      <c r="C303" s="18" t="s">
        <v>602</v>
      </c>
      <c r="D303" s="25" t="s">
        <v>5713</v>
      </c>
      <c r="E303" s="285" t="s">
        <v>15</v>
      </c>
      <c r="F303" s="13">
        <v>20</v>
      </c>
      <c r="G303" s="291"/>
      <c r="H303" s="8" t="s">
        <v>600</v>
      </c>
      <c r="I303" s="14">
        <f t="shared" si="80"/>
        <v>0</v>
      </c>
      <c r="J303" s="14">
        <f t="shared" si="67"/>
        <v>0</v>
      </c>
      <c r="K303" s="68">
        <f t="shared" si="68"/>
        <v>0</v>
      </c>
    </row>
    <row r="304" spans="1:11" ht="30" x14ac:dyDescent="0.25">
      <c r="A304" s="67" t="s">
        <v>1018</v>
      </c>
      <c r="B304" s="8" t="s">
        <v>277</v>
      </c>
      <c r="C304" s="18" t="s">
        <v>602</v>
      </c>
      <c r="D304" s="25" t="s">
        <v>5765</v>
      </c>
      <c r="E304" s="285" t="s">
        <v>15</v>
      </c>
      <c r="F304" s="13">
        <v>5</v>
      </c>
      <c r="G304" s="291"/>
      <c r="H304" s="8" t="s">
        <v>600</v>
      </c>
      <c r="I304" s="14">
        <f t="shared" si="80"/>
        <v>0</v>
      </c>
      <c r="J304" s="14">
        <f t="shared" si="67"/>
        <v>0</v>
      </c>
      <c r="K304" s="68">
        <f t="shared" si="68"/>
        <v>0</v>
      </c>
    </row>
    <row r="305" spans="1:11" ht="30" x14ac:dyDescent="0.25">
      <c r="A305" s="67" t="s">
        <v>1019</v>
      </c>
      <c r="B305" s="8" t="s">
        <v>278</v>
      </c>
      <c r="C305" s="18" t="s">
        <v>602</v>
      </c>
      <c r="D305" s="25" t="s">
        <v>5782</v>
      </c>
      <c r="E305" s="285" t="s">
        <v>15</v>
      </c>
      <c r="F305" s="13">
        <v>56</v>
      </c>
      <c r="G305" s="291"/>
      <c r="H305" s="8" t="s">
        <v>600</v>
      </c>
      <c r="I305" s="14">
        <f t="shared" si="80"/>
        <v>0</v>
      </c>
      <c r="J305" s="14">
        <f t="shared" si="67"/>
        <v>0</v>
      </c>
      <c r="K305" s="68">
        <f t="shared" si="68"/>
        <v>0</v>
      </c>
    </row>
    <row r="306" spans="1:11" ht="30" x14ac:dyDescent="0.25">
      <c r="A306" s="67" t="s">
        <v>1020</v>
      </c>
      <c r="B306" s="8" t="s">
        <v>279</v>
      </c>
      <c r="C306" s="18" t="s">
        <v>602</v>
      </c>
      <c r="D306" s="25" t="s">
        <v>5787</v>
      </c>
      <c r="E306" s="285" t="s">
        <v>15</v>
      </c>
      <c r="F306" s="13">
        <v>12</v>
      </c>
      <c r="G306" s="291"/>
      <c r="H306" s="8" t="s">
        <v>600</v>
      </c>
      <c r="I306" s="14">
        <f t="shared" si="80"/>
        <v>0</v>
      </c>
      <c r="J306" s="14">
        <f t="shared" si="67"/>
        <v>0</v>
      </c>
      <c r="K306" s="68">
        <f t="shared" si="68"/>
        <v>0</v>
      </c>
    </row>
    <row r="307" spans="1:11" x14ac:dyDescent="0.25">
      <c r="A307" s="67" t="s">
        <v>1021</v>
      </c>
      <c r="B307" s="8" t="s">
        <v>358</v>
      </c>
      <c r="C307" s="18" t="s">
        <v>602</v>
      </c>
      <c r="D307" s="25" t="s">
        <v>6506</v>
      </c>
      <c r="E307" s="285" t="s">
        <v>15</v>
      </c>
      <c r="F307" s="13">
        <v>12</v>
      </c>
      <c r="G307" s="291"/>
      <c r="H307" s="8" t="s">
        <v>600</v>
      </c>
      <c r="I307" s="14">
        <f t="shared" si="80"/>
        <v>0</v>
      </c>
      <c r="J307" s="14">
        <f t="shared" si="67"/>
        <v>0</v>
      </c>
      <c r="K307" s="68">
        <f t="shared" si="68"/>
        <v>0</v>
      </c>
    </row>
    <row r="308" spans="1:11" x14ac:dyDescent="0.25">
      <c r="A308" s="67" t="s">
        <v>1022</v>
      </c>
      <c r="B308" s="8" t="s">
        <v>359</v>
      </c>
      <c r="C308" s="18" t="s">
        <v>602</v>
      </c>
      <c r="D308" s="25" t="s">
        <v>6509</v>
      </c>
      <c r="E308" s="285" t="s">
        <v>15</v>
      </c>
      <c r="F308" s="13">
        <v>30</v>
      </c>
      <c r="G308" s="291"/>
      <c r="H308" s="8" t="s">
        <v>600</v>
      </c>
      <c r="I308" s="14">
        <f t="shared" si="80"/>
        <v>0</v>
      </c>
      <c r="J308" s="14">
        <f t="shared" si="67"/>
        <v>0</v>
      </c>
      <c r="K308" s="68">
        <f t="shared" si="68"/>
        <v>0</v>
      </c>
    </row>
    <row r="309" spans="1:11" x14ac:dyDescent="0.25">
      <c r="A309" s="67" t="s">
        <v>1023</v>
      </c>
      <c r="B309" s="8" t="s">
        <v>360</v>
      </c>
      <c r="C309" s="18" t="s">
        <v>602</v>
      </c>
      <c r="D309" s="25" t="s">
        <v>6524</v>
      </c>
      <c r="E309" s="285" t="s">
        <v>15</v>
      </c>
      <c r="F309" s="13">
        <v>18</v>
      </c>
      <c r="G309" s="291"/>
      <c r="H309" s="8" t="s">
        <v>600</v>
      </c>
      <c r="I309" s="14">
        <f t="shared" si="80"/>
        <v>0</v>
      </c>
      <c r="J309" s="14">
        <f t="shared" si="67"/>
        <v>0</v>
      </c>
      <c r="K309" s="68">
        <f t="shared" si="68"/>
        <v>0</v>
      </c>
    </row>
    <row r="310" spans="1:11" x14ac:dyDescent="0.25">
      <c r="A310" s="67" t="s">
        <v>1024</v>
      </c>
      <c r="B310" s="8" t="s">
        <v>361</v>
      </c>
      <c r="C310" s="18" t="s">
        <v>602</v>
      </c>
      <c r="D310" s="25" t="s">
        <v>6535</v>
      </c>
      <c r="E310" s="285" t="s">
        <v>15</v>
      </c>
      <c r="F310" s="13">
        <v>10</v>
      </c>
      <c r="G310" s="291"/>
      <c r="H310" s="8" t="s">
        <v>600</v>
      </c>
      <c r="I310" s="14">
        <f t="shared" si="80"/>
        <v>0</v>
      </c>
      <c r="J310" s="14">
        <f t="shared" si="67"/>
        <v>0</v>
      </c>
      <c r="K310" s="68">
        <f t="shared" si="68"/>
        <v>0</v>
      </c>
    </row>
    <row r="311" spans="1:11" ht="30" x14ac:dyDescent="0.25">
      <c r="A311" s="67" t="s">
        <v>1025</v>
      </c>
      <c r="B311" s="8" t="s">
        <v>232</v>
      </c>
      <c r="C311" s="18" t="s">
        <v>602</v>
      </c>
      <c r="D311" s="25" t="s">
        <v>5350</v>
      </c>
      <c r="E311" s="285" t="s">
        <v>15</v>
      </c>
      <c r="F311" s="13">
        <v>1</v>
      </c>
      <c r="G311" s="291"/>
      <c r="H311" s="8" t="s">
        <v>600</v>
      </c>
      <c r="I311" s="14">
        <f>IF(H311=$I$2,G311*(1+BDI_01),(G311*(1+BDI_02)))</f>
        <v>0</v>
      </c>
      <c r="J311" s="14">
        <f>TRUNC(G311*F311,2)</f>
        <v>0</v>
      </c>
      <c r="K311" s="68">
        <f>TRUNC(I311*F311,2)</f>
        <v>0</v>
      </c>
    </row>
    <row r="312" spans="1:11" x14ac:dyDescent="0.25">
      <c r="A312" s="67" t="s">
        <v>1026</v>
      </c>
      <c r="B312" s="8" t="s">
        <v>362</v>
      </c>
      <c r="C312" s="18" t="s">
        <v>602</v>
      </c>
      <c r="D312" s="25" t="s">
        <v>6538</v>
      </c>
      <c r="E312" s="285" t="s">
        <v>15</v>
      </c>
      <c r="F312" s="13">
        <v>6</v>
      </c>
      <c r="G312" s="291"/>
      <c r="H312" s="8" t="s">
        <v>600</v>
      </c>
      <c r="I312" s="14">
        <f t="shared" si="80"/>
        <v>0</v>
      </c>
      <c r="J312" s="14">
        <f t="shared" si="67"/>
        <v>0</v>
      </c>
      <c r="K312" s="68">
        <f t="shared" si="68"/>
        <v>0</v>
      </c>
    </row>
    <row r="313" spans="1:11" x14ac:dyDescent="0.25">
      <c r="A313" s="67" t="s">
        <v>1027</v>
      </c>
      <c r="B313" s="8" t="s">
        <v>363</v>
      </c>
      <c r="C313" s="18" t="s">
        <v>602</v>
      </c>
      <c r="D313" s="25" t="s">
        <v>6557</v>
      </c>
      <c r="E313" s="285" t="s">
        <v>15</v>
      </c>
      <c r="F313" s="13">
        <v>30</v>
      </c>
      <c r="G313" s="291"/>
      <c r="H313" s="8" t="s">
        <v>600</v>
      </c>
      <c r="I313" s="14">
        <f t="shared" si="80"/>
        <v>0</v>
      </c>
      <c r="J313" s="14">
        <f t="shared" si="67"/>
        <v>0</v>
      </c>
      <c r="K313" s="68">
        <f t="shared" si="68"/>
        <v>0</v>
      </c>
    </row>
    <row r="314" spans="1:11" x14ac:dyDescent="0.25">
      <c r="A314" s="67" t="s">
        <v>1028</v>
      </c>
      <c r="B314" s="8" t="s">
        <v>364</v>
      </c>
      <c r="C314" s="18" t="s">
        <v>602</v>
      </c>
      <c r="D314" s="25" t="s">
        <v>6562</v>
      </c>
      <c r="E314" s="285" t="s">
        <v>15</v>
      </c>
      <c r="F314" s="13">
        <v>6</v>
      </c>
      <c r="G314" s="291"/>
      <c r="H314" s="8" t="s">
        <v>600</v>
      </c>
      <c r="I314" s="14">
        <f t="shared" si="80"/>
        <v>0</v>
      </c>
      <c r="J314" s="14">
        <f t="shared" si="67"/>
        <v>0</v>
      </c>
      <c r="K314" s="68">
        <f t="shared" si="68"/>
        <v>0</v>
      </c>
    </row>
    <row r="315" spans="1:11" ht="30" x14ac:dyDescent="0.25">
      <c r="A315" s="67" t="s">
        <v>1029</v>
      </c>
      <c r="B315" s="8" t="s">
        <v>495</v>
      </c>
      <c r="C315" s="18" t="s">
        <v>602</v>
      </c>
      <c r="D315" s="25" t="s">
        <v>8279</v>
      </c>
      <c r="E315" s="285" t="s">
        <v>15</v>
      </c>
      <c r="F315" s="13">
        <v>11</v>
      </c>
      <c r="G315" s="291"/>
      <c r="H315" s="8" t="s">
        <v>600</v>
      </c>
      <c r="I315" s="14">
        <f t="shared" ref="I315" si="83">IF(H315=$I$2,G315*(1+BDI_01),(G315*(1+BDI_02)))</f>
        <v>0</v>
      </c>
      <c r="J315" s="14">
        <f t="shared" si="67"/>
        <v>0</v>
      </c>
      <c r="K315" s="68">
        <f t="shared" si="68"/>
        <v>0</v>
      </c>
    </row>
    <row r="316" spans="1:11" ht="30" x14ac:dyDescent="0.25">
      <c r="A316" s="67" t="s">
        <v>1030</v>
      </c>
      <c r="B316" s="8" t="s">
        <v>534</v>
      </c>
      <c r="C316" s="18" t="s">
        <v>602</v>
      </c>
      <c r="D316" s="25" t="s">
        <v>9062</v>
      </c>
      <c r="E316" s="285" t="s">
        <v>15</v>
      </c>
      <c r="F316" s="13">
        <v>1</v>
      </c>
      <c r="G316" s="291"/>
      <c r="H316" s="8" t="s">
        <v>600</v>
      </c>
      <c r="I316" s="14">
        <f t="shared" si="80"/>
        <v>0</v>
      </c>
      <c r="J316" s="14">
        <f t="shared" si="67"/>
        <v>0</v>
      </c>
      <c r="K316" s="68">
        <f t="shared" si="68"/>
        <v>0</v>
      </c>
    </row>
    <row r="317" spans="1:11" x14ac:dyDescent="0.25">
      <c r="A317" s="67" t="s">
        <v>1031</v>
      </c>
      <c r="B317" s="8" t="s">
        <v>250</v>
      </c>
      <c r="C317" s="18" t="s">
        <v>602</v>
      </c>
      <c r="D317" s="25" t="s">
        <v>5489</v>
      </c>
      <c r="E317" s="285" t="s">
        <v>15</v>
      </c>
      <c r="F317" s="13">
        <v>4</v>
      </c>
      <c r="G317" s="291"/>
      <c r="H317" s="8" t="s">
        <v>600</v>
      </c>
      <c r="I317" s="14">
        <f>IF(H317=$I$2,G317*(1+BDI_01),(G317*(1+BDI_02)))</f>
        <v>0</v>
      </c>
      <c r="J317" s="14">
        <f>TRUNC(G317*F317,2)</f>
        <v>0</v>
      </c>
      <c r="K317" s="68">
        <f>TRUNC(I317*F317,2)</f>
        <v>0</v>
      </c>
    </row>
    <row r="318" spans="1:11" x14ac:dyDescent="0.25">
      <c r="A318" s="67" t="s">
        <v>1032</v>
      </c>
      <c r="B318" s="8" t="s">
        <v>251</v>
      </c>
      <c r="C318" s="18" t="s">
        <v>602</v>
      </c>
      <c r="D318" s="25" t="s">
        <v>5492</v>
      </c>
      <c r="E318" s="285" t="s">
        <v>15</v>
      </c>
      <c r="F318" s="13">
        <v>2</v>
      </c>
      <c r="G318" s="291"/>
      <c r="H318" s="8" t="s">
        <v>600</v>
      </c>
      <c r="I318" s="14">
        <f t="shared" ref="I318" si="84">IF(H318=$I$2,G318*(1+BDI_01),(G318*(1+BDI_02)))</f>
        <v>0</v>
      </c>
      <c r="J318" s="14">
        <f t="shared" ref="J318" si="85">TRUNC(G318*F318,2)</f>
        <v>0</v>
      </c>
      <c r="K318" s="68">
        <f t="shared" ref="K318" si="86">TRUNC(I318*F318,2)</f>
        <v>0</v>
      </c>
    </row>
    <row r="319" spans="1:11" x14ac:dyDescent="0.25">
      <c r="A319" s="67" t="s">
        <v>1033</v>
      </c>
      <c r="B319" s="8" t="s">
        <v>241</v>
      </c>
      <c r="C319" s="18" t="s">
        <v>602</v>
      </c>
      <c r="D319" s="25" t="s">
        <v>5427</v>
      </c>
      <c r="E319" s="285" t="s">
        <v>15</v>
      </c>
      <c r="F319" s="13">
        <v>4</v>
      </c>
      <c r="G319" s="291"/>
      <c r="H319" s="8" t="s">
        <v>600</v>
      </c>
      <c r="I319" s="14">
        <f t="shared" ref="I319" si="87">IF(H319=$I$2,G319*(1+BDI_01),(G319*(1+BDI_02)))</f>
        <v>0</v>
      </c>
      <c r="J319" s="14">
        <f t="shared" si="67"/>
        <v>0</v>
      </c>
      <c r="K319" s="68">
        <f t="shared" si="68"/>
        <v>0</v>
      </c>
    </row>
    <row r="320" spans="1:11" x14ac:dyDescent="0.25">
      <c r="A320" s="67" t="s">
        <v>1034</v>
      </c>
      <c r="B320" s="8" t="s">
        <v>242</v>
      </c>
      <c r="C320" s="18" t="s">
        <v>602</v>
      </c>
      <c r="D320" s="25" t="s">
        <v>5428</v>
      </c>
      <c r="E320" s="285" t="s">
        <v>15</v>
      </c>
      <c r="F320" s="13">
        <v>4</v>
      </c>
      <c r="G320" s="291"/>
      <c r="H320" s="8" t="s">
        <v>600</v>
      </c>
      <c r="I320" s="14">
        <f t="shared" si="80"/>
        <v>0</v>
      </c>
      <c r="J320" s="14">
        <f t="shared" si="67"/>
        <v>0</v>
      </c>
      <c r="K320" s="68">
        <f t="shared" si="68"/>
        <v>0</v>
      </c>
    </row>
    <row r="321" spans="1:11" x14ac:dyDescent="0.25">
      <c r="A321" s="67" t="s">
        <v>1035</v>
      </c>
      <c r="B321" s="8" t="s">
        <v>287</v>
      </c>
      <c r="C321" s="18" t="s">
        <v>602</v>
      </c>
      <c r="D321" s="25" t="s">
        <v>5843</v>
      </c>
      <c r="E321" s="285" t="s">
        <v>32</v>
      </c>
      <c r="F321" s="13">
        <v>1386.47</v>
      </c>
      <c r="G321" s="291"/>
      <c r="H321" s="8" t="s">
        <v>600</v>
      </c>
      <c r="I321" s="14">
        <f t="shared" si="80"/>
        <v>0</v>
      </c>
      <c r="J321" s="14">
        <f t="shared" si="67"/>
        <v>0</v>
      </c>
      <c r="K321" s="68">
        <f t="shared" si="68"/>
        <v>0</v>
      </c>
    </row>
    <row r="322" spans="1:11" x14ac:dyDescent="0.25">
      <c r="A322" s="67" t="s">
        <v>1036</v>
      </c>
      <c r="B322" s="237" t="s">
        <v>319</v>
      </c>
      <c r="C322" s="238" t="s">
        <v>602</v>
      </c>
      <c r="D322" s="25" t="s">
        <v>6269</v>
      </c>
      <c r="E322" s="285" t="s">
        <v>32</v>
      </c>
      <c r="F322" s="240">
        <v>45600</v>
      </c>
      <c r="G322" s="291"/>
      <c r="H322" s="237" t="s">
        <v>600</v>
      </c>
      <c r="I322" s="241">
        <f t="shared" si="80"/>
        <v>0</v>
      </c>
      <c r="J322" s="241">
        <f t="shared" si="67"/>
        <v>0</v>
      </c>
      <c r="K322" s="242">
        <f t="shared" si="68"/>
        <v>0</v>
      </c>
    </row>
    <row r="323" spans="1:11" x14ac:dyDescent="0.25">
      <c r="A323" s="67" t="s">
        <v>1037</v>
      </c>
      <c r="B323" s="8" t="s">
        <v>546</v>
      </c>
      <c r="C323" s="18" t="s">
        <v>602</v>
      </c>
      <c r="D323" s="25" t="s">
        <v>9206</v>
      </c>
      <c r="E323" s="285" t="s">
        <v>15</v>
      </c>
      <c r="F323" s="13">
        <v>522</v>
      </c>
      <c r="G323" s="291"/>
      <c r="H323" s="8" t="s">
        <v>600</v>
      </c>
      <c r="I323" s="14">
        <f t="shared" si="80"/>
        <v>0</v>
      </c>
      <c r="J323" s="14">
        <f t="shared" si="67"/>
        <v>0</v>
      </c>
      <c r="K323" s="68">
        <f t="shared" si="68"/>
        <v>0</v>
      </c>
    </row>
    <row r="324" spans="1:11" ht="30" x14ac:dyDescent="0.25">
      <c r="A324" s="67" t="s">
        <v>1038</v>
      </c>
      <c r="B324" s="174" t="s">
        <v>233</v>
      </c>
      <c r="C324" s="18" t="s">
        <v>602</v>
      </c>
      <c r="D324" s="25" t="s">
        <v>5357</v>
      </c>
      <c r="E324" s="285" t="s">
        <v>15</v>
      </c>
      <c r="F324" s="13">
        <v>1</v>
      </c>
      <c r="G324" s="291"/>
      <c r="H324" s="8" t="s">
        <v>600</v>
      </c>
      <c r="I324" s="14">
        <f t="shared" ref="I324:I325" si="88">IF(H324=$I$2,G324*(1+BDI_01),(G324*(1+BDI_02)))</f>
        <v>0</v>
      </c>
      <c r="J324" s="14">
        <f t="shared" si="67"/>
        <v>0</v>
      </c>
      <c r="K324" s="68">
        <f t="shared" si="68"/>
        <v>0</v>
      </c>
    </row>
    <row r="325" spans="1:11" ht="30" x14ac:dyDescent="0.25">
      <c r="A325" s="67" t="s">
        <v>1039</v>
      </c>
      <c r="B325" s="8" t="s">
        <v>1255</v>
      </c>
      <c r="C325" s="18" t="s">
        <v>1305</v>
      </c>
      <c r="D325" s="25" t="s">
        <v>1300</v>
      </c>
      <c r="E325" s="18" t="s">
        <v>15</v>
      </c>
      <c r="F325" s="13">
        <v>31</v>
      </c>
      <c r="G325" s="14"/>
      <c r="H325" s="8" t="s">
        <v>600</v>
      </c>
      <c r="I325" s="14">
        <f t="shared" si="88"/>
        <v>0</v>
      </c>
      <c r="J325" s="14">
        <f t="shared" si="67"/>
        <v>0</v>
      </c>
      <c r="K325" s="68">
        <f t="shared" si="68"/>
        <v>0</v>
      </c>
    </row>
    <row r="326" spans="1:11" x14ac:dyDescent="0.25">
      <c r="A326" s="67" t="s">
        <v>1040</v>
      </c>
      <c r="B326" s="8" t="s">
        <v>295</v>
      </c>
      <c r="C326" s="18" t="s">
        <v>602</v>
      </c>
      <c r="D326" s="25" t="s">
        <v>6047</v>
      </c>
      <c r="E326" s="285" t="s">
        <v>32</v>
      </c>
      <c r="F326" s="13">
        <v>316.44</v>
      </c>
      <c r="G326" s="291"/>
      <c r="H326" s="8" t="s">
        <v>600</v>
      </c>
      <c r="I326" s="14">
        <f t="shared" ref="I326:I366" si="89">IF(H326=$I$2,G326*(1+BDI_01),(G326*(1+BDI_02)))</f>
        <v>0</v>
      </c>
      <c r="J326" s="14">
        <f t="shared" si="67"/>
        <v>0</v>
      </c>
      <c r="K326" s="68">
        <f t="shared" si="68"/>
        <v>0</v>
      </c>
    </row>
    <row r="327" spans="1:11" x14ac:dyDescent="0.25">
      <c r="A327" s="67" t="s">
        <v>1041</v>
      </c>
      <c r="B327" s="8" t="s">
        <v>297</v>
      </c>
      <c r="C327" s="18" t="s">
        <v>602</v>
      </c>
      <c r="D327" s="25" t="s">
        <v>6071</v>
      </c>
      <c r="E327" s="285" t="s">
        <v>32</v>
      </c>
      <c r="F327" s="13">
        <v>316.44</v>
      </c>
      <c r="G327" s="291"/>
      <c r="H327" s="8" t="s">
        <v>600</v>
      </c>
      <c r="I327" s="14">
        <f t="shared" si="89"/>
        <v>0</v>
      </c>
      <c r="J327" s="14">
        <f t="shared" si="67"/>
        <v>0</v>
      </c>
      <c r="K327" s="68">
        <f t="shared" si="68"/>
        <v>0</v>
      </c>
    </row>
    <row r="328" spans="1:11" x14ac:dyDescent="0.25">
      <c r="A328" s="67" t="s">
        <v>1042</v>
      </c>
      <c r="B328" s="8" t="s">
        <v>286</v>
      </c>
      <c r="C328" s="18" t="s">
        <v>602</v>
      </c>
      <c r="D328" s="25" t="s">
        <v>5838</v>
      </c>
      <c r="E328" s="285" t="s">
        <v>32</v>
      </c>
      <c r="F328" s="13">
        <v>1044.25</v>
      </c>
      <c r="G328" s="291"/>
      <c r="H328" s="8" t="s">
        <v>600</v>
      </c>
      <c r="I328" s="14">
        <f t="shared" si="89"/>
        <v>0</v>
      </c>
      <c r="J328" s="14">
        <f t="shared" si="67"/>
        <v>0</v>
      </c>
      <c r="K328" s="68">
        <f t="shared" si="68"/>
        <v>0</v>
      </c>
    </row>
    <row r="329" spans="1:11" x14ac:dyDescent="0.25">
      <c r="A329" s="67" t="s">
        <v>1043</v>
      </c>
      <c r="B329" s="8" t="s">
        <v>337</v>
      </c>
      <c r="C329" s="18" t="s">
        <v>602</v>
      </c>
      <c r="D329" s="25" t="s">
        <v>6389</v>
      </c>
      <c r="E329" s="285" t="s">
        <v>15</v>
      </c>
      <c r="F329" s="13">
        <v>150</v>
      </c>
      <c r="G329" s="291"/>
      <c r="H329" s="8" t="s">
        <v>600</v>
      </c>
      <c r="I329" s="14">
        <f t="shared" si="89"/>
        <v>0</v>
      </c>
      <c r="J329" s="14">
        <f t="shared" si="67"/>
        <v>0</v>
      </c>
      <c r="K329" s="68">
        <f t="shared" si="68"/>
        <v>0</v>
      </c>
    </row>
    <row r="330" spans="1:11" x14ac:dyDescent="0.25">
      <c r="A330" s="67" t="s">
        <v>1044</v>
      </c>
      <c r="B330" s="8" t="s">
        <v>357</v>
      </c>
      <c r="C330" s="18" t="s">
        <v>602</v>
      </c>
      <c r="D330" s="25" t="s">
        <v>6479</v>
      </c>
      <c r="E330" s="285" t="s">
        <v>15</v>
      </c>
      <c r="F330" s="13">
        <v>390</v>
      </c>
      <c r="G330" s="291"/>
      <c r="H330" s="8" t="s">
        <v>600</v>
      </c>
      <c r="I330" s="14">
        <f t="shared" si="89"/>
        <v>0</v>
      </c>
      <c r="J330" s="14">
        <f t="shared" si="67"/>
        <v>0</v>
      </c>
      <c r="K330" s="68">
        <f t="shared" si="68"/>
        <v>0</v>
      </c>
    </row>
    <row r="331" spans="1:11" ht="30" x14ac:dyDescent="0.25">
      <c r="A331" s="67" t="s">
        <v>1045</v>
      </c>
      <c r="B331" s="8" t="s">
        <v>193</v>
      </c>
      <c r="C331" s="18" t="s">
        <v>602</v>
      </c>
      <c r="D331" s="25" t="s">
        <v>4869</v>
      </c>
      <c r="E331" s="285" t="s">
        <v>35</v>
      </c>
      <c r="F331" s="13">
        <v>12</v>
      </c>
      <c r="G331" s="291"/>
      <c r="H331" s="8" t="s">
        <v>600</v>
      </c>
      <c r="I331" s="14">
        <f t="shared" si="89"/>
        <v>0</v>
      </c>
      <c r="J331" s="14">
        <f t="shared" si="67"/>
        <v>0</v>
      </c>
      <c r="K331" s="68">
        <f t="shared" si="68"/>
        <v>0</v>
      </c>
    </row>
    <row r="332" spans="1:11" x14ac:dyDescent="0.25">
      <c r="A332" s="67" t="s">
        <v>1046</v>
      </c>
      <c r="B332" s="8" t="s">
        <v>356</v>
      </c>
      <c r="C332" s="18" t="s">
        <v>602</v>
      </c>
      <c r="D332" s="25" t="s">
        <v>6478</v>
      </c>
      <c r="E332" s="285" t="s">
        <v>15</v>
      </c>
      <c r="F332" s="13">
        <v>354</v>
      </c>
      <c r="G332" s="291"/>
      <c r="H332" s="8" t="s">
        <v>600</v>
      </c>
      <c r="I332" s="14">
        <f t="shared" si="89"/>
        <v>0</v>
      </c>
      <c r="J332" s="14">
        <f t="shared" si="67"/>
        <v>0</v>
      </c>
      <c r="K332" s="68">
        <f t="shared" si="68"/>
        <v>0</v>
      </c>
    </row>
    <row r="333" spans="1:11" x14ac:dyDescent="0.25">
      <c r="A333" s="67" t="s">
        <v>1047</v>
      </c>
      <c r="B333" s="8" t="s">
        <v>365</v>
      </c>
      <c r="C333" s="18" t="s">
        <v>602</v>
      </c>
      <c r="D333" s="25" t="s">
        <v>6563</v>
      </c>
      <c r="E333" s="285" t="s">
        <v>15</v>
      </c>
      <c r="F333" s="13">
        <v>354</v>
      </c>
      <c r="G333" s="291"/>
      <c r="H333" s="8" t="s">
        <v>600</v>
      </c>
      <c r="I333" s="14">
        <f t="shared" si="89"/>
        <v>0</v>
      </c>
      <c r="J333" s="14">
        <f t="shared" si="67"/>
        <v>0</v>
      </c>
      <c r="K333" s="68">
        <f t="shared" si="68"/>
        <v>0</v>
      </c>
    </row>
    <row r="334" spans="1:11" x14ac:dyDescent="0.25">
      <c r="A334" s="67" t="s">
        <v>1048</v>
      </c>
      <c r="B334" s="8" t="s">
        <v>252</v>
      </c>
      <c r="C334" s="18" t="s">
        <v>602</v>
      </c>
      <c r="D334" s="25" t="s">
        <v>5523</v>
      </c>
      <c r="E334" s="285" t="s">
        <v>15</v>
      </c>
      <c r="F334" s="13">
        <v>3</v>
      </c>
      <c r="G334" s="291"/>
      <c r="H334" s="8" t="s">
        <v>600</v>
      </c>
      <c r="I334" s="14">
        <f t="shared" si="89"/>
        <v>0</v>
      </c>
      <c r="J334" s="14">
        <f t="shared" si="67"/>
        <v>0</v>
      </c>
      <c r="K334" s="68">
        <f t="shared" si="68"/>
        <v>0</v>
      </c>
    </row>
    <row r="335" spans="1:11" x14ac:dyDescent="0.25">
      <c r="A335" s="67" t="s">
        <v>1049</v>
      </c>
      <c r="B335" s="8" t="s">
        <v>334</v>
      </c>
      <c r="C335" s="18" t="s">
        <v>602</v>
      </c>
      <c r="D335" s="25" t="s">
        <v>6370</v>
      </c>
      <c r="E335" s="285" t="s">
        <v>32</v>
      </c>
      <c r="F335" s="13">
        <v>956.2</v>
      </c>
      <c r="G335" s="291"/>
      <c r="H335" s="8" t="s">
        <v>600</v>
      </c>
      <c r="I335" s="14">
        <f t="shared" si="89"/>
        <v>0</v>
      </c>
      <c r="J335" s="14">
        <f t="shared" si="67"/>
        <v>0</v>
      </c>
      <c r="K335" s="68">
        <f t="shared" si="68"/>
        <v>0</v>
      </c>
    </row>
    <row r="336" spans="1:11" x14ac:dyDescent="0.25">
      <c r="A336" s="67" t="s">
        <v>1050</v>
      </c>
      <c r="B336" s="8" t="s">
        <v>276</v>
      </c>
      <c r="C336" s="18" t="s">
        <v>602</v>
      </c>
      <c r="D336" s="25" t="s">
        <v>5762</v>
      </c>
      <c r="E336" s="285" t="s">
        <v>15</v>
      </c>
      <c r="F336" s="13">
        <v>3</v>
      </c>
      <c r="G336" s="291"/>
      <c r="H336" s="8" t="s">
        <v>600</v>
      </c>
      <c r="I336" s="14">
        <f t="shared" ref="I336" si="90">IF(H336=$I$2,G336*(1+BDI_01),(G336*(1+BDI_02)))</f>
        <v>0</v>
      </c>
      <c r="J336" s="14">
        <f t="shared" si="67"/>
        <v>0</v>
      </c>
      <c r="K336" s="68">
        <f t="shared" si="68"/>
        <v>0</v>
      </c>
    </row>
    <row r="337" spans="1:11" ht="30" x14ac:dyDescent="0.25">
      <c r="A337" s="67" t="s">
        <v>1051</v>
      </c>
      <c r="B337" s="8" t="s">
        <v>545</v>
      </c>
      <c r="C337" s="18" t="s">
        <v>602</v>
      </c>
      <c r="D337" s="25" t="s">
        <v>9199</v>
      </c>
      <c r="E337" s="285" t="s">
        <v>15</v>
      </c>
      <c r="F337" s="13">
        <v>2</v>
      </c>
      <c r="G337" s="291"/>
      <c r="H337" s="8" t="s">
        <v>600</v>
      </c>
      <c r="I337" s="14">
        <f t="shared" si="89"/>
        <v>0</v>
      </c>
      <c r="J337" s="14">
        <f t="shared" si="67"/>
        <v>0</v>
      </c>
      <c r="K337" s="68">
        <f t="shared" si="68"/>
        <v>0</v>
      </c>
    </row>
    <row r="338" spans="1:11" x14ac:dyDescent="0.25">
      <c r="A338" s="67" t="s">
        <v>1052</v>
      </c>
      <c r="B338" s="8" t="s">
        <v>548</v>
      </c>
      <c r="C338" s="18" t="s">
        <v>602</v>
      </c>
      <c r="D338" s="25" t="s">
        <v>9266</v>
      </c>
      <c r="E338" s="285" t="s">
        <v>15</v>
      </c>
      <c r="F338" s="13">
        <v>24</v>
      </c>
      <c r="G338" s="291"/>
      <c r="H338" s="8" t="s">
        <v>600</v>
      </c>
      <c r="I338" s="14">
        <f t="shared" si="89"/>
        <v>0</v>
      </c>
      <c r="J338" s="14">
        <f t="shared" si="67"/>
        <v>0</v>
      </c>
      <c r="K338" s="68">
        <f t="shared" si="68"/>
        <v>0</v>
      </c>
    </row>
    <row r="339" spans="1:11" x14ac:dyDescent="0.25">
      <c r="A339" s="67" t="s">
        <v>1053</v>
      </c>
      <c r="B339" s="8" t="s">
        <v>549</v>
      </c>
      <c r="C339" s="18" t="s">
        <v>602</v>
      </c>
      <c r="D339" s="25" t="s">
        <v>9269</v>
      </c>
      <c r="E339" s="285" t="s">
        <v>15</v>
      </c>
      <c r="F339" s="13">
        <v>1044</v>
      </c>
      <c r="G339" s="291"/>
      <c r="H339" s="8" t="s">
        <v>600</v>
      </c>
      <c r="I339" s="14">
        <f t="shared" si="89"/>
        <v>0</v>
      </c>
      <c r="J339" s="14">
        <f t="shared" si="67"/>
        <v>0</v>
      </c>
      <c r="K339" s="68">
        <f t="shared" si="68"/>
        <v>0</v>
      </c>
    </row>
    <row r="340" spans="1:11" x14ac:dyDescent="0.25">
      <c r="A340" s="67" t="s">
        <v>1054</v>
      </c>
      <c r="B340" s="8" t="s">
        <v>535</v>
      </c>
      <c r="C340" s="18" t="s">
        <v>602</v>
      </c>
      <c r="D340" s="25" t="s">
        <v>9069</v>
      </c>
      <c r="E340" s="285" t="s">
        <v>15</v>
      </c>
      <c r="F340" s="13">
        <v>2</v>
      </c>
      <c r="G340" s="291"/>
      <c r="H340" s="8" t="s">
        <v>600</v>
      </c>
      <c r="I340" s="14">
        <f t="shared" si="89"/>
        <v>0</v>
      </c>
      <c r="J340" s="14">
        <f t="shared" si="67"/>
        <v>0</v>
      </c>
      <c r="K340" s="68">
        <f t="shared" si="68"/>
        <v>0</v>
      </c>
    </row>
    <row r="341" spans="1:11" x14ac:dyDescent="0.25">
      <c r="A341" s="67" t="s">
        <v>1055</v>
      </c>
      <c r="B341" s="8" t="s">
        <v>244</v>
      </c>
      <c r="C341" s="18" t="s">
        <v>602</v>
      </c>
      <c r="D341" s="25" t="s">
        <v>5466</v>
      </c>
      <c r="E341" s="285" t="s">
        <v>15</v>
      </c>
      <c r="F341" s="13">
        <v>1</v>
      </c>
      <c r="G341" s="291"/>
      <c r="H341" s="8" t="s">
        <v>600</v>
      </c>
      <c r="I341" s="14">
        <f t="shared" ref="I341" si="91">IF(H341=$I$2,G341*(1+BDI_01),(G341*(1+BDI_02)))</f>
        <v>0</v>
      </c>
      <c r="J341" s="14">
        <f t="shared" si="67"/>
        <v>0</v>
      </c>
      <c r="K341" s="68">
        <f t="shared" si="68"/>
        <v>0</v>
      </c>
    </row>
    <row r="342" spans="1:11" x14ac:dyDescent="0.25">
      <c r="A342" s="67" t="s">
        <v>1056</v>
      </c>
      <c r="B342" s="8" t="s">
        <v>245</v>
      </c>
      <c r="C342" s="18" t="s">
        <v>602</v>
      </c>
      <c r="D342" s="25" t="s">
        <v>5471</v>
      </c>
      <c r="E342" s="285" t="s">
        <v>15</v>
      </c>
      <c r="F342" s="13">
        <v>1</v>
      </c>
      <c r="G342" s="291"/>
      <c r="H342" s="8" t="s">
        <v>600</v>
      </c>
      <c r="I342" s="14">
        <f>IF(H342=$I$2,G342*(1+BDI_01),(G342*(1+BDI_02)))</f>
        <v>0</v>
      </c>
      <c r="J342" s="14">
        <f>TRUNC(G342*F342,2)</f>
        <v>0</v>
      </c>
      <c r="K342" s="68">
        <f>TRUNC(I342*F342,2)</f>
        <v>0</v>
      </c>
    </row>
    <row r="343" spans="1:11" x14ac:dyDescent="0.25">
      <c r="A343" s="67" t="s">
        <v>1057</v>
      </c>
      <c r="B343" s="8" t="s">
        <v>551</v>
      </c>
      <c r="C343" s="18" t="s">
        <v>602</v>
      </c>
      <c r="D343" s="25" t="s">
        <v>9301</v>
      </c>
      <c r="E343" s="285" t="s">
        <v>15</v>
      </c>
      <c r="F343" s="13">
        <v>50</v>
      </c>
      <c r="G343" s="291"/>
      <c r="H343" s="8" t="s">
        <v>600</v>
      </c>
      <c r="I343" s="14">
        <f t="shared" si="89"/>
        <v>0</v>
      </c>
      <c r="J343" s="14">
        <f t="shared" si="67"/>
        <v>0</v>
      </c>
      <c r="K343" s="68">
        <f t="shared" si="68"/>
        <v>0</v>
      </c>
    </row>
    <row r="344" spans="1:11" x14ac:dyDescent="0.25">
      <c r="A344" s="67" t="s">
        <v>1058</v>
      </c>
      <c r="B344" s="8" t="s">
        <v>552</v>
      </c>
      <c r="C344" s="18" t="s">
        <v>602</v>
      </c>
      <c r="D344" s="25" t="s">
        <v>9304</v>
      </c>
      <c r="E344" s="285" t="s">
        <v>15</v>
      </c>
      <c r="F344" s="13">
        <v>16</v>
      </c>
      <c r="G344" s="291"/>
      <c r="H344" s="8" t="s">
        <v>600</v>
      </c>
      <c r="I344" s="14">
        <f t="shared" si="89"/>
        <v>0</v>
      </c>
      <c r="J344" s="14">
        <f t="shared" si="67"/>
        <v>0</v>
      </c>
      <c r="K344" s="68">
        <f t="shared" si="68"/>
        <v>0</v>
      </c>
    </row>
    <row r="345" spans="1:11" x14ac:dyDescent="0.25">
      <c r="A345" s="67" t="s">
        <v>1059</v>
      </c>
      <c r="B345" s="8" t="s">
        <v>539</v>
      </c>
      <c r="C345" s="18" t="s">
        <v>602</v>
      </c>
      <c r="D345" s="25" t="s">
        <v>9097</v>
      </c>
      <c r="E345" s="285" t="s">
        <v>15</v>
      </c>
      <c r="F345" s="13">
        <v>50</v>
      </c>
      <c r="G345" s="291"/>
      <c r="H345" s="8" t="s">
        <v>600</v>
      </c>
      <c r="I345" s="14">
        <f t="shared" si="89"/>
        <v>0</v>
      </c>
      <c r="J345" s="14">
        <f t="shared" si="67"/>
        <v>0</v>
      </c>
      <c r="K345" s="68">
        <f t="shared" si="68"/>
        <v>0</v>
      </c>
    </row>
    <row r="346" spans="1:11" x14ac:dyDescent="0.25">
      <c r="A346" s="67" t="s">
        <v>1060</v>
      </c>
      <c r="B346" s="8" t="s">
        <v>553</v>
      </c>
      <c r="C346" s="18" t="s">
        <v>602</v>
      </c>
      <c r="D346" s="25" t="s">
        <v>9309</v>
      </c>
      <c r="E346" s="285" t="s">
        <v>15</v>
      </c>
      <c r="F346" s="13">
        <v>35</v>
      </c>
      <c r="G346" s="291"/>
      <c r="H346" s="8" t="s">
        <v>600</v>
      </c>
      <c r="I346" s="14">
        <f t="shared" si="89"/>
        <v>0</v>
      </c>
      <c r="J346" s="14">
        <f t="shared" si="67"/>
        <v>0</v>
      </c>
      <c r="K346" s="68">
        <f t="shared" si="68"/>
        <v>0</v>
      </c>
    </row>
    <row r="347" spans="1:11" ht="30" x14ac:dyDescent="0.25">
      <c r="A347" s="67" t="s">
        <v>1061</v>
      </c>
      <c r="B347" s="8" t="s">
        <v>541</v>
      </c>
      <c r="C347" s="18" t="s">
        <v>602</v>
      </c>
      <c r="D347" s="25" t="s">
        <v>9101</v>
      </c>
      <c r="E347" s="285" t="s">
        <v>15</v>
      </c>
      <c r="F347" s="13">
        <v>2</v>
      </c>
      <c r="G347" s="291"/>
      <c r="H347" s="8" t="s">
        <v>600</v>
      </c>
      <c r="I347" s="14">
        <f>IF(H347=$I$2,G347*(1+BDI_01),(G347*(1+BDI_02)))</f>
        <v>0</v>
      </c>
      <c r="J347" s="14">
        <f>TRUNC(G347*F347,2)</f>
        <v>0</v>
      </c>
      <c r="K347" s="68">
        <f>TRUNC(I347*F347,2)</f>
        <v>0</v>
      </c>
    </row>
    <row r="348" spans="1:11" x14ac:dyDescent="0.25">
      <c r="A348" s="67" t="s">
        <v>1062</v>
      </c>
      <c r="B348" s="8" t="s">
        <v>542</v>
      </c>
      <c r="C348" s="18" t="s">
        <v>602</v>
      </c>
      <c r="D348" s="25" t="s">
        <v>9102</v>
      </c>
      <c r="E348" s="285" t="s">
        <v>15</v>
      </c>
      <c r="F348" s="13">
        <v>24</v>
      </c>
      <c r="G348" s="291"/>
      <c r="H348" s="8" t="s">
        <v>600</v>
      </c>
      <c r="I348" s="14">
        <f>IF(H348=$I$2,G348*(1+BDI_01),(G348*(1+BDI_02)))</f>
        <v>0</v>
      </c>
      <c r="J348" s="14">
        <f>TRUNC(G348*F348,2)</f>
        <v>0</v>
      </c>
      <c r="K348" s="68">
        <f>TRUNC(I348*F348,2)</f>
        <v>0</v>
      </c>
    </row>
    <row r="349" spans="1:11" x14ac:dyDescent="0.25">
      <c r="A349" s="67" t="s">
        <v>1063</v>
      </c>
      <c r="B349" s="8" t="s">
        <v>335</v>
      </c>
      <c r="C349" s="18" t="s">
        <v>602</v>
      </c>
      <c r="D349" s="25" t="s">
        <v>6373</v>
      </c>
      <c r="E349" s="285" t="s">
        <v>32</v>
      </c>
      <c r="F349" s="13">
        <v>465.3</v>
      </c>
      <c r="G349" s="291"/>
      <c r="H349" s="8" t="s">
        <v>600</v>
      </c>
      <c r="I349" s="14">
        <f t="shared" si="89"/>
        <v>0</v>
      </c>
      <c r="J349" s="14">
        <f t="shared" si="67"/>
        <v>0</v>
      </c>
      <c r="K349" s="68">
        <f t="shared" si="68"/>
        <v>0</v>
      </c>
    </row>
    <row r="350" spans="1:11" x14ac:dyDescent="0.25">
      <c r="A350" s="67" t="s">
        <v>1064</v>
      </c>
      <c r="B350" s="8" t="s">
        <v>550</v>
      </c>
      <c r="C350" s="18" t="s">
        <v>602</v>
      </c>
      <c r="D350" s="25" t="s">
        <v>9298</v>
      </c>
      <c r="E350" s="285" t="s">
        <v>15</v>
      </c>
      <c r="F350" s="13">
        <v>26</v>
      </c>
      <c r="G350" s="291"/>
      <c r="H350" s="8" t="s">
        <v>600</v>
      </c>
      <c r="I350" s="14">
        <f t="shared" si="89"/>
        <v>0</v>
      </c>
      <c r="J350" s="14">
        <f t="shared" si="67"/>
        <v>0</v>
      </c>
      <c r="K350" s="68">
        <f t="shared" si="68"/>
        <v>0</v>
      </c>
    </row>
    <row r="351" spans="1:11" x14ac:dyDescent="0.25">
      <c r="A351" s="67" t="s">
        <v>1065</v>
      </c>
      <c r="B351" s="8" t="s">
        <v>318</v>
      </c>
      <c r="C351" s="18" t="s">
        <v>602</v>
      </c>
      <c r="D351" s="25" t="s">
        <v>6264</v>
      </c>
      <c r="E351" s="285" t="s">
        <v>32</v>
      </c>
      <c r="F351" s="13">
        <v>1356.2</v>
      </c>
      <c r="G351" s="291"/>
      <c r="H351" s="8" t="s">
        <v>600</v>
      </c>
      <c r="I351" s="14">
        <f t="shared" si="89"/>
        <v>0</v>
      </c>
      <c r="J351" s="14">
        <f t="shared" si="67"/>
        <v>0</v>
      </c>
      <c r="K351" s="68">
        <f t="shared" si="68"/>
        <v>0</v>
      </c>
    </row>
    <row r="352" spans="1:11" x14ac:dyDescent="0.25">
      <c r="A352" s="67" t="s">
        <v>1066</v>
      </c>
      <c r="B352" s="8" t="s">
        <v>536</v>
      </c>
      <c r="C352" s="18" t="s">
        <v>602</v>
      </c>
      <c r="D352" s="25" t="s">
        <v>9074</v>
      </c>
      <c r="E352" s="285" t="s">
        <v>15</v>
      </c>
      <c r="F352" s="13">
        <v>4</v>
      </c>
      <c r="G352" s="291"/>
      <c r="H352" s="8" t="s">
        <v>600</v>
      </c>
      <c r="I352" s="14">
        <f t="shared" ref="I352" si="92">IF(H352=$I$2,G352*(1+BDI_01),(G352*(1+BDI_02)))</f>
        <v>0</v>
      </c>
      <c r="J352" s="14">
        <f t="shared" si="67"/>
        <v>0</v>
      </c>
      <c r="K352" s="68">
        <f t="shared" si="68"/>
        <v>0</v>
      </c>
    </row>
    <row r="353" spans="1:11" x14ac:dyDescent="0.25">
      <c r="A353" s="67" t="s">
        <v>1067</v>
      </c>
      <c r="B353" s="8" t="s">
        <v>537</v>
      </c>
      <c r="C353" s="18" t="s">
        <v>602</v>
      </c>
      <c r="D353" s="25" t="s">
        <v>9075</v>
      </c>
      <c r="E353" s="285" t="s">
        <v>15</v>
      </c>
      <c r="F353" s="13">
        <v>4</v>
      </c>
      <c r="G353" s="291"/>
      <c r="H353" s="8" t="s">
        <v>600</v>
      </c>
      <c r="I353" s="14">
        <f t="shared" si="89"/>
        <v>0</v>
      </c>
      <c r="J353" s="14">
        <f t="shared" si="67"/>
        <v>0</v>
      </c>
      <c r="K353" s="68">
        <f t="shared" si="68"/>
        <v>0</v>
      </c>
    </row>
    <row r="354" spans="1:11" x14ac:dyDescent="0.25">
      <c r="A354" s="67" t="s">
        <v>1068</v>
      </c>
      <c r="B354" s="166" t="s">
        <v>540</v>
      </c>
      <c r="C354" s="167" t="s">
        <v>602</v>
      </c>
      <c r="D354" s="25" t="s">
        <v>9098</v>
      </c>
      <c r="E354" s="285" t="s">
        <v>15</v>
      </c>
      <c r="F354" s="169">
        <v>116</v>
      </c>
      <c r="G354" s="291"/>
      <c r="H354" s="166" t="s">
        <v>600</v>
      </c>
      <c r="I354" s="170">
        <f t="shared" ref="I354" si="93">IF(H354=$I$2,G354*(1+BDI_01),(G354*(1+BDI_02)))</f>
        <v>0</v>
      </c>
      <c r="J354" s="170">
        <f t="shared" si="67"/>
        <v>0</v>
      </c>
      <c r="K354" s="171">
        <f t="shared" si="68"/>
        <v>0</v>
      </c>
    </row>
    <row r="355" spans="1:11" x14ac:dyDescent="0.25">
      <c r="A355" s="67" t="s">
        <v>1249</v>
      </c>
      <c r="B355" s="8" t="s">
        <v>538</v>
      </c>
      <c r="C355" s="18" t="s">
        <v>602</v>
      </c>
      <c r="D355" s="25" t="s">
        <v>9078</v>
      </c>
      <c r="E355" s="285" t="s">
        <v>15</v>
      </c>
      <c r="F355" s="13">
        <v>92</v>
      </c>
      <c r="G355" s="291"/>
      <c r="H355" s="8" t="s">
        <v>600</v>
      </c>
      <c r="I355" s="14">
        <f t="shared" ref="I355" si="94">IF(H355=$I$2,G355*(1+BDI_01),(G355*(1+BDI_02)))</f>
        <v>0</v>
      </c>
      <c r="J355" s="14">
        <f t="shared" si="67"/>
        <v>0</v>
      </c>
      <c r="K355" s="68">
        <f t="shared" si="68"/>
        <v>0</v>
      </c>
    </row>
    <row r="356" spans="1:11" ht="30" x14ac:dyDescent="0.25">
      <c r="A356" s="67" t="s">
        <v>1250</v>
      </c>
      <c r="B356" s="8" t="s">
        <v>9211</v>
      </c>
      <c r="C356" s="18" t="s">
        <v>602</v>
      </c>
      <c r="D356" s="25" t="s">
        <v>9212</v>
      </c>
      <c r="E356" s="285" t="s">
        <v>35</v>
      </c>
      <c r="F356" s="13">
        <v>1</v>
      </c>
      <c r="G356" s="291"/>
      <c r="H356" s="8" t="s">
        <v>600</v>
      </c>
      <c r="I356" s="14">
        <f t="shared" si="89"/>
        <v>0</v>
      </c>
      <c r="J356" s="14">
        <f t="shared" si="67"/>
        <v>0</v>
      </c>
      <c r="K356" s="68">
        <f t="shared" si="68"/>
        <v>0</v>
      </c>
    </row>
    <row r="357" spans="1:11" x14ac:dyDescent="0.25">
      <c r="A357" s="67" t="s">
        <v>1251</v>
      </c>
      <c r="B357" s="8" t="s">
        <v>533</v>
      </c>
      <c r="C357" s="18" t="s">
        <v>602</v>
      </c>
      <c r="D357" s="25" t="s">
        <v>9057</v>
      </c>
      <c r="E357" s="285" t="s">
        <v>15</v>
      </c>
      <c r="F357" s="13">
        <v>5</v>
      </c>
      <c r="G357" s="291"/>
      <c r="H357" s="8" t="s">
        <v>600</v>
      </c>
      <c r="I357" s="14">
        <f t="shared" si="89"/>
        <v>0</v>
      </c>
      <c r="J357" s="14">
        <f t="shared" si="67"/>
        <v>0</v>
      </c>
      <c r="K357" s="68">
        <f t="shared" si="68"/>
        <v>0</v>
      </c>
    </row>
    <row r="358" spans="1:11" x14ac:dyDescent="0.25">
      <c r="A358" s="67" t="s">
        <v>1252</v>
      </c>
      <c r="B358" s="8" t="s">
        <v>380</v>
      </c>
      <c r="C358" s="18" t="s">
        <v>602</v>
      </c>
      <c r="D358" s="25" t="s">
        <v>6860</v>
      </c>
      <c r="E358" s="285" t="s">
        <v>15</v>
      </c>
      <c r="F358" s="13">
        <v>84</v>
      </c>
      <c r="G358" s="291"/>
      <c r="H358" s="8" t="s">
        <v>600</v>
      </c>
      <c r="I358" s="14">
        <f t="shared" si="89"/>
        <v>0</v>
      </c>
      <c r="J358" s="14">
        <f t="shared" si="67"/>
        <v>0</v>
      </c>
      <c r="K358" s="68">
        <f t="shared" si="68"/>
        <v>0</v>
      </c>
    </row>
    <row r="359" spans="1:11" x14ac:dyDescent="0.25">
      <c r="A359" s="67" t="s">
        <v>1253</v>
      </c>
      <c r="B359" s="8" t="s">
        <v>303</v>
      </c>
      <c r="C359" s="18" t="s">
        <v>602</v>
      </c>
      <c r="D359" s="25" t="s">
        <v>6151</v>
      </c>
      <c r="E359" s="285" t="s">
        <v>32</v>
      </c>
      <c r="F359" s="13">
        <v>653.65</v>
      </c>
      <c r="G359" s="291"/>
      <c r="H359" s="8" t="s">
        <v>600</v>
      </c>
      <c r="I359" s="14">
        <f t="shared" si="89"/>
        <v>0</v>
      </c>
      <c r="J359" s="14">
        <f t="shared" si="67"/>
        <v>0</v>
      </c>
      <c r="K359" s="68">
        <f t="shared" si="68"/>
        <v>0</v>
      </c>
    </row>
    <row r="360" spans="1:11" x14ac:dyDescent="0.25">
      <c r="A360" s="67" t="s">
        <v>1254</v>
      </c>
      <c r="B360" s="8" t="s">
        <v>304</v>
      </c>
      <c r="C360" s="18" t="s">
        <v>602</v>
      </c>
      <c r="D360" s="25" t="s">
        <v>6152</v>
      </c>
      <c r="E360" s="285" t="s">
        <v>32</v>
      </c>
      <c r="F360" s="13">
        <v>1542.68</v>
      </c>
      <c r="G360" s="291"/>
      <c r="H360" s="8" t="s">
        <v>600</v>
      </c>
      <c r="I360" s="14">
        <f t="shared" si="89"/>
        <v>0</v>
      </c>
      <c r="J360" s="14">
        <f t="shared" si="67"/>
        <v>0</v>
      </c>
      <c r="K360" s="68">
        <f t="shared" si="68"/>
        <v>0</v>
      </c>
    </row>
    <row r="361" spans="1:11" ht="30" x14ac:dyDescent="0.25">
      <c r="A361" s="67" t="s">
        <v>1256</v>
      </c>
      <c r="B361" s="8" t="s">
        <v>234</v>
      </c>
      <c r="C361" s="18" t="s">
        <v>602</v>
      </c>
      <c r="D361" s="25" t="s">
        <v>5358</v>
      </c>
      <c r="E361" s="285" t="s">
        <v>15</v>
      </c>
      <c r="F361" s="13">
        <v>1</v>
      </c>
      <c r="G361" s="291"/>
      <c r="H361" s="8" t="s">
        <v>600</v>
      </c>
      <c r="I361" s="14">
        <f>IF(H361=$I$2,G361*(1+BDI_01),(G361*(1+BDI_02)))</f>
        <v>0</v>
      </c>
      <c r="J361" s="14">
        <f>TRUNC(G361*F361,2)</f>
        <v>0</v>
      </c>
      <c r="K361" s="68">
        <f>TRUNC(I361*F361,2)</f>
        <v>0</v>
      </c>
    </row>
    <row r="362" spans="1:11" x14ac:dyDescent="0.25">
      <c r="A362" s="67" t="s">
        <v>1257</v>
      </c>
      <c r="B362" s="8" t="s">
        <v>246</v>
      </c>
      <c r="C362" s="18" t="s">
        <v>602</v>
      </c>
      <c r="D362" s="25" t="s">
        <v>5472</v>
      </c>
      <c r="E362" s="285" t="s">
        <v>247</v>
      </c>
      <c r="F362" s="13">
        <v>2</v>
      </c>
      <c r="G362" s="291"/>
      <c r="H362" s="8" t="s">
        <v>600</v>
      </c>
      <c r="I362" s="14">
        <f t="shared" ref="I362" si="95">IF(H362=$I$2,G362*(1+BDI_01),(G362*(1+BDI_02)))</f>
        <v>0</v>
      </c>
      <c r="J362" s="14">
        <f t="shared" ref="J362" si="96">TRUNC(G362*F362,2)</f>
        <v>0</v>
      </c>
      <c r="K362" s="68">
        <f t="shared" ref="K362" si="97">TRUNC(I362*F362,2)</f>
        <v>0</v>
      </c>
    </row>
    <row r="363" spans="1:11" ht="30" x14ac:dyDescent="0.25">
      <c r="A363" s="67" t="s">
        <v>1268</v>
      </c>
      <c r="B363" s="8" t="s">
        <v>385</v>
      </c>
      <c r="C363" s="18" t="s">
        <v>602</v>
      </c>
      <c r="D363" s="25" t="s">
        <v>6935</v>
      </c>
      <c r="E363" s="285" t="s">
        <v>15</v>
      </c>
      <c r="F363" s="13">
        <v>192</v>
      </c>
      <c r="G363" s="291"/>
      <c r="H363" s="8" t="s">
        <v>600</v>
      </c>
      <c r="I363" s="14">
        <f t="shared" si="89"/>
        <v>0</v>
      </c>
      <c r="J363" s="14">
        <f t="shared" si="67"/>
        <v>0</v>
      </c>
      <c r="K363" s="68">
        <f t="shared" si="68"/>
        <v>0</v>
      </c>
    </row>
    <row r="364" spans="1:11" ht="30" x14ac:dyDescent="0.25">
      <c r="A364" s="67" t="s">
        <v>1269</v>
      </c>
      <c r="B364" s="8" t="s">
        <v>384</v>
      </c>
      <c r="C364" s="18" t="s">
        <v>602</v>
      </c>
      <c r="D364" s="25" t="s">
        <v>6926</v>
      </c>
      <c r="E364" s="285" t="s">
        <v>15</v>
      </c>
      <c r="F364" s="13">
        <v>112</v>
      </c>
      <c r="G364" s="291"/>
      <c r="H364" s="8" t="s">
        <v>600</v>
      </c>
      <c r="I364" s="14">
        <f t="shared" si="89"/>
        <v>0</v>
      </c>
      <c r="J364" s="14">
        <f t="shared" ref="J364:J395" si="98">TRUNC(G364*F364,2)</f>
        <v>0</v>
      </c>
      <c r="K364" s="68">
        <f t="shared" ref="K364:K395" si="99">TRUNC(I364*F364,2)</f>
        <v>0</v>
      </c>
    </row>
    <row r="365" spans="1:11" x14ac:dyDescent="0.25">
      <c r="A365" s="67" t="s">
        <v>1270</v>
      </c>
      <c r="B365" s="8" t="s">
        <v>381</v>
      </c>
      <c r="C365" s="18" t="s">
        <v>602</v>
      </c>
      <c r="D365" s="25" t="s">
        <v>6875</v>
      </c>
      <c r="E365" s="285" t="s">
        <v>15</v>
      </c>
      <c r="F365" s="13">
        <v>84</v>
      </c>
      <c r="G365" s="291"/>
      <c r="H365" s="8" t="s">
        <v>600</v>
      </c>
      <c r="I365" s="14">
        <f t="shared" si="89"/>
        <v>0</v>
      </c>
      <c r="J365" s="14">
        <f t="shared" si="98"/>
        <v>0</v>
      </c>
      <c r="K365" s="68">
        <f t="shared" si="99"/>
        <v>0</v>
      </c>
    </row>
    <row r="366" spans="1:11" ht="30" x14ac:dyDescent="0.25">
      <c r="A366" s="67" t="s">
        <v>1271</v>
      </c>
      <c r="B366" s="8" t="s">
        <v>382</v>
      </c>
      <c r="C366" s="18" t="s">
        <v>602</v>
      </c>
      <c r="D366" s="25" t="s">
        <v>6878</v>
      </c>
      <c r="E366" s="285" t="s">
        <v>15</v>
      </c>
      <c r="F366" s="13">
        <v>84</v>
      </c>
      <c r="G366" s="291"/>
      <c r="H366" s="8" t="s">
        <v>600</v>
      </c>
      <c r="I366" s="14">
        <f t="shared" si="89"/>
        <v>0</v>
      </c>
      <c r="J366" s="14">
        <f t="shared" si="98"/>
        <v>0</v>
      </c>
      <c r="K366" s="68">
        <f t="shared" si="99"/>
        <v>0</v>
      </c>
    </row>
    <row r="367" spans="1:11" x14ac:dyDescent="0.25">
      <c r="A367" s="67" t="s">
        <v>1272</v>
      </c>
      <c r="B367" s="8" t="s">
        <v>378</v>
      </c>
      <c r="C367" s="18" t="s">
        <v>602</v>
      </c>
      <c r="D367" s="25" t="s">
        <v>6786</v>
      </c>
      <c r="E367" s="285" t="s">
        <v>15</v>
      </c>
      <c r="F367" s="13">
        <v>1</v>
      </c>
      <c r="G367" s="291"/>
      <c r="H367" s="8" t="s">
        <v>600</v>
      </c>
      <c r="I367" s="14">
        <f t="shared" ref="I367:I390" si="100">IF(H367=$I$2,G367*(1+BDI_01),(G367*(1+BDI_02)))</f>
        <v>0</v>
      </c>
      <c r="J367" s="14">
        <f t="shared" si="98"/>
        <v>0</v>
      </c>
      <c r="K367" s="68">
        <f t="shared" si="99"/>
        <v>0</v>
      </c>
    </row>
    <row r="368" spans="1:11" x14ac:dyDescent="0.25">
      <c r="A368" s="67" t="s">
        <v>1273</v>
      </c>
      <c r="B368" s="8" t="s">
        <v>305</v>
      </c>
      <c r="C368" s="18" t="s">
        <v>602</v>
      </c>
      <c r="D368" s="25" t="s">
        <v>6181</v>
      </c>
      <c r="E368" s="285" t="s">
        <v>15</v>
      </c>
      <c r="F368" s="13">
        <v>1</v>
      </c>
      <c r="G368" s="291"/>
      <c r="H368" s="8" t="s">
        <v>600</v>
      </c>
      <c r="I368" s="14">
        <f t="shared" si="100"/>
        <v>0</v>
      </c>
      <c r="J368" s="14">
        <f t="shared" si="98"/>
        <v>0</v>
      </c>
      <c r="K368" s="68">
        <f t="shared" si="99"/>
        <v>0</v>
      </c>
    </row>
    <row r="369" spans="1:11" ht="30" x14ac:dyDescent="0.25">
      <c r="A369" s="67" t="s">
        <v>1274</v>
      </c>
      <c r="B369" s="8" t="s">
        <v>383</v>
      </c>
      <c r="C369" s="18" t="s">
        <v>602</v>
      </c>
      <c r="D369" s="25" t="s">
        <v>6889</v>
      </c>
      <c r="E369" s="285" t="s">
        <v>15</v>
      </c>
      <c r="F369" s="13">
        <v>96</v>
      </c>
      <c r="G369" s="291"/>
      <c r="H369" s="8" t="s">
        <v>600</v>
      </c>
      <c r="I369" s="14">
        <f t="shared" si="100"/>
        <v>0</v>
      </c>
      <c r="J369" s="14">
        <f t="shared" si="98"/>
        <v>0</v>
      </c>
      <c r="K369" s="68">
        <f t="shared" si="99"/>
        <v>0</v>
      </c>
    </row>
    <row r="370" spans="1:11" x14ac:dyDescent="0.25">
      <c r="A370" s="67" t="s">
        <v>1275</v>
      </c>
      <c r="B370" s="8" t="s">
        <v>306</v>
      </c>
      <c r="C370" s="18" t="s">
        <v>602</v>
      </c>
      <c r="D370" s="25" t="s">
        <v>6192</v>
      </c>
      <c r="E370" s="285" t="s">
        <v>15</v>
      </c>
      <c r="F370" s="13">
        <v>295</v>
      </c>
      <c r="G370" s="291"/>
      <c r="H370" s="8" t="s">
        <v>600</v>
      </c>
      <c r="I370" s="14">
        <f t="shared" si="100"/>
        <v>0</v>
      </c>
      <c r="J370" s="14">
        <f t="shared" si="98"/>
        <v>0</v>
      </c>
      <c r="K370" s="68">
        <f t="shared" si="99"/>
        <v>0</v>
      </c>
    </row>
    <row r="371" spans="1:11" x14ac:dyDescent="0.25">
      <c r="A371" s="67" t="s">
        <v>1276</v>
      </c>
      <c r="B371" s="8" t="s">
        <v>307</v>
      </c>
      <c r="C371" s="18" t="s">
        <v>602</v>
      </c>
      <c r="D371" s="25" t="s">
        <v>6193</v>
      </c>
      <c r="E371" s="285" t="s">
        <v>15</v>
      </c>
      <c r="F371" s="13">
        <v>207</v>
      </c>
      <c r="G371" s="291"/>
      <c r="H371" s="8" t="s">
        <v>600</v>
      </c>
      <c r="I371" s="14">
        <f t="shared" ref="I371" si="101">IF(H371=$I$2,G371*(1+BDI_01),(G371*(1+BDI_02)))</f>
        <v>0</v>
      </c>
      <c r="J371" s="14">
        <f t="shared" si="98"/>
        <v>0</v>
      </c>
      <c r="K371" s="68">
        <f t="shared" si="99"/>
        <v>0</v>
      </c>
    </row>
    <row r="372" spans="1:11" x14ac:dyDescent="0.25">
      <c r="A372" s="67" t="s">
        <v>1277</v>
      </c>
      <c r="B372" s="8" t="s">
        <v>308</v>
      </c>
      <c r="C372" s="18" t="s">
        <v>602</v>
      </c>
      <c r="D372" s="25" t="s">
        <v>6194</v>
      </c>
      <c r="E372" s="285" t="s">
        <v>15</v>
      </c>
      <c r="F372" s="13">
        <v>312</v>
      </c>
      <c r="G372" s="291"/>
      <c r="H372" s="8" t="s">
        <v>600</v>
      </c>
      <c r="I372" s="14">
        <f t="shared" si="100"/>
        <v>0</v>
      </c>
      <c r="J372" s="14">
        <f t="shared" si="98"/>
        <v>0</v>
      </c>
      <c r="K372" s="68">
        <f t="shared" si="99"/>
        <v>0</v>
      </c>
    </row>
    <row r="373" spans="1:11" x14ac:dyDescent="0.25">
      <c r="A373" s="67" t="s">
        <v>1278</v>
      </c>
      <c r="B373" s="8" t="s">
        <v>309</v>
      </c>
      <c r="C373" s="18" t="s">
        <v>602</v>
      </c>
      <c r="D373" s="25" t="s">
        <v>6195</v>
      </c>
      <c r="E373" s="285" t="s">
        <v>15</v>
      </c>
      <c r="F373" s="13">
        <v>384</v>
      </c>
      <c r="G373" s="291"/>
      <c r="H373" s="8" t="s">
        <v>600</v>
      </c>
      <c r="I373" s="14">
        <f t="shared" ref="I373" si="102">IF(H373=$I$2,G373*(1+BDI_01),(G373*(1+BDI_02)))</f>
        <v>0</v>
      </c>
      <c r="J373" s="14">
        <f t="shared" si="98"/>
        <v>0</v>
      </c>
      <c r="K373" s="68">
        <f t="shared" si="99"/>
        <v>0</v>
      </c>
    </row>
    <row r="374" spans="1:11" x14ac:dyDescent="0.25">
      <c r="A374" s="67" t="s">
        <v>1279</v>
      </c>
      <c r="B374" s="8" t="s">
        <v>310</v>
      </c>
      <c r="C374" s="18" t="s">
        <v>602</v>
      </c>
      <c r="D374" s="25" t="s">
        <v>6196</v>
      </c>
      <c r="E374" s="285" t="s">
        <v>15</v>
      </c>
      <c r="F374" s="13">
        <v>365</v>
      </c>
      <c r="G374" s="291"/>
      <c r="H374" s="8" t="s">
        <v>600</v>
      </c>
      <c r="I374" s="14">
        <f t="shared" si="100"/>
        <v>0</v>
      </c>
      <c r="J374" s="14">
        <f t="shared" si="98"/>
        <v>0</v>
      </c>
      <c r="K374" s="68">
        <f t="shared" si="99"/>
        <v>0</v>
      </c>
    </row>
    <row r="375" spans="1:11" x14ac:dyDescent="0.25">
      <c r="A375" s="67" t="s">
        <v>1280</v>
      </c>
      <c r="B375" s="8" t="s">
        <v>311</v>
      </c>
      <c r="C375" s="18" t="s">
        <v>602</v>
      </c>
      <c r="D375" s="25" t="s">
        <v>6197</v>
      </c>
      <c r="E375" s="285" t="s">
        <v>15</v>
      </c>
      <c r="F375" s="13">
        <v>222</v>
      </c>
      <c r="G375" s="291"/>
      <c r="H375" s="8" t="s">
        <v>600</v>
      </c>
      <c r="I375" s="14">
        <f t="shared" ref="I375" si="103">IF(H375=$I$2,G375*(1+BDI_01),(G375*(1+BDI_02)))</f>
        <v>0</v>
      </c>
      <c r="J375" s="14">
        <f t="shared" si="98"/>
        <v>0</v>
      </c>
      <c r="K375" s="68">
        <f t="shared" si="99"/>
        <v>0</v>
      </c>
    </row>
    <row r="376" spans="1:11" x14ac:dyDescent="0.25">
      <c r="A376" s="67" t="s">
        <v>1281</v>
      </c>
      <c r="B376" s="8" t="s">
        <v>312</v>
      </c>
      <c r="C376" s="18" t="s">
        <v>602</v>
      </c>
      <c r="D376" s="25" t="s">
        <v>6198</v>
      </c>
      <c r="E376" s="285" t="s">
        <v>15</v>
      </c>
      <c r="F376" s="13">
        <v>370</v>
      </c>
      <c r="G376" s="291"/>
      <c r="H376" s="8" t="s">
        <v>600</v>
      </c>
      <c r="I376" s="14">
        <f t="shared" si="100"/>
        <v>0</v>
      </c>
      <c r="J376" s="14">
        <f t="shared" si="98"/>
        <v>0</v>
      </c>
      <c r="K376" s="68">
        <f t="shared" si="99"/>
        <v>0</v>
      </c>
    </row>
    <row r="377" spans="1:11" x14ac:dyDescent="0.25">
      <c r="A377" s="67" t="s">
        <v>1282</v>
      </c>
      <c r="B377" s="8" t="s">
        <v>313</v>
      </c>
      <c r="C377" s="18" t="s">
        <v>602</v>
      </c>
      <c r="D377" s="25" t="s">
        <v>6199</v>
      </c>
      <c r="E377" s="285" t="s">
        <v>15</v>
      </c>
      <c r="F377" s="13">
        <v>318</v>
      </c>
      <c r="G377" s="291"/>
      <c r="H377" s="8" t="s">
        <v>600</v>
      </c>
      <c r="I377" s="14">
        <f t="shared" ref="I377" si="104">IF(H377=$I$2,G377*(1+BDI_01),(G377*(1+BDI_02)))</f>
        <v>0</v>
      </c>
      <c r="J377" s="14">
        <f t="shared" si="98"/>
        <v>0</v>
      </c>
      <c r="K377" s="68">
        <f t="shared" si="99"/>
        <v>0</v>
      </c>
    </row>
    <row r="378" spans="1:11" x14ac:dyDescent="0.25">
      <c r="A378" s="67" t="s">
        <v>1283</v>
      </c>
      <c r="B378" s="8" t="s">
        <v>314</v>
      </c>
      <c r="C378" s="18" t="s">
        <v>602</v>
      </c>
      <c r="D378" s="25" t="s">
        <v>6200</v>
      </c>
      <c r="E378" s="285" t="s">
        <v>15</v>
      </c>
      <c r="F378" s="13">
        <v>344</v>
      </c>
      <c r="G378" s="291"/>
      <c r="H378" s="8" t="s">
        <v>600</v>
      </c>
      <c r="I378" s="14">
        <f t="shared" si="100"/>
        <v>0</v>
      </c>
      <c r="J378" s="14">
        <f t="shared" si="98"/>
        <v>0</v>
      </c>
      <c r="K378" s="68">
        <f t="shared" si="99"/>
        <v>0</v>
      </c>
    </row>
    <row r="379" spans="1:11" x14ac:dyDescent="0.25">
      <c r="A379" s="67" t="s">
        <v>1284</v>
      </c>
      <c r="B379" s="8" t="s">
        <v>315</v>
      </c>
      <c r="C379" s="18" t="s">
        <v>602</v>
      </c>
      <c r="D379" s="25" t="s">
        <v>6201</v>
      </c>
      <c r="E379" s="285" t="s">
        <v>15</v>
      </c>
      <c r="F379" s="13">
        <v>286</v>
      </c>
      <c r="G379" s="291"/>
      <c r="H379" s="8" t="s">
        <v>600</v>
      </c>
      <c r="I379" s="14">
        <f t="shared" ref="I379" si="105">IF(H379=$I$2,G379*(1+BDI_01),(G379*(1+BDI_02)))</f>
        <v>0</v>
      </c>
      <c r="J379" s="14">
        <f t="shared" si="98"/>
        <v>0</v>
      </c>
      <c r="K379" s="68">
        <f t="shared" si="99"/>
        <v>0</v>
      </c>
    </row>
    <row r="380" spans="1:11" x14ac:dyDescent="0.25">
      <c r="A380" s="67" t="s">
        <v>1285</v>
      </c>
      <c r="B380" s="8" t="s">
        <v>316</v>
      </c>
      <c r="C380" s="18" t="s">
        <v>602</v>
      </c>
      <c r="D380" s="25" t="s">
        <v>6202</v>
      </c>
      <c r="E380" s="285" t="s">
        <v>15</v>
      </c>
      <c r="F380" s="13">
        <v>327</v>
      </c>
      <c r="G380" s="291"/>
      <c r="H380" s="8" t="s">
        <v>600</v>
      </c>
      <c r="I380" s="14">
        <f t="shared" si="100"/>
        <v>0</v>
      </c>
      <c r="J380" s="14">
        <f t="shared" si="98"/>
        <v>0</v>
      </c>
      <c r="K380" s="68">
        <f t="shared" si="99"/>
        <v>0</v>
      </c>
    </row>
    <row r="381" spans="1:11" x14ac:dyDescent="0.25">
      <c r="A381" s="67" t="s">
        <v>1286</v>
      </c>
      <c r="B381" s="8" t="s">
        <v>317</v>
      </c>
      <c r="C381" s="18" t="s">
        <v>602</v>
      </c>
      <c r="D381" s="25" t="s">
        <v>6203</v>
      </c>
      <c r="E381" s="285" t="s">
        <v>15</v>
      </c>
      <c r="F381" s="13">
        <v>265</v>
      </c>
      <c r="G381" s="291"/>
      <c r="H381" s="8" t="s">
        <v>600</v>
      </c>
      <c r="I381" s="14">
        <f t="shared" ref="I381" si="106">IF(H381=$I$2,G381*(1+BDI_01),(G381*(1+BDI_02)))</f>
        <v>0</v>
      </c>
      <c r="J381" s="14">
        <f t="shared" si="98"/>
        <v>0</v>
      </c>
      <c r="K381" s="68">
        <f t="shared" si="99"/>
        <v>0</v>
      </c>
    </row>
    <row r="382" spans="1:11" x14ac:dyDescent="0.25">
      <c r="A382" s="67" t="s">
        <v>1287</v>
      </c>
      <c r="B382" s="8" t="s">
        <v>377</v>
      </c>
      <c r="C382" s="18" t="s">
        <v>602</v>
      </c>
      <c r="D382" s="25" t="s">
        <v>6777</v>
      </c>
      <c r="E382" s="285" t="s">
        <v>15</v>
      </c>
      <c r="F382" s="13">
        <v>248</v>
      </c>
      <c r="G382" s="291"/>
      <c r="H382" s="8" t="s">
        <v>600</v>
      </c>
      <c r="I382" s="14">
        <f t="shared" si="100"/>
        <v>0</v>
      </c>
      <c r="J382" s="14">
        <f t="shared" si="98"/>
        <v>0</v>
      </c>
      <c r="K382" s="68">
        <f t="shared" si="99"/>
        <v>0</v>
      </c>
    </row>
    <row r="383" spans="1:11" x14ac:dyDescent="0.25">
      <c r="A383" s="67" t="s">
        <v>1288</v>
      </c>
      <c r="B383" s="8" t="s">
        <v>379</v>
      </c>
      <c r="C383" s="18" t="s">
        <v>602</v>
      </c>
      <c r="D383" s="25" t="s">
        <v>6825</v>
      </c>
      <c r="E383" s="285" t="s">
        <v>32</v>
      </c>
      <c r="F383" s="13">
        <v>295</v>
      </c>
      <c r="G383" s="291"/>
      <c r="H383" s="8" t="s">
        <v>600</v>
      </c>
      <c r="I383" s="14">
        <f t="shared" si="100"/>
        <v>0</v>
      </c>
      <c r="J383" s="14">
        <f t="shared" si="98"/>
        <v>0</v>
      </c>
      <c r="K383" s="68">
        <f t="shared" si="99"/>
        <v>0</v>
      </c>
    </row>
    <row r="384" spans="1:11" x14ac:dyDescent="0.25">
      <c r="A384" s="67" t="s">
        <v>1289</v>
      </c>
      <c r="B384" s="8" t="s">
        <v>238</v>
      </c>
      <c r="C384" s="18" t="s">
        <v>602</v>
      </c>
      <c r="D384" s="25" t="s">
        <v>5384</v>
      </c>
      <c r="E384" s="285" t="s">
        <v>35</v>
      </c>
      <c r="F384" s="13">
        <v>12</v>
      </c>
      <c r="G384" s="291"/>
      <c r="H384" s="8" t="s">
        <v>600</v>
      </c>
      <c r="I384" s="14">
        <f t="shared" ref="I384" si="107">IF(H384=$I$2,G384*(1+BDI_01),(G384*(1+BDI_02)))</f>
        <v>0</v>
      </c>
      <c r="J384" s="14">
        <f t="shared" si="98"/>
        <v>0</v>
      </c>
      <c r="K384" s="68">
        <f t="shared" si="99"/>
        <v>0</v>
      </c>
    </row>
    <row r="385" spans="1:11" x14ac:dyDescent="0.25">
      <c r="A385" s="67" t="s">
        <v>1290</v>
      </c>
      <c r="B385" s="8" t="s">
        <v>239</v>
      </c>
      <c r="C385" s="18" t="s">
        <v>602</v>
      </c>
      <c r="D385" s="25" t="s">
        <v>5393</v>
      </c>
      <c r="E385" s="285" t="s">
        <v>15</v>
      </c>
      <c r="F385" s="13">
        <v>1</v>
      </c>
      <c r="G385" s="291"/>
      <c r="H385" s="8" t="s">
        <v>600</v>
      </c>
      <c r="I385" s="14">
        <f>IF(H385=$I$2,G385*(1+BDI_01),(G385*(1+BDI_02)))</f>
        <v>0</v>
      </c>
      <c r="J385" s="14">
        <f>TRUNC(G385*F385,2)</f>
        <v>0</v>
      </c>
      <c r="K385" s="68">
        <f>TRUNC(I385*F385,2)</f>
        <v>0</v>
      </c>
    </row>
    <row r="386" spans="1:11" x14ac:dyDescent="0.25">
      <c r="A386" s="305">
        <v>13173</v>
      </c>
      <c r="B386" s="8" t="s">
        <v>5951</v>
      </c>
      <c r="C386" s="300" t="s">
        <v>602</v>
      </c>
      <c r="D386" s="301" t="s">
        <v>5952</v>
      </c>
      <c r="E386" s="303" t="s">
        <v>32</v>
      </c>
      <c r="F386" s="302">
        <v>550</v>
      </c>
      <c r="G386" s="304"/>
      <c r="H386" s="8" t="s">
        <v>600</v>
      </c>
      <c r="I386" s="172">
        <f t="shared" ref="I386" si="108">IF(H386=$I$2,G386*(1+BDI_01),(G386*(1+BDI_02)))</f>
        <v>0</v>
      </c>
      <c r="J386" s="172">
        <f t="shared" si="98"/>
        <v>0</v>
      </c>
      <c r="K386" s="173">
        <f t="shared" si="99"/>
        <v>0</v>
      </c>
    </row>
    <row r="387" spans="1:11" x14ac:dyDescent="0.25">
      <c r="A387" s="305">
        <v>13174</v>
      </c>
      <c r="B387" s="8" t="s">
        <v>5953</v>
      </c>
      <c r="C387" s="300" t="s">
        <v>602</v>
      </c>
      <c r="D387" s="301" t="s">
        <v>5954</v>
      </c>
      <c r="E387" s="303" t="s">
        <v>32</v>
      </c>
      <c r="F387" s="302">
        <v>800</v>
      </c>
      <c r="G387" s="304"/>
      <c r="H387" s="8" t="s">
        <v>600</v>
      </c>
      <c r="I387" s="172">
        <f t="shared" ref="I387:I388" si="109">IF(H387=$I$2,G387*(1+BDI_01),(G387*(1+BDI_02)))</f>
        <v>0</v>
      </c>
      <c r="J387" s="172">
        <f t="shared" si="98"/>
        <v>0</v>
      </c>
      <c r="K387" s="173">
        <f t="shared" si="99"/>
        <v>0</v>
      </c>
    </row>
    <row r="388" spans="1:11" x14ac:dyDescent="0.25">
      <c r="A388" s="305">
        <v>13175</v>
      </c>
      <c r="B388" s="8" t="s">
        <v>5955</v>
      </c>
      <c r="C388" s="300" t="s">
        <v>602</v>
      </c>
      <c r="D388" s="301" t="s">
        <v>5956</v>
      </c>
      <c r="E388" s="303" t="s">
        <v>32</v>
      </c>
      <c r="F388" s="302">
        <v>750</v>
      </c>
      <c r="G388" s="304"/>
      <c r="H388" s="8" t="s">
        <v>600</v>
      </c>
      <c r="I388" s="172">
        <f t="shared" si="109"/>
        <v>0</v>
      </c>
      <c r="J388" s="172">
        <f t="shared" si="98"/>
        <v>0</v>
      </c>
      <c r="K388" s="173">
        <f t="shared" si="99"/>
        <v>0</v>
      </c>
    </row>
    <row r="389" spans="1:11" x14ac:dyDescent="0.25">
      <c r="A389" s="305">
        <v>13176</v>
      </c>
      <c r="B389" s="8" t="s">
        <v>290</v>
      </c>
      <c r="C389" s="300" t="s">
        <v>602</v>
      </c>
      <c r="D389" s="301" t="s">
        <v>6014</v>
      </c>
      <c r="E389" s="303" t="s">
        <v>32</v>
      </c>
      <c r="F389" s="302">
        <v>4970</v>
      </c>
      <c r="G389" s="304"/>
      <c r="H389" s="8" t="s">
        <v>600</v>
      </c>
      <c r="I389" s="172">
        <f t="shared" si="100"/>
        <v>0</v>
      </c>
      <c r="J389" s="172">
        <f t="shared" si="98"/>
        <v>0</v>
      </c>
      <c r="K389" s="173">
        <f t="shared" si="99"/>
        <v>0</v>
      </c>
    </row>
    <row r="390" spans="1:11" x14ac:dyDescent="0.25">
      <c r="A390" s="305">
        <v>13177</v>
      </c>
      <c r="B390" s="8" t="s">
        <v>6015</v>
      </c>
      <c r="C390" s="300" t="s">
        <v>602</v>
      </c>
      <c r="D390" s="301" t="s">
        <v>6016</v>
      </c>
      <c r="E390" s="303" t="s">
        <v>32</v>
      </c>
      <c r="F390" s="302">
        <v>1657</v>
      </c>
      <c r="G390" s="304"/>
      <c r="H390" s="8" t="s">
        <v>600</v>
      </c>
      <c r="I390" s="172">
        <f t="shared" si="100"/>
        <v>0</v>
      </c>
      <c r="J390" s="172">
        <f t="shared" si="98"/>
        <v>0</v>
      </c>
      <c r="K390" s="173">
        <f t="shared" si="99"/>
        <v>0</v>
      </c>
    </row>
    <row r="391" spans="1:11" x14ac:dyDescent="0.25">
      <c r="A391" s="305">
        <v>13178</v>
      </c>
      <c r="B391" s="8" t="s">
        <v>6890</v>
      </c>
      <c r="C391" s="300" t="s">
        <v>602</v>
      </c>
      <c r="D391" s="301" t="s">
        <v>6891</v>
      </c>
      <c r="E391" s="303" t="s">
        <v>32</v>
      </c>
      <c r="F391" s="302">
        <v>1667.44</v>
      </c>
      <c r="G391" s="304"/>
      <c r="H391" s="8" t="s">
        <v>600</v>
      </c>
      <c r="I391" s="172">
        <f t="shared" ref="I391" si="110">IF(H391=$I$2,G391*(1+BDI_01),(G391*(1+BDI_02)))</f>
        <v>0</v>
      </c>
      <c r="J391" s="172">
        <f t="shared" si="98"/>
        <v>0</v>
      </c>
      <c r="K391" s="173">
        <f t="shared" si="99"/>
        <v>0</v>
      </c>
    </row>
    <row r="392" spans="1:11" ht="30" x14ac:dyDescent="0.25">
      <c r="A392" s="305">
        <v>13179</v>
      </c>
      <c r="B392" s="8" t="s">
        <v>6883</v>
      </c>
      <c r="C392" s="300" t="s">
        <v>602</v>
      </c>
      <c r="D392" s="301" t="s">
        <v>6884</v>
      </c>
      <c r="E392" s="303" t="s">
        <v>15</v>
      </c>
      <c r="F392" s="302">
        <v>2</v>
      </c>
      <c r="G392" s="304"/>
      <c r="H392" s="8" t="s">
        <v>600</v>
      </c>
      <c r="I392" s="172">
        <f t="shared" ref="I392" si="111">IF(H392=$I$2,G392*(1+BDI_01),(G392*(1+BDI_02)))</f>
        <v>0</v>
      </c>
      <c r="J392" s="172">
        <f t="shared" si="98"/>
        <v>0</v>
      </c>
      <c r="K392" s="173">
        <f t="shared" si="99"/>
        <v>0</v>
      </c>
    </row>
    <row r="393" spans="1:11" ht="30" x14ac:dyDescent="0.25">
      <c r="A393" s="305">
        <v>13180</v>
      </c>
      <c r="B393" s="8" t="s">
        <v>12181</v>
      </c>
      <c r="C393" s="300" t="s">
        <v>1305</v>
      </c>
      <c r="D393" s="301" t="s">
        <v>12220</v>
      </c>
      <c r="E393" s="300" t="s">
        <v>15</v>
      </c>
      <c r="F393" s="302">
        <v>2</v>
      </c>
      <c r="G393" s="172"/>
      <c r="H393" s="8" t="s">
        <v>600</v>
      </c>
      <c r="I393" s="172">
        <f t="shared" ref="I393:I394" si="112">IF(H393=$I$2,G393*(1+BDI_01),(G393*(1+BDI_02)))</f>
        <v>0</v>
      </c>
      <c r="J393" s="172">
        <f t="shared" si="98"/>
        <v>0</v>
      </c>
      <c r="K393" s="173">
        <f t="shared" si="99"/>
        <v>0</v>
      </c>
    </row>
    <row r="394" spans="1:11" ht="30" x14ac:dyDescent="0.25">
      <c r="A394" s="305">
        <v>13181</v>
      </c>
      <c r="B394" s="8" t="s">
        <v>12181</v>
      </c>
      <c r="C394" s="300" t="s">
        <v>1305</v>
      </c>
      <c r="D394" s="301" t="s">
        <v>12219</v>
      </c>
      <c r="E394" s="300" t="s">
        <v>15</v>
      </c>
      <c r="F394" s="302">
        <v>2</v>
      </c>
      <c r="G394" s="172"/>
      <c r="H394" s="8" t="s">
        <v>600</v>
      </c>
      <c r="I394" s="172">
        <f t="shared" si="112"/>
        <v>0</v>
      </c>
      <c r="J394" s="172">
        <f t="shared" si="98"/>
        <v>0</v>
      </c>
      <c r="K394" s="173">
        <f t="shared" si="99"/>
        <v>0</v>
      </c>
    </row>
    <row r="395" spans="1:11" x14ac:dyDescent="0.25">
      <c r="A395" s="305">
        <v>13182</v>
      </c>
      <c r="B395" s="8" t="s">
        <v>5446</v>
      </c>
      <c r="C395" s="300" t="s">
        <v>602</v>
      </c>
      <c r="D395" s="301" t="s">
        <v>5447</v>
      </c>
      <c r="E395" s="303" t="s">
        <v>15</v>
      </c>
      <c r="F395" s="302">
        <v>1</v>
      </c>
      <c r="G395" s="304"/>
      <c r="H395" s="8" t="s">
        <v>600</v>
      </c>
      <c r="I395" s="172">
        <f t="shared" ref="I395" si="113">IF(H395=$I$2,G395*(1+BDI_01),(G395*(1+BDI_02)))</f>
        <v>0</v>
      </c>
      <c r="J395" s="172">
        <f t="shared" si="98"/>
        <v>0</v>
      </c>
      <c r="K395" s="173">
        <f t="shared" si="99"/>
        <v>0</v>
      </c>
    </row>
    <row r="396" spans="1:11" x14ac:dyDescent="0.25">
      <c r="A396" s="305">
        <v>13183</v>
      </c>
      <c r="B396" s="8" t="s">
        <v>5444</v>
      </c>
      <c r="C396" s="300" t="s">
        <v>602</v>
      </c>
      <c r="D396" s="301" t="s">
        <v>5445</v>
      </c>
      <c r="E396" s="303" t="s">
        <v>15</v>
      </c>
      <c r="F396" s="302">
        <v>2</v>
      </c>
      <c r="G396" s="304"/>
      <c r="H396" s="8" t="s">
        <v>600</v>
      </c>
      <c r="I396" s="172">
        <f t="shared" ref="I396:I402" si="114">IF(H396=$I$2,G396*(1+BDI_01),(G396*(1+BDI_02)))</f>
        <v>0</v>
      </c>
      <c r="J396" s="172">
        <f t="shared" ref="J396:J402" si="115">TRUNC(G396*F396,2)</f>
        <v>0</v>
      </c>
      <c r="K396" s="173">
        <f t="shared" ref="K396:K402" si="116">TRUNC(I396*F396,2)</f>
        <v>0</v>
      </c>
    </row>
    <row r="397" spans="1:11" ht="30" x14ac:dyDescent="0.25">
      <c r="A397" s="305">
        <v>13184</v>
      </c>
      <c r="B397" s="8" t="s">
        <v>5452</v>
      </c>
      <c r="C397" s="300" t="s">
        <v>602</v>
      </c>
      <c r="D397" s="301" t="s">
        <v>5453</v>
      </c>
      <c r="E397" s="303" t="s">
        <v>15</v>
      </c>
      <c r="F397" s="302">
        <v>2</v>
      </c>
      <c r="G397" s="304"/>
      <c r="H397" s="8" t="s">
        <v>600</v>
      </c>
      <c r="I397" s="172">
        <f t="shared" si="114"/>
        <v>0</v>
      </c>
      <c r="J397" s="172">
        <f t="shared" si="115"/>
        <v>0</v>
      </c>
      <c r="K397" s="173">
        <f t="shared" si="116"/>
        <v>0</v>
      </c>
    </row>
    <row r="398" spans="1:11" ht="75" x14ac:dyDescent="0.25">
      <c r="A398" s="305">
        <v>13185</v>
      </c>
      <c r="B398" s="8">
        <v>11279</v>
      </c>
      <c r="C398" s="306" t="s">
        <v>1266</v>
      </c>
      <c r="D398" s="307" t="s">
        <v>12324</v>
      </c>
      <c r="E398" s="300" t="s">
        <v>15</v>
      </c>
      <c r="F398" s="302">
        <v>8</v>
      </c>
      <c r="G398" s="172"/>
      <c r="H398" s="8" t="s">
        <v>600</v>
      </c>
      <c r="I398" s="172">
        <f t="shared" si="114"/>
        <v>0</v>
      </c>
      <c r="J398" s="172">
        <f t="shared" si="115"/>
        <v>0</v>
      </c>
      <c r="K398" s="173">
        <f t="shared" si="116"/>
        <v>0</v>
      </c>
    </row>
    <row r="399" spans="1:11" ht="30" x14ac:dyDescent="0.25">
      <c r="A399" s="305">
        <v>13186</v>
      </c>
      <c r="B399" s="299">
        <v>9014064</v>
      </c>
      <c r="C399" s="300" t="s">
        <v>607</v>
      </c>
      <c r="D399" s="307" t="s">
        <v>10567</v>
      </c>
      <c r="E399" s="300" t="s">
        <v>15</v>
      </c>
      <c r="F399" s="302">
        <v>2</v>
      </c>
      <c r="G399" s="172"/>
      <c r="H399" s="8" t="s">
        <v>600</v>
      </c>
      <c r="I399" s="172">
        <f t="shared" si="114"/>
        <v>0</v>
      </c>
      <c r="J399" s="172">
        <f t="shared" si="115"/>
        <v>0</v>
      </c>
      <c r="K399" s="173">
        <f t="shared" si="116"/>
        <v>0</v>
      </c>
    </row>
    <row r="400" spans="1:11" x14ac:dyDescent="0.25">
      <c r="A400" s="305">
        <v>13187</v>
      </c>
      <c r="B400" s="8" t="s">
        <v>5742</v>
      </c>
      <c r="C400" s="300" t="s">
        <v>602</v>
      </c>
      <c r="D400" s="301" t="s">
        <v>5743</v>
      </c>
      <c r="E400" s="303" t="s">
        <v>15</v>
      </c>
      <c r="F400" s="302">
        <v>8</v>
      </c>
      <c r="G400" s="304"/>
      <c r="H400" s="8" t="s">
        <v>600</v>
      </c>
      <c r="I400" s="172">
        <f t="shared" si="114"/>
        <v>0</v>
      </c>
      <c r="J400" s="172">
        <f t="shared" si="115"/>
        <v>0</v>
      </c>
      <c r="K400" s="173">
        <f t="shared" si="116"/>
        <v>0</v>
      </c>
    </row>
    <row r="401" spans="1:11" x14ac:dyDescent="0.25">
      <c r="A401" s="305">
        <v>13188</v>
      </c>
      <c r="B401" s="8" t="s">
        <v>242</v>
      </c>
      <c r="C401" s="300" t="s">
        <v>602</v>
      </c>
      <c r="D401" s="301" t="s">
        <v>5428</v>
      </c>
      <c r="E401" s="303" t="s">
        <v>15</v>
      </c>
      <c r="F401" s="302">
        <v>8</v>
      </c>
      <c r="G401" s="304"/>
      <c r="H401" s="8" t="s">
        <v>600</v>
      </c>
      <c r="I401" s="172">
        <f t="shared" si="114"/>
        <v>0</v>
      </c>
      <c r="J401" s="172">
        <f t="shared" si="115"/>
        <v>0</v>
      </c>
      <c r="K401" s="173">
        <f t="shared" si="116"/>
        <v>0</v>
      </c>
    </row>
    <row r="402" spans="1:11" ht="30" x14ac:dyDescent="0.25">
      <c r="A402" s="305">
        <v>13189</v>
      </c>
      <c r="B402" s="8" t="s">
        <v>9244</v>
      </c>
      <c r="C402" s="300" t="s">
        <v>602</v>
      </c>
      <c r="D402" s="301" t="s">
        <v>9245</v>
      </c>
      <c r="E402" s="303" t="s">
        <v>15</v>
      </c>
      <c r="F402" s="302">
        <v>2</v>
      </c>
      <c r="G402" s="304"/>
      <c r="H402" s="8" t="s">
        <v>600</v>
      </c>
      <c r="I402" s="172">
        <f t="shared" si="114"/>
        <v>0</v>
      </c>
      <c r="J402" s="172">
        <f t="shared" si="115"/>
        <v>0</v>
      </c>
      <c r="K402" s="173">
        <f t="shared" si="116"/>
        <v>0</v>
      </c>
    </row>
    <row r="403" spans="1:11" x14ac:dyDescent="0.25">
      <c r="A403" s="65">
        <v>14</v>
      </c>
      <c r="B403" s="17"/>
      <c r="C403" s="17"/>
      <c r="D403" s="24" t="s">
        <v>571</v>
      </c>
      <c r="E403" s="17"/>
      <c r="F403" s="11"/>
      <c r="G403" s="12"/>
      <c r="H403" s="17"/>
      <c r="I403" s="12"/>
      <c r="J403" s="12">
        <f>SUM(J404:J505)</f>
        <v>0</v>
      </c>
      <c r="K403" s="12">
        <f>SUM(K404:K505)</f>
        <v>0</v>
      </c>
    </row>
    <row r="404" spans="1:11" x14ac:dyDescent="0.25">
      <c r="A404" s="67" t="s">
        <v>929</v>
      </c>
      <c r="B404" s="8" t="s">
        <v>424</v>
      </c>
      <c r="C404" s="18" t="s">
        <v>602</v>
      </c>
      <c r="D404" s="25" t="s">
        <v>7380</v>
      </c>
      <c r="E404" s="285" t="s">
        <v>15</v>
      </c>
      <c r="F404" s="13">
        <v>1</v>
      </c>
      <c r="G404" s="291"/>
      <c r="H404" s="8" t="s">
        <v>600</v>
      </c>
      <c r="I404" s="14">
        <f t="shared" ref="I404:I434" si="117">IF(H404=$I$2,G404*(1+BDI_01),(G404*(1+BDI_02)))</f>
        <v>0</v>
      </c>
      <c r="J404" s="14">
        <f t="shared" ref="J404:J487" si="118">TRUNC(G404*F404,2)</f>
        <v>0</v>
      </c>
      <c r="K404" s="68">
        <f t="shared" ref="K404:K487" si="119">TRUNC(I404*F404,2)</f>
        <v>0</v>
      </c>
    </row>
    <row r="405" spans="1:11" ht="30" x14ac:dyDescent="0.25">
      <c r="A405" s="67" t="s">
        <v>1069</v>
      </c>
      <c r="B405" s="8" t="s">
        <v>394</v>
      </c>
      <c r="C405" s="18" t="s">
        <v>602</v>
      </c>
      <c r="D405" s="25" t="s">
        <v>7094</v>
      </c>
      <c r="E405" s="285" t="s">
        <v>15</v>
      </c>
      <c r="F405" s="13">
        <v>6</v>
      </c>
      <c r="G405" s="291"/>
      <c r="H405" s="8" t="s">
        <v>600</v>
      </c>
      <c r="I405" s="14">
        <f t="shared" si="117"/>
        <v>0</v>
      </c>
      <c r="J405" s="14">
        <f t="shared" si="118"/>
        <v>0</v>
      </c>
      <c r="K405" s="68">
        <f t="shared" si="119"/>
        <v>0</v>
      </c>
    </row>
    <row r="406" spans="1:11" ht="30" x14ac:dyDescent="0.25">
      <c r="A406" s="67" t="s">
        <v>1072</v>
      </c>
      <c r="B406" s="8" t="s">
        <v>391</v>
      </c>
      <c r="C406" s="18" t="s">
        <v>602</v>
      </c>
      <c r="D406" s="25" t="s">
        <v>7077</v>
      </c>
      <c r="E406" s="285" t="s">
        <v>15</v>
      </c>
      <c r="F406" s="13">
        <v>2</v>
      </c>
      <c r="G406" s="291"/>
      <c r="H406" s="8" t="s">
        <v>600</v>
      </c>
      <c r="I406" s="14">
        <f t="shared" si="117"/>
        <v>0</v>
      </c>
      <c r="J406" s="14">
        <f t="shared" si="118"/>
        <v>0</v>
      </c>
      <c r="K406" s="68">
        <f t="shared" si="119"/>
        <v>0</v>
      </c>
    </row>
    <row r="407" spans="1:11" ht="30" x14ac:dyDescent="0.25">
      <c r="A407" s="67" t="s">
        <v>1071</v>
      </c>
      <c r="B407" s="8" t="s">
        <v>393</v>
      </c>
      <c r="C407" s="18" t="s">
        <v>602</v>
      </c>
      <c r="D407" s="25" t="s">
        <v>7085</v>
      </c>
      <c r="E407" s="285" t="s">
        <v>15</v>
      </c>
      <c r="F407" s="13">
        <v>2</v>
      </c>
      <c r="G407" s="291"/>
      <c r="H407" s="8" t="s">
        <v>600</v>
      </c>
      <c r="I407" s="14">
        <f t="shared" si="117"/>
        <v>0</v>
      </c>
      <c r="J407" s="14">
        <f t="shared" si="118"/>
        <v>0</v>
      </c>
      <c r="K407" s="68">
        <f t="shared" si="119"/>
        <v>0</v>
      </c>
    </row>
    <row r="408" spans="1:11" ht="45" x14ac:dyDescent="0.25">
      <c r="A408" s="67" t="s">
        <v>1073</v>
      </c>
      <c r="B408" s="8" t="s">
        <v>544</v>
      </c>
      <c r="C408" s="18" t="s">
        <v>602</v>
      </c>
      <c r="D408" s="25" t="s">
        <v>9124</v>
      </c>
      <c r="E408" s="285" t="s">
        <v>35</v>
      </c>
      <c r="F408" s="13">
        <v>1</v>
      </c>
      <c r="G408" s="291"/>
      <c r="H408" s="8" t="s">
        <v>600</v>
      </c>
      <c r="I408" s="14">
        <f t="shared" si="117"/>
        <v>0</v>
      </c>
      <c r="J408" s="14">
        <f t="shared" si="118"/>
        <v>0</v>
      </c>
      <c r="K408" s="68">
        <f t="shared" si="119"/>
        <v>0</v>
      </c>
    </row>
    <row r="409" spans="1:11" x14ac:dyDescent="0.25">
      <c r="A409" s="67" t="s">
        <v>1074</v>
      </c>
      <c r="B409" s="8" t="s">
        <v>425</v>
      </c>
      <c r="C409" s="18" t="s">
        <v>602</v>
      </c>
      <c r="D409" s="25" t="s">
        <v>7419</v>
      </c>
      <c r="E409" s="285" t="s">
        <v>32</v>
      </c>
      <c r="F409" s="13">
        <v>11781.71</v>
      </c>
      <c r="G409" s="291"/>
      <c r="H409" s="8" t="s">
        <v>600</v>
      </c>
      <c r="I409" s="14">
        <f t="shared" si="117"/>
        <v>0</v>
      </c>
      <c r="J409" s="14">
        <f t="shared" si="118"/>
        <v>0</v>
      </c>
      <c r="K409" s="68">
        <f t="shared" si="119"/>
        <v>0</v>
      </c>
    </row>
    <row r="410" spans="1:11" x14ac:dyDescent="0.25">
      <c r="A410" s="67" t="s">
        <v>1070</v>
      </c>
      <c r="B410" s="8" t="s">
        <v>426</v>
      </c>
      <c r="C410" s="18" t="s">
        <v>602</v>
      </c>
      <c r="D410" s="25" t="s">
        <v>7420</v>
      </c>
      <c r="E410" s="285" t="s">
        <v>32</v>
      </c>
      <c r="F410" s="13">
        <v>1427.3</v>
      </c>
      <c r="G410" s="291"/>
      <c r="H410" s="8" t="s">
        <v>600</v>
      </c>
      <c r="I410" s="14">
        <f t="shared" si="117"/>
        <v>0</v>
      </c>
      <c r="J410" s="14">
        <f t="shared" si="118"/>
        <v>0</v>
      </c>
      <c r="K410" s="68">
        <f t="shared" si="119"/>
        <v>0</v>
      </c>
    </row>
    <row r="411" spans="1:11" x14ac:dyDescent="0.25">
      <c r="A411" s="67" t="s">
        <v>1075</v>
      </c>
      <c r="B411" s="8" t="s">
        <v>427</v>
      </c>
      <c r="C411" s="18" t="s">
        <v>602</v>
      </c>
      <c r="D411" s="25" t="s">
        <v>7421</v>
      </c>
      <c r="E411" s="285" t="s">
        <v>32</v>
      </c>
      <c r="F411" s="13">
        <v>2421.65</v>
      </c>
      <c r="G411" s="291"/>
      <c r="H411" s="8" t="s">
        <v>600</v>
      </c>
      <c r="I411" s="14">
        <f t="shared" si="117"/>
        <v>0</v>
      </c>
      <c r="J411" s="14">
        <f t="shared" si="118"/>
        <v>0</v>
      </c>
      <c r="K411" s="68">
        <f t="shared" si="119"/>
        <v>0</v>
      </c>
    </row>
    <row r="412" spans="1:11" x14ac:dyDescent="0.25">
      <c r="A412" s="67" t="s">
        <v>1076</v>
      </c>
      <c r="B412" s="8" t="s">
        <v>428</v>
      </c>
      <c r="C412" s="18" t="s">
        <v>602</v>
      </c>
      <c r="D412" s="25" t="s">
        <v>7422</v>
      </c>
      <c r="E412" s="285" t="s">
        <v>32</v>
      </c>
      <c r="F412" s="13">
        <v>2153.8200000000002</v>
      </c>
      <c r="G412" s="291"/>
      <c r="H412" s="8" t="s">
        <v>600</v>
      </c>
      <c r="I412" s="14">
        <f t="shared" si="117"/>
        <v>0</v>
      </c>
      <c r="J412" s="14">
        <f t="shared" si="118"/>
        <v>0</v>
      </c>
      <c r="K412" s="68">
        <f t="shared" si="119"/>
        <v>0</v>
      </c>
    </row>
    <row r="413" spans="1:11" x14ac:dyDescent="0.25">
      <c r="A413" s="67" t="s">
        <v>96</v>
      </c>
      <c r="B413" s="8" t="s">
        <v>429</v>
      </c>
      <c r="C413" s="18" t="s">
        <v>602</v>
      </c>
      <c r="D413" s="25" t="s">
        <v>7423</v>
      </c>
      <c r="E413" s="285" t="s">
        <v>32</v>
      </c>
      <c r="F413" s="13">
        <v>2623.47</v>
      </c>
      <c r="G413" s="291"/>
      <c r="H413" s="8" t="s">
        <v>600</v>
      </c>
      <c r="I413" s="14">
        <f t="shared" si="117"/>
        <v>0</v>
      </c>
      <c r="J413" s="14">
        <f t="shared" si="118"/>
        <v>0</v>
      </c>
      <c r="K413" s="68">
        <f t="shared" si="119"/>
        <v>0</v>
      </c>
    </row>
    <row r="414" spans="1:11" x14ac:dyDescent="0.25">
      <c r="A414" s="67" t="s">
        <v>99</v>
      </c>
      <c r="B414" s="8" t="s">
        <v>430</v>
      </c>
      <c r="C414" s="18" t="s">
        <v>602</v>
      </c>
      <c r="D414" s="25" t="s">
        <v>7424</v>
      </c>
      <c r="E414" s="285" t="s">
        <v>32</v>
      </c>
      <c r="F414" s="13">
        <v>1636.46</v>
      </c>
      <c r="G414" s="291"/>
      <c r="H414" s="8" t="s">
        <v>600</v>
      </c>
      <c r="I414" s="14">
        <f t="shared" si="117"/>
        <v>0</v>
      </c>
      <c r="J414" s="14">
        <f t="shared" si="118"/>
        <v>0</v>
      </c>
      <c r="K414" s="68">
        <f t="shared" si="119"/>
        <v>0</v>
      </c>
    </row>
    <row r="415" spans="1:11" x14ac:dyDescent="0.25">
      <c r="A415" s="67" t="s">
        <v>1077</v>
      </c>
      <c r="B415" s="8" t="s">
        <v>431</v>
      </c>
      <c r="C415" s="18" t="s">
        <v>602</v>
      </c>
      <c r="D415" s="25" t="s">
        <v>7425</v>
      </c>
      <c r="E415" s="285" t="s">
        <v>32</v>
      </c>
      <c r="F415" s="13">
        <v>748.5</v>
      </c>
      <c r="G415" s="291"/>
      <c r="H415" s="8" t="s">
        <v>600</v>
      </c>
      <c r="I415" s="14">
        <f t="shared" si="117"/>
        <v>0</v>
      </c>
      <c r="J415" s="14">
        <f t="shared" si="118"/>
        <v>0</v>
      </c>
      <c r="K415" s="68">
        <f t="shared" si="119"/>
        <v>0</v>
      </c>
    </row>
    <row r="416" spans="1:11" x14ac:dyDescent="0.25">
      <c r="A416" s="67" t="s">
        <v>1078</v>
      </c>
      <c r="B416" s="8" t="s">
        <v>432</v>
      </c>
      <c r="C416" s="18" t="s">
        <v>602</v>
      </c>
      <c r="D416" s="25" t="s">
        <v>7426</v>
      </c>
      <c r="E416" s="285" t="s">
        <v>32</v>
      </c>
      <c r="F416" s="13">
        <v>1064.06</v>
      </c>
      <c r="G416" s="291"/>
      <c r="H416" s="8" t="s">
        <v>600</v>
      </c>
      <c r="I416" s="14">
        <f t="shared" si="117"/>
        <v>0</v>
      </c>
      <c r="J416" s="14">
        <f t="shared" si="118"/>
        <v>0</v>
      </c>
      <c r="K416" s="68">
        <f t="shared" si="119"/>
        <v>0</v>
      </c>
    </row>
    <row r="417" spans="1:11" ht="30" x14ac:dyDescent="0.25">
      <c r="A417" s="67" t="s">
        <v>1079</v>
      </c>
      <c r="B417" s="8" t="s">
        <v>433</v>
      </c>
      <c r="C417" s="18" t="s">
        <v>602</v>
      </c>
      <c r="D417" s="25" t="s">
        <v>7429</v>
      </c>
      <c r="E417" s="285" t="s">
        <v>32</v>
      </c>
      <c r="F417" s="13">
        <v>3779.28</v>
      </c>
      <c r="G417" s="291"/>
      <c r="H417" s="8" t="s">
        <v>600</v>
      </c>
      <c r="I417" s="14">
        <f t="shared" si="117"/>
        <v>0</v>
      </c>
      <c r="J417" s="14">
        <f t="shared" si="118"/>
        <v>0</v>
      </c>
      <c r="K417" s="68">
        <f t="shared" si="119"/>
        <v>0</v>
      </c>
    </row>
    <row r="418" spans="1:11" ht="30" x14ac:dyDescent="0.25">
      <c r="A418" s="67" t="s">
        <v>100</v>
      </c>
      <c r="B418" s="8" t="s">
        <v>434</v>
      </c>
      <c r="C418" s="18" t="s">
        <v>602</v>
      </c>
      <c r="D418" s="25" t="s">
        <v>7430</v>
      </c>
      <c r="E418" s="285" t="s">
        <v>32</v>
      </c>
      <c r="F418" s="13">
        <v>2696.83</v>
      </c>
      <c r="G418" s="291"/>
      <c r="H418" s="8" t="s">
        <v>600</v>
      </c>
      <c r="I418" s="14">
        <f t="shared" si="117"/>
        <v>0</v>
      </c>
      <c r="J418" s="14">
        <f t="shared" si="118"/>
        <v>0</v>
      </c>
      <c r="K418" s="68">
        <f t="shared" si="119"/>
        <v>0</v>
      </c>
    </row>
    <row r="419" spans="1:11" ht="30" x14ac:dyDescent="0.25">
      <c r="A419" s="67" t="s">
        <v>1080</v>
      </c>
      <c r="B419" s="8" t="s">
        <v>435</v>
      </c>
      <c r="C419" s="18" t="s">
        <v>602</v>
      </c>
      <c r="D419" s="25" t="s">
        <v>7431</v>
      </c>
      <c r="E419" s="285" t="s">
        <v>32</v>
      </c>
      <c r="F419" s="13">
        <v>1977.66</v>
      </c>
      <c r="G419" s="291"/>
      <c r="H419" s="8" t="s">
        <v>600</v>
      </c>
      <c r="I419" s="14">
        <f t="shared" si="117"/>
        <v>0</v>
      </c>
      <c r="J419" s="14">
        <f t="shared" si="118"/>
        <v>0</v>
      </c>
      <c r="K419" s="68">
        <f t="shared" si="119"/>
        <v>0</v>
      </c>
    </row>
    <row r="420" spans="1:11" ht="30" x14ac:dyDescent="0.25">
      <c r="A420" s="67" t="s">
        <v>1081</v>
      </c>
      <c r="B420" s="8" t="s">
        <v>439</v>
      </c>
      <c r="C420" s="18" t="s">
        <v>602</v>
      </c>
      <c r="D420" s="25" t="s">
        <v>7437</v>
      </c>
      <c r="E420" s="285" t="s">
        <v>32</v>
      </c>
      <c r="F420" s="13">
        <v>1383.25</v>
      </c>
      <c r="G420" s="291"/>
      <c r="H420" s="8" t="s">
        <v>600</v>
      </c>
      <c r="I420" s="14">
        <f t="shared" si="117"/>
        <v>0</v>
      </c>
      <c r="J420" s="14">
        <f t="shared" si="118"/>
        <v>0</v>
      </c>
      <c r="K420" s="68">
        <f t="shared" si="119"/>
        <v>0</v>
      </c>
    </row>
    <row r="421" spans="1:11" ht="30" x14ac:dyDescent="0.25">
      <c r="A421" s="67" t="s">
        <v>1082</v>
      </c>
      <c r="B421" s="8" t="s">
        <v>436</v>
      </c>
      <c r="C421" s="18" t="s">
        <v>602</v>
      </c>
      <c r="D421" s="25" t="s">
        <v>7432</v>
      </c>
      <c r="E421" s="285" t="s">
        <v>32</v>
      </c>
      <c r="F421" s="13">
        <v>1966.65</v>
      </c>
      <c r="G421" s="291"/>
      <c r="H421" s="8" t="s">
        <v>600</v>
      </c>
      <c r="I421" s="14">
        <f t="shared" si="117"/>
        <v>0</v>
      </c>
      <c r="J421" s="14">
        <f t="shared" si="118"/>
        <v>0</v>
      </c>
      <c r="K421" s="68">
        <f t="shared" si="119"/>
        <v>0</v>
      </c>
    </row>
    <row r="422" spans="1:11" ht="30" x14ac:dyDescent="0.25">
      <c r="A422" s="67" t="s">
        <v>1083</v>
      </c>
      <c r="B422" s="8" t="s">
        <v>437</v>
      </c>
      <c r="C422" s="18" t="s">
        <v>602</v>
      </c>
      <c r="D422" s="25" t="s">
        <v>7435</v>
      </c>
      <c r="E422" s="285" t="s">
        <v>32</v>
      </c>
      <c r="F422" s="13">
        <v>1559.41</v>
      </c>
      <c r="G422" s="291"/>
      <c r="H422" s="8" t="s">
        <v>600</v>
      </c>
      <c r="I422" s="14">
        <f t="shared" si="117"/>
        <v>0</v>
      </c>
      <c r="J422" s="14">
        <f t="shared" si="118"/>
        <v>0</v>
      </c>
      <c r="K422" s="68">
        <f t="shared" si="119"/>
        <v>0</v>
      </c>
    </row>
    <row r="423" spans="1:11" ht="30" x14ac:dyDescent="0.25">
      <c r="A423" s="67" t="s">
        <v>101</v>
      </c>
      <c r="B423" s="8" t="s">
        <v>438</v>
      </c>
      <c r="C423" s="18" t="s">
        <v>602</v>
      </c>
      <c r="D423" s="25" t="s">
        <v>7436</v>
      </c>
      <c r="E423" s="285" t="s">
        <v>32</v>
      </c>
      <c r="F423" s="13">
        <v>2392.31</v>
      </c>
      <c r="G423" s="291"/>
      <c r="H423" s="8" t="s">
        <v>600</v>
      </c>
      <c r="I423" s="14">
        <f t="shared" si="117"/>
        <v>0</v>
      </c>
      <c r="J423" s="14">
        <f t="shared" si="118"/>
        <v>0</v>
      </c>
      <c r="K423" s="68">
        <f t="shared" si="119"/>
        <v>0</v>
      </c>
    </row>
    <row r="424" spans="1:11" ht="30" x14ac:dyDescent="0.25">
      <c r="A424" s="67" t="s">
        <v>1084</v>
      </c>
      <c r="B424" s="8" t="s">
        <v>440</v>
      </c>
      <c r="C424" s="18" t="s">
        <v>602</v>
      </c>
      <c r="D424" s="25" t="s">
        <v>7438</v>
      </c>
      <c r="E424" s="285" t="s">
        <v>32</v>
      </c>
      <c r="F424" s="13">
        <v>770.53</v>
      </c>
      <c r="G424" s="291"/>
      <c r="H424" s="8" t="s">
        <v>600</v>
      </c>
      <c r="I424" s="14">
        <f t="shared" si="117"/>
        <v>0</v>
      </c>
      <c r="J424" s="14">
        <f t="shared" si="118"/>
        <v>0</v>
      </c>
      <c r="K424" s="68">
        <f t="shared" si="119"/>
        <v>0</v>
      </c>
    </row>
    <row r="425" spans="1:11" ht="30" x14ac:dyDescent="0.25">
      <c r="A425" s="67" t="s">
        <v>1085</v>
      </c>
      <c r="B425" s="8" t="s">
        <v>441</v>
      </c>
      <c r="C425" s="18" t="s">
        <v>602</v>
      </c>
      <c r="D425" s="25" t="s">
        <v>7465</v>
      </c>
      <c r="E425" s="285" t="s">
        <v>32</v>
      </c>
      <c r="F425" s="13">
        <v>121.08</v>
      </c>
      <c r="G425" s="291"/>
      <c r="H425" s="8" t="s">
        <v>600</v>
      </c>
      <c r="I425" s="14">
        <f t="shared" si="117"/>
        <v>0</v>
      </c>
      <c r="J425" s="14">
        <f t="shared" si="118"/>
        <v>0</v>
      </c>
      <c r="K425" s="68">
        <f t="shared" si="119"/>
        <v>0</v>
      </c>
    </row>
    <row r="426" spans="1:11" ht="30" x14ac:dyDescent="0.25">
      <c r="A426" s="67" t="s">
        <v>1086</v>
      </c>
      <c r="B426" s="8" t="s">
        <v>442</v>
      </c>
      <c r="C426" s="18" t="s">
        <v>602</v>
      </c>
      <c r="D426" s="25" t="s">
        <v>7466</v>
      </c>
      <c r="E426" s="285" t="s">
        <v>32</v>
      </c>
      <c r="F426" s="13">
        <v>121.08</v>
      </c>
      <c r="G426" s="291"/>
      <c r="H426" s="8" t="s">
        <v>600</v>
      </c>
      <c r="I426" s="14">
        <f t="shared" si="117"/>
        <v>0</v>
      </c>
      <c r="J426" s="14">
        <f t="shared" si="118"/>
        <v>0</v>
      </c>
      <c r="K426" s="68">
        <f t="shared" si="119"/>
        <v>0</v>
      </c>
    </row>
    <row r="427" spans="1:11" ht="30" x14ac:dyDescent="0.25">
      <c r="A427" s="67" t="s">
        <v>1087</v>
      </c>
      <c r="B427" s="8" t="s">
        <v>443</v>
      </c>
      <c r="C427" s="18" t="s">
        <v>602</v>
      </c>
      <c r="D427" s="25" t="s">
        <v>7467</v>
      </c>
      <c r="E427" s="285" t="s">
        <v>32</v>
      </c>
      <c r="F427" s="13">
        <v>803.55</v>
      </c>
      <c r="G427" s="291"/>
      <c r="H427" s="8" t="s">
        <v>600</v>
      </c>
      <c r="I427" s="14">
        <f t="shared" si="117"/>
        <v>0</v>
      </c>
      <c r="J427" s="14">
        <f t="shared" si="118"/>
        <v>0</v>
      </c>
      <c r="K427" s="68">
        <f t="shared" si="119"/>
        <v>0</v>
      </c>
    </row>
    <row r="428" spans="1:11" ht="30" x14ac:dyDescent="0.25">
      <c r="A428" s="67" t="s">
        <v>1088</v>
      </c>
      <c r="B428" s="8" t="s">
        <v>444</v>
      </c>
      <c r="C428" s="18" t="s">
        <v>602</v>
      </c>
      <c r="D428" s="25" t="s">
        <v>7468</v>
      </c>
      <c r="E428" s="285" t="s">
        <v>32</v>
      </c>
      <c r="F428" s="13">
        <v>403.61</v>
      </c>
      <c r="G428" s="291"/>
      <c r="H428" s="8" t="s">
        <v>600</v>
      </c>
      <c r="I428" s="14">
        <f t="shared" si="117"/>
        <v>0</v>
      </c>
      <c r="J428" s="14">
        <f t="shared" si="118"/>
        <v>0</v>
      </c>
      <c r="K428" s="68">
        <f t="shared" si="119"/>
        <v>0</v>
      </c>
    </row>
    <row r="429" spans="1:11" x14ac:dyDescent="0.25">
      <c r="A429" s="67" t="s">
        <v>1089</v>
      </c>
      <c r="B429" s="8" t="s">
        <v>451</v>
      </c>
      <c r="C429" s="18" t="s">
        <v>602</v>
      </c>
      <c r="D429" s="25" t="s">
        <v>7573</v>
      </c>
      <c r="E429" s="285" t="s">
        <v>32</v>
      </c>
      <c r="F429" s="13">
        <v>455</v>
      </c>
      <c r="G429" s="291"/>
      <c r="H429" s="8" t="s">
        <v>600</v>
      </c>
      <c r="I429" s="14">
        <f t="shared" si="117"/>
        <v>0</v>
      </c>
      <c r="J429" s="14">
        <f t="shared" si="118"/>
        <v>0</v>
      </c>
      <c r="K429" s="68">
        <f t="shared" si="119"/>
        <v>0</v>
      </c>
    </row>
    <row r="430" spans="1:11" x14ac:dyDescent="0.25">
      <c r="A430" s="67" t="s">
        <v>1090</v>
      </c>
      <c r="B430" s="8" t="s">
        <v>452</v>
      </c>
      <c r="C430" s="18" t="s">
        <v>602</v>
      </c>
      <c r="D430" s="25" t="s">
        <v>7574</v>
      </c>
      <c r="E430" s="285" t="s">
        <v>32</v>
      </c>
      <c r="F430" s="13">
        <v>3354.23</v>
      </c>
      <c r="G430" s="291"/>
      <c r="H430" s="8" t="s">
        <v>600</v>
      </c>
      <c r="I430" s="14">
        <f t="shared" si="117"/>
        <v>0</v>
      </c>
      <c r="J430" s="14">
        <f t="shared" si="118"/>
        <v>0</v>
      </c>
      <c r="K430" s="68">
        <f t="shared" si="119"/>
        <v>0</v>
      </c>
    </row>
    <row r="431" spans="1:11" x14ac:dyDescent="0.25">
      <c r="A431" s="67" t="s">
        <v>103</v>
      </c>
      <c r="B431" s="8" t="s">
        <v>453</v>
      </c>
      <c r="C431" s="18" t="s">
        <v>602</v>
      </c>
      <c r="D431" s="25" t="s">
        <v>7575</v>
      </c>
      <c r="E431" s="285" t="s">
        <v>32</v>
      </c>
      <c r="F431" s="13">
        <v>1488.46</v>
      </c>
      <c r="G431" s="291"/>
      <c r="H431" s="8" t="s">
        <v>600</v>
      </c>
      <c r="I431" s="14">
        <f t="shared" si="117"/>
        <v>0</v>
      </c>
      <c r="J431" s="14">
        <f t="shared" si="118"/>
        <v>0</v>
      </c>
      <c r="K431" s="68">
        <f t="shared" si="119"/>
        <v>0</v>
      </c>
    </row>
    <row r="432" spans="1:11" x14ac:dyDescent="0.25">
      <c r="A432" s="67" t="s">
        <v>1091</v>
      </c>
      <c r="B432" s="8" t="s">
        <v>454</v>
      </c>
      <c r="C432" s="18" t="s">
        <v>602</v>
      </c>
      <c r="D432" s="25" t="s">
        <v>7576</v>
      </c>
      <c r="E432" s="285" t="s">
        <v>32</v>
      </c>
      <c r="F432" s="13">
        <v>188.34</v>
      </c>
      <c r="G432" s="291"/>
      <c r="H432" s="8" t="s">
        <v>600</v>
      </c>
      <c r="I432" s="14">
        <f t="shared" si="117"/>
        <v>0</v>
      </c>
      <c r="J432" s="14">
        <f t="shared" si="118"/>
        <v>0</v>
      </c>
      <c r="K432" s="68">
        <f t="shared" si="119"/>
        <v>0</v>
      </c>
    </row>
    <row r="433" spans="1:11" x14ac:dyDescent="0.25">
      <c r="A433" s="67" t="s">
        <v>104</v>
      </c>
      <c r="B433" s="8" t="s">
        <v>455</v>
      </c>
      <c r="C433" s="18" t="s">
        <v>602</v>
      </c>
      <c r="D433" s="25" t="s">
        <v>7577</v>
      </c>
      <c r="E433" s="285" t="s">
        <v>32</v>
      </c>
      <c r="F433" s="13">
        <v>173.04</v>
      </c>
      <c r="G433" s="291"/>
      <c r="H433" s="8" t="s">
        <v>600</v>
      </c>
      <c r="I433" s="14">
        <f t="shared" si="117"/>
        <v>0</v>
      </c>
      <c r="J433" s="14">
        <f t="shared" si="118"/>
        <v>0</v>
      </c>
      <c r="K433" s="68">
        <f t="shared" si="119"/>
        <v>0</v>
      </c>
    </row>
    <row r="434" spans="1:11" x14ac:dyDescent="0.25">
      <c r="A434" s="67" t="s">
        <v>108</v>
      </c>
      <c r="B434" s="8" t="s">
        <v>456</v>
      </c>
      <c r="C434" s="18" t="s">
        <v>602</v>
      </c>
      <c r="D434" s="25" t="s">
        <v>7578</v>
      </c>
      <c r="E434" s="285" t="s">
        <v>32</v>
      </c>
      <c r="F434" s="13">
        <v>231.14</v>
      </c>
      <c r="G434" s="291"/>
      <c r="H434" s="8" t="s">
        <v>600</v>
      </c>
      <c r="I434" s="14">
        <f t="shared" si="117"/>
        <v>0</v>
      </c>
      <c r="J434" s="14">
        <f t="shared" si="118"/>
        <v>0</v>
      </c>
      <c r="K434" s="68">
        <f t="shared" si="119"/>
        <v>0</v>
      </c>
    </row>
    <row r="435" spans="1:11" x14ac:dyDescent="0.25">
      <c r="A435" s="67" t="s">
        <v>1092</v>
      </c>
      <c r="B435" s="8" t="s">
        <v>457</v>
      </c>
      <c r="C435" s="18" t="s">
        <v>602</v>
      </c>
      <c r="D435" s="25" t="s">
        <v>7579</v>
      </c>
      <c r="E435" s="285" t="s">
        <v>32</v>
      </c>
      <c r="F435" s="13">
        <v>119.22</v>
      </c>
      <c r="G435" s="291"/>
      <c r="H435" s="8" t="s">
        <v>600</v>
      </c>
      <c r="I435" s="14">
        <f t="shared" ref="I435:I465" si="120">IF(H435=$I$2,G435*(1+BDI_01),(G435*(1+BDI_02)))</f>
        <v>0</v>
      </c>
      <c r="J435" s="14">
        <f t="shared" si="118"/>
        <v>0</v>
      </c>
      <c r="K435" s="68">
        <f t="shared" si="119"/>
        <v>0</v>
      </c>
    </row>
    <row r="436" spans="1:11" x14ac:dyDescent="0.25">
      <c r="A436" s="67" t="s">
        <v>1093</v>
      </c>
      <c r="B436" s="8" t="s">
        <v>458</v>
      </c>
      <c r="C436" s="18" t="s">
        <v>602</v>
      </c>
      <c r="D436" s="25" t="s">
        <v>7580</v>
      </c>
      <c r="E436" s="285" t="s">
        <v>32</v>
      </c>
      <c r="F436" s="13">
        <v>88.71</v>
      </c>
      <c r="G436" s="291"/>
      <c r="H436" s="8" t="s">
        <v>600</v>
      </c>
      <c r="I436" s="14">
        <f t="shared" si="120"/>
        <v>0</v>
      </c>
      <c r="J436" s="14">
        <f t="shared" si="118"/>
        <v>0</v>
      </c>
      <c r="K436" s="68">
        <f t="shared" si="119"/>
        <v>0</v>
      </c>
    </row>
    <row r="437" spans="1:11" x14ac:dyDescent="0.25">
      <c r="A437" s="67" t="s">
        <v>1094</v>
      </c>
      <c r="B437" s="8" t="s">
        <v>459</v>
      </c>
      <c r="C437" s="18" t="s">
        <v>602</v>
      </c>
      <c r="D437" s="25" t="s">
        <v>7581</v>
      </c>
      <c r="E437" s="285" t="s">
        <v>32</v>
      </c>
      <c r="F437" s="13">
        <v>129.03</v>
      </c>
      <c r="G437" s="291"/>
      <c r="H437" s="8" t="s">
        <v>600</v>
      </c>
      <c r="I437" s="14">
        <f t="shared" si="120"/>
        <v>0</v>
      </c>
      <c r="J437" s="14">
        <f t="shared" si="118"/>
        <v>0</v>
      </c>
      <c r="K437" s="68">
        <f t="shared" si="119"/>
        <v>0</v>
      </c>
    </row>
    <row r="438" spans="1:11" ht="30" x14ac:dyDescent="0.25">
      <c r="A438" s="67" t="s">
        <v>1095</v>
      </c>
      <c r="B438" s="8" t="s">
        <v>462</v>
      </c>
      <c r="C438" s="18" t="s">
        <v>602</v>
      </c>
      <c r="D438" s="25" t="s">
        <v>7656</v>
      </c>
      <c r="E438" s="285" t="s">
        <v>32</v>
      </c>
      <c r="F438" s="13">
        <v>198.74</v>
      </c>
      <c r="G438" s="291"/>
      <c r="H438" s="8" t="s">
        <v>600</v>
      </c>
      <c r="I438" s="14">
        <f t="shared" si="120"/>
        <v>0</v>
      </c>
      <c r="J438" s="14">
        <f t="shared" si="118"/>
        <v>0</v>
      </c>
      <c r="K438" s="68">
        <f t="shared" si="119"/>
        <v>0</v>
      </c>
    </row>
    <row r="439" spans="1:11" x14ac:dyDescent="0.25">
      <c r="A439" s="67" t="s">
        <v>1096</v>
      </c>
      <c r="B439" s="8" t="s">
        <v>471</v>
      </c>
      <c r="C439" s="18" t="s">
        <v>602</v>
      </c>
      <c r="D439" s="25" t="s">
        <v>7831</v>
      </c>
      <c r="E439" s="285" t="s">
        <v>32</v>
      </c>
      <c r="F439" s="13">
        <v>131.47999999999999</v>
      </c>
      <c r="G439" s="291"/>
      <c r="H439" s="8" t="s">
        <v>600</v>
      </c>
      <c r="I439" s="14">
        <f t="shared" si="120"/>
        <v>0</v>
      </c>
      <c r="J439" s="14">
        <f t="shared" si="118"/>
        <v>0</v>
      </c>
      <c r="K439" s="68">
        <f t="shared" si="119"/>
        <v>0</v>
      </c>
    </row>
    <row r="440" spans="1:11" x14ac:dyDescent="0.25">
      <c r="A440" s="67" t="s">
        <v>1097</v>
      </c>
      <c r="B440" s="8" t="s">
        <v>472</v>
      </c>
      <c r="C440" s="18" t="s">
        <v>602</v>
      </c>
      <c r="D440" s="25" t="s">
        <v>7832</v>
      </c>
      <c r="E440" s="285" t="s">
        <v>32</v>
      </c>
      <c r="F440" s="13">
        <v>61.46</v>
      </c>
      <c r="G440" s="291"/>
      <c r="H440" s="8" t="s">
        <v>600</v>
      </c>
      <c r="I440" s="14">
        <f t="shared" si="120"/>
        <v>0</v>
      </c>
      <c r="J440" s="14">
        <f t="shared" si="118"/>
        <v>0</v>
      </c>
      <c r="K440" s="68">
        <f t="shared" si="119"/>
        <v>0</v>
      </c>
    </row>
    <row r="441" spans="1:11" ht="30" x14ac:dyDescent="0.25">
      <c r="A441" s="67" t="s">
        <v>1098</v>
      </c>
      <c r="B441" s="8" t="s">
        <v>202</v>
      </c>
      <c r="C441" s="18" t="s">
        <v>602</v>
      </c>
      <c r="D441" s="25" t="s">
        <v>4990</v>
      </c>
      <c r="E441" s="285" t="s">
        <v>32</v>
      </c>
      <c r="F441" s="13">
        <v>455</v>
      </c>
      <c r="G441" s="291"/>
      <c r="H441" s="8" t="s">
        <v>600</v>
      </c>
      <c r="I441" s="14">
        <f t="shared" si="120"/>
        <v>0</v>
      </c>
      <c r="J441" s="14">
        <f t="shared" si="118"/>
        <v>0</v>
      </c>
      <c r="K441" s="68">
        <f t="shared" si="119"/>
        <v>0</v>
      </c>
    </row>
    <row r="442" spans="1:11" ht="30" x14ac:dyDescent="0.25">
      <c r="A442" s="67" t="s">
        <v>1099</v>
      </c>
      <c r="B442" s="8" t="s">
        <v>203</v>
      </c>
      <c r="C442" s="18" t="s">
        <v>602</v>
      </c>
      <c r="D442" s="25" t="s">
        <v>4991</v>
      </c>
      <c r="E442" s="285" t="s">
        <v>32</v>
      </c>
      <c r="F442" s="13">
        <v>3354.23</v>
      </c>
      <c r="G442" s="291"/>
      <c r="H442" s="8" t="s">
        <v>600</v>
      </c>
      <c r="I442" s="14">
        <f t="shared" si="120"/>
        <v>0</v>
      </c>
      <c r="J442" s="14">
        <f t="shared" si="118"/>
        <v>0</v>
      </c>
      <c r="K442" s="68">
        <f t="shared" si="119"/>
        <v>0</v>
      </c>
    </row>
    <row r="443" spans="1:11" ht="30" x14ac:dyDescent="0.25">
      <c r="A443" s="67" t="s">
        <v>109</v>
      </c>
      <c r="B443" s="8" t="s">
        <v>204</v>
      </c>
      <c r="C443" s="18" t="s">
        <v>602</v>
      </c>
      <c r="D443" s="25" t="s">
        <v>4992</v>
      </c>
      <c r="E443" s="285" t="s">
        <v>32</v>
      </c>
      <c r="F443" s="13">
        <v>1488.46</v>
      </c>
      <c r="G443" s="291"/>
      <c r="H443" s="8" t="s">
        <v>600</v>
      </c>
      <c r="I443" s="14">
        <f t="shared" si="120"/>
        <v>0</v>
      </c>
      <c r="J443" s="14">
        <f t="shared" si="118"/>
        <v>0</v>
      </c>
      <c r="K443" s="68">
        <f t="shared" si="119"/>
        <v>0</v>
      </c>
    </row>
    <row r="444" spans="1:11" ht="30" x14ac:dyDescent="0.25">
      <c r="A444" s="67" t="s">
        <v>1100</v>
      </c>
      <c r="B444" s="8" t="s">
        <v>205</v>
      </c>
      <c r="C444" s="18" t="s">
        <v>602</v>
      </c>
      <c r="D444" s="25" t="s">
        <v>4993</v>
      </c>
      <c r="E444" s="285" t="s">
        <v>32</v>
      </c>
      <c r="F444" s="13">
        <v>188.34</v>
      </c>
      <c r="G444" s="291"/>
      <c r="H444" s="8" t="s">
        <v>600</v>
      </c>
      <c r="I444" s="14">
        <f t="shared" si="120"/>
        <v>0</v>
      </c>
      <c r="J444" s="14">
        <f t="shared" si="118"/>
        <v>0</v>
      </c>
      <c r="K444" s="68">
        <f t="shared" si="119"/>
        <v>0</v>
      </c>
    </row>
    <row r="445" spans="1:11" ht="30" x14ac:dyDescent="0.25">
      <c r="A445" s="67" t="s">
        <v>1101</v>
      </c>
      <c r="B445" s="8" t="s">
        <v>206</v>
      </c>
      <c r="C445" s="18" t="s">
        <v>602</v>
      </c>
      <c r="D445" s="25" t="s">
        <v>5020</v>
      </c>
      <c r="E445" s="285" t="s">
        <v>32</v>
      </c>
      <c r="F445" s="13">
        <v>173.04</v>
      </c>
      <c r="G445" s="291"/>
      <c r="H445" s="8" t="s">
        <v>600</v>
      </c>
      <c r="I445" s="14">
        <f t="shared" si="120"/>
        <v>0</v>
      </c>
      <c r="J445" s="14">
        <f t="shared" si="118"/>
        <v>0</v>
      </c>
      <c r="K445" s="68">
        <f t="shared" si="119"/>
        <v>0</v>
      </c>
    </row>
    <row r="446" spans="1:11" ht="30" x14ac:dyDescent="0.25">
      <c r="A446" s="67" t="s">
        <v>1102</v>
      </c>
      <c r="B446" s="8" t="s">
        <v>207</v>
      </c>
      <c r="C446" s="18" t="s">
        <v>602</v>
      </c>
      <c r="D446" s="25" t="s">
        <v>5021</v>
      </c>
      <c r="E446" s="285" t="s">
        <v>32</v>
      </c>
      <c r="F446" s="13">
        <v>231.14</v>
      </c>
      <c r="G446" s="291"/>
      <c r="H446" s="8" t="s">
        <v>600</v>
      </c>
      <c r="I446" s="14">
        <f t="shared" si="120"/>
        <v>0</v>
      </c>
      <c r="J446" s="14">
        <f t="shared" si="118"/>
        <v>0</v>
      </c>
      <c r="K446" s="68">
        <f t="shared" si="119"/>
        <v>0</v>
      </c>
    </row>
    <row r="447" spans="1:11" x14ac:dyDescent="0.25">
      <c r="A447" s="67" t="s">
        <v>1103</v>
      </c>
      <c r="B447" s="8" t="s">
        <v>492</v>
      </c>
      <c r="C447" s="18" t="s">
        <v>602</v>
      </c>
      <c r="D447" s="25" t="s">
        <v>8140</v>
      </c>
      <c r="E447" s="285" t="s">
        <v>15</v>
      </c>
      <c r="F447" s="13">
        <v>6</v>
      </c>
      <c r="G447" s="291"/>
      <c r="H447" s="8" t="s">
        <v>600</v>
      </c>
      <c r="I447" s="14">
        <f t="shared" si="120"/>
        <v>0</v>
      </c>
      <c r="J447" s="14">
        <f t="shared" si="118"/>
        <v>0</v>
      </c>
      <c r="K447" s="68">
        <f t="shared" si="119"/>
        <v>0</v>
      </c>
    </row>
    <row r="448" spans="1:11" x14ac:dyDescent="0.25">
      <c r="A448" s="67" t="s">
        <v>1104</v>
      </c>
      <c r="B448" s="8" t="s">
        <v>491</v>
      </c>
      <c r="C448" s="18" t="s">
        <v>602</v>
      </c>
      <c r="D448" s="25" t="s">
        <v>8133</v>
      </c>
      <c r="E448" s="285" t="s">
        <v>15</v>
      </c>
      <c r="F448" s="13">
        <v>33</v>
      </c>
      <c r="G448" s="291"/>
      <c r="H448" s="8" t="s">
        <v>600</v>
      </c>
      <c r="I448" s="14">
        <f t="shared" si="120"/>
        <v>0</v>
      </c>
      <c r="J448" s="14">
        <f t="shared" si="118"/>
        <v>0</v>
      </c>
      <c r="K448" s="68">
        <f t="shared" si="119"/>
        <v>0</v>
      </c>
    </row>
    <row r="449" spans="1:11" x14ac:dyDescent="0.25">
      <c r="A449" s="67" t="s">
        <v>1105</v>
      </c>
      <c r="B449" s="8" t="s">
        <v>493</v>
      </c>
      <c r="C449" s="18" t="s">
        <v>602</v>
      </c>
      <c r="D449" s="25" t="s">
        <v>8145</v>
      </c>
      <c r="E449" s="285" t="s">
        <v>15</v>
      </c>
      <c r="F449" s="13">
        <v>3</v>
      </c>
      <c r="G449" s="291"/>
      <c r="H449" s="8" t="s">
        <v>600</v>
      </c>
      <c r="I449" s="14">
        <f t="shared" si="120"/>
        <v>0</v>
      </c>
      <c r="J449" s="14">
        <f t="shared" si="118"/>
        <v>0</v>
      </c>
      <c r="K449" s="68">
        <f t="shared" si="119"/>
        <v>0</v>
      </c>
    </row>
    <row r="450" spans="1:11" ht="30" x14ac:dyDescent="0.25">
      <c r="A450" s="236" t="s">
        <v>1106</v>
      </c>
      <c r="B450" s="237" t="s">
        <v>386</v>
      </c>
      <c r="C450" s="238" t="s">
        <v>602</v>
      </c>
      <c r="D450" s="25" t="s">
        <v>6994</v>
      </c>
      <c r="E450" s="285" t="s">
        <v>15</v>
      </c>
      <c r="F450" s="302">
        <v>20</v>
      </c>
      <c r="G450" s="291"/>
      <c r="H450" s="237" t="s">
        <v>600</v>
      </c>
      <c r="I450" s="241">
        <f t="shared" si="120"/>
        <v>0</v>
      </c>
      <c r="J450" s="241">
        <f t="shared" si="118"/>
        <v>0</v>
      </c>
      <c r="K450" s="242">
        <f t="shared" si="119"/>
        <v>0</v>
      </c>
    </row>
    <row r="451" spans="1:11" x14ac:dyDescent="0.25">
      <c r="A451" s="67" t="s">
        <v>1107</v>
      </c>
      <c r="B451" s="8" t="s">
        <v>498</v>
      </c>
      <c r="C451" s="18" t="s">
        <v>602</v>
      </c>
      <c r="D451" s="25" t="s">
        <v>8406</v>
      </c>
      <c r="E451" s="285" t="s">
        <v>15</v>
      </c>
      <c r="F451" s="13">
        <v>233</v>
      </c>
      <c r="G451" s="291"/>
      <c r="H451" s="8" t="s">
        <v>600</v>
      </c>
      <c r="I451" s="14">
        <f t="shared" si="120"/>
        <v>0</v>
      </c>
      <c r="J451" s="14">
        <f t="shared" si="118"/>
        <v>0</v>
      </c>
      <c r="K451" s="68">
        <f t="shared" si="119"/>
        <v>0</v>
      </c>
    </row>
    <row r="452" spans="1:11" x14ac:dyDescent="0.25">
      <c r="A452" s="67" t="s">
        <v>1108</v>
      </c>
      <c r="B452" s="8" t="s">
        <v>499</v>
      </c>
      <c r="C452" s="18" t="s">
        <v>602</v>
      </c>
      <c r="D452" s="25" t="s">
        <v>8407</v>
      </c>
      <c r="E452" s="285" t="s">
        <v>15</v>
      </c>
      <c r="F452" s="13">
        <v>324</v>
      </c>
      <c r="G452" s="291"/>
      <c r="H452" s="8" t="s">
        <v>600</v>
      </c>
      <c r="I452" s="14">
        <f t="shared" si="120"/>
        <v>0</v>
      </c>
      <c r="J452" s="14">
        <f t="shared" si="118"/>
        <v>0</v>
      </c>
      <c r="K452" s="68">
        <f t="shared" si="119"/>
        <v>0</v>
      </c>
    </row>
    <row r="453" spans="1:11" x14ac:dyDescent="0.25">
      <c r="A453" s="67" t="s">
        <v>1109</v>
      </c>
      <c r="B453" s="8" t="s">
        <v>504</v>
      </c>
      <c r="C453" s="18" t="s">
        <v>602</v>
      </c>
      <c r="D453" s="25" t="s">
        <v>8424</v>
      </c>
      <c r="E453" s="285" t="s">
        <v>15</v>
      </c>
      <c r="F453" s="13">
        <v>3</v>
      </c>
      <c r="G453" s="291"/>
      <c r="H453" s="8" t="s">
        <v>600</v>
      </c>
      <c r="I453" s="14">
        <f t="shared" si="120"/>
        <v>0</v>
      </c>
      <c r="J453" s="14">
        <f t="shared" si="118"/>
        <v>0</v>
      </c>
      <c r="K453" s="68">
        <f t="shared" si="119"/>
        <v>0</v>
      </c>
    </row>
    <row r="454" spans="1:11" x14ac:dyDescent="0.25">
      <c r="A454" s="67" t="s">
        <v>1110</v>
      </c>
      <c r="B454" s="8" t="s">
        <v>420</v>
      </c>
      <c r="C454" s="18" t="s">
        <v>602</v>
      </c>
      <c r="D454" s="25" t="s">
        <v>7358</v>
      </c>
      <c r="E454" s="285" t="s">
        <v>15</v>
      </c>
      <c r="F454" s="13">
        <v>183</v>
      </c>
      <c r="G454" s="291"/>
      <c r="H454" s="8" t="s">
        <v>600</v>
      </c>
      <c r="I454" s="14">
        <f t="shared" si="120"/>
        <v>0</v>
      </c>
      <c r="J454" s="14">
        <f t="shared" si="118"/>
        <v>0</v>
      </c>
      <c r="K454" s="68">
        <f t="shared" si="119"/>
        <v>0</v>
      </c>
    </row>
    <row r="455" spans="1:11" x14ac:dyDescent="0.25">
      <c r="A455" s="67" t="s">
        <v>1111</v>
      </c>
      <c r="B455" s="8" t="s">
        <v>502</v>
      </c>
      <c r="C455" s="18" t="s">
        <v>602</v>
      </c>
      <c r="D455" s="25" t="s">
        <v>8416</v>
      </c>
      <c r="E455" s="285" t="s">
        <v>15</v>
      </c>
      <c r="F455" s="13">
        <v>8</v>
      </c>
      <c r="G455" s="291"/>
      <c r="H455" s="8" t="s">
        <v>600</v>
      </c>
      <c r="I455" s="14">
        <f t="shared" si="120"/>
        <v>0</v>
      </c>
      <c r="J455" s="14">
        <f t="shared" si="118"/>
        <v>0</v>
      </c>
      <c r="K455" s="68">
        <f t="shared" si="119"/>
        <v>0</v>
      </c>
    </row>
    <row r="456" spans="1:11" x14ac:dyDescent="0.25">
      <c r="A456" s="67" t="s">
        <v>1112</v>
      </c>
      <c r="B456" s="8" t="s">
        <v>503</v>
      </c>
      <c r="C456" s="18" t="s">
        <v>602</v>
      </c>
      <c r="D456" s="25" t="s">
        <v>8421</v>
      </c>
      <c r="E456" s="285" t="s">
        <v>15</v>
      </c>
      <c r="F456" s="13">
        <v>327</v>
      </c>
      <c r="G456" s="291"/>
      <c r="H456" s="8" t="s">
        <v>600</v>
      </c>
      <c r="I456" s="14">
        <f t="shared" si="120"/>
        <v>0</v>
      </c>
      <c r="J456" s="14">
        <f t="shared" si="118"/>
        <v>0</v>
      </c>
      <c r="K456" s="68">
        <f t="shared" si="119"/>
        <v>0</v>
      </c>
    </row>
    <row r="457" spans="1:11" x14ac:dyDescent="0.25">
      <c r="A457" s="67" t="s">
        <v>1113</v>
      </c>
      <c r="B457" s="8" t="s">
        <v>500</v>
      </c>
      <c r="C457" s="18" t="s">
        <v>602</v>
      </c>
      <c r="D457" s="25" t="s">
        <v>8408</v>
      </c>
      <c r="E457" s="285" t="s">
        <v>15</v>
      </c>
      <c r="F457" s="13">
        <v>171</v>
      </c>
      <c r="G457" s="291"/>
      <c r="H457" s="8" t="s">
        <v>600</v>
      </c>
      <c r="I457" s="14">
        <f t="shared" si="120"/>
        <v>0</v>
      </c>
      <c r="J457" s="14">
        <f t="shared" si="118"/>
        <v>0</v>
      </c>
      <c r="K457" s="68">
        <f t="shared" si="119"/>
        <v>0</v>
      </c>
    </row>
    <row r="458" spans="1:11" x14ac:dyDescent="0.25">
      <c r="A458" s="67" t="s">
        <v>1114</v>
      </c>
      <c r="B458" s="8" t="s">
        <v>505</v>
      </c>
      <c r="C458" s="18" t="s">
        <v>602</v>
      </c>
      <c r="D458" s="25" t="s">
        <v>8425</v>
      </c>
      <c r="E458" s="285" t="s">
        <v>15</v>
      </c>
      <c r="F458" s="13">
        <v>12</v>
      </c>
      <c r="G458" s="291"/>
      <c r="H458" s="8" t="s">
        <v>600</v>
      </c>
      <c r="I458" s="14">
        <f t="shared" si="120"/>
        <v>0</v>
      </c>
      <c r="J458" s="14">
        <f t="shared" si="118"/>
        <v>0</v>
      </c>
      <c r="K458" s="68">
        <f t="shared" si="119"/>
        <v>0</v>
      </c>
    </row>
    <row r="459" spans="1:11" x14ac:dyDescent="0.25">
      <c r="A459" s="67" t="s">
        <v>1115</v>
      </c>
      <c r="B459" s="8" t="s">
        <v>501</v>
      </c>
      <c r="C459" s="18" t="s">
        <v>602</v>
      </c>
      <c r="D459" s="25" t="s">
        <v>8415</v>
      </c>
      <c r="E459" s="285" t="s">
        <v>15</v>
      </c>
      <c r="F459" s="13">
        <v>39</v>
      </c>
      <c r="G459" s="291"/>
      <c r="H459" s="8" t="s">
        <v>600</v>
      </c>
      <c r="I459" s="14">
        <f t="shared" si="120"/>
        <v>0</v>
      </c>
      <c r="J459" s="14">
        <f t="shared" si="118"/>
        <v>0</v>
      </c>
      <c r="K459" s="68">
        <f t="shared" si="119"/>
        <v>0</v>
      </c>
    </row>
    <row r="460" spans="1:11" ht="30" x14ac:dyDescent="0.25">
      <c r="A460" s="67" t="s">
        <v>1116</v>
      </c>
      <c r="B460" s="8" t="s">
        <v>482</v>
      </c>
      <c r="C460" s="18" t="s">
        <v>602</v>
      </c>
      <c r="D460" s="25" t="s">
        <v>8086</v>
      </c>
      <c r="E460" s="285" t="s">
        <v>15</v>
      </c>
      <c r="F460" s="13">
        <v>18</v>
      </c>
      <c r="G460" s="291"/>
      <c r="H460" s="8" t="s">
        <v>600</v>
      </c>
      <c r="I460" s="14">
        <f t="shared" si="120"/>
        <v>0</v>
      </c>
      <c r="J460" s="14">
        <f t="shared" si="118"/>
        <v>0</v>
      </c>
      <c r="K460" s="68">
        <f t="shared" si="119"/>
        <v>0</v>
      </c>
    </row>
    <row r="461" spans="1:11" ht="30" x14ac:dyDescent="0.25">
      <c r="A461" s="67" t="s">
        <v>1117</v>
      </c>
      <c r="B461" s="8" t="s">
        <v>483</v>
      </c>
      <c r="C461" s="18" t="s">
        <v>602</v>
      </c>
      <c r="D461" s="25" t="s">
        <v>8087</v>
      </c>
      <c r="E461" s="285" t="s">
        <v>15</v>
      </c>
      <c r="F461" s="13">
        <v>3</v>
      </c>
      <c r="G461" s="291"/>
      <c r="H461" s="8" t="s">
        <v>600</v>
      </c>
      <c r="I461" s="14">
        <f t="shared" si="120"/>
        <v>0</v>
      </c>
      <c r="J461" s="14">
        <f t="shared" si="118"/>
        <v>0</v>
      </c>
      <c r="K461" s="68">
        <f t="shared" si="119"/>
        <v>0</v>
      </c>
    </row>
    <row r="462" spans="1:11" x14ac:dyDescent="0.25">
      <c r="A462" s="67" t="s">
        <v>1118</v>
      </c>
      <c r="B462" s="8" t="s">
        <v>497</v>
      </c>
      <c r="C462" s="18" t="s">
        <v>602</v>
      </c>
      <c r="D462" s="25" t="s">
        <v>8391</v>
      </c>
      <c r="E462" s="285" t="s">
        <v>15</v>
      </c>
      <c r="F462" s="13">
        <v>6</v>
      </c>
      <c r="G462" s="291"/>
      <c r="H462" s="8" t="s">
        <v>600</v>
      </c>
      <c r="I462" s="14">
        <f t="shared" si="120"/>
        <v>0</v>
      </c>
      <c r="J462" s="14">
        <f t="shared" si="118"/>
        <v>0</v>
      </c>
      <c r="K462" s="68">
        <f t="shared" si="119"/>
        <v>0</v>
      </c>
    </row>
    <row r="463" spans="1:11" x14ac:dyDescent="0.25">
      <c r="A463" s="67" t="s">
        <v>1119</v>
      </c>
      <c r="B463" s="8" t="s">
        <v>448</v>
      </c>
      <c r="C463" s="18" t="s">
        <v>602</v>
      </c>
      <c r="D463" s="25" t="s">
        <v>7496</v>
      </c>
      <c r="E463" s="285" t="s">
        <v>32</v>
      </c>
      <c r="F463" s="13">
        <v>242</v>
      </c>
      <c r="G463" s="291"/>
      <c r="H463" s="8" t="s">
        <v>600</v>
      </c>
      <c r="I463" s="14">
        <f t="shared" si="120"/>
        <v>0</v>
      </c>
      <c r="J463" s="14">
        <f t="shared" si="118"/>
        <v>0</v>
      </c>
      <c r="K463" s="68">
        <f t="shared" si="119"/>
        <v>0</v>
      </c>
    </row>
    <row r="464" spans="1:11" ht="30" x14ac:dyDescent="0.25">
      <c r="A464" s="67" t="s">
        <v>1120</v>
      </c>
      <c r="B464" s="8" t="s">
        <v>488</v>
      </c>
      <c r="C464" s="18" t="s">
        <v>602</v>
      </c>
      <c r="D464" s="25" t="s">
        <v>8104</v>
      </c>
      <c r="E464" s="285" t="s">
        <v>15</v>
      </c>
      <c r="F464" s="13">
        <v>117</v>
      </c>
      <c r="G464" s="291"/>
      <c r="H464" s="8" t="s">
        <v>600</v>
      </c>
      <c r="I464" s="14">
        <f t="shared" si="120"/>
        <v>0</v>
      </c>
      <c r="J464" s="14">
        <f t="shared" si="118"/>
        <v>0</v>
      </c>
      <c r="K464" s="68">
        <f t="shared" si="119"/>
        <v>0</v>
      </c>
    </row>
    <row r="465" spans="1:11" x14ac:dyDescent="0.25">
      <c r="A465" s="67" t="s">
        <v>1121</v>
      </c>
      <c r="B465" s="8" t="s">
        <v>478</v>
      </c>
      <c r="C465" s="18" t="s">
        <v>602</v>
      </c>
      <c r="D465" s="25" t="s">
        <v>8080</v>
      </c>
      <c r="E465" s="285" t="s">
        <v>15</v>
      </c>
      <c r="F465" s="13">
        <v>6</v>
      </c>
      <c r="G465" s="291"/>
      <c r="H465" s="8" t="s">
        <v>600</v>
      </c>
      <c r="I465" s="14">
        <f t="shared" si="120"/>
        <v>0</v>
      </c>
      <c r="J465" s="14">
        <f t="shared" si="118"/>
        <v>0</v>
      </c>
      <c r="K465" s="68">
        <f t="shared" si="119"/>
        <v>0</v>
      </c>
    </row>
    <row r="466" spans="1:11" x14ac:dyDescent="0.25">
      <c r="A466" s="67" t="s">
        <v>1122</v>
      </c>
      <c r="B466" s="8" t="s">
        <v>460</v>
      </c>
      <c r="C466" s="18" t="s">
        <v>602</v>
      </c>
      <c r="D466" s="25" t="s">
        <v>7596</v>
      </c>
      <c r="E466" s="285" t="s">
        <v>32</v>
      </c>
      <c r="F466" s="13">
        <v>321.8</v>
      </c>
      <c r="G466" s="291"/>
      <c r="H466" s="8" t="s">
        <v>600</v>
      </c>
      <c r="I466" s="14">
        <f t="shared" ref="I466:I495" si="121">IF(H466=$I$2,G466*(1+BDI_01),(G466*(1+BDI_02)))</f>
        <v>0</v>
      </c>
      <c r="J466" s="14">
        <f t="shared" si="118"/>
        <v>0</v>
      </c>
      <c r="K466" s="68">
        <f t="shared" si="119"/>
        <v>0</v>
      </c>
    </row>
    <row r="467" spans="1:11" x14ac:dyDescent="0.25">
      <c r="A467" s="67" t="s">
        <v>1123</v>
      </c>
      <c r="B467" s="8" t="s">
        <v>461</v>
      </c>
      <c r="C467" s="18" t="s">
        <v>602</v>
      </c>
      <c r="D467" s="25" t="s">
        <v>7603</v>
      </c>
      <c r="E467" s="285" t="s">
        <v>32</v>
      </c>
      <c r="F467" s="13">
        <v>572</v>
      </c>
      <c r="G467" s="291"/>
      <c r="H467" s="8" t="s">
        <v>600</v>
      </c>
      <c r="I467" s="14">
        <f t="shared" si="121"/>
        <v>0</v>
      </c>
      <c r="J467" s="14">
        <f t="shared" si="118"/>
        <v>0</v>
      </c>
      <c r="K467" s="68">
        <f t="shared" si="119"/>
        <v>0</v>
      </c>
    </row>
    <row r="468" spans="1:11" x14ac:dyDescent="0.25">
      <c r="A468" s="67" t="s">
        <v>1124</v>
      </c>
      <c r="B468" s="8" t="s">
        <v>507</v>
      </c>
      <c r="C468" s="18" t="s">
        <v>602</v>
      </c>
      <c r="D468" s="25" t="s">
        <v>8497</v>
      </c>
      <c r="E468" s="285" t="s">
        <v>15</v>
      </c>
      <c r="F468" s="13">
        <v>72</v>
      </c>
      <c r="G468" s="291"/>
      <c r="H468" s="8" t="s">
        <v>600</v>
      </c>
      <c r="I468" s="14">
        <f t="shared" ref="I468:I469" si="122">IF(H468=$I$2,G468*(1+BDI_01),(G468*(1+BDI_02)))</f>
        <v>0</v>
      </c>
      <c r="J468" s="14">
        <f t="shared" si="118"/>
        <v>0</v>
      </c>
      <c r="K468" s="68">
        <f t="shared" si="119"/>
        <v>0</v>
      </c>
    </row>
    <row r="469" spans="1:11" ht="30" x14ac:dyDescent="0.25">
      <c r="A469" s="67" t="s">
        <v>1125</v>
      </c>
      <c r="B469" s="8" t="s">
        <v>1255</v>
      </c>
      <c r="C469" s="18" t="s">
        <v>1305</v>
      </c>
      <c r="D469" s="25" t="s">
        <v>1300</v>
      </c>
      <c r="E469" s="18" t="s">
        <v>15</v>
      </c>
      <c r="F469" s="13">
        <v>45</v>
      </c>
      <c r="G469" s="14"/>
      <c r="H469" s="8" t="s">
        <v>600</v>
      </c>
      <c r="I469" s="14">
        <f t="shared" si="122"/>
        <v>0</v>
      </c>
      <c r="J469" s="14">
        <f t="shared" si="118"/>
        <v>0</v>
      </c>
      <c r="K469" s="68">
        <f t="shared" si="119"/>
        <v>0</v>
      </c>
    </row>
    <row r="470" spans="1:11" x14ac:dyDescent="0.25">
      <c r="A470" s="67" t="s">
        <v>1126</v>
      </c>
      <c r="B470" s="8" t="s">
        <v>506</v>
      </c>
      <c r="C470" s="18" t="s">
        <v>602</v>
      </c>
      <c r="D470" s="25" t="s">
        <v>8496</v>
      </c>
      <c r="E470" s="285" t="s">
        <v>15</v>
      </c>
      <c r="F470" s="13">
        <v>26</v>
      </c>
      <c r="G470" s="291"/>
      <c r="H470" s="8" t="s">
        <v>600</v>
      </c>
      <c r="I470" s="14">
        <f t="shared" si="121"/>
        <v>0</v>
      </c>
      <c r="J470" s="14">
        <f t="shared" si="118"/>
        <v>0</v>
      </c>
      <c r="K470" s="68">
        <f t="shared" si="119"/>
        <v>0</v>
      </c>
    </row>
    <row r="471" spans="1:11" x14ac:dyDescent="0.25">
      <c r="A471" s="67" t="s">
        <v>1127</v>
      </c>
      <c r="B471" s="8" t="s">
        <v>445</v>
      </c>
      <c r="C471" s="18" t="s">
        <v>602</v>
      </c>
      <c r="D471" s="25" t="s">
        <v>7483</v>
      </c>
      <c r="E471" s="285" t="s">
        <v>32</v>
      </c>
      <c r="F471" s="13">
        <v>1183.2</v>
      </c>
      <c r="G471" s="291"/>
      <c r="H471" s="8" t="s">
        <v>600</v>
      </c>
      <c r="I471" s="14">
        <f t="shared" si="121"/>
        <v>0</v>
      </c>
      <c r="J471" s="14">
        <f t="shared" si="118"/>
        <v>0</v>
      </c>
      <c r="K471" s="68">
        <f t="shared" si="119"/>
        <v>0</v>
      </c>
    </row>
    <row r="472" spans="1:11" x14ac:dyDescent="0.25">
      <c r="A472" s="67" t="s">
        <v>1128</v>
      </c>
      <c r="B472" s="8" t="s">
        <v>446</v>
      </c>
      <c r="C472" s="18" t="s">
        <v>602</v>
      </c>
      <c r="D472" s="25" t="s">
        <v>7484</v>
      </c>
      <c r="E472" s="285" t="s">
        <v>32</v>
      </c>
      <c r="F472" s="13">
        <v>151.1</v>
      </c>
      <c r="G472" s="291"/>
      <c r="H472" s="8" t="s">
        <v>600</v>
      </c>
      <c r="I472" s="14">
        <f t="shared" si="121"/>
        <v>0</v>
      </c>
      <c r="J472" s="14">
        <f t="shared" si="118"/>
        <v>0</v>
      </c>
      <c r="K472" s="68">
        <f t="shared" si="119"/>
        <v>0</v>
      </c>
    </row>
    <row r="473" spans="1:11" x14ac:dyDescent="0.25">
      <c r="A473" s="67" t="s">
        <v>1129</v>
      </c>
      <c r="B473" s="8" t="s">
        <v>447</v>
      </c>
      <c r="C473" s="18" t="s">
        <v>602</v>
      </c>
      <c r="D473" s="25" t="s">
        <v>7485</v>
      </c>
      <c r="E473" s="285" t="s">
        <v>32</v>
      </c>
      <c r="F473" s="13">
        <v>195</v>
      </c>
      <c r="G473" s="291"/>
      <c r="H473" s="8" t="s">
        <v>600</v>
      </c>
      <c r="I473" s="14">
        <f t="shared" si="121"/>
        <v>0</v>
      </c>
      <c r="J473" s="14">
        <f t="shared" si="118"/>
        <v>0</v>
      </c>
      <c r="K473" s="68">
        <f t="shared" si="119"/>
        <v>0</v>
      </c>
    </row>
    <row r="474" spans="1:11" x14ac:dyDescent="0.25">
      <c r="A474" s="67" t="s">
        <v>1130</v>
      </c>
      <c r="B474" s="8" t="s">
        <v>449</v>
      </c>
      <c r="C474" s="18" t="s">
        <v>602</v>
      </c>
      <c r="D474" s="25" t="s">
        <v>7503</v>
      </c>
      <c r="E474" s="285" t="s">
        <v>32</v>
      </c>
      <c r="F474" s="13">
        <v>595.76</v>
      </c>
      <c r="G474" s="291"/>
      <c r="H474" s="8" t="s">
        <v>600</v>
      </c>
      <c r="I474" s="14">
        <f t="shared" si="121"/>
        <v>0</v>
      </c>
      <c r="J474" s="14">
        <f t="shared" si="118"/>
        <v>0</v>
      </c>
      <c r="K474" s="68">
        <f t="shared" si="119"/>
        <v>0</v>
      </c>
    </row>
    <row r="475" spans="1:11" x14ac:dyDescent="0.25">
      <c r="A475" s="67" t="s">
        <v>1131</v>
      </c>
      <c r="B475" s="8" t="s">
        <v>450</v>
      </c>
      <c r="C475" s="18" t="s">
        <v>602</v>
      </c>
      <c r="D475" s="25" t="s">
        <v>7504</v>
      </c>
      <c r="E475" s="285" t="s">
        <v>32</v>
      </c>
      <c r="F475" s="13">
        <v>69.06</v>
      </c>
      <c r="G475" s="291"/>
      <c r="H475" s="8" t="s">
        <v>600</v>
      </c>
      <c r="I475" s="14">
        <f t="shared" si="121"/>
        <v>0</v>
      </c>
      <c r="J475" s="14">
        <f t="shared" si="118"/>
        <v>0</v>
      </c>
      <c r="K475" s="68">
        <f t="shared" si="119"/>
        <v>0</v>
      </c>
    </row>
    <row r="476" spans="1:11" x14ac:dyDescent="0.25">
      <c r="A476" s="67" t="s">
        <v>1132</v>
      </c>
      <c r="B476" s="8" t="s">
        <v>474</v>
      </c>
      <c r="C476" s="18" t="s">
        <v>602</v>
      </c>
      <c r="D476" s="25" t="s">
        <v>8076</v>
      </c>
      <c r="E476" s="285" t="s">
        <v>15</v>
      </c>
      <c r="F476" s="13">
        <v>48</v>
      </c>
      <c r="G476" s="291"/>
      <c r="H476" s="8" t="s">
        <v>600</v>
      </c>
      <c r="I476" s="14">
        <f t="shared" si="121"/>
        <v>0</v>
      </c>
      <c r="J476" s="14">
        <f t="shared" si="118"/>
        <v>0</v>
      </c>
      <c r="K476" s="68">
        <f t="shared" si="119"/>
        <v>0</v>
      </c>
    </row>
    <row r="477" spans="1:11" x14ac:dyDescent="0.25">
      <c r="A477" s="67" t="s">
        <v>1133</v>
      </c>
      <c r="B477" s="8" t="s">
        <v>475</v>
      </c>
      <c r="C477" s="18" t="s">
        <v>602</v>
      </c>
      <c r="D477" s="25" t="s">
        <v>8077</v>
      </c>
      <c r="E477" s="285" t="s">
        <v>15</v>
      </c>
      <c r="F477" s="13">
        <v>18</v>
      </c>
      <c r="G477" s="291"/>
      <c r="H477" s="8" t="s">
        <v>600</v>
      </c>
      <c r="I477" s="14">
        <f t="shared" si="121"/>
        <v>0</v>
      </c>
      <c r="J477" s="14">
        <f t="shared" si="118"/>
        <v>0</v>
      </c>
      <c r="K477" s="68">
        <f t="shared" si="119"/>
        <v>0</v>
      </c>
    </row>
    <row r="478" spans="1:11" x14ac:dyDescent="0.25">
      <c r="A478" s="67" t="s">
        <v>1134</v>
      </c>
      <c r="B478" s="8" t="s">
        <v>476</v>
      </c>
      <c r="C478" s="18" t="s">
        <v>602</v>
      </c>
      <c r="D478" s="25" t="s">
        <v>8078</v>
      </c>
      <c r="E478" s="285" t="s">
        <v>15</v>
      </c>
      <c r="F478" s="13">
        <v>15</v>
      </c>
      <c r="G478" s="291"/>
      <c r="H478" s="8" t="s">
        <v>600</v>
      </c>
      <c r="I478" s="14">
        <f t="shared" si="121"/>
        <v>0</v>
      </c>
      <c r="J478" s="14">
        <f t="shared" si="118"/>
        <v>0</v>
      </c>
      <c r="K478" s="68">
        <f t="shared" si="119"/>
        <v>0</v>
      </c>
    </row>
    <row r="479" spans="1:11" x14ac:dyDescent="0.25">
      <c r="A479" s="67" t="s">
        <v>1135</v>
      </c>
      <c r="B479" s="8" t="s">
        <v>477</v>
      </c>
      <c r="C479" s="18" t="s">
        <v>602</v>
      </c>
      <c r="D479" s="25" t="s">
        <v>8079</v>
      </c>
      <c r="E479" s="285" t="s">
        <v>15</v>
      </c>
      <c r="F479" s="13">
        <v>33</v>
      </c>
      <c r="G479" s="291"/>
      <c r="H479" s="8" t="s">
        <v>600</v>
      </c>
      <c r="I479" s="14">
        <f t="shared" si="121"/>
        <v>0</v>
      </c>
      <c r="J479" s="14">
        <f t="shared" si="118"/>
        <v>0</v>
      </c>
      <c r="K479" s="68">
        <f t="shared" si="119"/>
        <v>0</v>
      </c>
    </row>
    <row r="480" spans="1:11" x14ac:dyDescent="0.25">
      <c r="A480" s="67" t="s">
        <v>1136</v>
      </c>
      <c r="B480" s="8" t="s">
        <v>479</v>
      </c>
      <c r="C480" s="18" t="s">
        <v>602</v>
      </c>
      <c r="D480" s="25" t="s">
        <v>8081</v>
      </c>
      <c r="E480" s="285" t="s">
        <v>15</v>
      </c>
      <c r="F480" s="13">
        <v>12</v>
      </c>
      <c r="G480" s="291"/>
      <c r="H480" s="8" t="s">
        <v>600</v>
      </c>
      <c r="I480" s="14">
        <f t="shared" si="121"/>
        <v>0</v>
      </c>
      <c r="J480" s="14">
        <f t="shared" si="118"/>
        <v>0</v>
      </c>
      <c r="K480" s="68">
        <f t="shared" si="119"/>
        <v>0</v>
      </c>
    </row>
    <row r="481" spans="1:11" x14ac:dyDescent="0.25">
      <c r="A481" s="67" t="s">
        <v>1137</v>
      </c>
      <c r="B481" s="8" t="s">
        <v>480</v>
      </c>
      <c r="C481" s="18" t="s">
        <v>602</v>
      </c>
      <c r="D481" s="25" t="s">
        <v>8082</v>
      </c>
      <c r="E481" s="285" t="s">
        <v>15</v>
      </c>
      <c r="F481" s="13">
        <v>6</v>
      </c>
      <c r="G481" s="291"/>
      <c r="H481" s="8" t="s">
        <v>600</v>
      </c>
      <c r="I481" s="14">
        <f t="shared" si="121"/>
        <v>0</v>
      </c>
      <c r="J481" s="14">
        <f t="shared" si="118"/>
        <v>0</v>
      </c>
      <c r="K481" s="68">
        <f t="shared" si="119"/>
        <v>0</v>
      </c>
    </row>
    <row r="482" spans="1:11" ht="30" x14ac:dyDescent="0.25">
      <c r="A482" s="67" t="s">
        <v>1138</v>
      </c>
      <c r="B482" s="8" t="s">
        <v>485</v>
      </c>
      <c r="C482" s="18" t="s">
        <v>602</v>
      </c>
      <c r="D482" s="25" t="s">
        <v>8097</v>
      </c>
      <c r="E482" s="285" t="s">
        <v>15</v>
      </c>
      <c r="F482" s="13">
        <v>588</v>
      </c>
      <c r="G482" s="291"/>
      <c r="H482" s="8" t="s">
        <v>600</v>
      </c>
      <c r="I482" s="14">
        <f t="shared" si="121"/>
        <v>0</v>
      </c>
      <c r="J482" s="14">
        <f t="shared" si="118"/>
        <v>0</v>
      </c>
      <c r="K482" s="68">
        <f t="shared" si="119"/>
        <v>0</v>
      </c>
    </row>
    <row r="483" spans="1:11" x14ac:dyDescent="0.25">
      <c r="A483" s="67" t="s">
        <v>1139</v>
      </c>
      <c r="B483" s="8" t="s">
        <v>486</v>
      </c>
      <c r="C483" s="18" t="s">
        <v>602</v>
      </c>
      <c r="D483" s="25" t="s">
        <v>8098</v>
      </c>
      <c r="E483" s="285" t="s">
        <v>15</v>
      </c>
      <c r="F483" s="13">
        <v>129</v>
      </c>
      <c r="G483" s="291"/>
      <c r="H483" s="8" t="s">
        <v>600</v>
      </c>
      <c r="I483" s="14">
        <f t="shared" si="121"/>
        <v>0</v>
      </c>
      <c r="J483" s="14">
        <f t="shared" si="118"/>
        <v>0</v>
      </c>
      <c r="K483" s="68">
        <f t="shared" si="119"/>
        <v>0</v>
      </c>
    </row>
    <row r="484" spans="1:11" x14ac:dyDescent="0.25">
      <c r="A484" s="67" t="s">
        <v>1140</v>
      </c>
      <c r="B484" s="8" t="s">
        <v>473</v>
      </c>
      <c r="C484" s="18" t="s">
        <v>602</v>
      </c>
      <c r="D484" s="25" t="s">
        <v>8075</v>
      </c>
      <c r="E484" s="285" t="s">
        <v>15</v>
      </c>
      <c r="F484" s="13">
        <v>30</v>
      </c>
      <c r="G484" s="291"/>
      <c r="H484" s="8" t="s">
        <v>600</v>
      </c>
      <c r="I484" s="14">
        <f t="shared" si="121"/>
        <v>0</v>
      </c>
      <c r="J484" s="14">
        <f t="shared" si="118"/>
        <v>0</v>
      </c>
      <c r="K484" s="68">
        <f t="shared" si="119"/>
        <v>0</v>
      </c>
    </row>
    <row r="485" spans="1:11" ht="30" x14ac:dyDescent="0.25">
      <c r="A485" s="67" t="s">
        <v>1141</v>
      </c>
      <c r="B485" s="8" t="s">
        <v>487</v>
      </c>
      <c r="C485" s="18" t="s">
        <v>602</v>
      </c>
      <c r="D485" s="25" t="s">
        <v>8101</v>
      </c>
      <c r="E485" s="285" t="s">
        <v>15</v>
      </c>
      <c r="F485" s="13">
        <v>249</v>
      </c>
      <c r="G485" s="291"/>
      <c r="H485" s="8" t="s">
        <v>600</v>
      </c>
      <c r="I485" s="14">
        <f t="shared" si="121"/>
        <v>0</v>
      </c>
      <c r="J485" s="14">
        <f t="shared" si="118"/>
        <v>0</v>
      </c>
      <c r="K485" s="68">
        <f t="shared" si="119"/>
        <v>0</v>
      </c>
    </row>
    <row r="486" spans="1:11" x14ac:dyDescent="0.25">
      <c r="A486" s="67" t="s">
        <v>1142</v>
      </c>
      <c r="B486" s="8" t="s">
        <v>494</v>
      </c>
      <c r="C486" s="18" t="s">
        <v>602</v>
      </c>
      <c r="D486" s="25" t="s">
        <v>8176</v>
      </c>
      <c r="E486" s="285" t="s">
        <v>15</v>
      </c>
      <c r="F486" s="13">
        <v>45</v>
      </c>
      <c r="G486" s="291"/>
      <c r="H486" s="8" t="s">
        <v>600</v>
      </c>
      <c r="I486" s="14">
        <f t="shared" si="121"/>
        <v>0</v>
      </c>
      <c r="J486" s="14">
        <f t="shared" si="118"/>
        <v>0</v>
      </c>
      <c r="K486" s="68">
        <f t="shared" si="119"/>
        <v>0</v>
      </c>
    </row>
    <row r="487" spans="1:11" x14ac:dyDescent="0.25">
      <c r="A487" s="67" t="s">
        <v>1143</v>
      </c>
      <c r="B487" s="8" t="s">
        <v>517</v>
      </c>
      <c r="C487" s="18" t="s">
        <v>602</v>
      </c>
      <c r="D487" s="25" t="s">
        <v>8631</v>
      </c>
      <c r="E487" s="285" t="s">
        <v>15</v>
      </c>
      <c r="F487" s="13">
        <v>12</v>
      </c>
      <c r="G487" s="291"/>
      <c r="H487" s="8" t="s">
        <v>600</v>
      </c>
      <c r="I487" s="14">
        <f t="shared" si="121"/>
        <v>0</v>
      </c>
      <c r="J487" s="14">
        <f t="shared" si="118"/>
        <v>0</v>
      </c>
      <c r="K487" s="68">
        <f t="shared" si="119"/>
        <v>0</v>
      </c>
    </row>
    <row r="488" spans="1:11" x14ac:dyDescent="0.25">
      <c r="A488" s="67" t="s">
        <v>1144</v>
      </c>
      <c r="B488" s="8" t="s">
        <v>518</v>
      </c>
      <c r="C488" s="18" t="s">
        <v>602</v>
      </c>
      <c r="D488" s="25" t="s">
        <v>8632</v>
      </c>
      <c r="E488" s="285" t="s">
        <v>15</v>
      </c>
      <c r="F488" s="13">
        <v>105</v>
      </c>
      <c r="G488" s="291"/>
      <c r="H488" s="8" t="s">
        <v>600</v>
      </c>
      <c r="I488" s="14">
        <f t="shared" si="121"/>
        <v>0</v>
      </c>
      <c r="J488" s="14">
        <f t="shared" ref="J488:J505" si="123">TRUNC(G488*F488,2)</f>
        <v>0</v>
      </c>
      <c r="K488" s="68">
        <f t="shared" ref="K488:K505" si="124">TRUNC(I488*F488,2)</f>
        <v>0</v>
      </c>
    </row>
    <row r="489" spans="1:11" x14ac:dyDescent="0.25">
      <c r="A489" s="67" t="s">
        <v>1145</v>
      </c>
      <c r="B489" s="8" t="s">
        <v>519</v>
      </c>
      <c r="C489" s="18" t="s">
        <v>602</v>
      </c>
      <c r="D489" s="25" t="s">
        <v>8635</v>
      </c>
      <c r="E489" s="285" t="s">
        <v>15</v>
      </c>
      <c r="F489" s="13">
        <v>12</v>
      </c>
      <c r="G489" s="291"/>
      <c r="H489" s="8" t="s">
        <v>600</v>
      </c>
      <c r="I489" s="14">
        <f t="shared" si="121"/>
        <v>0</v>
      </c>
      <c r="J489" s="14">
        <f t="shared" si="123"/>
        <v>0</v>
      </c>
      <c r="K489" s="68">
        <f t="shared" si="124"/>
        <v>0</v>
      </c>
    </row>
    <row r="490" spans="1:11" x14ac:dyDescent="0.25">
      <c r="A490" s="67" t="s">
        <v>1146</v>
      </c>
      <c r="B490" s="8" t="s">
        <v>520</v>
      </c>
      <c r="C490" s="18" t="s">
        <v>602</v>
      </c>
      <c r="D490" s="25" t="s">
        <v>8636</v>
      </c>
      <c r="E490" s="285" t="s">
        <v>15</v>
      </c>
      <c r="F490" s="13">
        <v>18</v>
      </c>
      <c r="G490" s="291"/>
      <c r="H490" s="8" t="s">
        <v>600</v>
      </c>
      <c r="I490" s="14">
        <f t="shared" si="121"/>
        <v>0</v>
      </c>
      <c r="J490" s="14">
        <f t="shared" si="123"/>
        <v>0</v>
      </c>
      <c r="K490" s="68">
        <f t="shared" si="124"/>
        <v>0</v>
      </c>
    </row>
    <row r="491" spans="1:11" x14ac:dyDescent="0.25">
      <c r="A491" s="67" t="s">
        <v>1147</v>
      </c>
      <c r="B491" s="8" t="s">
        <v>521</v>
      </c>
      <c r="C491" s="18" t="s">
        <v>602</v>
      </c>
      <c r="D491" s="25" t="s">
        <v>8637</v>
      </c>
      <c r="E491" s="285" t="s">
        <v>15</v>
      </c>
      <c r="F491" s="13">
        <v>78</v>
      </c>
      <c r="G491" s="291"/>
      <c r="H491" s="8" t="s">
        <v>600</v>
      </c>
      <c r="I491" s="14">
        <f t="shared" si="121"/>
        <v>0</v>
      </c>
      <c r="J491" s="14">
        <f t="shared" si="123"/>
        <v>0</v>
      </c>
      <c r="K491" s="68">
        <f t="shared" si="124"/>
        <v>0</v>
      </c>
    </row>
    <row r="492" spans="1:11" x14ac:dyDescent="0.25">
      <c r="A492" s="67" t="s">
        <v>1148</v>
      </c>
      <c r="B492" s="8" t="s">
        <v>522</v>
      </c>
      <c r="C492" s="18" t="s">
        <v>602</v>
      </c>
      <c r="D492" s="25" t="s">
        <v>8642</v>
      </c>
      <c r="E492" s="285" t="s">
        <v>15</v>
      </c>
      <c r="F492" s="13">
        <v>105</v>
      </c>
      <c r="G492" s="291"/>
      <c r="H492" s="8" t="s">
        <v>600</v>
      </c>
      <c r="I492" s="14">
        <f t="shared" si="121"/>
        <v>0</v>
      </c>
      <c r="J492" s="14">
        <f t="shared" si="123"/>
        <v>0</v>
      </c>
      <c r="K492" s="68">
        <f t="shared" si="124"/>
        <v>0</v>
      </c>
    </row>
    <row r="493" spans="1:11" x14ac:dyDescent="0.25">
      <c r="A493" s="67" t="s">
        <v>1149</v>
      </c>
      <c r="B493" s="8" t="s">
        <v>508</v>
      </c>
      <c r="C493" s="18" t="s">
        <v>602</v>
      </c>
      <c r="D493" s="25" t="s">
        <v>8570</v>
      </c>
      <c r="E493" s="285" t="s">
        <v>15</v>
      </c>
      <c r="F493" s="13">
        <v>45</v>
      </c>
      <c r="G493" s="291"/>
      <c r="H493" s="8" t="s">
        <v>600</v>
      </c>
      <c r="I493" s="14">
        <f t="shared" si="121"/>
        <v>0</v>
      </c>
      <c r="J493" s="14">
        <f t="shared" si="123"/>
        <v>0</v>
      </c>
      <c r="K493" s="68">
        <f t="shared" si="124"/>
        <v>0</v>
      </c>
    </row>
    <row r="494" spans="1:11" x14ac:dyDescent="0.25">
      <c r="A494" s="67" t="s">
        <v>1150</v>
      </c>
      <c r="B494" s="8" t="s">
        <v>509</v>
      </c>
      <c r="C494" s="18" t="s">
        <v>602</v>
      </c>
      <c r="D494" s="25" t="s">
        <v>8573</v>
      </c>
      <c r="E494" s="285" t="s">
        <v>15</v>
      </c>
      <c r="F494" s="13">
        <v>54</v>
      </c>
      <c r="G494" s="291"/>
      <c r="H494" s="8" t="s">
        <v>600</v>
      </c>
      <c r="I494" s="14">
        <f t="shared" si="121"/>
        <v>0</v>
      </c>
      <c r="J494" s="14">
        <f t="shared" si="123"/>
        <v>0</v>
      </c>
      <c r="K494" s="68">
        <f t="shared" si="124"/>
        <v>0</v>
      </c>
    </row>
    <row r="495" spans="1:11" x14ac:dyDescent="0.25">
      <c r="A495" s="67" t="s">
        <v>1151</v>
      </c>
      <c r="B495" s="8" t="s">
        <v>510</v>
      </c>
      <c r="C495" s="18" t="s">
        <v>602</v>
      </c>
      <c r="D495" s="25" t="s">
        <v>8578</v>
      </c>
      <c r="E495" s="285" t="s">
        <v>15</v>
      </c>
      <c r="F495" s="13">
        <v>54</v>
      </c>
      <c r="G495" s="291"/>
      <c r="H495" s="8" t="s">
        <v>600</v>
      </c>
      <c r="I495" s="14">
        <f t="shared" si="121"/>
        <v>0</v>
      </c>
      <c r="J495" s="14">
        <f t="shared" si="123"/>
        <v>0</v>
      </c>
      <c r="K495" s="68">
        <f t="shared" si="124"/>
        <v>0</v>
      </c>
    </row>
    <row r="496" spans="1:11" ht="30" x14ac:dyDescent="0.25">
      <c r="A496" s="67" t="s">
        <v>1152</v>
      </c>
      <c r="B496" s="8" t="s">
        <v>511</v>
      </c>
      <c r="C496" s="18" t="s">
        <v>602</v>
      </c>
      <c r="D496" s="25" t="s">
        <v>8579</v>
      </c>
      <c r="E496" s="285" t="s">
        <v>15</v>
      </c>
      <c r="F496" s="13">
        <v>3</v>
      </c>
      <c r="G496" s="291"/>
      <c r="H496" s="8" t="s">
        <v>600</v>
      </c>
      <c r="I496" s="14">
        <f t="shared" ref="I496:I499" si="125">IF(H496=$I$2,G496*(1+BDI_01),(G496*(1+BDI_02)))</f>
        <v>0</v>
      </c>
      <c r="J496" s="14">
        <f t="shared" si="123"/>
        <v>0</v>
      </c>
      <c r="K496" s="68">
        <f t="shared" si="124"/>
        <v>0</v>
      </c>
    </row>
    <row r="497" spans="1:11" x14ac:dyDescent="0.25">
      <c r="A497" s="67" t="s">
        <v>1153</v>
      </c>
      <c r="B497" s="8" t="s">
        <v>512</v>
      </c>
      <c r="C497" s="18" t="s">
        <v>602</v>
      </c>
      <c r="D497" s="25" t="s">
        <v>8606</v>
      </c>
      <c r="E497" s="285" t="s">
        <v>15</v>
      </c>
      <c r="F497" s="13">
        <v>54</v>
      </c>
      <c r="G497" s="291"/>
      <c r="H497" s="8" t="s">
        <v>600</v>
      </c>
      <c r="I497" s="14">
        <f t="shared" si="125"/>
        <v>0</v>
      </c>
      <c r="J497" s="14">
        <f t="shared" si="123"/>
        <v>0</v>
      </c>
      <c r="K497" s="68">
        <f t="shared" si="124"/>
        <v>0</v>
      </c>
    </row>
    <row r="498" spans="1:11" x14ac:dyDescent="0.25">
      <c r="A498" s="67" t="s">
        <v>1154</v>
      </c>
      <c r="B498" s="8" t="s">
        <v>514</v>
      </c>
      <c r="C498" s="18" t="s">
        <v>602</v>
      </c>
      <c r="D498" s="25" t="s">
        <v>8616</v>
      </c>
      <c r="E498" s="285" t="s">
        <v>15</v>
      </c>
      <c r="F498" s="13">
        <v>711</v>
      </c>
      <c r="G498" s="291"/>
      <c r="H498" s="8" t="s">
        <v>600</v>
      </c>
      <c r="I498" s="14">
        <f t="shared" si="125"/>
        <v>0</v>
      </c>
      <c r="J498" s="14">
        <f t="shared" si="123"/>
        <v>0</v>
      </c>
      <c r="K498" s="68">
        <f t="shared" si="124"/>
        <v>0</v>
      </c>
    </row>
    <row r="499" spans="1:11" x14ac:dyDescent="0.25">
      <c r="A499" s="67" t="s">
        <v>1155</v>
      </c>
      <c r="B499" s="8" t="s">
        <v>515</v>
      </c>
      <c r="C499" s="18" t="s">
        <v>602</v>
      </c>
      <c r="D499" s="25" t="s">
        <v>8619</v>
      </c>
      <c r="E499" s="285" t="s">
        <v>15</v>
      </c>
      <c r="F499" s="13">
        <v>54</v>
      </c>
      <c r="G499" s="291"/>
      <c r="H499" s="8" t="s">
        <v>600</v>
      </c>
      <c r="I499" s="14">
        <f t="shared" si="125"/>
        <v>0</v>
      </c>
      <c r="J499" s="14">
        <f t="shared" si="123"/>
        <v>0</v>
      </c>
      <c r="K499" s="68">
        <f t="shared" si="124"/>
        <v>0</v>
      </c>
    </row>
    <row r="500" spans="1:11" x14ac:dyDescent="0.25">
      <c r="A500" s="67" t="s">
        <v>1156</v>
      </c>
      <c r="B500" s="8" t="s">
        <v>516</v>
      </c>
      <c r="C500" s="18" t="s">
        <v>602</v>
      </c>
      <c r="D500" s="25" t="s">
        <v>8620</v>
      </c>
      <c r="E500" s="285" t="s">
        <v>15</v>
      </c>
      <c r="F500" s="13">
        <v>12</v>
      </c>
      <c r="G500" s="291"/>
      <c r="H500" s="8" t="s">
        <v>600</v>
      </c>
      <c r="I500" s="14">
        <f t="shared" ref="I500" si="126">IF(H500=$I$2,G500*(1+BDI_01),(G500*(1+BDI_02)))</f>
        <v>0</v>
      </c>
      <c r="J500" s="14">
        <f t="shared" si="123"/>
        <v>0</v>
      </c>
      <c r="K500" s="68">
        <f t="shared" si="124"/>
        <v>0</v>
      </c>
    </row>
    <row r="501" spans="1:11" ht="45" x14ac:dyDescent="0.25">
      <c r="A501" s="67" t="s">
        <v>1157</v>
      </c>
      <c r="B501" s="8" t="s">
        <v>8373</v>
      </c>
      <c r="C501" s="300" t="s">
        <v>602</v>
      </c>
      <c r="D501" s="301" t="s">
        <v>8374</v>
      </c>
      <c r="E501" s="303" t="s">
        <v>32</v>
      </c>
      <c r="F501" s="302">
        <v>21</v>
      </c>
      <c r="G501" s="304"/>
      <c r="H501" s="8" t="s">
        <v>600</v>
      </c>
      <c r="I501" s="172">
        <f t="shared" ref="I501:I503" si="127">IF(H501=$I$2,G501*(1+BDI_01),(G501*(1+BDI_02)))</f>
        <v>0</v>
      </c>
      <c r="J501" s="172">
        <f t="shared" si="123"/>
        <v>0</v>
      </c>
      <c r="K501" s="173">
        <f t="shared" si="124"/>
        <v>0</v>
      </c>
    </row>
    <row r="502" spans="1:11" ht="45" x14ac:dyDescent="0.25">
      <c r="A502" s="67" t="s">
        <v>1158</v>
      </c>
      <c r="B502" s="299">
        <v>17040010</v>
      </c>
      <c r="C502" s="300" t="s">
        <v>607</v>
      </c>
      <c r="D502" s="301" t="s">
        <v>11826</v>
      </c>
      <c r="E502" s="300" t="s">
        <v>15</v>
      </c>
      <c r="F502" s="302">
        <v>5</v>
      </c>
      <c r="G502" s="172"/>
      <c r="H502" s="8" t="s">
        <v>600</v>
      </c>
      <c r="I502" s="172">
        <f t="shared" ref="I502" si="128">IF(H502=$I$2,G502*(1+BDI_01),(G502*(1+BDI_02)))</f>
        <v>0</v>
      </c>
      <c r="J502" s="172">
        <f t="shared" si="123"/>
        <v>0</v>
      </c>
      <c r="K502" s="173">
        <f t="shared" si="124"/>
        <v>0</v>
      </c>
    </row>
    <row r="503" spans="1:11" ht="45" x14ac:dyDescent="0.25">
      <c r="A503" s="67" t="s">
        <v>1159</v>
      </c>
      <c r="B503" s="299">
        <v>17040011</v>
      </c>
      <c r="C503" s="300" t="s">
        <v>607</v>
      </c>
      <c r="D503" s="301" t="s">
        <v>11827</v>
      </c>
      <c r="E503" s="300" t="s">
        <v>15</v>
      </c>
      <c r="F503" s="302">
        <v>1</v>
      </c>
      <c r="G503" s="172"/>
      <c r="H503" s="8" t="s">
        <v>600</v>
      </c>
      <c r="I503" s="172">
        <f t="shared" si="127"/>
        <v>0</v>
      </c>
      <c r="J503" s="172">
        <f t="shared" si="123"/>
        <v>0</v>
      </c>
      <c r="K503" s="173">
        <f t="shared" si="124"/>
        <v>0</v>
      </c>
    </row>
    <row r="504" spans="1:11" ht="45" x14ac:dyDescent="0.25">
      <c r="A504" s="67" t="s">
        <v>1160</v>
      </c>
      <c r="B504" s="299">
        <v>17040008</v>
      </c>
      <c r="C504" s="300" t="s">
        <v>607</v>
      </c>
      <c r="D504" s="301" t="s">
        <v>11825</v>
      </c>
      <c r="E504" s="300" t="s">
        <v>2632</v>
      </c>
      <c r="F504" s="302">
        <v>2500</v>
      </c>
      <c r="G504" s="172"/>
      <c r="H504" s="8" t="s">
        <v>600</v>
      </c>
      <c r="I504" s="172">
        <f t="shared" ref="I504:I505" si="129">IF(H504=$I$2,G504*(1+BDI_01),(G504*(1+BDI_02)))</f>
        <v>0</v>
      </c>
      <c r="J504" s="172">
        <f t="shared" si="123"/>
        <v>0</v>
      </c>
      <c r="K504" s="173">
        <f t="shared" si="124"/>
        <v>0</v>
      </c>
    </row>
    <row r="505" spans="1:11" ht="30" x14ac:dyDescent="0.25">
      <c r="A505" s="67" t="s">
        <v>12162</v>
      </c>
      <c r="B505" s="299">
        <v>17040006</v>
      </c>
      <c r="C505" s="300" t="s">
        <v>607</v>
      </c>
      <c r="D505" s="301" t="s">
        <v>11823</v>
      </c>
      <c r="E505" s="300" t="s">
        <v>15</v>
      </c>
      <c r="F505" s="302">
        <v>1</v>
      </c>
      <c r="G505" s="172"/>
      <c r="H505" s="8" t="s">
        <v>600</v>
      </c>
      <c r="I505" s="172">
        <f t="shared" si="129"/>
        <v>0</v>
      </c>
      <c r="J505" s="172">
        <f t="shared" si="123"/>
        <v>0</v>
      </c>
      <c r="K505" s="173">
        <f t="shared" si="124"/>
        <v>0</v>
      </c>
    </row>
    <row r="506" spans="1:11" x14ac:dyDescent="0.25">
      <c r="A506" s="65">
        <v>15</v>
      </c>
      <c r="B506" s="17"/>
      <c r="C506" s="17"/>
      <c r="D506" s="24" t="s">
        <v>572</v>
      </c>
      <c r="E506" s="17"/>
      <c r="F506" s="11"/>
      <c r="G506" s="12"/>
      <c r="H506" s="17"/>
      <c r="I506" s="12"/>
      <c r="J506" s="12">
        <f>SUM(J507:J544)</f>
        <v>0</v>
      </c>
      <c r="K506" s="12">
        <f>SUM(K507:K544)</f>
        <v>0</v>
      </c>
    </row>
    <row r="507" spans="1:11" ht="30" x14ac:dyDescent="0.25">
      <c r="A507" s="67" t="s">
        <v>1161</v>
      </c>
      <c r="B507" s="8" t="s">
        <v>198</v>
      </c>
      <c r="C507" s="18" t="s">
        <v>602</v>
      </c>
      <c r="D507" s="25" t="s">
        <v>4886</v>
      </c>
      <c r="E507" s="285" t="s">
        <v>15</v>
      </c>
      <c r="F507" s="13">
        <v>12</v>
      </c>
      <c r="G507" s="291"/>
      <c r="H507" s="8" t="s">
        <v>600</v>
      </c>
      <c r="I507" s="14">
        <f t="shared" ref="I507:I542" si="130">IF(H507=$I$2,G507*(1+BDI_01),(G507*(1+BDI_02)))</f>
        <v>0</v>
      </c>
      <c r="J507" s="14">
        <f t="shared" ref="J507:J544" si="131">TRUNC(G507*F507,2)</f>
        <v>0</v>
      </c>
      <c r="K507" s="68">
        <f t="shared" ref="K507:K544" si="132">TRUNC(I507*F507,2)</f>
        <v>0</v>
      </c>
    </row>
    <row r="508" spans="1:11" x14ac:dyDescent="0.25">
      <c r="A508" s="67" t="s">
        <v>1162</v>
      </c>
      <c r="B508" s="8" t="s">
        <v>7165</v>
      </c>
      <c r="C508" s="300" t="s">
        <v>602</v>
      </c>
      <c r="D508" s="301" t="s">
        <v>7166</v>
      </c>
      <c r="E508" s="303" t="s">
        <v>15</v>
      </c>
      <c r="F508" s="302">
        <v>80</v>
      </c>
      <c r="G508" s="304"/>
      <c r="H508" s="8" t="s">
        <v>600</v>
      </c>
      <c r="I508" s="172">
        <f>IF(H508=$I$2,G508*(1+BDI_01),(G508*(1+BDI_02)))</f>
        <v>0</v>
      </c>
      <c r="J508" s="172">
        <f>TRUNC(G508*F508,2)</f>
        <v>0</v>
      </c>
      <c r="K508" s="173">
        <f>TRUNC(I508*F508,2)</f>
        <v>0</v>
      </c>
    </row>
    <row r="509" spans="1:11" x14ac:dyDescent="0.25">
      <c r="A509" s="67" t="s">
        <v>1164</v>
      </c>
      <c r="B509" s="8" t="s">
        <v>398</v>
      </c>
      <c r="C509" s="18" t="s">
        <v>602</v>
      </c>
      <c r="D509" s="25" t="s">
        <v>7178</v>
      </c>
      <c r="E509" s="285" t="s">
        <v>15</v>
      </c>
      <c r="F509" s="13">
        <v>8</v>
      </c>
      <c r="G509" s="291"/>
      <c r="H509" s="8" t="s">
        <v>600</v>
      </c>
      <c r="I509" s="14">
        <f t="shared" si="130"/>
        <v>0</v>
      </c>
      <c r="J509" s="14">
        <f t="shared" si="131"/>
        <v>0</v>
      </c>
      <c r="K509" s="68">
        <f t="shared" si="132"/>
        <v>0</v>
      </c>
    </row>
    <row r="510" spans="1:11" x14ac:dyDescent="0.25">
      <c r="A510" s="67" t="s">
        <v>1168</v>
      </c>
      <c r="B510" s="8" t="s">
        <v>421</v>
      </c>
      <c r="C510" s="18" t="s">
        <v>602</v>
      </c>
      <c r="D510" s="25" t="s">
        <v>7359</v>
      </c>
      <c r="E510" s="285" t="s">
        <v>15</v>
      </c>
      <c r="F510" s="13">
        <v>92</v>
      </c>
      <c r="G510" s="291"/>
      <c r="H510" s="8" t="s">
        <v>600</v>
      </c>
      <c r="I510" s="14">
        <f t="shared" si="130"/>
        <v>0</v>
      </c>
      <c r="J510" s="14">
        <f t="shared" si="131"/>
        <v>0</v>
      </c>
      <c r="K510" s="68">
        <f t="shared" si="132"/>
        <v>0</v>
      </c>
    </row>
    <row r="511" spans="1:11" x14ac:dyDescent="0.25">
      <c r="A511" s="67" t="s">
        <v>1163</v>
      </c>
      <c r="B511" s="8" t="s">
        <v>396</v>
      </c>
      <c r="C511" s="18" t="s">
        <v>602</v>
      </c>
      <c r="D511" s="25" t="s">
        <v>7172</v>
      </c>
      <c r="E511" s="285" t="s">
        <v>15</v>
      </c>
      <c r="F511" s="13">
        <v>76</v>
      </c>
      <c r="G511" s="291"/>
      <c r="H511" s="8" t="s">
        <v>600</v>
      </c>
      <c r="I511" s="14">
        <f t="shared" si="130"/>
        <v>0</v>
      </c>
      <c r="J511" s="14">
        <f t="shared" si="131"/>
        <v>0</v>
      </c>
      <c r="K511" s="68">
        <f t="shared" si="132"/>
        <v>0</v>
      </c>
    </row>
    <row r="512" spans="1:11" x14ac:dyDescent="0.25">
      <c r="A512" s="67" t="s">
        <v>1167</v>
      </c>
      <c r="B512" s="8" t="s">
        <v>397</v>
      </c>
      <c r="C512" s="18" t="s">
        <v>602</v>
      </c>
      <c r="D512" s="25" t="s">
        <v>7173</v>
      </c>
      <c r="E512" s="285" t="s">
        <v>15</v>
      </c>
      <c r="F512" s="13">
        <v>35</v>
      </c>
      <c r="G512" s="291"/>
      <c r="H512" s="8" t="s">
        <v>600</v>
      </c>
      <c r="I512" s="14">
        <f t="shared" si="130"/>
        <v>0</v>
      </c>
      <c r="J512" s="14">
        <f t="shared" si="131"/>
        <v>0</v>
      </c>
      <c r="K512" s="68">
        <f t="shared" si="132"/>
        <v>0</v>
      </c>
    </row>
    <row r="513" spans="1:11" x14ac:dyDescent="0.25">
      <c r="A513" s="67" t="s">
        <v>1165</v>
      </c>
      <c r="B513" s="8" t="s">
        <v>197</v>
      </c>
      <c r="C513" s="18" t="s">
        <v>602</v>
      </c>
      <c r="D513" s="25" t="s">
        <v>4883</v>
      </c>
      <c r="E513" s="285" t="s">
        <v>15</v>
      </c>
      <c r="F513" s="13">
        <v>7</v>
      </c>
      <c r="G513" s="291"/>
      <c r="H513" s="8" t="s">
        <v>600</v>
      </c>
      <c r="I513" s="14">
        <f t="shared" si="130"/>
        <v>0</v>
      </c>
      <c r="J513" s="14">
        <f t="shared" si="131"/>
        <v>0</v>
      </c>
      <c r="K513" s="68">
        <f t="shared" si="132"/>
        <v>0</v>
      </c>
    </row>
    <row r="514" spans="1:11" x14ac:dyDescent="0.25">
      <c r="A514" s="67" t="s">
        <v>1166</v>
      </c>
      <c r="B514" s="8" t="s">
        <v>400</v>
      </c>
      <c r="C514" s="18" t="s">
        <v>602</v>
      </c>
      <c r="D514" s="25" t="s">
        <v>7182</v>
      </c>
      <c r="E514" s="285" t="s">
        <v>15</v>
      </c>
      <c r="F514" s="13">
        <v>10</v>
      </c>
      <c r="G514" s="291"/>
      <c r="H514" s="8" t="s">
        <v>600</v>
      </c>
      <c r="I514" s="14">
        <f t="shared" si="130"/>
        <v>0</v>
      </c>
      <c r="J514" s="14">
        <f t="shared" si="131"/>
        <v>0</v>
      </c>
      <c r="K514" s="68">
        <f t="shared" si="132"/>
        <v>0</v>
      </c>
    </row>
    <row r="515" spans="1:11" x14ac:dyDescent="0.25">
      <c r="A515" s="67" t="s">
        <v>1169</v>
      </c>
      <c r="B515" s="8" t="s">
        <v>399</v>
      </c>
      <c r="C515" s="18" t="s">
        <v>602</v>
      </c>
      <c r="D515" s="25" t="s">
        <v>7181</v>
      </c>
      <c r="E515" s="285" t="s">
        <v>15</v>
      </c>
      <c r="F515" s="13">
        <v>40</v>
      </c>
      <c r="G515" s="291"/>
      <c r="H515" s="8" t="s">
        <v>600</v>
      </c>
      <c r="I515" s="14">
        <f t="shared" si="130"/>
        <v>0</v>
      </c>
      <c r="J515" s="14">
        <f t="shared" si="131"/>
        <v>0</v>
      </c>
      <c r="K515" s="68">
        <f t="shared" si="132"/>
        <v>0</v>
      </c>
    </row>
    <row r="516" spans="1:11" x14ac:dyDescent="0.25">
      <c r="A516" s="67" t="s">
        <v>1170</v>
      </c>
      <c r="B516" s="8" t="s">
        <v>414</v>
      </c>
      <c r="C516" s="18" t="s">
        <v>602</v>
      </c>
      <c r="D516" s="25" t="s">
        <v>7298</v>
      </c>
      <c r="E516" s="285" t="s">
        <v>15</v>
      </c>
      <c r="F516" s="13">
        <v>40</v>
      </c>
      <c r="G516" s="291"/>
      <c r="H516" s="8" t="s">
        <v>600</v>
      </c>
      <c r="I516" s="14">
        <f t="shared" si="130"/>
        <v>0</v>
      </c>
      <c r="J516" s="14">
        <f t="shared" si="131"/>
        <v>0</v>
      </c>
      <c r="K516" s="68">
        <f t="shared" si="132"/>
        <v>0</v>
      </c>
    </row>
    <row r="517" spans="1:11" ht="30" x14ac:dyDescent="0.25">
      <c r="A517" s="67" t="s">
        <v>1171</v>
      </c>
      <c r="B517" s="8" t="s">
        <v>410</v>
      </c>
      <c r="C517" s="18" t="s">
        <v>602</v>
      </c>
      <c r="D517" s="25" t="s">
        <v>7258</v>
      </c>
      <c r="E517" s="285" t="s">
        <v>15</v>
      </c>
      <c r="F517" s="13">
        <v>158</v>
      </c>
      <c r="G517" s="291"/>
      <c r="H517" s="8" t="s">
        <v>600</v>
      </c>
      <c r="I517" s="14">
        <f t="shared" si="130"/>
        <v>0</v>
      </c>
      <c r="J517" s="14">
        <f t="shared" si="131"/>
        <v>0</v>
      </c>
      <c r="K517" s="68">
        <f t="shared" si="132"/>
        <v>0</v>
      </c>
    </row>
    <row r="518" spans="1:11" x14ac:dyDescent="0.25">
      <c r="A518" s="67" t="s">
        <v>1172</v>
      </c>
      <c r="B518" s="8" t="s">
        <v>408</v>
      </c>
      <c r="C518" s="18" t="s">
        <v>602</v>
      </c>
      <c r="D518" s="25" t="s">
        <v>7238</v>
      </c>
      <c r="E518" s="285" t="s">
        <v>15</v>
      </c>
      <c r="F518" s="13">
        <v>10</v>
      </c>
      <c r="G518" s="291"/>
      <c r="H518" s="8" t="s">
        <v>600</v>
      </c>
      <c r="I518" s="14">
        <f t="shared" si="130"/>
        <v>0</v>
      </c>
      <c r="J518" s="14">
        <f t="shared" si="131"/>
        <v>0</v>
      </c>
      <c r="K518" s="68">
        <f t="shared" si="132"/>
        <v>0</v>
      </c>
    </row>
    <row r="519" spans="1:11" x14ac:dyDescent="0.25">
      <c r="A519" s="67" t="s">
        <v>1173</v>
      </c>
      <c r="B519" s="8" t="s">
        <v>409</v>
      </c>
      <c r="C519" s="18" t="s">
        <v>602</v>
      </c>
      <c r="D519" s="25" t="s">
        <v>7253</v>
      </c>
      <c r="E519" s="285" t="s">
        <v>15</v>
      </c>
      <c r="F519" s="13">
        <v>40</v>
      </c>
      <c r="G519" s="291"/>
      <c r="H519" s="8" t="s">
        <v>600</v>
      </c>
      <c r="I519" s="14">
        <f t="shared" si="130"/>
        <v>0</v>
      </c>
      <c r="J519" s="14">
        <f t="shared" si="131"/>
        <v>0</v>
      </c>
      <c r="K519" s="68">
        <f t="shared" si="132"/>
        <v>0</v>
      </c>
    </row>
    <row r="520" spans="1:11" ht="30" x14ac:dyDescent="0.25">
      <c r="A520" s="67" t="s">
        <v>1174</v>
      </c>
      <c r="B520" s="8" t="s">
        <v>411</v>
      </c>
      <c r="C520" s="18" t="s">
        <v>602</v>
      </c>
      <c r="D520" s="25" t="s">
        <v>7265</v>
      </c>
      <c r="E520" s="285" t="s">
        <v>15</v>
      </c>
      <c r="F520" s="13">
        <v>35</v>
      </c>
      <c r="G520" s="291"/>
      <c r="H520" s="8" t="s">
        <v>600</v>
      </c>
      <c r="I520" s="14">
        <f t="shared" si="130"/>
        <v>0</v>
      </c>
      <c r="J520" s="14">
        <f t="shared" si="131"/>
        <v>0</v>
      </c>
      <c r="K520" s="68">
        <f t="shared" si="132"/>
        <v>0</v>
      </c>
    </row>
    <row r="521" spans="1:11" x14ac:dyDescent="0.25">
      <c r="A521" s="67" t="s">
        <v>1175</v>
      </c>
      <c r="B521" s="8" t="s">
        <v>407</v>
      </c>
      <c r="C521" s="18" t="s">
        <v>602</v>
      </c>
      <c r="D521" s="25" t="s">
        <v>7233</v>
      </c>
      <c r="E521" s="285" t="s">
        <v>15</v>
      </c>
      <c r="F521" s="13">
        <v>92</v>
      </c>
      <c r="G521" s="291"/>
      <c r="H521" s="8" t="s">
        <v>600</v>
      </c>
      <c r="I521" s="14">
        <f t="shared" si="130"/>
        <v>0</v>
      </c>
      <c r="J521" s="14">
        <f t="shared" si="131"/>
        <v>0</v>
      </c>
      <c r="K521" s="68">
        <f t="shared" si="132"/>
        <v>0</v>
      </c>
    </row>
    <row r="522" spans="1:11" x14ac:dyDescent="0.25">
      <c r="A522" s="67" t="s">
        <v>1176</v>
      </c>
      <c r="B522" s="8" t="s">
        <v>406</v>
      </c>
      <c r="C522" s="18" t="s">
        <v>602</v>
      </c>
      <c r="D522" s="25" t="s">
        <v>7224</v>
      </c>
      <c r="E522" s="285" t="s">
        <v>15</v>
      </c>
      <c r="F522" s="13">
        <v>27</v>
      </c>
      <c r="G522" s="291"/>
      <c r="H522" s="8" t="s">
        <v>600</v>
      </c>
      <c r="I522" s="14">
        <f t="shared" si="130"/>
        <v>0</v>
      </c>
      <c r="J522" s="14">
        <f t="shared" si="131"/>
        <v>0</v>
      </c>
      <c r="K522" s="68">
        <f t="shared" si="132"/>
        <v>0</v>
      </c>
    </row>
    <row r="523" spans="1:11" x14ac:dyDescent="0.25">
      <c r="A523" s="67" t="s">
        <v>1177</v>
      </c>
      <c r="B523" s="8" t="s">
        <v>412</v>
      </c>
      <c r="C523" s="18" t="s">
        <v>602</v>
      </c>
      <c r="D523" s="25" t="s">
        <v>7268</v>
      </c>
      <c r="E523" s="285" t="s">
        <v>15</v>
      </c>
      <c r="F523" s="13">
        <v>27</v>
      </c>
      <c r="G523" s="291"/>
      <c r="H523" s="8" t="s">
        <v>600</v>
      </c>
      <c r="I523" s="14">
        <f t="shared" si="130"/>
        <v>0</v>
      </c>
      <c r="J523" s="14">
        <f t="shared" si="131"/>
        <v>0</v>
      </c>
      <c r="K523" s="68">
        <f t="shared" si="132"/>
        <v>0</v>
      </c>
    </row>
    <row r="524" spans="1:11" ht="30" x14ac:dyDescent="0.25">
      <c r="A524" s="67" t="s">
        <v>1178</v>
      </c>
      <c r="B524" s="8" t="s">
        <v>485</v>
      </c>
      <c r="C524" s="18" t="s">
        <v>602</v>
      </c>
      <c r="D524" s="25" t="s">
        <v>8097</v>
      </c>
      <c r="E524" s="285" t="s">
        <v>15</v>
      </c>
      <c r="F524" s="13">
        <v>360</v>
      </c>
      <c r="G524" s="291"/>
      <c r="H524" s="8" t="s">
        <v>600</v>
      </c>
      <c r="I524" s="14">
        <f t="shared" si="130"/>
        <v>0</v>
      </c>
      <c r="J524" s="14">
        <f t="shared" si="131"/>
        <v>0</v>
      </c>
      <c r="K524" s="68">
        <f t="shared" si="132"/>
        <v>0</v>
      </c>
    </row>
    <row r="525" spans="1:11" x14ac:dyDescent="0.25">
      <c r="A525" s="67" t="s">
        <v>1179</v>
      </c>
      <c r="B525" s="8" t="s">
        <v>417</v>
      </c>
      <c r="C525" s="18" t="s">
        <v>602</v>
      </c>
      <c r="D525" s="25" t="s">
        <v>7347</v>
      </c>
      <c r="E525" s="285" t="s">
        <v>15</v>
      </c>
      <c r="F525" s="13">
        <v>414</v>
      </c>
      <c r="G525" s="291"/>
      <c r="H525" s="8" t="s">
        <v>600</v>
      </c>
      <c r="I525" s="14">
        <f t="shared" ref="I525" si="133">IF(H525=$I$2,G525*(1+BDI_01),(G525*(1+BDI_02)))</f>
        <v>0</v>
      </c>
      <c r="J525" s="14">
        <f t="shared" si="131"/>
        <v>0</v>
      </c>
      <c r="K525" s="68">
        <f t="shared" si="132"/>
        <v>0</v>
      </c>
    </row>
    <row r="526" spans="1:11" x14ac:dyDescent="0.25">
      <c r="A526" s="67" t="s">
        <v>111</v>
      </c>
      <c r="B526" s="8" t="s">
        <v>418</v>
      </c>
      <c r="C526" s="18" t="s">
        <v>602</v>
      </c>
      <c r="D526" s="25" t="s">
        <v>7352</v>
      </c>
      <c r="E526" s="285" t="s">
        <v>15</v>
      </c>
      <c r="F526" s="13">
        <v>168</v>
      </c>
      <c r="G526" s="291"/>
      <c r="H526" s="8" t="s">
        <v>600</v>
      </c>
      <c r="I526" s="14">
        <f t="shared" si="130"/>
        <v>0</v>
      </c>
      <c r="J526" s="14">
        <f t="shared" si="131"/>
        <v>0</v>
      </c>
      <c r="K526" s="68">
        <f t="shared" si="132"/>
        <v>0</v>
      </c>
    </row>
    <row r="527" spans="1:11" x14ac:dyDescent="0.25">
      <c r="A527" s="67" t="s">
        <v>1180</v>
      </c>
      <c r="B527" s="8" t="s">
        <v>419</v>
      </c>
      <c r="C527" s="18" t="s">
        <v>602</v>
      </c>
      <c r="D527" s="25" t="s">
        <v>7353</v>
      </c>
      <c r="E527" s="285" t="s">
        <v>15</v>
      </c>
      <c r="F527" s="13">
        <v>40</v>
      </c>
      <c r="G527" s="291"/>
      <c r="H527" s="8" t="s">
        <v>600</v>
      </c>
      <c r="I527" s="14">
        <f t="shared" si="130"/>
        <v>0</v>
      </c>
      <c r="J527" s="14">
        <f t="shared" si="131"/>
        <v>0</v>
      </c>
      <c r="K527" s="68">
        <f t="shared" si="132"/>
        <v>0</v>
      </c>
    </row>
    <row r="528" spans="1:11" x14ac:dyDescent="0.25">
      <c r="A528" s="67" t="s">
        <v>1181</v>
      </c>
      <c r="B528" s="8" t="s">
        <v>422</v>
      </c>
      <c r="C528" s="18" t="s">
        <v>602</v>
      </c>
      <c r="D528" s="25" t="s">
        <v>7368</v>
      </c>
      <c r="E528" s="285" t="s">
        <v>15</v>
      </c>
      <c r="F528" s="13">
        <v>40</v>
      </c>
      <c r="G528" s="291"/>
      <c r="H528" s="8" t="s">
        <v>600</v>
      </c>
      <c r="I528" s="14">
        <f t="shared" si="130"/>
        <v>0</v>
      </c>
      <c r="J528" s="14">
        <f t="shared" si="131"/>
        <v>0</v>
      </c>
      <c r="K528" s="68">
        <f t="shared" si="132"/>
        <v>0</v>
      </c>
    </row>
    <row r="529" spans="1:11" x14ac:dyDescent="0.25">
      <c r="A529" s="67" t="s">
        <v>1182</v>
      </c>
      <c r="B529" s="8" t="s">
        <v>423</v>
      </c>
      <c r="C529" s="18" t="s">
        <v>602</v>
      </c>
      <c r="D529" s="25" t="s">
        <v>7369</v>
      </c>
      <c r="E529" s="285" t="s">
        <v>15</v>
      </c>
      <c r="F529" s="13">
        <v>168</v>
      </c>
      <c r="G529" s="291"/>
      <c r="H529" s="8" t="s">
        <v>600</v>
      </c>
      <c r="I529" s="14">
        <f t="shared" si="130"/>
        <v>0</v>
      </c>
      <c r="J529" s="14">
        <f t="shared" si="131"/>
        <v>0</v>
      </c>
      <c r="K529" s="68">
        <f t="shared" si="132"/>
        <v>0</v>
      </c>
    </row>
    <row r="530" spans="1:11" x14ac:dyDescent="0.25">
      <c r="A530" s="67" t="s">
        <v>1183</v>
      </c>
      <c r="B530" s="8" t="s">
        <v>489</v>
      </c>
      <c r="C530" s="18" t="s">
        <v>602</v>
      </c>
      <c r="D530" s="25" t="s">
        <v>8117</v>
      </c>
      <c r="E530" s="285" t="s">
        <v>15</v>
      </c>
      <c r="F530" s="13">
        <v>92</v>
      </c>
      <c r="G530" s="291"/>
      <c r="H530" s="8" t="s">
        <v>600</v>
      </c>
      <c r="I530" s="14">
        <f t="shared" si="130"/>
        <v>0</v>
      </c>
      <c r="J530" s="14">
        <f t="shared" si="131"/>
        <v>0</v>
      </c>
      <c r="K530" s="68">
        <f t="shared" si="132"/>
        <v>0</v>
      </c>
    </row>
    <row r="531" spans="1:11" x14ac:dyDescent="0.25">
      <c r="A531" s="67" t="s">
        <v>1184</v>
      </c>
      <c r="B531" s="8" t="s">
        <v>490</v>
      </c>
      <c r="C531" s="18" t="s">
        <v>602</v>
      </c>
      <c r="D531" s="25" t="s">
        <v>8120</v>
      </c>
      <c r="E531" s="285" t="s">
        <v>15</v>
      </c>
      <c r="F531" s="13">
        <v>8</v>
      </c>
      <c r="G531" s="291"/>
      <c r="H531" s="8" t="s">
        <v>600</v>
      </c>
      <c r="I531" s="14">
        <f t="shared" si="130"/>
        <v>0</v>
      </c>
      <c r="J531" s="14">
        <f t="shared" si="131"/>
        <v>0</v>
      </c>
      <c r="K531" s="68">
        <f t="shared" si="132"/>
        <v>0</v>
      </c>
    </row>
    <row r="532" spans="1:11" x14ac:dyDescent="0.25">
      <c r="A532" s="67" t="s">
        <v>1185</v>
      </c>
      <c r="B532" s="8" t="s">
        <v>416</v>
      </c>
      <c r="C532" s="18" t="s">
        <v>602</v>
      </c>
      <c r="D532" s="25" t="s">
        <v>7346</v>
      </c>
      <c r="E532" s="285" t="s">
        <v>15</v>
      </c>
      <c r="F532" s="13">
        <v>8</v>
      </c>
      <c r="G532" s="291"/>
      <c r="H532" s="8" t="s">
        <v>600</v>
      </c>
      <c r="I532" s="14">
        <f t="shared" si="130"/>
        <v>0</v>
      </c>
      <c r="J532" s="14">
        <f t="shared" si="131"/>
        <v>0</v>
      </c>
      <c r="K532" s="68">
        <f t="shared" si="132"/>
        <v>0</v>
      </c>
    </row>
    <row r="533" spans="1:11" x14ac:dyDescent="0.25">
      <c r="A533" s="67" t="s">
        <v>1186</v>
      </c>
      <c r="B533" s="8" t="s">
        <v>415</v>
      </c>
      <c r="C533" s="18" t="s">
        <v>602</v>
      </c>
      <c r="D533" s="25" t="s">
        <v>7339</v>
      </c>
      <c r="E533" s="285" t="s">
        <v>15</v>
      </c>
      <c r="F533" s="13">
        <v>308</v>
      </c>
      <c r="G533" s="291"/>
      <c r="H533" s="8" t="s">
        <v>600</v>
      </c>
      <c r="I533" s="14">
        <f t="shared" si="130"/>
        <v>0</v>
      </c>
      <c r="J533" s="14">
        <f t="shared" si="131"/>
        <v>0</v>
      </c>
      <c r="K533" s="68">
        <f t="shared" si="132"/>
        <v>0</v>
      </c>
    </row>
    <row r="534" spans="1:11" x14ac:dyDescent="0.25">
      <c r="A534" s="67" t="s">
        <v>1187</v>
      </c>
      <c r="B534" s="8" t="s">
        <v>413</v>
      </c>
      <c r="C534" s="18" t="s">
        <v>602</v>
      </c>
      <c r="D534" s="25" t="s">
        <v>7289</v>
      </c>
      <c r="E534" s="285" t="s">
        <v>32</v>
      </c>
      <c r="F534" s="13">
        <v>12.5</v>
      </c>
      <c r="G534" s="291"/>
      <c r="H534" s="8" t="s">
        <v>600</v>
      </c>
      <c r="I534" s="14">
        <f t="shared" si="130"/>
        <v>0</v>
      </c>
      <c r="J534" s="14">
        <f t="shared" si="131"/>
        <v>0</v>
      </c>
      <c r="K534" s="68">
        <f t="shared" si="132"/>
        <v>0</v>
      </c>
    </row>
    <row r="535" spans="1:11" ht="30" x14ac:dyDescent="0.25">
      <c r="A535" s="67" t="s">
        <v>1188</v>
      </c>
      <c r="B535" s="8" t="s">
        <v>188</v>
      </c>
      <c r="C535" s="18" t="s">
        <v>602</v>
      </c>
      <c r="D535" s="25" t="s">
        <v>4822</v>
      </c>
      <c r="E535" s="285" t="s">
        <v>15</v>
      </c>
      <c r="F535" s="13">
        <v>78</v>
      </c>
      <c r="G535" s="291"/>
      <c r="H535" s="8" t="s">
        <v>600</v>
      </c>
      <c r="I535" s="14">
        <f t="shared" si="130"/>
        <v>0</v>
      </c>
      <c r="J535" s="14">
        <f t="shared" si="131"/>
        <v>0</v>
      </c>
      <c r="K535" s="68">
        <f t="shared" si="132"/>
        <v>0</v>
      </c>
    </row>
    <row r="536" spans="1:11" ht="30" x14ac:dyDescent="0.25">
      <c r="A536" s="67" t="s">
        <v>1189</v>
      </c>
      <c r="B536" s="8" t="s">
        <v>189</v>
      </c>
      <c r="C536" s="18" t="s">
        <v>602</v>
      </c>
      <c r="D536" s="25" t="s">
        <v>4825</v>
      </c>
      <c r="E536" s="285" t="s">
        <v>15</v>
      </c>
      <c r="F536" s="13">
        <v>19</v>
      </c>
      <c r="G536" s="291"/>
      <c r="H536" s="8" t="s">
        <v>600</v>
      </c>
      <c r="I536" s="14">
        <f t="shared" si="130"/>
        <v>0</v>
      </c>
      <c r="J536" s="14">
        <f t="shared" si="131"/>
        <v>0</v>
      </c>
      <c r="K536" s="68">
        <f t="shared" si="132"/>
        <v>0</v>
      </c>
    </row>
    <row r="537" spans="1:11" x14ac:dyDescent="0.25">
      <c r="A537" s="67" t="s">
        <v>1190</v>
      </c>
      <c r="B537" s="8" t="s">
        <v>196</v>
      </c>
      <c r="C537" s="18" t="s">
        <v>602</v>
      </c>
      <c r="D537" s="25" t="s">
        <v>4882</v>
      </c>
      <c r="E537" s="285" t="s">
        <v>15</v>
      </c>
      <c r="F537" s="13">
        <v>4</v>
      </c>
      <c r="G537" s="291"/>
      <c r="H537" s="8" t="s">
        <v>600</v>
      </c>
      <c r="I537" s="14">
        <f t="shared" si="130"/>
        <v>0</v>
      </c>
      <c r="J537" s="14">
        <f t="shared" si="131"/>
        <v>0</v>
      </c>
      <c r="K537" s="68">
        <f t="shared" si="132"/>
        <v>0</v>
      </c>
    </row>
    <row r="538" spans="1:11" x14ac:dyDescent="0.25">
      <c r="A538" s="67" t="s">
        <v>1191</v>
      </c>
      <c r="B538" s="8" t="s">
        <v>403</v>
      </c>
      <c r="C538" s="18" t="s">
        <v>602</v>
      </c>
      <c r="D538" s="25" t="s">
        <v>7217</v>
      </c>
      <c r="E538" s="285" t="s">
        <v>15</v>
      </c>
      <c r="F538" s="13">
        <v>92</v>
      </c>
      <c r="G538" s="291"/>
      <c r="H538" s="8" t="s">
        <v>600</v>
      </c>
      <c r="I538" s="14">
        <f t="shared" si="130"/>
        <v>0</v>
      </c>
      <c r="J538" s="14">
        <f t="shared" si="131"/>
        <v>0</v>
      </c>
      <c r="K538" s="68">
        <f t="shared" si="132"/>
        <v>0</v>
      </c>
    </row>
    <row r="539" spans="1:11" x14ac:dyDescent="0.25">
      <c r="A539" s="67" t="s">
        <v>1192</v>
      </c>
      <c r="B539" s="8" t="s">
        <v>404</v>
      </c>
      <c r="C539" s="18" t="s">
        <v>602</v>
      </c>
      <c r="D539" s="25" t="s">
        <v>7222</v>
      </c>
      <c r="E539" s="285" t="s">
        <v>15</v>
      </c>
      <c r="F539" s="13">
        <v>168</v>
      </c>
      <c r="G539" s="291"/>
      <c r="H539" s="8" t="s">
        <v>600</v>
      </c>
      <c r="I539" s="14">
        <f t="shared" si="130"/>
        <v>0</v>
      </c>
      <c r="J539" s="14">
        <f t="shared" si="131"/>
        <v>0</v>
      </c>
      <c r="K539" s="68">
        <f t="shared" si="132"/>
        <v>0</v>
      </c>
    </row>
    <row r="540" spans="1:11" x14ac:dyDescent="0.25">
      <c r="A540" s="67" t="s">
        <v>1193</v>
      </c>
      <c r="B540" s="8" t="s">
        <v>405</v>
      </c>
      <c r="C540" s="18" t="s">
        <v>602</v>
      </c>
      <c r="D540" s="25" t="s">
        <v>7223</v>
      </c>
      <c r="E540" s="285" t="s">
        <v>15</v>
      </c>
      <c r="F540" s="13">
        <v>168</v>
      </c>
      <c r="G540" s="291"/>
      <c r="H540" s="8" t="s">
        <v>600</v>
      </c>
      <c r="I540" s="14">
        <f t="shared" si="130"/>
        <v>0</v>
      </c>
      <c r="J540" s="14">
        <f t="shared" si="131"/>
        <v>0</v>
      </c>
      <c r="K540" s="68">
        <f t="shared" si="132"/>
        <v>0</v>
      </c>
    </row>
    <row r="541" spans="1:11" x14ac:dyDescent="0.25">
      <c r="A541" s="67" t="s">
        <v>1194</v>
      </c>
      <c r="B541" s="8" t="s">
        <v>401</v>
      </c>
      <c r="C541" s="18" t="s">
        <v>602</v>
      </c>
      <c r="D541" s="25" t="s">
        <v>7201</v>
      </c>
      <c r="E541" s="285" t="s">
        <v>29</v>
      </c>
      <c r="F541" s="13">
        <v>33.369999999999997</v>
      </c>
      <c r="G541" s="291"/>
      <c r="H541" s="8" t="s">
        <v>600</v>
      </c>
      <c r="I541" s="14">
        <f t="shared" si="130"/>
        <v>0</v>
      </c>
      <c r="J541" s="14">
        <f t="shared" si="131"/>
        <v>0</v>
      </c>
      <c r="K541" s="68">
        <f t="shared" si="132"/>
        <v>0</v>
      </c>
    </row>
    <row r="542" spans="1:11" x14ac:dyDescent="0.25">
      <c r="A542" s="67" t="s">
        <v>1195</v>
      </c>
      <c r="B542" s="8" t="s">
        <v>402</v>
      </c>
      <c r="C542" s="18" t="s">
        <v>602</v>
      </c>
      <c r="D542" s="25" t="s">
        <v>7204</v>
      </c>
      <c r="E542" s="285" t="s">
        <v>29</v>
      </c>
      <c r="F542" s="13">
        <v>59.29</v>
      </c>
      <c r="G542" s="291"/>
      <c r="H542" s="8" t="s">
        <v>600</v>
      </c>
      <c r="I542" s="14">
        <f t="shared" si="130"/>
        <v>0</v>
      </c>
      <c r="J542" s="14">
        <f t="shared" si="131"/>
        <v>0</v>
      </c>
      <c r="K542" s="68">
        <f t="shared" si="132"/>
        <v>0</v>
      </c>
    </row>
    <row r="543" spans="1:11" x14ac:dyDescent="0.25">
      <c r="A543" s="67" t="s">
        <v>12194</v>
      </c>
      <c r="B543" s="8" t="s">
        <v>4798</v>
      </c>
      <c r="C543" s="300" t="s">
        <v>602</v>
      </c>
      <c r="D543" s="301" t="s">
        <v>4799</v>
      </c>
      <c r="E543" s="303" t="s">
        <v>57</v>
      </c>
      <c r="F543" s="302">
        <v>926.6</v>
      </c>
      <c r="G543" s="304"/>
      <c r="H543" s="8" t="s">
        <v>600</v>
      </c>
      <c r="I543" s="172">
        <f t="shared" ref="I543" si="134">IF(H543=$I$2,G543*(1+BDI_01),(G543*(1+BDI_02)))</f>
        <v>0</v>
      </c>
      <c r="J543" s="172">
        <f t="shared" si="131"/>
        <v>0</v>
      </c>
      <c r="K543" s="173">
        <f t="shared" si="132"/>
        <v>0</v>
      </c>
    </row>
    <row r="544" spans="1:11" ht="30" x14ac:dyDescent="0.25">
      <c r="A544" s="67" t="s">
        <v>12245</v>
      </c>
      <c r="B544" s="8" t="s">
        <v>12181</v>
      </c>
      <c r="C544" s="300" t="s">
        <v>1305</v>
      </c>
      <c r="D544" s="301" t="s">
        <v>12249</v>
      </c>
      <c r="E544" s="300" t="s">
        <v>15</v>
      </c>
      <c r="F544" s="302">
        <v>6</v>
      </c>
      <c r="G544" s="172"/>
      <c r="H544" s="8" t="s">
        <v>600</v>
      </c>
      <c r="I544" s="172">
        <f t="shared" ref="I544" si="135">IF(H544=$I$2,G544*(1+BDI_01),(G544*(1+BDI_02)))</f>
        <v>0</v>
      </c>
      <c r="J544" s="172">
        <f t="shared" si="131"/>
        <v>0</v>
      </c>
      <c r="K544" s="173">
        <f t="shared" si="132"/>
        <v>0</v>
      </c>
    </row>
    <row r="545" spans="1:11" x14ac:dyDescent="0.25">
      <c r="A545" s="65">
        <v>16</v>
      </c>
      <c r="B545" s="17"/>
      <c r="C545" s="17"/>
      <c r="D545" s="24" t="s">
        <v>573</v>
      </c>
      <c r="E545" s="17"/>
      <c r="F545" s="11"/>
      <c r="G545" s="12"/>
      <c r="H545" s="17"/>
      <c r="I545" s="12"/>
      <c r="J545" s="12">
        <f>SUM(J546:J574)</f>
        <v>0</v>
      </c>
      <c r="K545" s="12">
        <f>SUM(K546:K574)</f>
        <v>0</v>
      </c>
    </row>
    <row r="546" spans="1:11" x14ac:dyDescent="0.25">
      <c r="A546" s="67" t="s">
        <v>654</v>
      </c>
      <c r="B546" s="8" t="s">
        <v>451</v>
      </c>
      <c r="C546" s="18" t="s">
        <v>602</v>
      </c>
      <c r="D546" s="25" t="s">
        <v>7573</v>
      </c>
      <c r="E546" s="285" t="s">
        <v>32</v>
      </c>
      <c r="F546" s="13">
        <v>2692.5</v>
      </c>
      <c r="G546" s="291"/>
      <c r="H546" s="8" t="s">
        <v>600</v>
      </c>
      <c r="I546" s="14">
        <f t="shared" ref="I546:I574" si="136">IF(H546=$I$2,G546*(1+BDI_01),(G546*(1+BDI_02)))</f>
        <v>0</v>
      </c>
      <c r="J546" s="14">
        <f t="shared" ref="J546:J574" si="137">TRUNC(G546*F546,2)</f>
        <v>0</v>
      </c>
      <c r="K546" s="68">
        <f t="shared" ref="K546:K574" si="138">TRUNC(I546*F546,2)</f>
        <v>0</v>
      </c>
    </row>
    <row r="547" spans="1:11" x14ac:dyDescent="0.25">
      <c r="A547" s="67" t="s">
        <v>655</v>
      </c>
      <c r="B547" s="8" t="s">
        <v>452</v>
      </c>
      <c r="C547" s="18" t="s">
        <v>602</v>
      </c>
      <c r="D547" s="25" t="s">
        <v>7574</v>
      </c>
      <c r="E547" s="285" t="s">
        <v>32</v>
      </c>
      <c r="F547" s="13">
        <v>555</v>
      </c>
      <c r="G547" s="291"/>
      <c r="H547" s="8" t="s">
        <v>600</v>
      </c>
      <c r="I547" s="14">
        <f t="shared" si="136"/>
        <v>0</v>
      </c>
      <c r="J547" s="14">
        <f t="shared" si="137"/>
        <v>0</v>
      </c>
      <c r="K547" s="68">
        <f t="shared" si="138"/>
        <v>0</v>
      </c>
    </row>
    <row r="548" spans="1:11" x14ac:dyDescent="0.25">
      <c r="A548" s="67" t="s">
        <v>656</v>
      </c>
      <c r="B548" s="8" t="s">
        <v>453</v>
      </c>
      <c r="C548" s="18" t="s">
        <v>602</v>
      </c>
      <c r="D548" s="25" t="s">
        <v>7575</v>
      </c>
      <c r="E548" s="285" t="s">
        <v>32</v>
      </c>
      <c r="F548" s="13">
        <v>150</v>
      </c>
      <c r="G548" s="291"/>
      <c r="H548" s="8" t="s">
        <v>600</v>
      </c>
      <c r="I548" s="14">
        <f t="shared" si="136"/>
        <v>0</v>
      </c>
      <c r="J548" s="14">
        <f t="shared" si="137"/>
        <v>0</v>
      </c>
      <c r="K548" s="68">
        <f t="shared" si="138"/>
        <v>0</v>
      </c>
    </row>
    <row r="549" spans="1:11" x14ac:dyDescent="0.25">
      <c r="A549" s="67" t="s">
        <v>657</v>
      </c>
      <c r="B549" s="8" t="s">
        <v>454</v>
      </c>
      <c r="C549" s="18" t="s">
        <v>602</v>
      </c>
      <c r="D549" s="25" t="s">
        <v>7576</v>
      </c>
      <c r="E549" s="285" t="s">
        <v>32</v>
      </c>
      <c r="F549" s="13">
        <v>7.5</v>
      </c>
      <c r="G549" s="291"/>
      <c r="H549" s="8" t="s">
        <v>600</v>
      </c>
      <c r="I549" s="14">
        <f t="shared" si="136"/>
        <v>0</v>
      </c>
      <c r="J549" s="14">
        <f t="shared" si="137"/>
        <v>0</v>
      </c>
      <c r="K549" s="68">
        <f t="shared" si="138"/>
        <v>0</v>
      </c>
    </row>
    <row r="550" spans="1:11" x14ac:dyDescent="0.25">
      <c r="A550" s="67" t="s">
        <v>658</v>
      </c>
      <c r="B550" s="8" t="s">
        <v>455</v>
      </c>
      <c r="C550" s="18" t="s">
        <v>602</v>
      </c>
      <c r="D550" s="25" t="s">
        <v>7577</v>
      </c>
      <c r="E550" s="285" t="s">
        <v>32</v>
      </c>
      <c r="F550" s="13">
        <v>37.5</v>
      </c>
      <c r="G550" s="291"/>
      <c r="H550" s="8" t="s">
        <v>600</v>
      </c>
      <c r="I550" s="14">
        <f t="shared" si="136"/>
        <v>0</v>
      </c>
      <c r="J550" s="14">
        <f t="shared" si="137"/>
        <v>0</v>
      </c>
      <c r="K550" s="68">
        <f t="shared" si="138"/>
        <v>0</v>
      </c>
    </row>
    <row r="551" spans="1:11" x14ac:dyDescent="0.25">
      <c r="A551" s="67" t="s">
        <v>659</v>
      </c>
      <c r="B551" s="8" t="s">
        <v>606</v>
      </c>
      <c r="C551" s="18" t="s">
        <v>606</v>
      </c>
      <c r="D551" s="239" t="s">
        <v>815</v>
      </c>
      <c r="E551" s="238" t="s">
        <v>15</v>
      </c>
      <c r="F551" s="302">
        <v>211</v>
      </c>
      <c r="G551" s="14"/>
      <c r="H551" s="8" t="s">
        <v>600</v>
      </c>
      <c r="I551" s="14">
        <f t="shared" si="136"/>
        <v>0</v>
      </c>
      <c r="J551" s="14">
        <f t="shared" si="137"/>
        <v>0</v>
      </c>
      <c r="K551" s="68">
        <f t="shared" si="138"/>
        <v>0</v>
      </c>
    </row>
    <row r="552" spans="1:11" ht="30" x14ac:dyDescent="0.25">
      <c r="A552" s="67" t="s">
        <v>660</v>
      </c>
      <c r="B552" s="8" t="s">
        <v>481</v>
      </c>
      <c r="C552" s="18" t="s">
        <v>602</v>
      </c>
      <c r="D552" s="25" t="s">
        <v>8085</v>
      </c>
      <c r="E552" s="285" t="s">
        <v>15</v>
      </c>
      <c r="F552" s="13">
        <v>68</v>
      </c>
      <c r="G552" s="291"/>
      <c r="H552" s="8" t="s">
        <v>600</v>
      </c>
      <c r="I552" s="14">
        <f t="shared" si="136"/>
        <v>0</v>
      </c>
      <c r="J552" s="14">
        <f t="shared" si="137"/>
        <v>0</v>
      </c>
      <c r="K552" s="68">
        <f t="shared" si="138"/>
        <v>0</v>
      </c>
    </row>
    <row r="553" spans="1:11" ht="30" x14ac:dyDescent="0.25">
      <c r="A553" s="67" t="s">
        <v>661</v>
      </c>
      <c r="B553" s="8" t="s">
        <v>482</v>
      </c>
      <c r="C553" s="18" t="s">
        <v>602</v>
      </c>
      <c r="D553" s="25" t="s">
        <v>8086</v>
      </c>
      <c r="E553" s="285" t="s">
        <v>15</v>
      </c>
      <c r="F553" s="13">
        <v>18</v>
      </c>
      <c r="G553" s="291"/>
      <c r="H553" s="8" t="s">
        <v>600</v>
      </c>
      <c r="I553" s="14">
        <f t="shared" si="136"/>
        <v>0</v>
      </c>
      <c r="J553" s="14">
        <f t="shared" si="137"/>
        <v>0</v>
      </c>
      <c r="K553" s="68">
        <f t="shared" si="138"/>
        <v>0</v>
      </c>
    </row>
    <row r="554" spans="1:11" ht="30" x14ac:dyDescent="0.25">
      <c r="A554" s="67" t="s">
        <v>662</v>
      </c>
      <c r="B554" s="8" t="s">
        <v>483</v>
      </c>
      <c r="C554" s="18" t="s">
        <v>602</v>
      </c>
      <c r="D554" s="25" t="s">
        <v>8087</v>
      </c>
      <c r="E554" s="285" t="s">
        <v>15</v>
      </c>
      <c r="F554" s="13">
        <v>14</v>
      </c>
      <c r="G554" s="291"/>
      <c r="H554" s="8" t="s">
        <v>600</v>
      </c>
      <c r="I554" s="14">
        <f t="shared" si="136"/>
        <v>0</v>
      </c>
      <c r="J554" s="14">
        <f t="shared" si="137"/>
        <v>0</v>
      </c>
      <c r="K554" s="68">
        <f t="shared" si="138"/>
        <v>0</v>
      </c>
    </row>
    <row r="555" spans="1:11" ht="30" x14ac:dyDescent="0.25">
      <c r="A555" s="67" t="s">
        <v>112</v>
      </c>
      <c r="B555" s="8" t="s">
        <v>484</v>
      </c>
      <c r="C555" s="18" t="s">
        <v>602</v>
      </c>
      <c r="D555" s="25" t="s">
        <v>8088</v>
      </c>
      <c r="E555" s="285" t="s">
        <v>15</v>
      </c>
      <c r="F555" s="13">
        <v>6</v>
      </c>
      <c r="G555" s="291"/>
      <c r="H555" s="8" t="s">
        <v>600</v>
      </c>
      <c r="I555" s="14">
        <f t="shared" si="136"/>
        <v>0</v>
      </c>
      <c r="J555" s="14">
        <f t="shared" si="137"/>
        <v>0</v>
      </c>
      <c r="K555" s="68">
        <f t="shared" si="138"/>
        <v>0</v>
      </c>
    </row>
    <row r="556" spans="1:11" x14ac:dyDescent="0.25">
      <c r="A556" s="67" t="s">
        <v>663</v>
      </c>
      <c r="B556" s="8" t="s">
        <v>606</v>
      </c>
      <c r="C556" s="18" t="s">
        <v>606</v>
      </c>
      <c r="D556" s="25" t="s">
        <v>816</v>
      </c>
      <c r="E556" s="18" t="s">
        <v>35</v>
      </c>
      <c r="F556" s="13">
        <v>12</v>
      </c>
      <c r="G556" s="14"/>
      <c r="H556" s="8" t="s">
        <v>600</v>
      </c>
      <c r="I556" s="14">
        <f t="shared" si="136"/>
        <v>0</v>
      </c>
      <c r="J556" s="14">
        <f t="shared" si="137"/>
        <v>0</v>
      </c>
      <c r="K556" s="68">
        <f t="shared" si="138"/>
        <v>0</v>
      </c>
    </row>
    <row r="557" spans="1:11" x14ac:dyDescent="0.25">
      <c r="A557" s="67" t="s">
        <v>113</v>
      </c>
      <c r="B557" s="8" t="s">
        <v>606</v>
      </c>
      <c r="C557" s="18" t="s">
        <v>606</v>
      </c>
      <c r="D557" s="25" t="s">
        <v>817</v>
      </c>
      <c r="E557" s="18" t="s">
        <v>15</v>
      </c>
      <c r="F557" s="13">
        <v>15</v>
      </c>
      <c r="G557" s="14"/>
      <c r="H557" s="8" t="s">
        <v>600</v>
      </c>
      <c r="I557" s="14">
        <f t="shared" si="136"/>
        <v>0</v>
      </c>
      <c r="J557" s="14">
        <f t="shared" si="137"/>
        <v>0</v>
      </c>
      <c r="K557" s="68">
        <f t="shared" si="138"/>
        <v>0</v>
      </c>
    </row>
    <row r="558" spans="1:11" x14ac:dyDescent="0.25">
      <c r="A558" s="67" t="s">
        <v>114</v>
      </c>
      <c r="B558" s="8" t="s">
        <v>606</v>
      </c>
      <c r="C558" s="18" t="s">
        <v>606</v>
      </c>
      <c r="D558" s="25" t="s">
        <v>818</v>
      </c>
      <c r="E558" s="18" t="s">
        <v>15</v>
      </c>
      <c r="F558" s="13">
        <v>15</v>
      </c>
      <c r="G558" s="14"/>
      <c r="H558" s="8" t="s">
        <v>600</v>
      </c>
      <c r="I558" s="14">
        <f t="shared" si="136"/>
        <v>0</v>
      </c>
      <c r="J558" s="14">
        <f t="shared" si="137"/>
        <v>0</v>
      </c>
      <c r="K558" s="68">
        <f t="shared" si="138"/>
        <v>0</v>
      </c>
    </row>
    <row r="559" spans="1:11" x14ac:dyDescent="0.25">
      <c r="A559" s="67" t="s">
        <v>664</v>
      </c>
      <c r="B559" s="8" t="s">
        <v>606</v>
      </c>
      <c r="C559" s="18" t="s">
        <v>606</v>
      </c>
      <c r="D559" s="239" t="s">
        <v>819</v>
      </c>
      <c r="E559" s="238" t="s">
        <v>15</v>
      </c>
      <c r="F559" s="240">
        <v>11</v>
      </c>
      <c r="G559" s="241"/>
      <c r="H559" s="8" t="s">
        <v>600</v>
      </c>
      <c r="I559" s="14">
        <f t="shared" si="136"/>
        <v>0</v>
      </c>
      <c r="J559" s="14">
        <f t="shared" si="137"/>
        <v>0</v>
      </c>
      <c r="K559" s="68">
        <f t="shared" si="138"/>
        <v>0</v>
      </c>
    </row>
    <row r="560" spans="1:11" x14ac:dyDescent="0.25">
      <c r="A560" s="67" t="s">
        <v>665</v>
      </c>
      <c r="B560" s="8" t="s">
        <v>606</v>
      </c>
      <c r="C560" s="18" t="s">
        <v>606</v>
      </c>
      <c r="D560" s="239" t="s">
        <v>820</v>
      </c>
      <c r="E560" s="238" t="s">
        <v>15</v>
      </c>
      <c r="F560" s="240">
        <v>11</v>
      </c>
      <c r="G560" s="241"/>
      <c r="H560" s="8" t="s">
        <v>600</v>
      </c>
      <c r="I560" s="14">
        <f t="shared" si="136"/>
        <v>0</v>
      </c>
      <c r="J560" s="14">
        <f t="shared" si="137"/>
        <v>0</v>
      </c>
      <c r="K560" s="68">
        <f t="shared" si="138"/>
        <v>0</v>
      </c>
    </row>
    <row r="561" spans="1:11" x14ac:dyDescent="0.25">
      <c r="A561" s="67" t="s">
        <v>116</v>
      </c>
      <c r="B561" s="8" t="s">
        <v>606</v>
      </c>
      <c r="C561" s="18" t="s">
        <v>606</v>
      </c>
      <c r="D561" s="239" t="s">
        <v>821</v>
      </c>
      <c r="E561" s="238" t="s">
        <v>15</v>
      </c>
      <c r="F561" s="240">
        <v>11</v>
      </c>
      <c r="G561" s="241"/>
      <c r="H561" s="8" t="s">
        <v>600</v>
      </c>
      <c r="I561" s="14">
        <f t="shared" si="136"/>
        <v>0</v>
      </c>
      <c r="J561" s="14">
        <f t="shared" si="137"/>
        <v>0</v>
      </c>
      <c r="K561" s="68">
        <f t="shared" si="138"/>
        <v>0</v>
      </c>
    </row>
    <row r="562" spans="1:11" x14ac:dyDescent="0.25">
      <c r="A562" s="67" t="s">
        <v>666</v>
      </c>
      <c r="B562" s="8" t="s">
        <v>606</v>
      </c>
      <c r="C562" s="18" t="s">
        <v>606</v>
      </c>
      <c r="D562" s="239" t="s">
        <v>822</v>
      </c>
      <c r="E562" s="238" t="s">
        <v>15</v>
      </c>
      <c r="F562" s="240">
        <v>8</v>
      </c>
      <c r="G562" s="241"/>
      <c r="H562" s="8" t="s">
        <v>600</v>
      </c>
      <c r="I562" s="14">
        <f t="shared" si="136"/>
        <v>0</v>
      </c>
      <c r="J562" s="14">
        <f t="shared" si="137"/>
        <v>0</v>
      </c>
      <c r="K562" s="68">
        <f t="shared" si="138"/>
        <v>0</v>
      </c>
    </row>
    <row r="563" spans="1:11" x14ac:dyDescent="0.25">
      <c r="A563" s="67" t="s">
        <v>667</v>
      </c>
      <c r="B563" s="8" t="s">
        <v>606</v>
      </c>
      <c r="C563" s="18" t="s">
        <v>606</v>
      </c>
      <c r="D563" s="239" t="s">
        <v>12314</v>
      </c>
      <c r="E563" s="238" t="s">
        <v>15</v>
      </c>
      <c r="F563" s="240">
        <v>2</v>
      </c>
      <c r="G563" s="241"/>
      <c r="H563" s="8" t="s">
        <v>600</v>
      </c>
      <c r="I563" s="14">
        <f t="shared" si="136"/>
        <v>0</v>
      </c>
      <c r="J563" s="14">
        <f t="shared" si="137"/>
        <v>0</v>
      </c>
      <c r="K563" s="68">
        <f t="shared" si="138"/>
        <v>0</v>
      </c>
    </row>
    <row r="564" spans="1:11" x14ac:dyDescent="0.25">
      <c r="A564" s="67" t="s">
        <v>668</v>
      </c>
      <c r="B564" s="8" t="s">
        <v>606</v>
      </c>
      <c r="C564" s="18" t="s">
        <v>606</v>
      </c>
      <c r="D564" s="239" t="s">
        <v>12319</v>
      </c>
      <c r="E564" s="238" t="s">
        <v>15</v>
      </c>
      <c r="F564" s="240">
        <v>6</v>
      </c>
      <c r="G564" s="241"/>
      <c r="H564" s="8" t="s">
        <v>600</v>
      </c>
      <c r="I564" s="14">
        <f t="shared" si="136"/>
        <v>0</v>
      </c>
      <c r="J564" s="14">
        <f t="shared" si="137"/>
        <v>0</v>
      </c>
      <c r="K564" s="68">
        <f t="shared" si="138"/>
        <v>0</v>
      </c>
    </row>
    <row r="565" spans="1:11" x14ac:dyDescent="0.25">
      <c r="A565" s="67" t="s">
        <v>117</v>
      </c>
      <c r="B565" s="8" t="s">
        <v>606</v>
      </c>
      <c r="C565" s="18" t="s">
        <v>606</v>
      </c>
      <c r="D565" s="239" t="s">
        <v>12318</v>
      </c>
      <c r="E565" s="238" t="s">
        <v>15</v>
      </c>
      <c r="F565" s="240">
        <v>1</v>
      </c>
      <c r="G565" s="241"/>
      <c r="H565" s="8" t="s">
        <v>600</v>
      </c>
      <c r="I565" s="14">
        <f t="shared" si="136"/>
        <v>0</v>
      </c>
      <c r="J565" s="14">
        <f t="shared" si="137"/>
        <v>0</v>
      </c>
      <c r="K565" s="68">
        <f t="shared" si="138"/>
        <v>0</v>
      </c>
    </row>
    <row r="566" spans="1:11" x14ac:dyDescent="0.25">
      <c r="A566" s="67" t="s">
        <v>669</v>
      </c>
      <c r="B566" s="8" t="s">
        <v>606</v>
      </c>
      <c r="C566" s="18" t="s">
        <v>606</v>
      </c>
      <c r="D566" s="239" t="s">
        <v>12317</v>
      </c>
      <c r="E566" s="238" t="s">
        <v>15</v>
      </c>
      <c r="F566" s="240">
        <v>5</v>
      </c>
      <c r="G566" s="241"/>
      <c r="H566" s="8" t="s">
        <v>600</v>
      </c>
      <c r="I566" s="14">
        <f t="shared" si="136"/>
        <v>0</v>
      </c>
      <c r="J566" s="14">
        <f t="shared" si="137"/>
        <v>0</v>
      </c>
      <c r="K566" s="68">
        <f t="shared" si="138"/>
        <v>0</v>
      </c>
    </row>
    <row r="567" spans="1:11" x14ac:dyDescent="0.25">
      <c r="A567" s="67" t="s">
        <v>670</v>
      </c>
      <c r="B567" s="8" t="s">
        <v>606</v>
      </c>
      <c r="C567" s="18" t="s">
        <v>606</v>
      </c>
      <c r="D567" s="239" t="s">
        <v>12316</v>
      </c>
      <c r="E567" s="238" t="s">
        <v>15</v>
      </c>
      <c r="F567" s="240">
        <v>33</v>
      </c>
      <c r="G567" s="241"/>
      <c r="H567" s="8" t="s">
        <v>600</v>
      </c>
      <c r="I567" s="14">
        <f t="shared" si="136"/>
        <v>0</v>
      </c>
      <c r="J567" s="14">
        <f t="shared" si="137"/>
        <v>0</v>
      </c>
      <c r="K567" s="68">
        <f t="shared" si="138"/>
        <v>0</v>
      </c>
    </row>
    <row r="568" spans="1:11" x14ac:dyDescent="0.25">
      <c r="A568" s="67" t="s">
        <v>671</v>
      </c>
      <c r="B568" s="8" t="s">
        <v>606</v>
      </c>
      <c r="C568" s="18" t="s">
        <v>606</v>
      </c>
      <c r="D568" s="239" t="s">
        <v>12315</v>
      </c>
      <c r="E568" s="238" t="s">
        <v>15</v>
      </c>
      <c r="F568" s="240">
        <v>5</v>
      </c>
      <c r="G568" s="241"/>
      <c r="H568" s="8" t="s">
        <v>600</v>
      </c>
      <c r="I568" s="14">
        <f t="shared" si="136"/>
        <v>0</v>
      </c>
      <c r="J568" s="14">
        <f t="shared" si="137"/>
        <v>0</v>
      </c>
      <c r="K568" s="68">
        <f t="shared" si="138"/>
        <v>0</v>
      </c>
    </row>
    <row r="569" spans="1:11" x14ac:dyDescent="0.25">
      <c r="A569" s="67" t="s">
        <v>672</v>
      </c>
      <c r="B569" s="8" t="s">
        <v>606</v>
      </c>
      <c r="C569" s="18" t="s">
        <v>606</v>
      </c>
      <c r="D569" s="239" t="s">
        <v>12320</v>
      </c>
      <c r="E569" s="238" t="s">
        <v>15</v>
      </c>
      <c r="F569" s="240">
        <v>2</v>
      </c>
      <c r="G569" s="241"/>
      <c r="H569" s="8" t="s">
        <v>600</v>
      </c>
      <c r="I569" s="14">
        <f t="shared" si="136"/>
        <v>0</v>
      </c>
      <c r="J569" s="14">
        <f t="shared" si="137"/>
        <v>0</v>
      </c>
      <c r="K569" s="68">
        <f t="shared" si="138"/>
        <v>0</v>
      </c>
    </row>
    <row r="570" spans="1:11" x14ac:dyDescent="0.25">
      <c r="A570" s="67" t="s">
        <v>673</v>
      </c>
      <c r="B570" s="8" t="s">
        <v>606</v>
      </c>
      <c r="C570" s="18" t="s">
        <v>606</v>
      </c>
      <c r="D570" s="25" t="s">
        <v>1258</v>
      </c>
      <c r="E570" s="18" t="s">
        <v>35</v>
      </c>
      <c r="F570" s="13">
        <v>1</v>
      </c>
      <c r="G570" s="14"/>
      <c r="H570" s="8" t="s">
        <v>600</v>
      </c>
      <c r="I570" s="14">
        <f t="shared" si="136"/>
        <v>0</v>
      </c>
      <c r="J570" s="14">
        <f t="shared" si="137"/>
        <v>0</v>
      </c>
      <c r="K570" s="68">
        <f t="shared" si="138"/>
        <v>0</v>
      </c>
    </row>
    <row r="571" spans="1:11" x14ac:dyDescent="0.25">
      <c r="A571" s="67" t="s">
        <v>674</v>
      </c>
      <c r="B571" s="8" t="s">
        <v>606</v>
      </c>
      <c r="C571" s="18" t="s">
        <v>606</v>
      </c>
      <c r="D571" s="25" t="s">
        <v>1259</v>
      </c>
      <c r="E571" s="18" t="s">
        <v>35</v>
      </c>
      <c r="F571" s="13">
        <v>1</v>
      </c>
      <c r="G571" s="14"/>
      <c r="H571" s="8" t="s">
        <v>600</v>
      </c>
      <c r="I571" s="14">
        <f t="shared" si="136"/>
        <v>0</v>
      </c>
      <c r="J571" s="14">
        <f t="shared" si="137"/>
        <v>0</v>
      </c>
      <c r="K571" s="68">
        <f t="shared" si="138"/>
        <v>0</v>
      </c>
    </row>
    <row r="572" spans="1:11" x14ac:dyDescent="0.25">
      <c r="A572" s="67" t="s">
        <v>675</v>
      </c>
      <c r="B572" s="8" t="s">
        <v>606</v>
      </c>
      <c r="C572" s="18" t="s">
        <v>606</v>
      </c>
      <c r="D572" s="25" t="s">
        <v>1260</v>
      </c>
      <c r="E572" s="18" t="s">
        <v>35</v>
      </c>
      <c r="F572" s="13">
        <v>1</v>
      </c>
      <c r="G572" s="14"/>
      <c r="H572" s="8" t="s">
        <v>600</v>
      </c>
      <c r="I572" s="14">
        <f t="shared" si="136"/>
        <v>0</v>
      </c>
      <c r="J572" s="14">
        <f t="shared" si="137"/>
        <v>0</v>
      </c>
      <c r="K572" s="68">
        <f t="shared" si="138"/>
        <v>0</v>
      </c>
    </row>
    <row r="573" spans="1:11" x14ac:dyDescent="0.25">
      <c r="A573" s="67" t="s">
        <v>676</v>
      </c>
      <c r="B573" s="8" t="s">
        <v>606</v>
      </c>
      <c r="C573" s="18" t="s">
        <v>606</v>
      </c>
      <c r="D573" s="25" t="s">
        <v>1261</v>
      </c>
      <c r="E573" s="18" t="s">
        <v>35</v>
      </c>
      <c r="F573" s="13">
        <v>1</v>
      </c>
      <c r="G573" s="14"/>
      <c r="H573" s="8" t="s">
        <v>600</v>
      </c>
      <c r="I573" s="14">
        <f t="shared" si="136"/>
        <v>0</v>
      </c>
      <c r="J573" s="14">
        <f t="shared" si="137"/>
        <v>0</v>
      </c>
      <c r="K573" s="68">
        <f t="shared" si="138"/>
        <v>0</v>
      </c>
    </row>
    <row r="574" spans="1:11" x14ac:dyDescent="0.25">
      <c r="A574" s="67" t="s">
        <v>12321</v>
      </c>
      <c r="B574" s="8" t="s">
        <v>12181</v>
      </c>
      <c r="C574" s="300" t="s">
        <v>1305</v>
      </c>
      <c r="D574" s="301" t="s">
        <v>12322</v>
      </c>
      <c r="E574" s="300" t="s">
        <v>32</v>
      </c>
      <c r="F574" s="302">
        <v>3442.5</v>
      </c>
      <c r="G574" s="172"/>
      <c r="H574" s="8" t="s">
        <v>600</v>
      </c>
      <c r="I574" s="172">
        <f t="shared" si="136"/>
        <v>0</v>
      </c>
      <c r="J574" s="172">
        <f t="shared" si="137"/>
        <v>0</v>
      </c>
      <c r="K574" s="173">
        <f t="shared" si="138"/>
        <v>0</v>
      </c>
    </row>
    <row r="575" spans="1:11" x14ac:dyDescent="0.25">
      <c r="A575" s="65">
        <v>17</v>
      </c>
      <c r="B575" s="17"/>
      <c r="C575" s="17"/>
      <c r="D575" s="24" t="s">
        <v>574</v>
      </c>
      <c r="E575" s="17"/>
      <c r="F575" s="11"/>
      <c r="G575" s="12"/>
      <c r="H575" s="17"/>
      <c r="I575" s="12"/>
      <c r="J575" s="12">
        <f>SUM(J576:J645)</f>
        <v>0</v>
      </c>
      <c r="K575" s="12">
        <f>SUM(K576:K645)</f>
        <v>0</v>
      </c>
    </row>
    <row r="576" spans="1:11" ht="30" x14ac:dyDescent="0.25">
      <c r="A576" s="67" t="s">
        <v>677</v>
      </c>
      <c r="B576" s="8" t="s">
        <v>531</v>
      </c>
      <c r="C576" s="18" t="s">
        <v>602</v>
      </c>
      <c r="D576" s="25" t="s">
        <v>8833</v>
      </c>
      <c r="E576" s="285" t="s">
        <v>15</v>
      </c>
      <c r="F576" s="13">
        <v>2</v>
      </c>
      <c r="G576" s="291"/>
      <c r="H576" s="8" t="s">
        <v>600</v>
      </c>
      <c r="I576" s="14">
        <f t="shared" ref="I576:I607" si="139">IF(H576=$I$2,G576*(1+BDI_01),(G576*(1+BDI_02)))</f>
        <v>0</v>
      </c>
      <c r="J576" s="14">
        <f t="shared" ref="J576:J645" si="140">TRUNC(G576*F576,2)</f>
        <v>0</v>
      </c>
      <c r="K576" s="68">
        <f t="shared" ref="K576:K645" si="141">TRUNC(I576*F576,2)</f>
        <v>0</v>
      </c>
    </row>
    <row r="577" spans="1:11" ht="30" x14ac:dyDescent="0.25">
      <c r="A577" s="67" t="s">
        <v>678</v>
      </c>
      <c r="B577" s="8" t="s">
        <v>389</v>
      </c>
      <c r="C577" s="18" t="s">
        <v>602</v>
      </c>
      <c r="D577" s="25" t="s">
        <v>7075</v>
      </c>
      <c r="E577" s="285" t="s">
        <v>15</v>
      </c>
      <c r="F577" s="13">
        <v>4</v>
      </c>
      <c r="G577" s="291"/>
      <c r="H577" s="8" t="s">
        <v>600</v>
      </c>
      <c r="I577" s="14">
        <f t="shared" si="139"/>
        <v>0</v>
      </c>
      <c r="J577" s="14">
        <f t="shared" si="140"/>
        <v>0</v>
      </c>
      <c r="K577" s="68">
        <f t="shared" si="141"/>
        <v>0</v>
      </c>
    </row>
    <row r="578" spans="1:11" ht="30" x14ac:dyDescent="0.25">
      <c r="A578" s="67" t="s">
        <v>679</v>
      </c>
      <c r="B578" s="8" t="s">
        <v>390</v>
      </c>
      <c r="C578" s="18" t="s">
        <v>602</v>
      </c>
      <c r="D578" s="25" t="s">
        <v>7076</v>
      </c>
      <c r="E578" s="285" t="s">
        <v>15</v>
      </c>
      <c r="F578" s="13">
        <v>2</v>
      </c>
      <c r="G578" s="291"/>
      <c r="H578" s="8" t="s">
        <v>600</v>
      </c>
      <c r="I578" s="14">
        <f t="shared" si="139"/>
        <v>0</v>
      </c>
      <c r="J578" s="14">
        <f t="shared" si="140"/>
        <v>0</v>
      </c>
      <c r="K578" s="68">
        <f t="shared" si="141"/>
        <v>0</v>
      </c>
    </row>
    <row r="579" spans="1:11" ht="30" x14ac:dyDescent="0.25">
      <c r="A579" s="67" t="s">
        <v>682</v>
      </c>
      <c r="B579" s="8" t="s">
        <v>392</v>
      </c>
      <c r="C579" s="18" t="s">
        <v>602</v>
      </c>
      <c r="D579" s="25" t="s">
        <v>7078</v>
      </c>
      <c r="E579" s="285" t="s">
        <v>15</v>
      </c>
      <c r="F579" s="13">
        <v>2</v>
      </c>
      <c r="G579" s="291"/>
      <c r="H579" s="8" t="s">
        <v>600</v>
      </c>
      <c r="I579" s="14">
        <f t="shared" si="139"/>
        <v>0</v>
      </c>
      <c r="J579" s="14">
        <f t="shared" si="140"/>
        <v>0</v>
      </c>
      <c r="K579" s="68">
        <f t="shared" si="141"/>
        <v>0</v>
      </c>
    </row>
    <row r="580" spans="1:11" ht="30" x14ac:dyDescent="0.25">
      <c r="A580" s="67" t="s">
        <v>680</v>
      </c>
      <c r="B580" s="8" t="s">
        <v>391</v>
      </c>
      <c r="C580" s="18" t="s">
        <v>602</v>
      </c>
      <c r="D580" s="25" t="s">
        <v>7077</v>
      </c>
      <c r="E580" s="285" t="s">
        <v>15</v>
      </c>
      <c r="F580" s="13">
        <v>2</v>
      </c>
      <c r="G580" s="291"/>
      <c r="H580" s="8" t="s">
        <v>600</v>
      </c>
      <c r="I580" s="14">
        <f t="shared" si="139"/>
        <v>0</v>
      </c>
      <c r="J580" s="14">
        <f t="shared" si="140"/>
        <v>0</v>
      </c>
      <c r="K580" s="68">
        <f t="shared" si="141"/>
        <v>0</v>
      </c>
    </row>
    <row r="581" spans="1:11" ht="30" x14ac:dyDescent="0.25">
      <c r="A581" s="67" t="s">
        <v>683</v>
      </c>
      <c r="B581" s="8" t="s">
        <v>388</v>
      </c>
      <c r="C581" s="18" t="s">
        <v>602</v>
      </c>
      <c r="D581" s="25" t="s">
        <v>7068</v>
      </c>
      <c r="E581" s="285" t="s">
        <v>15</v>
      </c>
      <c r="F581" s="13">
        <v>3</v>
      </c>
      <c r="G581" s="291"/>
      <c r="H581" s="8" t="s">
        <v>600</v>
      </c>
      <c r="I581" s="14">
        <f t="shared" si="139"/>
        <v>0</v>
      </c>
      <c r="J581" s="14">
        <f t="shared" si="140"/>
        <v>0</v>
      </c>
      <c r="K581" s="68">
        <f t="shared" si="141"/>
        <v>0</v>
      </c>
    </row>
    <row r="582" spans="1:11" x14ac:dyDescent="0.25">
      <c r="A582" s="67" t="s">
        <v>681</v>
      </c>
      <c r="B582" s="8" t="s">
        <v>606</v>
      </c>
      <c r="C582" s="8" t="s">
        <v>606</v>
      </c>
      <c r="D582" s="25" t="s">
        <v>610</v>
      </c>
      <c r="E582" s="18" t="s">
        <v>15</v>
      </c>
      <c r="F582" s="13">
        <v>1</v>
      </c>
      <c r="G582" s="14"/>
      <c r="H582" s="8" t="s">
        <v>600</v>
      </c>
      <c r="I582" s="14">
        <f t="shared" si="139"/>
        <v>0</v>
      </c>
      <c r="J582" s="172">
        <f t="shared" si="140"/>
        <v>0</v>
      </c>
      <c r="K582" s="68">
        <f t="shared" si="141"/>
        <v>0</v>
      </c>
    </row>
    <row r="583" spans="1:11" x14ac:dyDescent="0.25">
      <c r="A583" s="67" t="s">
        <v>684</v>
      </c>
      <c r="B583" s="8" t="s">
        <v>606</v>
      </c>
      <c r="C583" s="8" t="s">
        <v>606</v>
      </c>
      <c r="D583" s="25" t="s">
        <v>611</v>
      </c>
      <c r="E583" s="18" t="s">
        <v>15</v>
      </c>
      <c r="F583" s="13">
        <v>1</v>
      </c>
      <c r="G583" s="14"/>
      <c r="H583" s="8" t="s">
        <v>600</v>
      </c>
      <c r="I583" s="14">
        <f t="shared" si="139"/>
        <v>0</v>
      </c>
      <c r="J583" s="172">
        <f t="shared" si="140"/>
        <v>0</v>
      </c>
      <c r="K583" s="68">
        <f t="shared" si="141"/>
        <v>0</v>
      </c>
    </row>
    <row r="584" spans="1:11" ht="30" x14ac:dyDescent="0.25">
      <c r="A584" s="67" t="s">
        <v>685</v>
      </c>
      <c r="B584" s="8" t="s">
        <v>606</v>
      </c>
      <c r="C584" s="18" t="s">
        <v>606</v>
      </c>
      <c r="D584" s="25" t="s">
        <v>12279</v>
      </c>
      <c r="E584" s="18" t="s">
        <v>15</v>
      </c>
      <c r="F584" s="13">
        <v>1</v>
      </c>
      <c r="G584" s="14"/>
      <c r="H584" s="8" t="s">
        <v>600</v>
      </c>
      <c r="I584" s="14">
        <f t="shared" si="139"/>
        <v>0</v>
      </c>
      <c r="J584" s="172">
        <f t="shared" si="140"/>
        <v>0</v>
      </c>
      <c r="K584" s="68">
        <f t="shared" si="141"/>
        <v>0</v>
      </c>
    </row>
    <row r="585" spans="1:11" ht="30" x14ac:dyDescent="0.25">
      <c r="A585" s="67" t="s">
        <v>127</v>
      </c>
      <c r="B585" s="8" t="s">
        <v>606</v>
      </c>
      <c r="C585" s="18" t="s">
        <v>606</v>
      </c>
      <c r="D585" s="25" t="s">
        <v>12280</v>
      </c>
      <c r="E585" s="18" t="s">
        <v>15</v>
      </c>
      <c r="F585" s="13">
        <v>1</v>
      </c>
      <c r="G585" s="14"/>
      <c r="H585" s="8" t="s">
        <v>600</v>
      </c>
      <c r="I585" s="14">
        <f t="shared" si="139"/>
        <v>0</v>
      </c>
      <c r="J585" s="172">
        <f t="shared" si="140"/>
        <v>0</v>
      </c>
      <c r="K585" s="68">
        <f t="shared" si="141"/>
        <v>0</v>
      </c>
    </row>
    <row r="586" spans="1:11" ht="30" x14ac:dyDescent="0.25">
      <c r="A586" s="67" t="s">
        <v>686</v>
      </c>
      <c r="B586" s="8" t="s">
        <v>606</v>
      </c>
      <c r="C586" s="18" t="s">
        <v>606</v>
      </c>
      <c r="D586" s="25" t="s">
        <v>12281</v>
      </c>
      <c r="E586" s="18" t="s">
        <v>15</v>
      </c>
      <c r="F586" s="13">
        <v>2</v>
      </c>
      <c r="G586" s="14"/>
      <c r="H586" s="8" t="s">
        <v>600</v>
      </c>
      <c r="I586" s="14">
        <f t="shared" si="139"/>
        <v>0</v>
      </c>
      <c r="J586" s="172">
        <f t="shared" si="140"/>
        <v>0</v>
      </c>
      <c r="K586" s="68">
        <f t="shared" si="141"/>
        <v>0</v>
      </c>
    </row>
    <row r="587" spans="1:11" x14ac:dyDescent="0.25">
      <c r="A587" s="67" t="s">
        <v>129</v>
      </c>
      <c r="B587" s="8" t="s">
        <v>606</v>
      </c>
      <c r="C587" s="18" t="s">
        <v>606</v>
      </c>
      <c r="D587" s="25" t="s">
        <v>12282</v>
      </c>
      <c r="E587" s="18" t="s">
        <v>15</v>
      </c>
      <c r="F587" s="13">
        <v>2</v>
      </c>
      <c r="G587" s="14"/>
      <c r="H587" s="8" t="s">
        <v>600</v>
      </c>
      <c r="I587" s="14">
        <f t="shared" si="139"/>
        <v>0</v>
      </c>
      <c r="J587" s="172">
        <f t="shared" si="140"/>
        <v>0</v>
      </c>
      <c r="K587" s="68">
        <f t="shared" si="141"/>
        <v>0</v>
      </c>
    </row>
    <row r="588" spans="1:11" x14ac:dyDescent="0.25">
      <c r="A588" s="67" t="s">
        <v>687</v>
      </c>
      <c r="B588" s="8" t="s">
        <v>606</v>
      </c>
      <c r="C588" s="18" t="s">
        <v>606</v>
      </c>
      <c r="D588" s="25" t="s">
        <v>12283</v>
      </c>
      <c r="E588" s="18" t="s">
        <v>15</v>
      </c>
      <c r="F588" s="13">
        <v>1</v>
      </c>
      <c r="G588" s="14"/>
      <c r="H588" s="8" t="s">
        <v>600</v>
      </c>
      <c r="I588" s="14">
        <f t="shared" si="139"/>
        <v>0</v>
      </c>
      <c r="J588" s="172">
        <f t="shared" si="140"/>
        <v>0</v>
      </c>
      <c r="K588" s="68">
        <f t="shared" si="141"/>
        <v>0</v>
      </c>
    </row>
    <row r="589" spans="1:11" ht="30" x14ac:dyDescent="0.25">
      <c r="A589" s="67" t="s">
        <v>688</v>
      </c>
      <c r="B589" s="8" t="s">
        <v>606</v>
      </c>
      <c r="C589" s="18" t="s">
        <v>606</v>
      </c>
      <c r="D589" s="25" t="s">
        <v>617</v>
      </c>
      <c r="E589" s="18" t="s">
        <v>15</v>
      </c>
      <c r="F589" s="13">
        <v>1</v>
      </c>
      <c r="G589" s="14"/>
      <c r="H589" s="8" t="s">
        <v>600</v>
      </c>
      <c r="I589" s="14">
        <f t="shared" si="139"/>
        <v>0</v>
      </c>
      <c r="J589" s="172">
        <f t="shared" si="140"/>
        <v>0</v>
      </c>
      <c r="K589" s="68">
        <f t="shared" si="141"/>
        <v>0</v>
      </c>
    </row>
    <row r="590" spans="1:11" ht="30" x14ac:dyDescent="0.25">
      <c r="A590" s="67" t="s">
        <v>689</v>
      </c>
      <c r="B590" s="8" t="s">
        <v>606</v>
      </c>
      <c r="C590" s="18" t="s">
        <v>606</v>
      </c>
      <c r="D590" s="25" t="s">
        <v>12284</v>
      </c>
      <c r="E590" s="18" t="s">
        <v>15</v>
      </c>
      <c r="F590" s="13">
        <v>1</v>
      </c>
      <c r="G590" s="14"/>
      <c r="H590" s="8" t="s">
        <v>600</v>
      </c>
      <c r="I590" s="14">
        <f t="shared" si="139"/>
        <v>0</v>
      </c>
      <c r="J590" s="172">
        <f t="shared" si="140"/>
        <v>0</v>
      </c>
      <c r="K590" s="68">
        <f t="shared" si="141"/>
        <v>0</v>
      </c>
    </row>
    <row r="591" spans="1:11" x14ac:dyDescent="0.25">
      <c r="A591" s="67" t="s">
        <v>690</v>
      </c>
      <c r="B591" s="8" t="s">
        <v>606</v>
      </c>
      <c r="C591" s="18" t="s">
        <v>606</v>
      </c>
      <c r="D591" s="25" t="s">
        <v>12285</v>
      </c>
      <c r="E591" s="18" t="s">
        <v>15</v>
      </c>
      <c r="F591" s="13">
        <v>1</v>
      </c>
      <c r="G591" s="14"/>
      <c r="H591" s="8" t="s">
        <v>600</v>
      </c>
      <c r="I591" s="14">
        <f t="shared" si="139"/>
        <v>0</v>
      </c>
      <c r="J591" s="172">
        <f t="shared" si="140"/>
        <v>0</v>
      </c>
      <c r="K591" s="68">
        <f t="shared" si="141"/>
        <v>0</v>
      </c>
    </row>
    <row r="592" spans="1:11" x14ac:dyDescent="0.25">
      <c r="A592" s="67" t="s">
        <v>691</v>
      </c>
      <c r="B592" s="8" t="s">
        <v>606</v>
      </c>
      <c r="C592" s="18" t="s">
        <v>606</v>
      </c>
      <c r="D592" s="25" t="s">
        <v>12286</v>
      </c>
      <c r="E592" s="18" t="s">
        <v>15</v>
      </c>
      <c r="F592" s="13">
        <v>1</v>
      </c>
      <c r="G592" s="14"/>
      <c r="H592" s="8" t="s">
        <v>600</v>
      </c>
      <c r="I592" s="14">
        <f t="shared" si="139"/>
        <v>0</v>
      </c>
      <c r="J592" s="172">
        <f t="shared" si="140"/>
        <v>0</v>
      </c>
      <c r="K592" s="68">
        <f t="shared" si="141"/>
        <v>0</v>
      </c>
    </row>
    <row r="593" spans="1:11" x14ac:dyDescent="0.25">
      <c r="A593" s="67" t="s">
        <v>692</v>
      </c>
      <c r="B593" s="8" t="s">
        <v>606</v>
      </c>
      <c r="C593" s="18" t="s">
        <v>606</v>
      </c>
      <c r="D593" s="25" t="s">
        <v>12287</v>
      </c>
      <c r="E593" s="18" t="s">
        <v>15</v>
      </c>
      <c r="F593" s="13">
        <v>2</v>
      </c>
      <c r="G593" s="14"/>
      <c r="H593" s="8" t="s">
        <v>600</v>
      </c>
      <c r="I593" s="14">
        <f t="shared" si="139"/>
        <v>0</v>
      </c>
      <c r="J593" s="172">
        <f t="shared" si="140"/>
        <v>0</v>
      </c>
      <c r="K593" s="68">
        <f t="shared" si="141"/>
        <v>0</v>
      </c>
    </row>
    <row r="594" spans="1:11" x14ac:dyDescent="0.25">
      <c r="A594" s="67" t="s">
        <v>693</v>
      </c>
      <c r="B594" s="8" t="s">
        <v>606</v>
      </c>
      <c r="C594" s="18" t="s">
        <v>606</v>
      </c>
      <c r="D594" s="25" t="s">
        <v>12288</v>
      </c>
      <c r="E594" s="18" t="s">
        <v>15</v>
      </c>
      <c r="F594" s="13">
        <v>1</v>
      </c>
      <c r="G594" s="14"/>
      <c r="H594" s="8" t="s">
        <v>600</v>
      </c>
      <c r="I594" s="14">
        <f t="shared" si="139"/>
        <v>0</v>
      </c>
      <c r="J594" s="172">
        <f t="shared" si="140"/>
        <v>0</v>
      </c>
      <c r="K594" s="68">
        <f t="shared" si="141"/>
        <v>0</v>
      </c>
    </row>
    <row r="595" spans="1:11" x14ac:dyDescent="0.25">
      <c r="A595" s="67" t="s">
        <v>130</v>
      </c>
      <c r="B595" s="8" t="s">
        <v>606</v>
      </c>
      <c r="C595" s="18" t="s">
        <v>606</v>
      </c>
      <c r="D595" s="25" t="s">
        <v>12289</v>
      </c>
      <c r="E595" s="18" t="s">
        <v>15</v>
      </c>
      <c r="F595" s="13">
        <v>2</v>
      </c>
      <c r="G595" s="14"/>
      <c r="H595" s="8" t="s">
        <v>600</v>
      </c>
      <c r="I595" s="14">
        <f t="shared" si="139"/>
        <v>0</v>
      </c>
      <c r="J595" s="172">
        <f t="shared" si="140"/>
        <v>0</v>
      </c>
      <c r="K595" s="68">
        <f t="shared" si="141"/>
        <v>0</v>
      </c>
    </row>
    <row r="596" spans="1:11" x14ac:dyDescent="0.25">
      <c r="A596" s="67" t="s">
        <v>694</v>
      </c>
      <c r="B596" s="8" t="s">
        <v>606</v>
      </c>
      <c r="C596" s="18" t="s">
        <v>606</v>
      </c>
      <c r="D596" s="25" t="s">
        <v>624</v>
      </c>
      <c r="E596" s="18" t="s">
        <v>15</v>
      </c>
      <c r="F596" s="13">
        <v>3</v>
      </c>
      <c r="G596" s="14"/>
      <c r="H596" s="8" t="s">
        <v>600</v>
      </c>
      <c r="I596" s="14">
        <f t="shared" si="139"/>
        <v>0</v>
      </c>
      <c r="J596" s="172">
        <f t="shared" si="140"/>
        <v>0</v>
      </c>
      <c r="K596" s="68">
        <f t="shared" si="141"/>
        <v>0</v>
      </c>
    </row>
    <row r="597" spans="1:11" x14ac:dyDescent="0.25">
      <c r="A597" s="67" t="s">
        <v>695</v>
      </c>
      <c r="B597" s="8" t="s">
        <v>606</v>
      </c>
      <c r="C597" s="18" t="s">
        <v>606</v>
      </c>
      <c r="D597" s="25" t="s">
        <v>625</v>
      </c>
      <c r="E597" s="18" t="s">
        <v>15</v>
      </c>
      <c r="F597" s="13">
        <v>1</v>
      </c>
      <c r="G597" s="14"/>
      <c r="H597" s="8" t="s">
        <v>600</v>
      </c>
      <c r="I597" s="14">
        <f t="shared" si="139"/>
        <v>0</v>
      </c>
      <c r="J597" s="172">
        <f t="shared" si="140"/>
        <v>0</v>
      </c>
      <c r="K597" s="68">
        <f t="shared" si="141"/>
        <v>0</v>
      </c>
    </row>
    <row r="598" spans="1:11" x14ac:dyDescent="0.25">
      <c r="A598" s="67" t="s">
        <v>696</v>
      </c>
      <c r="B598" s="8" t="s">
        <v>606</v>
      </c>
      <c r="C598" s="18" t="s">
        <v>606</v>
      </c>
      <c r="D598" s="25" t="s">
        <v>626</v>
      </c>
      <c r="E598" s="18" t="s">
        <v>15</v>
      </c>
      <c r="F598" s="13">
        <v>2</v>
      </c>
      <c r="G598" s="14"/>
      <c r="H598" s="8" t="s">
        <v>600</v>
      </c>
      <c r="I598" s="14">
        <f t="shared" si="139"/>
        <v>0</v>
      </c>
      <c r="J598" s="172">
        <f t="shared" si="140"/>
        <v>0</v>
      </c>
      <c r="K598" s="68">
        <f t="shared" si="141"/>
        <v>0</v>
      </c>
    </row>
    <row r="599" spans="1:11" x14ac:dyDescent="0.25">
      <c r="A599" s="67" t="s">
        <v>697</v>
      </c>
      <c r="B599" s="8" t="s">
        <v>606</v>
      </c>
      <c r="C599" s="18" t="s">
        <v>606</v>
      </c>
      <c r="D599" s="25" t="s">
        <v>627</v>
      </c>
      <c r="E599" s="18" t="s">
        <v>15</v>
      </c>
      <c r="F599" s="13">
        <v>43</v>
      </c>
      <c r="G599" s="14"/>
      <c r="H599" s="8" t="s">
        <v>600</v>
      </c>
      <c r="I599" s="14">
        <f t="shared" si="139"/>
        <v>0</v>
      </c>
      <c r="J599" s="172">
        <f t="shared" si="140"/>
        <v>0</v>
      </c>
      <c r="K599" s="68">
        <f t="shared" si="141"/>
        <v>0</v>
      </c>
    </row>
    <row r="600" spans="1:11" x14ac:dyDescent="0.25">
      <c r="A600" s="67" t="s">
        <v>698</v>
      </c>
      <c r="B600" s="8" t="s">
        <v>606</v>
      </c>
      <c r="C600" s="18" t="s">
        <v>606</v>
      </c>
      <c r="D600" s="25" t="s">
        <v>628</v>
      </c>
      <c r="E600" s="18" t="s">
        <v>15</v>
      </c>
      <c r="F600" s="13">
        <v>37</v>
      </c>
      <c r="G600" s="14"/>
      <c r="H600" s="8" t="s">
        <v>600</v>
      </c>
      <c r="I600" s="14">
        <f t="shared" si="139"/>
        <v>0</v>
      </c>
      <c r="J600" s="172">
        <f t="shared" si="140"/>
        <v>0</v>
      </c>
      <c r="K600" s="68">
        <f t="shared" si="141"/>
        <v>0</v>
      </c>
    </row>
    <row r="601" spans="1:11" x14ac:dyDescent="0.25">
      <c r="A601" s="67" t="s">
        <v>699</v>
      </c>
      <c r="B601" s="8" t="s">
        <v>606</v>
      </c>
      <c r="C601" s="18" t="s">
        <v>606</v>
      </c>
      <c r="D601" s="25" t="s">
        <v>629</v>
      </c>
      <c r="E601" s="18" t="s">
        <v>15</v>
      </c>
      <c r="F601" s="13">
        <v>6</v>
      </c>
      <c r="G601" s="14"/>
      <c r="H601" s="8" t="s">
        <v>600</v>
      </c>
      <c r="I601" s="14">
        <f t="shared" si="139"/>
        <v>0</v>
      </c>
      <c r="J601" s="172">
        <f t="shared" si="140"/>
        <v>0</v>
      </c>
      <c r="K601" s="68">
        <f t="shared" si="141"/>
        <v>0</v>
      </c>
    </row>
    <row r="602" spans="1:11" x14ac:dyDescent="0.25">
      <c r="A602" s="67" t="s">
        <v>700</v>
      </c>
      <c r="B602" s="8" t="s">
        <v>606</v>
      </c>
      <c r="C602" s="18" t="s">
        <v>606</v>
      </c>
      <c r="D602" s="25" t="s">
        <v>12290</v>
      </c>
      <c r="E602" s="18" t="s">
        <v>15</v>
      </c>
      <c r="F602" s="13">
        <v>1</v>
      </c>
      <c r="G602" s="14"/>
      <c r="H602" s="8" t="s">
        <v>600</v>
      </c>
      <c r="I602" s="14">
        <f t="shared" si="139"/>
        <v>0</v>
      </c>
      <c r="J602" s="172">
        <f t="shared" si="140"/>
        <v>0</v>
      </c>
      <c r="K602" s="68">
        <f t="shared" si="141"/>
        <v>0</v>
      </c>
    </row>
    <row r="603" spans="1:11" x14ac:dyDescent="0.25">
      <c r="A603" s="67" t="s">
        <v>701</v>
      </c>
      <c r="B603" s="8" t="s">
        <v>606</v>
      </c>
      <c r="C603" s="18" t="s">
        <v>606</v>
      </c>
      <c r="D603" s="25" t="s">
        <v>12291</v>
      </c>
      <c r="E603" s="18" t="s">
        <v>15</v>
      </c>
      <c r="F603" s="13">
        <v>1</v>
      </c>
      <c r="G603" s="14"/>
      <c r="H603" s="8" t="s">
        <v>600</v>
      </c>
      <c r="I603" s="14">
        <f t="shared" si="139"/>
        <v>0</v>
      </c>
      <c r="J603" s="172">
        <f t="shared" si="140"/>
        <v>0</v>
      </c>
      <c r="K603" s="68">
        <f t="shared" si="141"/>
        <v>0</v>
      </c>
    </row>
    <row r="604" spans="1:11" x14ac:dyDescent="0.25">
      <c r="A604" s="67" t="s">
        <v>702</v>
      </c>
      <c r="B604" s="8" t="s">
        <v>606</v>
      </c>
      <c r="C604" s="18" t="s">
        <v>606</v>
      </c>
      <c r="D604" s="25" t="s">
        <v>12292</v>
      </c>
      <c r="E604" s="18" t="s">
        <v>15</v>
      </c>
      <c r="F604" s="13">
        <v>1</v>
      </c>
      <c r="G604" s="14"/>
      <c r="H604" s="8" t="s">
        <v>600</v>
      </c>
      <c r="I604" s="14">
        <f t="shared" si="139"/>
        <v>0</v>
      </c>
      <c r="J604" s="172">
        <f t="shared" si="140"/>
        <v>0</v>
      </c>
      <c r="K604" s="68">
        <f t="shared" si="141"/>
        <v>0</v>
      </c>
    </row>
    <row r="605" spans="1:11" x14ac:dyDescent="0.25">
      <c r="A605" s="67" t="s">
        <v>703</v>
      </c>
      <c r="B605" s="8" t="s">
        <v>606</v>
      </c>
      <c r="C605" s="18" t="s">
        <v>606</v>
      </c>
      <c r="D605" s="25" t="s">
        <v>12293</v>
      </c>
      <c r="E605" s="18" t="s">
        <v>15</v>
      </c>
      <c r="F605" s="13">
        <v>1</v>
      </c>
      <c r="G605" s="14"/>
      <c r="H605" s="8" t="s">
        <v>600</v>
      </c>
      <c r="I605" s="14">
        <f t="shared" si="139"/>
        <v>0</v>
      </c>
      <c r="J605" s="172">
        <f t="shared" si="140"/>
        <v>0</v>
      </c>
      <c r="K605" s="68">
        <f t="shared" si="141"/>
        <v>0</v>
      </c>
    </row>
    <row r="606" spans="1:11" x14ac:dyDescent="0.25">
      <c r="A606" s="67" t="s">
        <v>704</v>
      </c>
      <c r="B606" s="8" t="s">
        <v>606</v>
      </c>
      <c r="C606" s="18" t="s">
        <v>606</v>
      </c>
      <c r="D606" s="25" t="s">
        <v>12294</v>
      </c>
      <c r="E606" s="18" t="s">
        <v>15</v>
      </c>
      <c r="F606" s="13">
        <v>1</v>
      </c>
      <c r="G606" s="14"/>
      <c r="H606" s="8" t="s">
        <v>600</v>
      </c>
      <c r="I606" s="14">
        <f t="shared" si="139"/>
        <v>0</v>
      </c>
      <c r="J606" s="172">
        <f t="shared" si="140"/>
        <v>0</v>
      </c>
      <c r="K606" s="68">
        <f t="shared" si="141"/>
        <v>0</v>
      </c>
    </row>
    <row r="607" spans="1:11" x14ac:dyDescent="0.25">
      <c r="A607" s="67" t="s">
        <v>705</v>
      </c>
      <c r="B607" s="8" t="s">
        <v>606</v>
      </c>
      <c r="C607" s="18" t="s">
        <v>606</v>
      </c>
      <c r="D607" s="25" t="s">
        <v>12295</v>
      </c>
      <c r="E607" s="18" t="s">
        <v>15</v>
      </c>
      <c r="F607" s="13">
        <v>1</v>
      </c>
      <c r="G607" s="14"/>
      <c r="H607" s="8" t="s">
        <v>600</v>
      </c>
      <c r="I607" s="14">
        <f t="shared" si="139"/>
        <v>0</v>
      </c>
      <c r="J607" s="172">
        <f t="shared" si="140"/>
        <v>0</v>
      </c>
      <c r="K607" s="68">
        <f t="shared" si="141"/>
        <v>0</v>
      </c>
    </row>
    <row r="608" spans="1:11" x14ac:dyDescent="0.25">
      <c r="A608" s="67" t="s">
        <v>706</v>
      </c>
      <c r="B608" s="8" t="s">
        <v>606</v>
      </c>
      <c r="C608" s="18" t="s">
        <v>606</v>
      </c>
      <c r="D608" s="25" t="s">
        <v>12296</v>
      </c>
      <c r="E608" s="18" t="s">
        <v>15</v>
      </c>
      <c r="F608" s="13">
        <v>1</v>
      </c>
      <c r="G608" s="14"/>
      <c r="H608" s="8" t="s">
        <v>600</v>
      </c>
      <c r="I608" s="14">
        <f t="shared" ref="I608:I642" si="142">IF(H608=$I$2,G608*(1+BDI_01),(G608*(1+BDI_02)))</f>
        <v>0</v>
      </c>
      <c r="J608" s="172">
        <f t="shared" si="140"/>
        <v>0</v>
      </c>
      <c r="K608" s="68">
        <f t="shared" si="141"/>
        <v>0</v>
      </c>
    </row>
    <row r="609" spans="1:11" x14ac:dyDescent="0.25">
      <c r="A609" s="67" t="s">
        <v>707</v>
      </c>
      <c r="B609" s="8" t="s">
        <v>606</v>
      </c>
      <c r="C609" s="18" t="s">
        <v>606</v>
      </c>
      <c r="D609" s="25" t="s">
        <v>12297</v>
      </c>
      <c r="E609" s="18" t="s">
        <v>15</v>
      </c>
      <c r="F609" s="13">
        <v>1</v>
      </c>
      <c r="G609" s="14"/>
      <c r="H609" s="8" t="s">
        <v>600</v>
      </c>
      <c r="I609" s="14">
        <f t="shared" si="142"/>
        <v>0</v>
      </c>
      <c r="J609" s="172">
        <f t="shared" si="140"/>
        <v>0</v>
      </c>
      <c r="K609" s="68">
        <f t="shared" si="141"/>
        <v>0</v>
      </c>
    </row>
    <row r="610" spans="1:11" x14ac:dyDescent="0.25">
      <c r="A610" s="67" t="s">
        <v>708</v>
      </c>
      <c r="B610" s="8" t="s">
        <v>606</v>
      </c>
      <c r="C610" s="18" t="s">
        <v>606</v>
      </c>
      <c r="D610" s="25" t="s">
        <v>12296</v>
      </c>
      <c r="E610" s="18" t="s">
        <v>15</v>
      </c>
      <c r="F610" s="13">
        <v>1</v>
      </c>
      <c r="G610" s="14"/>
      <c r="H610" s="8" t="s">
        <v>600</v>
      </c>
      <c r="I610" s="14">
        <f t="shared" si="142"/>
        <v>0</v>
      </c>
      <c r="J610" s="172">
        <f t="shared" si="140"/>
        <v>0</v>
      </c>
      <c r="K610" s="68">
        <f t="shared" si="141"/>
        <v>0</v>
      </c>
    </row>
    <row r="611" spans="1:11" x14ac:dyDescent="0.25">
      <c r="A611" s="67" t="s">
        <v>709</v>
      </c>
      <c r="B611" s="8" t="s">
        <v>606</v>
      </c>
      <c r="C611" s="18" t="s">
        <v>606</v>
      </c>
      <c r="D611" s="25" t="s">
        <v>12298</v>
      </c>
      <c r="E611" s="18" t="s">
        <v>15</v>
      </c>
      <c r="F611" s="13">
        <v>1</v>
      </c>
      <c r="G611" s="14"/>
      <c r="H611" s="8" t="s">
        <v>600</v>
      </c>
      <c r="I611" s="14">
        <f t="shared" si="142"/>
        <v>0</v>
      </c>
      <c r="J611" s="172">
        <f t="shared" si="140"/>
        <v>0</v>
      </c>
      <c r="K611" s="68">
        <f t="shared" si="141"/>
        <v>0</v>
      </c>
    </row>
    <row r="612" spans="1:11" x14ac:dyDescent="0.25">
      <c r="A612" s="67" t="s">
        <v>710</v>
      </c>
      <c r="B612" s="8" t="s">
        <v>606</v>
      </c>
      <c r="C612" s="18" t="s">
        <v>606</v>
      </c>
      <c r="D612" s="25" t="s">
        <v>12299</v>
      </c>
      <c r="E612" s="18" t="s">
        <v>15</v>
      </c>
      <c r="F612" s="13">
        <v>1</v>
      </c>
      <c r="G612" s="14"/>
      <c r="H612" s="8" t="s">
        <v>600</v>
      </c>
      <c r="I612" s="14">
        <f t="shared" si="142"/>
        <v>0</v>
      </c>
      <c r="J612" s="172">
        <f t="shared" si="140"/>
        <v>0</v>
      </c>
      <c r="K612" s="68">
        <f t="shared" si="141"/>
        <v>0</v>
      </c>
    </row>
    <row r="613" spans="1:11" x14ac:dyDescent="0.25">
      <c r="A613" s="67" t="s">
        <v>711</v>
      </c>
      <c r="B613" s="8" t="s">
        <v>606</v>
      </c>
      <c r="C613" s="18" t="s">
        <v>606</v>
      </c>
      <c r="D613" s="25" t="s">
        <v>12300</v>
      </c>
      <c r="E613" s="18" t="s">
        <v>15</v>
      </c>
      <c r="F613" s="13">
        <v>1</v>
      </c>
      <c r="G613" s="14"/>
      <c r="H613" s="8" t="s">
        <v>600</v>
      </c>
      <c r="I613" s="14">
        <f t="shared" si="142"/>
        <v>0</v>
      </c>
      <c r="J613" s="172">
        <f t="shared" si="140"/>
        <v>0</v>
      </c>
      <c r="K613" s="68">
        <f t="shared" si="141"/>
        <v>0</v>
      </c>
    </row>
    <row r="614" spans="1:11" x14ac:dyDescent="0.25">
      <c r="A614" s="67" t="s">
        <v>712</v>
      </c>
      <c r="B614" s="8" t="s">
        <v>606</v>
      </c>
      <c r="C614" s="18" t="s">
        <v>606</v>
      </c>
      <c r="D614" s="25" t="s">
        <v>12301</v>
      </c>
      <c r="E614" s="18" t="s">
        <v>15</v>
      </c>
      <c r="F614" s="13">
        <v>1</v>
      </c>
      <c r="G614" s="14"/>
      <c r="H614" s="8" t="s">
        <v>600</v>
      </c>
      <c r="I614" s="14">
        <f t="shared" si="142"/>
        <v>0</v>
      </c>
      <c r="J614" s="172">
        <f t="shared" si="140"/>
        <v>0</v>
      </c>
      <c r="K614" s="68">
        <f t="shared" si="141"/>
        <v>0</v>
      </c>
    </row>
    <row r="615" spans="1:11" x14ac:dyDescent="0.25">
      <c r="A615" s="67" t="s">
        <v>134</v>
      </c>
      <c r="B615" s="8" t="s">
        <v>606</v>
      </c>
      <c r="C615" s="18" t="s">
        <v>606</v>
      </c>
      <c r="D615" s="25" t="s">
        <v>12302</v>
      </c>
      <c r="E615" s="18" t="s">
        <v>15</v>
      </c>
      <c r="F615" s="13">
        <v>1</v>
      </c>
      <c r="G615" s="14"/>
      <c r="H615" s="8" t="s">
        <v>600</v>
      </c>
      <c r="I615" s="14">
        <f t="shared" si="142"/>
        <v>0</v>
      </c>
      <c r="J615" s="172">
        <f t="shared" si="140"/>
        <v>0</v>
      </c>
      <c r="K615" s="68">
        <f t="shared" si="141"/>
        <v>0</v>
      </c>
    </row>
    <row r="616" spans="1:11" x14ac:dyDescent="0.25">
      <c r="A616" s="67" t="s">
        <v>713</v>
      </c>
      <c r="B616" s="8" t="s">
        <v>606</v>
      </c>
      <c r="C616" s="18" t="s">
        <v>606</v>
      </c>
      <c r="D616" s="25" t="s">
        <v>12303</v>
      </c>
      <c r="E616" s="18" t="s">
        <v>15</v>
      </c>
      <c r="F616" s="13">
        <v>1</v>
      </c>
      <c r="G616" s="14"/>
      <c r="H616" s="8" t="s">
        <v>600</v>
      </c>
      <c r="I616" s="14">
        <f t="shared" si="142"/>
        <v>0</v>
      </c>
      <c r="J616" s="172">
        <f t="shared" si="140"/>
        <v>0</v>
      </c>
      <c r="K616" s="68">
        <f t="shared" si="141"/>
        <v>0</v>
      </c>
    </row>
    <row r="617" spans="1:11" x14ac:dyDescent="0.25">
      <c r="A617" s="67" t="s">
        <v>714</v>
      </c>
      <c r="B617" s="8" t="s">
        <v>606</v>
      </c>
      <c r="C617" s="18" t="s">
        <v>606</v>
      </c>
      <c r="D617" s="25" t="s">
        <v>12304</v>
      </c>
      <c r="E617" s="18" t="s">
        <v>15</v>
      </c>
      <c r="F617" s="13">
        <v>1</v>
      </c>
      <c r="G617" s="14"/>
      <c r="H617" s="8" t="s">
        <v>600</v>
      </c>
      <c r="I617" s="14">
        <f t="shared" si="142"/>
        <v>0</v>
      </c>
      <c r="J617" s="172">
        <f t="shared" si="140"/>
        <v>0</v>
      </c>
      <c r="K617" s="68">
        <f t="shared" si="141"/>
        <v>0</v>
      </c>
    </row>
    <row r="618" spans="1:11" x14ac:dyDescent="0.25">
      <c r="A618" s="67" t="s">
        <v>715</v>
      </c>
      <c r="B618" s="8" t="s">
        <v>463</v>
      </c>
      <c r="C618" s="18" t="s">
        <v>602</v>
      </c>
      <c r="D618" s="25" t="s">
        <v>7785</v>
      </c>
      <c r="E618" s="285" t="s">
        <v>32</v>
      </c>
      <c r="F618" s="13">
        <v>1120.5</v>
      </c>
      <c r="G618" s="291"/>
      <c r="H618" s="8" t="s">
        <v>600</v>
      </c>
      <c r="I618" s="14">
        <f t="shared" si="142"/>
        <v>0</v>
      </c>
      <c r="J618" s="14">
        <f t="shared" si="140"/>
        <v>0</v>
      </c>
      <c r="K618" s="68">
        <f t="shared" si="141"/>
        <v>0</v>
      </c>
    </row>
    <row r="619" spans="1:11" ht="30" x14ac:dyDescent="0.25">
      <c r="A619" s="67" t="s">
        <v>716</v>
      </c>
      <c r="B619" s="8" t="s">
        <v>464</v>
      </c>
      <c r="C619" s="18" t="s">
        <v>602</v>
      </c>
      <c r="D619" s="25" t="s">
        <v>7786</v>
      </c>
      <c r="E619" s="285" t="s">
        <v>32</v>
      </c>
      <c r="F619" s="13">
        <v>466.5</v>
      </c>
      <c r="G619" s="291"/>
      <c r="H619" s="8" t="s">
        <v>600</v>
      </c>
      <c r="I619" s="14">
        <f t="shared" si="142"/>
        <v>0</v>
      </c>
      <c r="J619" s="14">
        <f t="shared" si="140"/>
        <v>0</v>
      </c>
      <c r="K619" s="68">
        <f t="shared" si="141"/>
        <v>0</v>
      </c>
    </row>
    <row r="620" spans="1:11" ht="30" x14ac:dyDescent="0.25">
      <c r="A620" s="67" t="s">
        <v>717</v>
      </c>
      <c r="B620" s="8" t="s">
        <v>465</v>
      </c>
      <c r="C620" s="18" t="s">
        <v>602</v>
      </c>
      <c r="D620" s="25" t="s">
        <v>7787</v>
      </c>
      <c r="E620" s="285" t="s">
        <v>32</v>
      </c>
      <c r="F620" s="13">
        <v>513</v>
      </c>
      <c r="G620" s="291"/>
      <c r="H620" s="8" t="s">
        <v>600</v>
      </c>
      <c r="I620" s="14">
        <f t="shared" si="142"/>
        <v>0</v>
      </c>
      <c r="J620" s="14">
        <f t="shared" si="140"/>
        <v>0</v>
      </c>
      <c r="K620" s="68">
        <f t="shared" si="141"/>
        <v>0</v>
      </c>
    </row>
    <row r="621" spans="1:11" x14ac:dyDescent="0.25">
      <c r="A621" s="67" t="s">
        <v>718</v>
      </c>
      <c r="B621" s="8" t="s">
        <v>466</v>
      </c>
      <c r="C621" s="18" t="s">
        <v>602</v>
      </c>
      <c r="D621" s="25" t="s">
        <v>7788</v>
      </c>
      <c r="E621" s="285" t="s">
        <v>32</v>
      </c>
      <c r="F621" s="13">
        <v>316.5</v>
      </c>
      <c r="G621" s="291"/>
      <c r="H621" s="8" t="s">
        <v>600</v>
      </c>
      <c r="I621" s="14">
        <f t="shared" si="142"/>
        <v>0</v>
      </c>
      <c r="J621" s="14">
        <f t="shared" si="140"/>
        <v>0</v>
      </c>
      <c r="K621" s="68">
        <f t="shared" si="141"/>
        <v>0</v>
      </c>
    </row>
    <row r="622" spans="1:11" ht="30" x14ac:dyDescent="0.25">
      <c r="A622" s="67" t="s">
        <v>719</v>
      </c>
      <c r="B622" s="8" t="s">
        <v>467</v>
      </c>
      <c r="C622" s="18" t="s">
        <v>602</v>
      </c>
      <c r="D622" s="25" t="s">
        <v>7789</v>
      </c>
      <c r="E622" s="285" t="s">
        <v>32</v>
      </c>
      <c r="F622" s="13">
        <v>336</v>
      </c>
      <c r="G622" s="291"/>
      <c r="H622" s="8" t="s">
        <v>600</v>
      </c>
      <c r="I622" s="14">
        <f t="shared" si="142"/>
        <v>0</v>
      </c>
      <c r="J622" s="14">
        <f t="shared" si="140"/>
        <v>0</v>
      </c>
      <c r="K622" s="68">
        <f t="shared" si="141"/>
        <v>0</v>
      </c>
    </row>
    <row r="623" spans="1:11" x14ac:dyDescent="0.25">
      <c r="A623" s="67" t="s">
        <v>720</v>
      </c>
      <c r="B623" s="8" t="s">
        <v>468</v>
      </c>
      <c r="C623" s="18" t="s">
        <v>602</v>
      </c>
      <c r="D623" s="25" t="s">
        <v>7790</v>
      </c>
      <c r="E623" s="285" t="s">
        <v>32</v>
      </c>
      <c r="F623" s="13">
        <v>214.5</v>
      </c>
      <c r="G623" s="291"/>
      <c r="H623" s="8" t="s">
        <v>600</v>
      </c>
      <c r="I623" s="14">
        <f t="shared" si="142"/>
        <v>0</v>
      </c>
      <c r="J623" s="14">
        <f t="shared" si="140"/>
        <v>0</v>
      </c>
      <c r="K623" s="68">
        <f t="shared" si="141"/>
        <v>0</v>
      </c>
    </row>
    <row r="624" spans="1:11" x14ac:dyDescent="0.25">
      <c r="A624" s="67" t="s">
        <v>721</v>
      </c>
      <c r="B624" s="8" t="s">
        <v>469</v>
      </c>
      <c r="C624" s="18" t="s">
        <v>602</v>
      </c>
      <c r="D624" s="25" t="s">
        <v>7793</v>
      </c>
      <c r="E624" s="285" t="s">
        <v>32</v>
      </c>
      <c r="F624" s="13">
        <v>97.5</v>
      </c>
      <c r="G624" s="291"/>
      <c r="H624" s="8" t="s">
        <v>600</v>
      </c>
      <c r="I624" s="14">
        <f t="shared" si="142"/>
        <v>0</v>
      </c>
      <c r="J624" s="14">
        <f t="shared" si="140"/>
        <v>0</v>
      </c>
      <c r="K624" s="68">
        <f t="shared" si="141"/>
        <v>0</v>
      </c>
    </row>
    <row r="625" spans="1:12" x14ac:dyDescent="0.25">
      <c r="A625" s="67" t="s">
        <v>722</v>
      </c>
      <c r="B625" s="8" t="s">
        <v>470</v>
      </c>
      <c r="C625" s="18" t="s">
        <v>602</v>
      </c>
      <c r="D625" s="25" t="s">
        <v>7796</v>
      </c>
      <c r="E625" s="285" t="s">
        <v>32</v>
      </c>
      <c r="F625" s="13">
        <v>111</v>
      </c>
      <c r="G625" s="291"/>
      <c r="H625" s="8" t="s">
        <v>600</v>
      </c>
      <c r="I625" s="14">
        <f t="shared" si="142"/>
        <v>0</v>
      </c>
      <c r="J625" s="14">
        <f t="shared" si="140"/>
        <v>0</v>
      </c>
      <c r="K625" s="68">
        <f t="shared" si="141"/>
        <v>0</v>
      </c>
    </row>
    <row r="626" spans="1:12" ht="30" x14ac:dyDescent="0.25">
      <c r="A626" s="67" t="s">
        <v>723</v>
      </c>
      <c r="B626" s="299" t="s">
        <v>5010</v>
      </c>
      <c r="C626" s="300" t="s">
        <v>602</v>
      </c>
      <c r="D626" s="301" t="s">
        <v>5011</v>
      </c>
      <c r="E626" s="303" t="s">
        <v>32</v>
      </c>
      <c r="F626" s="302">
        <v>1120.5</v>
      </c>
      <c r="G626" s="304"/>
      <c r="H626" s="8" t="s">
        <v>600</v>
      </c>
      <c r="I626" s="172">
        <f t="shared" ref="I626:I633" si="143">IF(H626=$I$2,G626*(1+BDI_01),(G626*(1+BDI_02)))</f>
        <v>0</v>
      </c>
      <c r="J626" s="172">
        <f t="shared" si="140"/>
        <v>0</v>
      </c>
      <c r="K626" s="173">
        <f t="shared" si="141"/>
        <v>0</v>
      </c>
      <c r="L626" s="202"/>
    </row>
    <row r="627" spans="1:12" ht="30" x14ac:dyDescent="0.25">
      <c r="A627" s="67" t="s">
        <v>724</v>
      </c>
      <c r="B627" s="8" t="s">
        <v>5012</v>
      </c>
      <c r="C627" s="300" t="s">
        <v>602</v>
      </c>
      <c r="D627" s="301" t="s">
        <v>5013</v>
      </c>
      <c r="E627" s="303" t="s">
        <v>32</v>
      </c>
      <c r="F627" s="302">
        <v>466.5</v>
      </c>
      <c r="G627" s="304"/>
      <c r="H627" s="8" t="s">
        <v>600</v>
      </c>
      <c r="I627" s="172">
        <f t="shared" si="143"/>
        <v>0</v>
      </c>
      <c r="J627" s="172">
        <f t="shared" si="140"/>
        <v>0</v>
      </c>
      <c r="K627" s="173">
        <f t="shared" si="141"/>
        <v>0</v>
      </c>
      <c r="L627" s="202"/>
    </row>
    <row r="628" spans="1:12" ht="30" x14ac:dyDescent="0.25">
      <c r="A628" s="67" t="s">
        <v>725</v>
      </c>
      <c r="B628" s="8" t="s">
        <v>5014</v>
      </c>
      <c r="C628" s="300" t="s">
        <v>602</v>
      </c>
      <c r="D628" s="301" t="s">
        <v>5015</v>
      </c>
      <c r="E628" s="303" t="s">
        <v>32</v>
      </c>
      <c r="F628" s="302">
        <v>513</v>
      </c>
      <c r="G628" s="304"/>
      <c r="H628" s="8" t="s">
        <v>600</v>
      </c>
      <c r="I628" s="172">
        <f t="shared" si="143"/>
        <v>0</v>
      </c>
      <c r="J628" s="172">
        <f t="shared" si="140"/>
        <v>0</v>
      </c>
      <c r="K628" s="173">
        <f t="shared" si="141"/>
        <v>0</v>
      </c>
      <c r="L628" s="202"/>
    </row>
    <row r="629" spans="1:12" ht="30" x14ac:dyDescent="0.25">
      <c r="A629" s="67" t="s">
        <v>726</v>
      </c>
      <c r="B629" s="8" t="s">
        <v>5016</v>
      </c>
      <c r="C629" s="300" t="s">
        <v>602</v>
      </c>
      <c r="D629" s="301" t="s">
        <v>5017</v>
      </c>
      <c r="E629" s="303" t="s">
        <v>32</v>
      </c>
      <c r="F629" s="302">
        <v>316.5</v>
      </c>
      <c r="G629" s="304"/>
      <c r="H629" s="8" t="s">
        <v>600</v>
      </c>
      <c r="I629" s="172">
        <f t="shared" si="143"/>
        <v>0</v>
      </c>
      <c r="J629" s="172">
        <f t="shared" si="140"/>
        <v>0</v>
      </c>
      <c r="K629" s="173">
        <f t="shared" si="141"/>
        <v>0</v>
      </c>
      <c r="L629" s="202"/>
    </row>
    <row r="630" spans="1:12" ht="30" x14ac:dyDescent="0.25">
      <c r="A630" s="67" t="s">
        <v>727</v>
      </c>
      <c r="B630" s="8" t="s">
        <v>5018</v>
      </c>
      <c r="C630" s="300" t="s">
        <v>602</v>
      </c>
      <c r="D630" s="301" t="s">
        <v>5019</v>
      </c>
      <c r="E630" s="303" t="s">
        <v>32</v>
      </c>
      <c r="F630" s="302">
        <v>336</v>
      </c>
      <c r="G630" s="304"/>
      <c r="H630" s="8" t="s">
        <v>600</v>
      </c>
      <c r="I630" s="172">
        <f t="shared" si="143"/>
        <v>0</v>
      </c>
      <c r="J630" s="172">
        <f t="shared" si="140"/>
        <v>0</v>
      </c>
      <c r="K630" s="173">
        <f t="shared" si="141"/>
        <v>0</v>
      </c>
      <c r="L630" s="202"/>
    </row>
    <row r="631" spans="1:12" ht="30" x14ac:dyDescent="0.25">
      <c r="A631" s="67" t="s">
        <v>728</v>
      </c>
      <c r="B631" s="8" t="s">
        <v>206</v>
      </c>
      <c r="C631" s="300" t="s">
        <v>602</v>
      </c>
      <c r="D631" s="301" t="s">
        <v>5020</v>
      </c>
      <c r="E631" s="303" t="s">
        <v>32</v>
      </c>
      <c r="F631" s="302">
        <v>214.5</v>
      </c>
      <c r="G631" s="304"/>
      <c r="H631" s="8" t="s">
        <v>600</v>
      </c>
      <c r="I631" s="172">
        <f t="shared" si="143"/>
        <v>0</v>
      </c>
      <c r="J631" s="172">
        <f t="shared" si="140"/>
        <v>0</v>
      </c>
      <c r="K631" s="173">
        <f t="shared" si="141"/>
        <v>0</v>
      </c>
      <c r="L631" s="202"/>
    </row>
    <row r="632" spans="1:12" ht="30" x14ac:dyDescent="0.25">
      <c r="A632" s="67" t="s">
        <v>729</v>
      </c>
      <c r="B632" s="8" t="s">
        <v>207</v>
      </c>
      <c r="C632" s="300" t="s">
        <v>602</v>
      </c>
      <c r="D632" s="301" t="s">
        <v>5021</v>
      </c>
      <c r="E632" s="303" t="s">
        <v>32</v>
      </c>
      <c r="F632" s="302">
        <v>97.5</v>
      </c>
      <c r="G632" s="304"/>
      <c r="H632" s="8" t="s">
        <v>600</v>
      </c>
      <c r="I632" s="172">
        <f t="shared" si="143"/>
        <v>0</v>
      </c>
      <c r="J632" s="172">
        <f t="shared" si="140"/>
        <v>0</v>
      </c>
      <c r="K632" s="173">
        <f t="shared" si="141"/>
        <v>0</v>
      </c>
      <c r="L632" s="202"/>
    </row>
    <row r="633" spans="1:12" ht="30" x14ac:dyDescent="0.25">
      <c r="A633" s="67" t="s">
        <v>730</v>
      </c>
      <c r="B633" s="8" t="s">
        <v>5024</v>
      </c>
      <c r="C633" s="300" t="s">
        <v>602</v>
      </c>
      <c r="D633" s="301" t="s">
        <v>5025</v>
      </c>
      <c r="E633" s="303" t="s">
        <v>32</v>
      </c>
      <c r="F633" s="302">
        <v>111</v>
      </c>
      <c r="G633" s="304"/>
      <c r="H633" s="8" t="s">
        <v>600</v>
      </c>
      <c r="I633" s="172">
        <f t="shared" si="143"/>
        <v>0</v>
      </c>
      <c r="J633" s="172">
        <f t="shared" si="140"/>
        <v>0</v>
      </c>
      <c r="K633" s="173">
        <f t="shared" si="141"/>
        <v>0</v>
      </c>
    </row>
    <row r="634" spans="1:12" x14ac:dyDescent="0.25">
      <c r="A634" s="236" t="s">
        <v>731</v>
      </c>
      <c r="B634" s="8" t="s">
        <v>606</v>
      </c>
      <c r="C634" s="18" t="s">
        <v>606</v>
      </c>
      <c r="D634" s="270" t="s">
        <v>645</v>
      </c>
      <c r="E634" s="18" t="s">
        <v>15</v>
      </c>
      <c r="F634" s="13">
        <v>1</v>
      </c>
      <c r="G634" s="14"/>
      <c r="H634" s="8" t="s">
        <v>600</v>
      </c>
      <c r="I634" s="14">
        <f t="shared" si="142"/>
        <v>0</v>
      </c>
      <c r="J634" s="172">
        <f t="shared" si="140"/>
        <v>0</v>
      </c>
      <c r="K634" s="68">
        <f t="shared" si="141"/>
        <v>0</v>
      </c>
    </row>
    <row r="635" spans="1:12" x14ac:dyDescent="0.25">
      <c r="A635" s="236" t="s">
        <v>12201</v>
      </c>
      <c r="B635" s="8" t="s">
        <v>532</v>
      </c>
      <c r="C635" s="18" t="s">
        <v>602</v>
      </c>
      <c r="D635" s="25" t="s">
        <v>9010</v>
      </c>
      <c r="E635" s="285" t="s">
        <v>57</v>
      </c>
      <c r="F635" s="13">
        <v>60793</v>
      </c>
      <c r="G635" s="291"/>
      <c r="H635" s="8" t="s">
        <v>600</v>
      </c>
      <c r="I635" s="14">
        <f t="shared" si="142"/>
        <v>0</v>
      </c>
      <c r="J635" s="14">
        <f t="shared" si="140"/>
        <v>0</v>
      </c>
      <c r="K635" s="68">
        <f t="shared" si="141"/>
        <v>0</v>
      </c>
    </row>
    <row r="636" spans="1:12" ht="30" x14ac:dyDescent="0.25">
      <c r="A636" s="236" t="s">
        <v>12203</v>
      </c>
      <c r="B636" s="8" t="s">
        <v>606</v>
      </c>
      <c r="C636" s="18" t="s">
        <v>606</v>
      </c>
      <c r="D636" s="25" t="s">
        <v>646</v>
      </c>
      <c r="E636" s="18" t="s">
        <v>15</v>
      </c>
      <c r="F636" s="13">
        <v>1</v>
      </c>
      <c r="G636" s="14"/>
      <c r="H636" s="8" t="s">
        <v>600</v>
      </c>
      <c r="I636" s="14">
        <f t="shared" si="142"/>
        <v>0</v>
      </c>
      <c r="J636" s="172">
        <f t="shared" si="140"/>
        <v>0</v>
      </c>
      <c r="K636" s="68">
        <f t="shared" si="141"/>
        <v>0</v>
      </c>
    </row>
    <row r="637" spans="1:12" x14ac:dyDescent="0.25">
      <c r="A637" s="236" t="s">
        <v>12204</v>
      </c>
      <c r="B637" s="8" t="s">
        <v>606</v>
      </c>
      <c r="C637" s="18" t="s">
        <v>606</v>
      </c>
      <c r="D637" s="25" t="s">
        <v>647</v>
      </c>
      <c r="E637" s="18" t="s">
        <v>15</v>
      </c>
      <c r="F637" s="13">
        <v>14</v>
      </c>
      <c r="G637" s="14"/>
      <c r="H637" s="8" t="s">
        <v>600</v>
      </c>
      <c r="I637" s="14">
        <f t="shared" si="142"/>
        <v>0</v>
      </c>
      <c r="J637" s="172">
        <f t="shared" si="140"/>
        <v>0</v>
      </c>
      <c r="K637" s="68">
        <f t="shared" si="141"/>
        <v>0</v>
      </c>
    </row>
    <row r="638" spans="1:12" x14ac:dyDescent="0.25">
      <c r="A638" s="236" t="s">
        <v>12306</v>
      </c>
      <c r="B638" s="8" t="s">
        <v>606</v>
      </c>
      <c r="C638" s="18" t="s">
        <v>606</v>
      </c>
      <c r="D638" s="25" t="s">
        <v>648</v>
      </c>
      <c r="E638" s="18" t="s">
        <v>653</v>
      </c>
      <c r="F638" s="13">
        <v>1</v>
      </c>
      <c r="G638" s="14"/>
      <c r="H638" s="8" t="s">
        <v>600</v>
      </c>
      <c r="I638" s="14">
        <f t="shared" si="142"/>
        <v>0</v>
      </c>
      <c r="J638" s="172">
        <f t="shared" si="140"/>
        <v>0</v>
      </c>
      <c r="K638" s="68">
        <f t="shared" si="141"/>
        <v>0</v>
      </c>
    </row>
    <row r="639" spans="1:12" x14ac:dyDescent="0.25">
      <c r="A639" s="236" t="s">
        <v>12307</v>
      </c>
      <c r="B639" s="8" t="s">
        <v>606</v>
      </c>
      <c r="C639" s="18" t="s">
        <v>606</v>
      </c>
      <c r="D639" s="25" t="s">
        <v>649</v>
      </c>
      <c r="E639" s="18" t="s">
        <v>653</v>
      </c>
      <c r="F639" s="13">
        <v>1</v>
      </c>
      <c r="G639" s="14"/>
      <c r="H639" s="8" t="s">
        <v>600</v>
      </c>
      <c r="I639" s="14">
        <f t="shared" si="142"/>
        <v>0</v>
      </c>
      <c r="J639" s="172">
        <f t="shared" si="140"/>
        <v>0</v>
      </c>
      <c r="K639" s="68">
        <f t="shared" si="141"/>
        <v>0</v>
      </c>
    </row>
    <row r="640" spans="1:12" x14ac:dyDescent="0.25">
      <c r="A640" s="236" t="s">
        <v>12308</v>
      </c>
      <c r="B640" s="8" t="s">
        <v>606</v>
      </c>
      <c r="C640" s="18" t="s">
        <v>606</v>
      </c>
      <c r="D640" s="25" t="s">
        <v>650</v>
      </c>
      <c r="E640" s="18" t="s">
        <v>653</v>
      </c>
      <c r="F640" s="13">
        <v>1</v>
      </c>
      <c r="G640" s="14"/>
      <c r="H640" s="8" t="s">
        <v>600</v>
      </c>
      <c r="I640" s="14">
        <f t="shared" si="142"/>
        <v>0</v>
      </c>
      <c r="J640" s="172">
        <f t="shared" si="140"/>
        <v>0</v>
      </c>
      <c r="K640" s="68">
        <f t="shared" si="141"/>
        <v>0</v>
      </c>
    </row>
    <row r="641" spans="1:11" x14ac:dyDescent="0.25">
      <c r="A641" s="236" t="s">
        <v>12309</v>
      </c>
      <c r="B641" s="8" t="s">
        <v>606</v>
      </c>
      <c r="C641" s="18" t="s">
        <v>606</v>
      </c>
      <c r="D641" s="25" t="s">
        <v>651</v>
      </c>
      <c r="E641" s="18" t="s">
        <v>653</v>
      </c>
      <c r="F641" s="13">
        <v>1</v>
      </c>
      <c r="G641" s="14"/>
      <c r="H641" s="8" t="s">
        <v>600</v>
      </c>
      <c r="I641" s="14">
        <f t="shared" si="142"/>
        <v>0</v>
      </c>
      <c r="J641" s="172">
        <f t="shared" si="140"/>
        <v>0</v>
      </c>
      <c r="K641" s="68">
        <f t="shared" si="141"/>
        <v>0</v>
      </c>
    </row>
    <row r="642" spans="1:11" x14ac:dyDescent="0.25">
      <c r="A642" s="236" t="s">
        <v>12310</v>
      </c>
      <c r="B642" s="8" t="s">
        <v>606</v>
      </c>
      <c r="C642" s="18" t="s">
        <v>606</v>
      </c>
      <c r="D642" s="25" t="s">
        <v>12305</v>
      </c>
      <c r="E642" s="18" t="s">
        <v>653</v>
      </c>
      <c r="F642" s="13">
        <v>1</v>
      </c>
      <c r="G642" s="14"/>
      <c r="H642" s="8" t="s">
        <v>600</v>
      </c>
      <c r="I642" s="14">
        <f t="shared" si="142"/>
        <v>0</v>
      </c>
      <c r="J642" s="172">
        <f t="shared" si="140"/>
        <v>0</v>
      </c>
      <c r="K642" s="68">
        <f t="shared" si="141"/>
        <v>0</v>
      </c>
    </row>
    <row r="643" spans="1:11" x14ac:dyDescent="0.25">
      <c r="A643" s="67" t="s">
        <v>12311</v>
      </c>
      <c r="B643" s="8" t="s">
        <v>9000</v>
      </c>
      <c r="C643" s="300" t="s">
        <v>602</v>
      </c>
      <c r="D643" s="301" t="s">
        <v>9001</v>
      </c>
      <c r="E643" s="303" t="s">
        <v>35</v>
      </c>
      <c r="F643" s="302">
        <v>4</v>
      </c>
      <c r="G643" s="304"/>
      <c r="H643" s="8" t="s">
        <v>600</v>
      </c>
      <c r="I643" s="172">
        <f t="shared" ref="I643:I644" si="144">IF(H643=$I$2,G643*(1+BDI_01),(G643*(1+BDI_02)))</f>
        <v>0</v>
      </c>
      <c r="J643" s="172">
        <f t="shared" si="140"/>
        <v>0</v>
      </c>
      <c r="K643" s="173">
        <f t="shared" si="141"/>
        <v>0</v>
      </c>
    </row>
    <row r="644" spans="1:11" x14ac:dyDescent="0.25">
      <c r="A644" s="67" t="s">
        <v>12312</v>
      </c>
      <c r="B644" s="8" t="s">
        <v>199</v>
      </c>
      <c r="C644" s="300" t="s">
        <v>602</v>
      </c>
      <c r="D644" s="301" t="s">
        <v>4901</v>
      </c>
      <c r="E644" s="303" t="s">
        <v>29</v>
      </c>
      <c r="F644" s="302">
        <v>8012.65</v>
      </c>
      <c r="G644" s="304"/>
      <c r="H644" s="8" t="s">
        <v>600</v>
      </c>
      <c r="I644" s="172">
        <f t="shared" si="144"/>
        <v>0</v>
      </c>
      <c r="J644" s="172">
        <f t="shared" si="140"/>
        <v>0</v>
      </c>
      <c r="K644" s="173">
        <f t="shared" si="141"/>
        <v>0</v>
      </c>
    </row>
    <row r="645" spans="1:11" x14ac:dyDescent="0.25">
      <c r="A645" s="67" t="s">
        <v>12313</v>
      </c>
      <c r="B645" s="8" t="s">
        <v>4988</v>
      </c>
      <c r="C645" s="300" t="s">
        <v>602</v>
      </c>
      <c r="D645" s="301" t="s">
        <v>4989</v>
      </c>
      <c r="E645" s="303" t="s">
        <v>29</v>
      </c>
      <c r="F645" s="302">
        <v>8012.65</v>
      </c>
      <c r="G645" s="304"/>
      <c r="H645" s="8" t="s">
        <v>600</v>
      </c>
      <c r="I645" s="172">
        <f t="shared" ref="I645" si="145">IF(H645=$I$2,G645*(1+BDI_01),(G645*(1+BDI_02)))</f>
        <v>0</v>
      </c>
      <c r="J645" s="172">
        <f t="shared" si="140"/>
        <v>0</v>
      </c>
      <c r="K645" s="173">
        <f t="shared" si="141"/>
        <v>0</v>
      </c>
    </row>
    <row r="646" spans="1:11" x14ac:dyDescent="0.25">
      <c r="A646" s="65">
        <v>18</v>
      </c>
      <c r="B646" s="17"/>
      <c r="C646" s="17"/>
      <c r="D646" s="24" t="s">
        <v>575</v>
      </c>
      <c r="E646" s="17"/>
      <c r="F646" s="11"/>
      <c r="G646" s="12"/>
      <c r="H646" s="17"/>
      <c r="I646" s="12"/>
      <c r="J646" s="12">
        <f>SUM(J647:J682)</f>
        <v>0</v>
      </c>
      <c r="K646" s="12">
        <f>SUM(K647:K682)</f>
        <v>0</v>
      </c>
    </row>
    <row r="647" spans="1:11" ht="30" x14ac:dyDescent="0.25">
      <c r="A647" s="67" t="s">
        <v>732</v>
      </c>
      <c r="B647" s="8" t="s">
        <v>523</v>
      </c>
      <c r="C647" s="18" t="s">
        <v>602</v>
      </c>
      <c r="D647" s="25" t="s">
        <v>8667</v>
      </c>
      <c r="E647" s="285" t="s">
        <v>29</v>
      </c>
      <c r="F647" s="13">
        <v>8127.78</v>
      </c>
      <c r="G647" s="291"/>
      <c r="H647" s="8" t="s">
        <v>600</v>
      </c>
      <c r="I647" s="14">
        <f t="shared" ref="I647:I678" si="146">IF(H647=$I$2,G647*(1+BDI_01),(G647*(1+BDI_02)))</f>
        <v>0</v>
      </c>
      <c r="J647" s="14">
        <f t="shared" ref="J647:J682" si="147">TRUNC(G647*F647,2)</f>
        <v>0</v>
      </c>
      <c r="K647" s="68">
        <f t="shared" ref="K647:K682" si="148">TRUNC(I647*F647,2)</f>
        <v>0</v>
      </c>
    </row>
    <row r="648" spans="1:11" x14ac:dyDescent="0.25">
      <c r="A648" s="67" t="s">
        <v>733</v>
      </c>
      <c r="B648" s="8" t="s">
        <v>64</v>
      </c>
      <c r="C648" s="18" t="s">
        <v>602</v>
      </c>
      <c r="D648" s="25" t="s">
        <v>2823</v>
      </c>
      <c r="E648" s="285" t="s">
        <v>34</v>
      </c>
      <c r="F648" s="13">
        <v>2113.2199999999998</v>
      </c>
      <c r="G648" s="291"/>
      <c r="H648" s="8" t="s">
        <v>600</v>
      </c>
      <c r="I648" s="14">
        <f t="shared" si="146"/>
        <v>0</v>
      </c>
      <c r="J648" s="14">
        <f t="shared" si="147"/>
        <v>0</v>
      </c>
      <c r="K648" s="68">
        <f>TRUNC(I648*F648,2)</f>
        <v>0</v>
      </c>
    </row>
    <row r="649" spans="1:11" ht="30" x14ac:dyDescent="0.25">
      <c r="A649" s="67" t="s">
        <v>734</v>
      </c>
      <c r="B649" s="8" t="s">
        <v>60</v>
      </c>
      <c r="C649" s="18" t="s">
        <v>602</v>
      </c>
      <c r="D649" s="25" t="s">
        <v>2771</v>
      </c>
      <c r="E649" s="285" t="s">
        <v>34</v>
      </c>
      <c r="F649" s="13">
        <v>2113.2199999999998</v>
      </c>
      <c r="G649" s="291"/>
      <c r="H649" s="8" t="s">
        <v>600</v>
      </c>
      <c r="I649" s="14">
        <f t="shared" si="146"/>
        <v>0</v>
      </c>
      <c r="J649" s="14">
        <f t="shared" si="147"/>
        <v>0</v>
      </c>
      <c r="K649" s="68">
        <f t="shared" si="148"/>
        <v>0</v>
      </c>
    </row>
    <row r="650" spans="1:11" x14ac:dyDescent="0.25">
      <c r="A650" s="67" t="s">
        <v>735</v>
      </c>
      <c r="B650" s="8" t="s">
        <v>58</v>
      </c>
      <c r="C650" s="18" t="s">
        <v>602</v>
      </c>
      <c r="D650" s="25" t="s">
        <v>2755</v>
      </c>
      <c r="E650" s="285" t="s">
        <v>34</v>
      </c>
      <c r="F650" s="13">
        <v>2113.2199999999998</v>
      </c>
      <c r="G650" s="291"/>
      <c r="H650" s="8" t="s">
        <v>600</v>
      </c>
      <c r="I650" s="14">
        <f t="shared" si="146"/>
        <v>0</v>
      </c>
      <c r="J650" s="14">
        <f t="shared" si="147"/>
        <v>0</v>
      </c>
      <c r="K650" s="68">
        <f t="shared" si="148"/>
        <v>0</v>
      </c>
    </row>
    <row r="651" spans="1:11" x14ac:dyDescent="0.25">
      <c r="A651" s="67" t="s">
        <v>736</v>
      </c>
      <c r="B651" s="8" t="s">
        <v>65</v>
      </c>
      <c r="C651" s="18" t="s">
        <v>602</v>
      </c>
      <c r="D651" s="25" t="s">
        <v>2850</v>
      </c>
      <c r="E651" s="285" t="s">
        <v>34</v>
      </c>
      <c r="F651" s="13">
        <v>2113.2199999999998</v>
      </c>
      <c r="G651" s="291"/>
      <c r="H651" s="8" t="s">
        <v>600</v>
      </c>
      <c r="I651" s="14">
        <f t="shared" si="146"/>
        <v>0</v>
      </c>
      <c r="J651" s="14">
        <f t="shared" si="147"/>
        <v>0</v>
      </c>
      <c r="K651" s="68">
        <f t="shared" si="148"/>
        <v>0</v>
      </c>
    </row>
    <row r="652" spans="1:11" x14ac:dyDescent="0.25">
      <c r="A652" s="67" t="s">
        <v>737</v>
      </c>
      <c r="B652" s="8" t="s">
        <v>87</v>
      </c>
      <c r="C652" s="18" t="s">
        <v>602</v>
      </c>
      <c r="D652" s="25" t="s">
        <v>3091</v>
      </c>
      <c r="E652" s="285" t="s">
        <v>34</v>
      </c>
      <c r="F652" s="13">
        <v>202.31</v>
      </c>
      <c r="G652" s="291"/>
      <c r="H652" s="8" t="s">
        <v>600</v>
      </c>
      <c r="I652" s="14">
        <f t="shared" si="146"/>
        <v>0</v>
      </c>
      <c r="J652" s="14">
        <f t="shared" si="147"/>
        <v>0</v>
      </c>
      <c r="K652" s="68">
        <f>TRUNC(I652*F652,2)</f>
        <v>0</v>
      </c>
    </row>
    <row r="653" spans="1:11" ht="30" x14ac:dyDescent="0.25">
      <c r="A653" s="67" t="s">
        <v>738</v>
      </c>
      <c r="B653" s="8" t="s">
        <v>524</v>
      </c>
      <c r="C653" s="18" t="s">
        <v>602</v>
      </c>
      <c r="D653" s="25" t="s">
        <v>8718</v>
      </c>
      <c r="E653" s="285" t="s">
        <v>29</v>
      </c>
      <c r="F653" s="13">
        <v>2023.15</v>
      </c>
      <c r="G653" s="291"/>
      <c r="H653" s="8" t="s">
        <v>600</v>
      </c>
      <c r="I653" s="14">
        <f t="shared" si="146"/>
        <v>0</v>
      </c>
      <c r="J653" s="14">
        <f t="shared" si="147"/>
        <v>0</v>
      </c>
      <c r="K653" s="68">
        <f t="shared" si="148"/>
        <v>0</v>
      </c>
    </row>
    <row r="654" spans="1:11" x14ac:dyDescent="0.25">
      <c r="A654" s="67" t="s">
        <v>739</v>
      </c>
      <c r="B654" s="8" t="s">
        <v>85</v>
      </c>
      <c r="C654" s="18" t="s">
        <v>602</v>
      </c>
      <c r="D654" s="25" t="s">
        <v>3077</v>
      </c>
      <c r="E654" s="285" t="s">
        <v>34</v>
      </c>
      <c r="F654" s="13">
        <v>882.2</v>
      </c>
      <c r="G654" s="291"/>
      <c r="H654" s="8" t="s">
        <v>600</v>
      </c>
      <c r="I654" s="14">
        <f t="shared" si="146"/>
        <v>0</v>
      </c>
      <c r="J654" s="14">
        <f t="shared" si="147"/>
        <v>0</v>
      </c>
      <c r="K654" s="68">
        <f t="shared" si="148"/>
        <v>0</v>
      </c>
    </row>
    <row r="655" spans="1:11" x14ac:dyDescent="0.25">
      <c r="A655" s="236" t="s">
        <v>740</v>
      </c>
      <c r="B655" s="237" t="s">
        <v>78</v>
      </c>
      <c r="C655" s="238" t="s">
        <v>602</v>
      </c>
      <c r="D655" s="25" t="s">
        <v>3034</v>
      </c>
      <c r="E655" s="285" t="s">
        <v>34</v>
      </c>
      <c r="F655" s="240">
        <v>882.2</v>
      </c>
      <c r="G655" s="291"/>
      <c r="H655" s="237" t="s">
        <v>600</v>
      </c>
      <c r="I655" s="241">
        <f t="shared" si="146"/>
        <v>0</v>
      </c>
      <c r="J655" s="241">
        <f t="shared" si="147"/>
        <v>0</v>
      </c>
      <c r="K655" s="242">
        <f t="shared" si="148"/>
        <v>0</v>
      </c>
    </row>
    <row r="656" spans="1:11" x14ac:dyDescent="0.25">
      <c r="A656" s="67" t="s">
        <v>741</v>
      </c>
      <c r="B656" s="8" t="s">
        <v>83</v>
      </c>
      <c r="C656" s="18" t="s">
        <v>602</v>
      </c>
      <c r="D656" s="25" t="s">
        <v>3071</v>
      </c>
      <c r="E656" s="285" t="s">
        <v>34</v>
      </c>
      <c r="F656" s="13">
        <v>882.2</v>
      </c>
      <c r="G656" s="291"/>
      <c r="H656" s="8" t="s">
        <v>600</v>
      </c>
      <c r="I656" s="14">
        <f t="shared" ref="I656" si="149">IF(H656=$I$2,G656*(1+BDI_01),(G656*(1+BDI_02)))</f>
        <v>0</v>
      </c>
      <c r="J656" s="14">
        <f t="shared" si="147"/>
        <v>0</v>
      </c>
      <c r="K656" s="68">
        <f t="shared" si="148"/>
        <v>0</v>
      </c>
    </row>
    <row r="657" spans="1:11" x14ac:dyDescent="0.25">
      <c r="A657" s="67" t="s">
        <v>138</v>
      </c>
      <c r="B657" s="8" t="s">
        <v>86</v>
      </c>
      <c r="C657" s="18" t="s">
        <v>602</v>
      </c>
      <c r="D657" s="25" t="s">
        <v>3078</v>
      </c>
      <c r="E657" s="285" t="s">
        <v>29</v>
      </c>
      <c r="F657" s="13">
        <v>8822</v>
      </c>
      <c r="G657" s="291"/>
      <c r="H657" s="8" t="s">
        <v>600</v>
      </c>
      <c r="I657" s="14">
        <f t="shared" si="146"/>
        <v>0</v>
      </c>
      <c r="J657" s="14">
        <f t="shared" si="147"/>
        <v>0</v>
      </c>
      <c r="K657" s="68">
        <f t="shared" si="148"/>
        <v>0</v>
      </c>
    </row>
    <row r="658" spans="1:11" x14ac:dyDescent="0.25">
      <c r="A658" s="67" t="s">
        <v>140</v>
      </c>
      <c r="B658" s="8" t="s">
        <v>527</v>
      </c>
      <c r="C658" s="18" t="s">
        <v>602</v>
      </c>
      <c r="D658" s="25" t="s">
        <v>8731</v>
      </c>
      <c r="E658" s="285" t="s">
        <v>34</v>
      </c>
      <c r="F658" s="13">
        <v>19.170000000000002</v>
      </c>
      <c r="G658" s="291"/>
      <c r="H658" s="8" t="s">
        <v>600</v>
      </c>
      <c r="I658" s="14">
        <f t="shared" si="146"/>
        <v>0</v>
      </c>
      <c r="J658" s="14">
        <f t="shared" si="147"/>
        <v>0</v>
      </c>
      <c r="K658" s="68">
        <f t="shared" si="148"/>
        <v>0</v>
      </c>
    </row>
    <row r="659" spans="1:11" x14ac:dyDescent="0.25">
      <c r="A659" s="67" t="s">
        <v>142</v>
      </c>
      <c r="B659" s="8" t="s">
        <v>526</v>
      </c>
      <c r="C659" s="18" t="s">
        <v>602</v>
      </c>
      <c r="D659" s="25" t="s">
        <v>8728</v>
      </c>
      <c r="E659" s="285" t="s">
        <v>32</v>
      </c>
      <c r="F659" s="13">
        <v>396.63</v>
      </c>
      <c r="G659" s="291"/>
      <c r="H659" s="8" t="s">
        <v>600</v>
      </c>
      <c r="I659" s="14">
        <f t="shared" si="146"/>
        <v>0</v>
      </c>
      <c r="J659" s="14">
        <f t="shared" si="147"/>
        <v>0</v>
      </c>
      <c r="K659" s="68">
        <f t="shared" si="148"/>
        <v>0</v>
      </c>
    </row>
    <row r="660" spans="1:11" x14ac:dyDescent="0.25">
      <c r="A660" s="67" t="s">
        <v>742</v>
      </c>
      <c r="B660" s="8" t="s">
        <v>525</v>
      </c>
      <c r="C660" s="18" t="s">
        <v>602</v>
      </c>
      <c r="D660" s="25" t="s">
        <v>8727</v>
      </c>
      <c r="E660" s="285" t="s">
        <v>32</v>
      </c>
      <c r="F660" s="13">
        <v>881.42</v>
      </c>
      <c r="G660" s="291"/>
      <c r="H660" s="8" t="s">
        <v>600</v>
      </c>
      <c r="I660" s="14">
        <f t="shared" si="146"/>
        <v>0</v>
      </c>
      <c r="J660" s="14">
        <f t="shared" si="147"/>
        <v>0</v>
      </c>
      <c r="K660" s="68">
        <f t="shared" si="148"/>
        <v>0</v>
      </c>
    </row>
    <row r="661" spans="1:11" x14ac:dyDescent="0.25">
      <c r="A661" s="67" t="s">
        <v>743</v>
      </c>
      <c r="B661" s="8" t="s">
        <v>528</v>
      </c>
      <c r="C661" s="18" t="s">
        <v>602</v>
      </c>
      <c r="D661" s="25" t="s">
        <v>8734</v>
      </c>
      <c r="E661" s="285" t="s">
        <v>34</v>
      </c>
      <c r="F661" s="13">
        <v>38.340000000000003</v>
      </c>
      <c r="G661" s="291"/>
      <c r="H661" s="8" t="s">
        <v>600</v>
      </c>
      <c r="I661" s="14">
        <f t="shared" si="146"/>
        <v>0</v>
      </c>
      <c r="J661" s="14">
        <f t="shared" si="147"/>
        <v>0</v>
      </c>
      <c r="K661" s="68">
        <f t="shared" si="148"/>
        <v>0</v>
      </c>
    </row>
    <row r="662" spans="1:11" ht="30" x14ac:dyDescent="0.25">
      <c r="A662" s="67" t="s">
        <v>744</v>
      </c>
      <c r="B662" s="8" t="s">
        <v>194</v>
      </c>
      <c r="C662" s="18" t="s">
        <v>602</v>
      </c>
      <c r="D662" s="25" t="s">
        <v>4872</v>
      </c>
      <c r="E662" s="285" t="s">
        <v>15</v>
      </c>
      <c r="F662" s="13">
        <v>4</v>
      </c>
      <c r="G662" s="291"/>
      <c r="H662" s="8" t="s">
        <v>600</v>
      </c>
      <c r="I662" s="14">
        <f t="shared" si="146"/>
        <v>0</v>
      </c>
      <c r="J662" s="14">
        <f t="shared" si="147"/>
        <v>0</v>
      </c>
      <c r="K662" s="68">
        <f t="shared" si="148"/>
        <v>0</v>
      </c>
    </row>
    <row r="663" spans="1:11" ht="30" x14ac:dyDescent="0.25">
      <c r="A663" s="67" t="s">
        <v>745</v>
      </c>
      <c r="B663" s="8" t="s">
        <v>195</v>
      </c>
      <c r="C663" s="18" t="s">
        <v>602</v>
      </c>
      <c r="D663" s="25" t="s">
        <v>4875</v>
      </c>
      <c r="E663" s="285" t="s">
        <v>15</v>
      </c>
      <c r="F663" s="13">
        <v>103</v>
      </c>
      <c r="G663" s="291"/>
      <c r="H663" s="8" t="s">
        <v>600</v>
      </c>
      <c r="I663" s="14">
        <f t="shared" si="146"/>
        <v>0</v>
      </c>
      <c r="J663" s="14">
        <f t="shared" si="147"/>
        <v>0</v>
      </c>
      <c r="K663" s="68">
        <f t="shared" si="148"/>
        <v>0</v>
      </c>
    </row>
    <row r="664" spans="1:11" ht="30" x14ac:dyDescent="0.25">
      <c r="A664" s="67" t="s">
        <v>746</v>
      </c>
      <c r="B664" s="8" t="s">
        <v>554</v>
      </c>
      <c r="C664" s="18" t="s">
        <v>602</v>
      </c>
      <c r="D664" s="25" t="s">
        <v>9328</v>
      </c>
      <c r="E664" s="285" t="s">
        <v>29</v>
      </c>
      <c r="F664" s="13">
        <v>136</v>
      </c>
      <c r="G664" s="291"/>
      <c r="H664" s="8" t="s">
        <v>600</v>
      </c>
      <c r="I664" s="14">
        <f t="shared" si="146"/>
        <v>0</v>
      </c>
      <c r="J664" s="14">
        <f t="shared" si="147"/>
        <v>0</v>
      </c>
      <c r="K664" s="68">
        <f t="shared" si="148"/>
        <v>0</v>
      </c>
    </row>
    <row r="665" spans="1:11" x14ac:dyDescent="0.25">
      <c r="A665" s="67" t="s">
        <v>747</v>
      </c>
      <c r="B665" s="8" t="s">
        <v>218</v>
      </c>
      <c r="C665" s="18" t="s">
        <v>602</v>
      </c>
      <c r="D665" s="25" t="s">
        <v>5136</v>
      </c>
      <c r="E665" s="285" t="s">
        <v>32</v>
      </c>
      <c r="F665" s="13">
        <v>1575.9</v>
      </c>
      <c r="G665" s="291"/>
      <c r="H665" s="8" t="s">
        <v>600</v>
      </c>
      <c r="I665" s="14">
        <f t="shared" si="146"/>
        <v>0</v>
      </c>
      <c r="J665" s="14">
        <f t="shared" si="147"/>
        <v>0</v>
      </c>
      <c r="K665" s="68">
        <f t="shared" si="148"/>
        <v>0</v>
      </c>
    </row>
    <row r="666" spans="1:11" x14ac:dyDescent="0.25">
      <c r="A666" s="67" t="s">
        <v>748</v>
      </c>
      <c r="B666" s="8" t="s">
        <v>191</v>
      </c>
      <c r="C666" s="18" t="s">
        <v>602</v>
      </c>
      <c r="D666" s="25" t="s">
        <v>4849</v>
      </c>
      <c r="E666" s="285" t="s">
        <v>29</v>
      </c>
      <c r="F666" s="13">
        <v>21.1</v>
      </c>
      <c r="G666" s="291"/>
      <c r="H666" s="8" t="s">
        <v>600</v>
      </c>
      <c r="I666" s="14">
        <f t="shared" si="146"/>
        <v>0</v>
      </c>
      <c r="J666" s="14">
        <f t="shared" si="147"/>
        <v>0</v>
      </c>
      <c r="K666" s="68">
        <f t="shared" si="148"/>
        <v>0</v>
      </c>
    </row>
    <row r="667" spans="1:11" x14ac:dyDescent="0.25">
      <c r="A667" s="67" t="s">
        <v>749</v>
      </c>
      <c r="B667" s="8" t="s">
        <v>74</v>
      </c>
      <c r="C667" s="18" t="s">
        <v>602</v>
      </c>
      <c r="D667" s="25" t="s">
        <v>3000</v>
      </c>
      <c r="E667" s="285" t="s">
        <v>57</v>
      </c>
      <c r="F667" s="13">
        <v>19408.400000000001</v>
      </c>
      <c r="G667" s="291"/>
      <c r="H667" s="8" t="s">
        <v>600</v>
      </c>
      <c r="I667" s="14">
        <f t="shared" si="146"/>
        <v>0</v>
      </c>
      <c r="J667" s="14">
        <f t="shared" si="147"/>
        <v>0</v>
      </c>
      <c r="K667" s="68">
        <f t="shared" si="148"/>
        <v>0</v>
      </c>
    </row>
    <row r="668" spans="1:11" x14ac:dyDescent="0.25">
      <c r="A668" s="67" t="s">
        <v>750</v>
      </c>
      <c r="B668" s="8" t="s">
        <v>223</v>
      </c>
      <c r="C668" s="18" t="s">
        <v>602</v>
      </c>
      <c r="D668" s="25" t="s">
        <v>5169</v>
      </c>
      <c r="E668" s="285" t="s">
        <v>29</v>
      </c>
      <c r="F668" s="13">
        <v>5042.6099999999997</v>
      </c>
      <c r="G668" s="291"/>
      <c r="H668" s="8" t="s">
        <v>600</v>
      </c>
      <c r="I668" s="14">
        <f t="shared" si="146"/>
        <v>0</v>
      </c>
      <c r="J668" s="14">
        <f t="shared" si="147"/>
        <v>0</v>
      </c>
      <c r="K668" s="68">
        <f t="shared" si="148"/>
        <v>0</v>
      </c>
    </row>
    <row r="669" spans="1:11" x14ac:dyDescent="0.25">
      <c r="A669" s="67" t="s">
        <v>751</v>
      </c>
      <c r="B669" s="8" t="s">
        <v>222</v>
      </c>
      <c r="C669" s="18" t="s">
        <v>602</v>
      </c>
      <c r="D669" s="25" t="s">
        <v>5168</v>
      </c>
      <c r="E669" s="285" t="s">
        <v>34</v>
      </c>
      <c r="F669" s="13">
        <v>756.39</v>
      </c>
      <c r="G669" s="291"/>
      <c r="H669" s="8" t="s">
        <v>600</v>
      </c>
      <c r="I669" s="14">
        <f t="shared" si="146"/>
        <v>0</v>
      </c>
      <c r="J669" s="14">
        <f t="shared" si="147"/>
        <v>0</v>
      </c>
      <c r="K669" s="68">
        <f t="shared" si="148"/>
        <v>0</v>
      </c>
    </row>
    <row r="670" spans="1:11" ht="20.25" customHeight="1" x14ac:dyDescent="0.25">
      <c r="A670" s="67" t="s">
        <v>752</v>
      </c>
      <c r="B670" s="8" t="s">
        <v>224</v>
      </c>
      <c r="C670" s="18" t="s">
        <v>602</v>
      </c>
      <c r="D670" s="25" t="s">
        <v>5178</v>
      </c>
      <c r="E670" s="285" t="s">
        <v>29</v>
      </c>
      <c r="F670" s="13">
        <v>5042.6099999999997</v>
      </c>
      <c r="G670" s="291"/>
      <c r="H670" s="8" t="s">
        <v>600</v>
      </c>
      <c r="I670" s="14">
        <f t="shared" si="146"/>
        <v>0</v>
      </c>
      <c r="J670" s="14">
        <f t="shared" si="147"/>
        <v>0</v>
      </c>
      <c r="K670" s="68">
        <f t="shared" si="148"/>
        <v>0</v>
      </c>
    </row>
    <row r="671" spans="1:11" x14ac:dyDescent="0.25">
      <c r="A671" s="67" t="s">
        <v>753</v>
      </c>
      <c r="B671" s="8" t="s">
        <v>225</v>
      </c>
      <c r="C671" s="18" t="s">
        <v>602</v>
      </c>
      <c r="D671" s="25" t="s">
        <v>5189</v>
      </c>
      <c r="E671" s="285" t="s">
        <v>15</v>
      </c>
      <c r="F671" s="13">
        <v>15</v>
      </c>
      <c r="G671" s="291"/>
      <c r="H671" s="8" t="s">
        <v>600</v>
      </c>
      <c r="I671" s="14">
        <f t="shared" si="146"/>
        <v>0</v>
      </c>
      <c r="J671" s="14">
        <f t="shared" si="147"/>
        <v>0</v>
      </c>
      <c r="K671" s="68">
        <f t="shared" si="148"/>
        <v>0</v>
      </c>
    </row>
    <row r="672" spans="1:11" x14ac:dyDescent="0.25">
      <c r="A672" s="67" t="s">
        <v>800</v>
      </c>
      <c r="B672" s="8" t="s">
        <v>226</v>
      </c>
      <c r="C672" s="18" t="s">
        <v>602</v>
      </c>
      <c r="D672" s="25" t="s">
        <v>5190</v>
      </c>
      <c r="E672" s="285" t="s">
        <v>15</v>
      </c>
      <c r="F672" s="13">
        <v>20</v>
      </c>
      <c r="G672" s="291"/>
      <c r="H672" s="8" t="s">
        <v>600</v>
      </c>
      <c r="I672" s="14">
        <f t="shared" si="146"/>
        <v>0</v>
      </c>
      <c r="J672" s="14">
        <f t="shared" si="147"/>
        <v>0</v>
      </c>
      <c r="K672" s="68">
        <f t="shared" si="148"/>
        <v>0</v>
      </c>
    </row>
    <row r="673" spans="1:11" x14ac:dyDescent="0.25">
      <c r="A673" s="67" t="s">
        <v>801</v>
      </c>
      <c r="B673" s="8" t="s">
        <v>227</v>
      </c>
      <c r="C673" s="18" t="s">
        <v>602</v>
      </c>
      <c r="D673" s="25" t="s">
        <v>5191</v>
      </c>
      <c r="E673" s="285" t="s">
        <v>15</v>
      </c>
      <c r="F673" s="13">
        <v>20</v>
      </c>
      <c r="G673" s="291"/>
      <c r="H673" s="8" t="s">
        <v>600</v>
      </c>
      <c r="I673" s="14">
        <f t="shared" si="146"/>
        <v>0</v>
      </c>
      <c r="J673" s="14">
        <f t="shared" si="147"/>
        <v>0</v>
      </c>
      <c r="K673" s="68">
        <f t="shared" si="148"/>
        <v>0</v>
      </c>
    </row>
    <row r="674" spans="1:11" x14ac:dyDescent="0.25">
      <c r="A674" s="67" t="s">
        <v>802</v>
      </c>
      <c r="B674" s="8" t="s">
        <v>228</v>
      </c>
      <c r="C674" s="18" t="s">
        <v>602</v>
      </c>
      <c r="D674" s="25" t="s">
        <v>5192</v>
      </c>
      <c r="E674" s="285" t="s">
        <v>15</v>
      </c>
      <c r="F674" s="13">
        <v>20</v>
      </c>
      <c r="G674" s="291"/>
      <c r="H674" s="8" t="s">
        <v>600</v>
      </c>
      <c r="I674" s="14">
        <f t="shared" si="146"/>
        <v>0</v>
      </c>
      <c r="J674" s="14">
        <f t="shared" si="147"/>
        <v>0</v>
      </c>
      <c r="K674" s="68">
        <f t="shared" si="148"/>
        <v>0</v>
      </c>
    </row>
    <row r="675" spans="1:11" x14ac:dyDescent="0.25">
      <c r="A675" s="67" t="s">
        <v>803</v>
      </c>
      <c r="B675" s="8" t="s">
        <v>229</v>
      </c>
      <c r="C675" s="18" t="s">
        <v>602</v>
      </c>
      <c r="D675" s="25" t="s">
        <v>5205</v>
      </c>
      <c r="E675" s="285" t="s">
        <v>15</v>
      </c>
      <c r="F675" s="13">
        <v>5</v>
      </c>
      <c r="G675" s="291"/>
      <c r="H675" s="8" t="s">
        <v>600</v>
      </c>
      <c r="I675" s="14">
        <f t="shared" si="146"/>
        <v>0</v>
      </c>
      <c r="J675" s="14">
        <f t="shared" si="147"/>
        <v>0</v>
      </c>
      <c r="K675" s="68">
        <f t="shared" si="148"/>
        <v>0</v>
      </c>
    </row>
    <row r="676" spans="1:11" x14ac:dyDescent="0.25">
      <c r="A676" s="67" t="s">
        <v>804</v>
      </c>
      <c r="B676" s="8" t="s">
        <v>555</v>
      </c>
      <c r="C676" s="18" t="s">
        <v>602</v>
      </c>
      <c r="D676" s="25" t="s">
        <v>9448</v>
      </c>
      <c r="E676" s="285" t="s">
        <v>29</v>
      </c>
      <c r="F676" s="13">
        <v>4</v>
      </c>
      <c r="G676" s="291"/>
      <c r="H676" s="8" t="s">
        <v>600</v>
      </c>
      <c r="I676" s="14">
        <f t="shared" si="146"/>
        <v>0</v>
      </c>
      <c r="J676" s="14">
        <f t="shared" si="147"/>
        <v>0</v>
      </c>
      <c r="K676" s="68">
        <f t="shared" si="148"/>
        <v>0</v>
      </c>
    </row>
    <row r="677" spans="1:11" x14ac:dyDescent="0.25">
      <c r="A677" s="67" t="s">
        <v>805</v>
      </c>
      <c r="B677" s="8" t="s">
        <v>556</v>
      </c>
      <c r="C677" s="18" t="s">
        <v>602</v>
      </c>
      <c r="D677" s="25" t="s">
        <v>9451</v>
      </c>
      <c r="E677" s="285" t="s">
        <v>29</v>
      </c>
      <c r="F677" s="13">
        <v>25</v>
      </c>
      <c r="G677" s="291"/>
      <c r="H677" s="8" t="s">
        <v>600</v>
      </c>
      <c r="I677" s="14">
        <f t="shared" si="146"/>
        <v>0</v>
      </c>
      <c r="J677" s="14">
        <f t="shared" si="147"/>
        <v>0</v>
      </c>
      <c r="K677" s="68">
        <f t="shared" si="148"/>
        <v>0</v>
      </c>
    </row>
    <row r="678" spans="1:11" x14ac:dyDescent="0.25">
      <c r="A678" s="67" t="s">
        <v>1302</v>
      </c>
      <c r="B678" s="8" t="s">
        <v>557</v>
      </c>
      <c r="C678" s="18" t="s">
        <v>602</v>
      </c>
      <c r="D678" s="25" t="s">
        <v>9464</v>
      </c>
      <c r="E678" s="285" t="s">
        <v>15</v>
      </c>
      <c r="F678" s="13">
        <v>330</v>
      </c>
      <c r="G678" s="291"/>
      <c r="H678" s="8" t="s">
        <v>600</v>
      </c>
      <c r="I678" s="14">
        <f t="shared" si="146"/>
        <v>0</v>
      </c>
      <c r="J678" s="14">
        <f t="shared" si="147"/>
        <v>0</v>
      </c>
      <c r="K678" s="68">
        <f t="shared" si="148"/>
        <v>0</v>
      </c>
    </row>
    <row r="679" spans="1:11" x14ac:dyDescent="0.25">
      <c r="A679" s="8" t="s">
        <v>12157</v>
      </c>
      <c r="B679" s="299">
        <v>17001072</v>
      </c>
      <c r="C679" s="300" t="s">
        <v>607</v>
      </c>
      <c r="D679" s="301" t="s">
        <v>11658</v>
      </c>
      <c r="E679" s="300" t="s">
        <v>32</v>
      </c>
      <c r="F679" s="302">
        <v>97.58</v>
      </c>
      <c r="G679" s="172"/>
      <c r="H679" s="8" t="s">
        <v>600</v>
      </c>
      <c r="I679" s="172">
        <f t="shared" ref="I679:I682" si="150">IF(H679=$I$2,G679*(1+BDI_01),(G679*(1+BDI_02)))</f>
        <v>0</v>
      </c>
      <c r="J679" s="172">
        <f t="shared" si="147"/>
        <v>0</v>
      </c>
      <c r="K679" s="173">
        <f t="shared" si="148"/>
        <v>0</v>
      </c>
    </row>
    <row r="680" spans="1:11" ht="30" x14ac:dyDescent="0.25">
      <c r="A680" s="8" t="s">
        <v>12158</v>
      </c>
      <c r="B680" s="299">
        <v>17001082</v>
      </c>
      <c r="C680" s="300" t="s">
        <v>607</v>
      </c>
      <c r="D680" s="301" t="s">
        <v>11663</v>
      </c>
      <c r="E680" s="300" t="s">
        <v>32</v>
      </c>
      <c r="F680" s="302">
        <v>149.08000000000001</v>
      </c>
      <c r="G680" s="172"/>
      <c r="H680" s="8" t="s">
        <v>600</v>
      </c>
      <c r="I680" s="172">
        <f t="shared" si="150"/>
        <v>0</v>
      </c>
      <c r="J680" s="172">
        <f t="shared" si="147"/>
        <v>0</v>
      </c>
      <c r="K680" s="173">
        <f t="shared" si="148"/>
        <v>0</v>
      </c>
    </row>
    <row r="681" spans="1:11" ht="30" x14ac:dyDescent="0.25">
      <c r="A681" s="8" t="s">
        <v>12159</v>
      </c>
      <c r="B681" s="299">
        <v>17001032</v>
      </c>
      <c r="C681" s="300" t="s">
        <v>607</v>
      </c>
      <c r="D681" s="298" t="s">
        <v>11642</v>
      </c>
      <c r="E681" s="300" t="s">
        <v>32</v>
      </c>
      <c r="F681" s="302">
        <v>409.88</v>
      </c>
      <c r="G681" s="172"/>
      <c r="H681" s="8" t="s">
        <v>600</v>
      </c>
      <c r="I681" s="172">
        <f t="shared" si="150"/>
        <v>0</v>
      </c>
      <c r="J681" s="172">
        <f t="shared" si="147"/>
        <v>0</v>
      </c>
      <c r="K681" s="173">
        <f t="shared" si="148"/>
        <v>0</v>
      </c>
    </row>
    <row r="682" spans="1:11" ht="30" x14ac:dyDescent="0.25">
      <c r="A682" s="8" t="s">
        <v>12160</v>
      </c>
      <c r="B682" s="8" t="s">
        <v>5293</v>
      </c>
      <c r="C682" s="300" t="s">
        <v>602</v>
      </c>
      <c r="D682" s="301" t="s">
        <v>12161</v>
      </c>
      <c r="E682" s="300" t="s">
        <v>15</v>
      </c>
      <c r="F682" s="302">
        <v>2</v>
      </c>
      <c r="G682" s="172"/>
      <c r="H682" s="8" t="s">
        <v>600</v>
      </c>
      <c r="I682" s="172">
        <f t="shared" si="150"/>
        <v>0</v>
      </c>
      <c r="J682" s="172">
        <f t="shared" si="147"/>
        <v>0</v>
      </c>
      <c r="K682" s="173">
        <f t="shared" si="148"/>
        <v>0</v>
      </c>
    </row>
    <row r="683" spans="1:11" x14ac:dyDescent="0.25">
      <c r="A683" s="65">
        <v>19</v>
      </c>
      <c r="B683" s="17"/>
      <c r="C683" s="17"/>
      <c r="D683" s="24" t="s">
        <v>576</v>
      </c>
      <c r="E683" s="17"/>
      <c r="F683" s="11"/>
      <c r="G683" s="12"/>
      <c r="H683" s="17"/>
      <c r="I683" s="12"/>
      <c r="J683" s="12">
        <f>SUM(J684:J685)</f>
        <v>0</v>
      </c>
      <c r="K683" s="66">
        <f>SUM(K684:K685)</f>
        <v>0</v>
      </c>
    </row>
    <row r="684" spans="1:11" x14ac:dyDescent="0.25">
      <c r="A684" s="67" t="s">
        <v>754</v>
      </c>
      <c r="B684" s="8" t="s">
        <v>529</v>
      </c>
      <c r="C684" s="18" t="s">
        <v>602</v>
      </c>
      <c r="D684" s="25" t="s">
        <v>8785</v>
      </c>
      <c r="E684" s="285" t="s">
        <v>29</v>
      </c>
      <c r="F684" s="302">
        <v>7901.81</v>
      </c>
      <c r="G684" s="291"/>
      <c r="H684" s="8" t="s">
        <v>600</v>
      </c>
      <c r="I684" s="14">
        <f>IF(H684=$I$2,G684*(1+BDI_01),(G684*(1+BDI_02)))</f>
        <v>0</v>
      </c>
      <c r="J684" s="14">
        <f t="shared" ref="J684:J685" si="151">TRUNC(G684*F684,2)</f>
        <v>0</v>
      </c>
      <c r="K684" s="68">
        <f t="shared" ref="K684:K685" si="152">TRUNC(I684*F684,2)</f>
        <v>0</v>
      </c>
    </row>
    <row r="685" spans="1:11" x14ac:dyDescent="0.25">
      <c r="A685" s="67" t="s">
        <v>755</v>
      </c>
      <c r="B685" s="8" t="s">
        <v>530</v>
      </c>
      <c r="C685" s="18" t="s">
        <v>602</v>
      </c>
      <c r="D685" s="25" t="s">
        <v>8792</v>
      </c>
      <c r="E685" s="285" t="s">
        <v>29</v>
      </c>
      <c r="F685" s="302">
        <v>849.66</v>
      </c>
      <c r="G685" s="291"/>
      <c r="H685" s="8" t="s">
        <v>600</v>
      </c>
      <c r="I685" s="14">
        <f>IF(H685=$I$2,G685*(1+BDI_01),(G685*(1+BDI_02)))</f>
        <v>0</v>
      </c>
      <c r="J685" s="14">
        <f t="shared" si="151"/>
        <v>0</v>
      </c>
      <c r="K685" s="68">
        <f t="shared" si="152"/>
        <v>0</v>
      </c>
    </row>
    <row r="686" spans="1:11" ht="16.5" thickBot="1" x14ac:dyDescent="0.3">
      <c r="A686" s="37"/>
      <c r="B686" s="38"/>
      <c r="C686" s="38"/>
      <c r="D686" s="39"/>
      <c r="E686" s="40"/>
      <c r="F686" s="40"/>
      <c r="G686" s="293"/>
      <c r="H686" s="40"/>
      <c r="I686" s="5"/>
      <c r="J686" s="5" t="s">
        <v>788</v>
      </c>
      <c r="K686" s="41">
        <f>SUM($J$8:$J$685)/2</f>
        <v>0</v>
      </c>
    </row>
    <row r="687" spans="1:11" ht="16.5" thickBot="1" x14ac:dyDescent="0.3">
      <c r="A687" s="42"/>
      <c r="B687" s="43"/>
      <c r="C687" s="43"/>
      <c r="D687" s="44"/>
      <c r="E687" s="45"/>
      <c r="F687" s="45"/>
      <c r="G687" s="294"/>
      <c r="H687" s="45"/>
      <c r="I687" s="46" t="s">
        <v>12329</v>
      </c>
      <c r="J687" s="47">
        <f>SUMIF($H$8:$H$685,$I$2,$K$8:$K$685)</f>
        <v>0</v>
      </c>
      <c r="K687" s="48">
        <f>SUMIF($H$8:$H$685,$I$2,$K$8:$K$685)-SUMIF($H$8:$H$685,$I$2,$J$8:$J$685)</f>
        <v>0</v>
      </c>
    </row>
    <row r="688" spans="1:11" ht="15.75" x14ac:dyDescent="0.25">
      <c r="A688" s="69"/>
      <c r="B688" s="49"/>
      <c r="C688" s="49"/>
      <c r="D688" s="19"/>
      <c r="E688" s="15"/>
      <c r="F688" s="15"/>
      <c r="G688" s="295"/>
      <c r="H688" s="15"/>
      <c r="I688" s="50"/>
      <c r="J688" s="51"/>
      <c r="K688" s="70"/>
    </row>
    <row r="689" spans="1:11" x14ac:dyDescent="0.25">
      <c r="A689" s="65">
        <v>20</v>
      </c>
      <c r="B689" s="17"/>
      <c r="C689" s="17"/>
      <c r="D689" s="24" t="s">
        <v>577</v>
      </c>
      <c r="E689" s="17"/>
      <c r="F689" s="11"/>
      <c r="G689" s="12"/>
      <c r="H689" s="17"/>
      <c r="I689" s="12"/>
      <c r="J689" s="12"/>
      <c r="K689" s="66">
        <f>SUM(K690:K692)</f>
        <v>0</v>
      </c>
    </row>
    <row r="690" spans="1:11" ht="38.25" x14ac:dyDescent="0.25">
      <c r="A690" s="29"/>
      <c r="B690" s="30"/>
      <c r="C690" s="30"/>
      <c r="D690" s="283" t="s">
        <v>830</v>
      </c>
      <c r="E690" s="31"/>
      <c r="F690" s="32" t="s">
        <v>12328</v>
      </c>
      <c r="G690" s="296"/>
      <c r="H690" s="34"/>
      <c r="I690" s="14"/>
      <c r="J690" s="14"/>
      <c r="K690" s="68"/>
    </row>
    <row r="691" spans="1:11" x14ac:dyDescent="0.25">
      <c r="A691" s="29" t="s">
        <v>787</v>
      </c>
      <c r="B691" s="30"/>
      <c r="C691" s="30"/>
      <c r="D691" s="35" t="s">
        <v>831</v>
      </c>
      <c r="E691" s="30" t="s">
        <v>15</v>
      </c>
      <c r="F691" s="30">
        <v>1</v>
      </c>
      <c r="G691" s="296"/>
      <c r="H691" s="34"/>
      <c r="I691" s="14"/>
      <c r="J691" s="14"/>
      <c r="K691" s="68">
        <f>H691</f>
        <v>0</v>
      </c>
    </row>
    <row r="692" spans="1:11" x14ac:dyDescent="0.25">
      <c r="A692" s="67"/>
      <c r="B692" s="8"/>
      <c r="C692" s="18"/>
      <c r="D692" s="25"/>
      <c r="E692" s="18"/>
      <c r="F692" s="13"/>
      <c r="G692" s="297"/>
      <c r="H692" s="8"/>
      <c r="I692" s="14"/>
      <c r="J692" s="14"/>
      <c r="K692" s="68"/>
    </row>
    <row r="693" spans="1:11" ht="16.5" thickBot="1" x14ac:dyDescent="0.3">
      <c r="A693" s="71"/>
      <c r="B693" s="72"/>
      <c r="C693" s="72"/>
      <c r="D693" s="73"/>
      <c r="E693" s="72"/>
      <c r="F693" s="74"/>
      <c r="G693" s="75"/>
      <c r="H693" s="72"/>
      <c r="I693" s="74"/>
      <c r="J693" s="7" t="s">
        <v>597</v>
      </c>
      <c r="K693" s="76">
        <f>K689+K687+K686</f>
        <v>0</v>
      </c>
    </row>
    <row r="695" spans="1:11" x14ac:dyDescent="0.25">
      <c r="C695" s="8"/>
      <c r="D695" s="298"/>
    </row>
    <row r="696" spans="1:11" x14ac:dyDescent="0.25">
      <c r="C696" s="8"/>
      <c r="D696" s="298"/>
      <c r="K696" s="244"/>
    </row>
  </sheetData>
  <autoFilter ref="A8:K693" xr:uid="{18E6B7F5-1ABB-4658-9647-83B322FFCAC4}"/>
  <mergeCells count="1">
    <mergeCell ref="I1:K1"/>
  </mergeCells>
  <phoneticPr fontId="4" type="noConversion"/>
  <conditionalFormatting sqref="L626:L632">
    <cfRule type="expression" dxfId="24" priority="4" stopIfTrue="1">
      <formula>M626&lt;6</formula>
    </cfRule>
  </conditionalFormatting>
  <pageMargins left="0" right="0" top="0.15748031496062992" bottom="0.15748031496062992" header="0.31496062992125984" footer="0.31496062992125984"/>
  <pageSetup paperSize="9" scale="50" fitToHeight="1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E9F9-AB0F-4A43-AF2E-495DC55084B6}">
  <dimension ref="A1:H4094"/>
  <sheetViews>
    <sheetView topLeftCell="A3965" workbookViewId="0">
      <selection activeCell="B3970" sqref="B3970"/>
    </sheetView>
  </sheetViews>
  <sheetFormatPr defaultColWidth="8.85546875" defaultRowHeight="15" x14ac:dyDescent="0.25"/>
  <cols>
    <col min="1" max="1" width="11.7109375" style="177" bestFit="1" customWidth="1"/>
    <col min="2" max="2" width="57.85546875" style="204" customWidth="1"/>
    <col min="3" max="3" width="8.85546875" style="194" customWidth="1"/>
    <col min="4" max="4" width="9.85546875" style="203" bestFit="1" customWidth="1"/>
    <col min="5" max="6" width="12.7109375" style="203" customWidth="1"/>
    <col min="7" max="7" width="0.28515625" style="178" customWidth="1"/>
    <col min="8" max="16384" width="8.85546875" style="178"/>
  </cols>
  <sheetData>
    <row r="1" spans="1:7" ht="16.5" x14ac:dyDescent="0.25">
      <c r="B1" s="318" t="s">
        <v>1818</v>
      </c>
      <c r="C1" s="318"/>
      <c r="D1" s="318"/>
      <c r="E1" s="318"/>
      <c r="F1" s="318"/>
    </row>
    <row r="2" spans="1:7" ht="16.5" x14ac:dyDescent="0.25">
      <c r="A2" s="318" t="s">
        <v>1819</v>
      </c>
      <c r="B2" s="318"/>
      <c r="C2" s="318"/>
      <c r="D2" s="318"/>
      <c r="E2" s="318"/>
      <c r="F2" s="318"/>
    </row>
    <row r="3" spans="1:7" x14ac:dyDescent="0.25">
      <c r="A3" s="319" t="s">
        <v>1820</v>
      </c>
      <c r="B3" s="319"/>
      <c r="C3" s="319"/>
      <c r="D3" s="319"/>
      <c r="E3" s="319"/>
      <c r="F3" s="319"/>
    </row>
    <row r="4" spans="1:7" ht="15.75" x14ac:dyDescent="0.25">
      <c r="A4" s="320" t="s">
        <v>1821</v>
      </c>
      <c r="B4" s="320"/>
      <c r="C4" s="320"/>
      <c r="D4" s="320"/>
      <c r="E4" s="320"/>
      <c r="F4" s="320"/>
    </row>
    <row r="5" spans="1:7" x14ac:dyDescent="0.25">
      <c r="A5" s="179"/>
      <c r="B5"/>
      <c r="C5"/>
      <c r="D5" s="180"/>
      <c r="E5" s="181"/>
      <c r="F5" s="182" t="s">
        <v>1822</v>
      </c>
    </row>
    <row r="6" spans="1:7" x14ac:dyDescent="0.25">
      <c r="A6" s="179"/>
      <c r="B6" s="183"/>
      <c r="C6" s="184"/>
      <c r="D6" s="180"/>
      <c r="E6" s="185" t="s">
        <v>1823</v>
      </c>
      <c r="F6" s="186" t="s">
        <v>1824</v>
      </c>
    </row>
    <row r="7" spans="1:7" x14ac:dyDescent="0.25">
      <c r="A7" s="179"/>
      <c r="B7" s="183"/>
      <c r="C7" s="187" t="s">
        <v>1825</v>
      </c>
      <c r="D7" s="188">
        <v>0</v>
      </c>
      <c r="E7" s="189" t="s">
        <v>1826</v>
      </c>
      <c r="F7" s="188">
        <v>1.2823</v>
      </c>
    </row>
    <row r="8" spans="1:7" s="194" customFormat="1" x14ac:dyDescent="0.25">
      <c r="A8" s="190" t="s">
        <v>1827</v>
      </c>
      <c r="B8" s="191" t="s">
        <v>1828</v>
      </c>
      <c r="C8" s="192" t="s">
        <v>1829</v>
      </c>
      <c r="D8" s="193" t="s">
        <v>1830</v>
      </c>
      <c r="E8" s="193" t="s">
        <v>1831</v>
      </c>
      <c r="F8" s="193" t="s">
        <v>1832</v>
      </c>
    </row>
    <row r="9" spans="1:7" x14ac:dyDescent="0.25">
      <c r="A9" s="195" t="s">
        <v>1833</v>
      </c>
      <c r="B9" s="196" t="s">
        <v>1834</v>
      </c>
      <c r="C9" s="197"/>
      <c r="D9" s="198"/>
      <c r="E9" s="198"/>
      <c r="F9" s="198"/>
    </row>
    <row r="10" spans="1:7" x14ac:dyDescent="0.25">
      <c r="A10" s="199" t="s">
        <v>1835</v>
      </c>
      <c r="B10" s="200" t="s">
        <v>1836</v>
      </c>
      <c r="C10" s="201"/>
      <c r="D10" s="202"/>
      <c r="E10" s="202"/>
      <c r="F10" s="202"/>
    </row>
    <row r="11" spans="1:7" ht="45" x14ac:dyDescent="0.25">
      <c r="A11" s="199" t="s">
        <v>1837</v>
      </c>
      <c r="B11" s="200" t="s">
        <v>1838</v>
      </c>
      <c r="C11" s="201" t="s">
        <v>15</v>
      </c>
      <c r="D11" s="202"/>
      <c r="E11" s="202">
        <v>7204.93</v>
      </c>
      <c r="F11" s="202">
        <v>7204.93</v>
      </c>
      <c r="G11" s="178">
        <v>15</v>
      </c>
    </row>
    <row r="12" spans="1:7" ht="45" x14ac:dyDescent="0.25">
      <c r="A12" s="199" t="s">
        <v>1839</v>
      </c>
      <c r="B12" s="200" t="s">
        <v>1840</v>
      </c>
      <c r="C12" s="201" t="s">
        <v>15</v>
      </c>
      <c r="D12" s="202"/>
      <c r="E12" s="202">
        <v>9581.15</v>
      </c>
      <c r="F12" s="202">
        <v>9581.15</v>
      </c>
      <c r="G12" s="178">
        <v>15</v>
      </c>
    </row>
    <row r="13" spans="1:7" ht="45" x14ac:dyDescent="0.25">
      <c r="A13" s="199" t="s">
        <v>16</v>
      </c>
      <c r="B13" s="200" t="s">
        <v>1841</v>
      </c>
      <c r="C13" s="201" t="s">
        <v>15</v>
      </c>
      <c r="D13" s="202"/>
      <c r="E13" s="202">
        <v>16366.75</v>
      </c>
      <c r="F13" s="202">
        <v>16366.75</v>
      </c>
      <c r="G13" s="178">
        <v>15</v>
      </c>
    </row>
    <row r="14" spans="1:7" ht="45" x14ac:dyDescent="0.25">
      <c r="A14" s="199" t="s">
        <v>1842</v>
      </c>
      <c r="B14" s="200" t="s">
        <v>1843</v>
      </c>
      <c r="C14" s="201" t="s">
        <v>15</v>
      </c>
      <c r="D14" s="202"/>
      <c r="E14" s="202">
        <v>22440.73</v>
      </c>
      <c r="F14" s="202">
        <v>22440.73</v>
      </c>
      <c r="G14" s="178">
        <v>15</v>
      </c>
    </row>
    <row r="15" spans="1:7" ht="45" x14ac:dyDescent="0.25">
      <c r="A15" s="199" t="s">
        <v>1844</v>
      </c>
      <c r="B15" s="200" t="s">
        <v>1845</v>
      </c>
      <c r="C15" s="201" t="s">
        <v>15</v>
      </c>
      <c r="D15" s="202"/>
      <c r="E15" s="202">
        <v>26151.21</v>
      </c>
      <c r="F15" s="202">
        <v>26151.21</v>
      </c>
      <c r="G15" s="178">
        <v>15</v>
      </c>
    </row>
    <row r="16" spans="1:7" x14ac:dyDescent="0.25">
      <c r="A16" s="199" t="s">
        <v>1846</v>
      </c>
      <c r="B16" s="200" t="s">
        <v>1847</v>
      </c>
      <c r="C16" s="201"/>
      <c r="D16" s="202"/>
      <c r="E16" s="202"/>
      <c r="F16" s="202"/>
    </row>
    <row r="17" spans="1:7" ht="45" x14ac:dyDescent="0.25">
      <c r="A17" s="199" t="s">
        <v>17</v>
      </c>
      <c r="B17" s="200" t="s">
        <v>1848</v>
      </c>
      <c r="C17" s="201" t="s">
        <v>15</v>
      </c>
      <c r="D17" s="202"/>
      <c r="E17" s="202">
        <v>9202.36</v>
      </c>
      <c r="F17" s="202">
        <v>9202.36</v>
      </c>
      <c r="G17" s="178">
        <v>15</v>
      </c>
    </row>
    <row r="18" spans="1:7" ht="60" x14ac:dyDescent="0.25">
      <c r="A18" s="199" t="s">
        <v>1849</v>
      </c>
      <c r="B18" s="200" t="s">
        <v>1850</v>
      </c>
      <c r="C18" s="201" t="s">
        <v>15</v>
      </c>
      <c r="D18" s="202"/>
      <c r="E18" s="202">
        <v>15587.22</v>
      </c>
      <c r="F18" s="202">
        <v>15587.22</v>
      </c>
      <c r="G18" s="178">
        <v>15</v>
      </c>
    </row>
    <row r="19" spans="1:7" ht="45" x14ac:dyDescent="0.25">
      <c r="A19" s="199" t="s">
        <v>1851</v>
      </c>
      <c r="B19" s="200" t="s">
        <v>1852</v>
      </c>
      <c r="C19" s="201" t="s">
        <v>15</v>
      </c>
      <c r="D19" s="202"/>
      <c r="E19" s="202">
        <v>21092.240000000002</v>
      </c>
      <c r="F19" s="202">
        <v>21092.240000000002</v>
      </c>
      <c r="G19" s="178">
        <v>15</v>
      </c>
    </row>
    <row r="20" spans="1:7" ht="45" x14ac:dyDescent="0.25">
      <c r="A20" s="199" t="s">
        <v>1853</v>
      </c>
      <c r="B20" s="200" t="s">
        <v>1854</v>
      </c>
      <c r="C20" s="201" t="s">
        <v>15</v>
      </c>
      <c r="D20" s="202"/>
      <c r="E20" s="202">
        <v>28055</v>
      </c>
      <c r="F20" s="202">
        <v>28055</v>
      </c>
      <c r="G20" s="178">
        <v>15</v>
      </c>
    </row>
    <row r="21" spans="1:7" x14ac:dyDescent="0.25">
      <c r="A21" s="199" t="s">
        <v>1855</v>
      </c>
      <c r="B21" s="200" t="s">
        <v>1856</v>
      </c>
      <c r="C21" s="201"/>
      <c r="D21" s="202"/>
      <c r="E21" s="202"/>
      <c r="F21" s="202"/>
    </row>
    <row r="22" spans="1:7" x14ac:dyDescent="0.25">
      <c r="A22" s="199" t="s">
        <v>18</v>
      </c>
      <c r="B22" s="200" t="s">
        <v>1857</v>
      </c>
      <c r="C22" s="201" t="s">
        <v>15</v>
      </c>
      <c r="D22" s="202"/>
      <c r="E22" s="202">
        <v>3624.6</v>
      </c>
      <c r="F22" s="202">
        <v>3624.6</v>
      </c>
      <c r="G22" s="178">
        <v>15</v>
      </c>
    </row>
    <row r="23" spans="1:7" x14ac:dyDescent="0.25">
      <c r="A23" s="199" t="s">
        <v>19</v>
      </c>
      <c r="B23" s="200" t="s">
        <v>1858</v>
      </c>
      <c r="C23" s="201" t="s">
        <v>15</v>
      </c>
      <c r="D23" s="202"/>
      <c r="E23" s="202">
        <v>4900.1400000000003</v>
      </c>
      <c r="F23" s="202">
        <v>4900.1400000000003</v>
      </c>
      <c r="G23" s="178">
        <v>15</v>
      </c>
    </row>
    <row r="24" spans="1:7" x14ac:dyDescent="0.25">
      <c r="A24" s="199" t="s">
        <v>20</v>
      </c>
      <c r="B24" s="200" t="s">
        <v>1859</v>
      </c>
      <c r="C24" s="201" t="s">
        <v>15</v>
      </c>
      <c r="D24" s="202"/>
      <c r="E24" s="202">
        <v>2658.26</v>
      </c>
      <c r="F24" s="202">
        <v>2658.26</v>
      </c>
      <c r="G24" s="178">
        <v>15</v>
      </c>
    </row>
    <row r="25" spans="1:7" x14ac:dyDescent="0.25">
      <c r="A25" s="199" t="s">
        <v>21</v>
      </c>
      <c r="B25" s="200" t="s">
        <v>1860</v>
      </c>
      <c r="C25" s="201" t="s">
        <v>15</v>
      </c>
      <c r="D25" s="202"/>
      <c r="E25" s="202">
        <v>3637.02</v>
      </c>
      <c r="F25" s="202">
        <v>3637.02</v>
      </c>
      <c r="G25" s="178">
        <v>15</v>
      </c>
    </row>
    <row r="26" spans="1:7" x14ac:dyDescent="0.25">
      <c r="A26" s="199" t="s">
        <v>22</v>
      </c>
      <c r="B26" s="200" t="s">
        <v>1861</v>
      </c>
      <c r="C26" s="201" t="s">
        <v>15</v>
      </c>
      <c r="D26" s="202"/>
      <c r="E26" s="202">
        <v>1141.18</v>
      </c>
      <c r="F26" s="202">
        <v>1141.18</v>
      </c>
      <c r="G26" s="178">
        <v>15</v>
      </c>
    </row>
    <row r="27" spans="1:7" x14ac:dyDescent="0.25">
      <c r="A27" s="199" t="s">
        <v>23</v>
      </c>
      <c r="B27" s="200" t="s">
        <v>1862</v>
      </c>
      <c r="C27" s="201" t="s">
        <v>15</v>
      </c>
      <c r="D27" s="202"/>
      <c r="E27" s="202">
        <v>1519.09</v>
      </c>
      <c r="F27" s="202">
        <v>1519.09</v>
      </c>
      <c r="G27" s="178">
        <v>15</v>
      </c>
    </row>
    <row r="28" spans="1:7" x14ac:dyDescent="0.25">
      <c r="A28" s="199" t="s">
        <v>24</v>
      </c>
      <c r="B28" s="200" t="s">
        <v>1863</v>
      </c>
      <c r="C28" s="201" t="s">
        <v>15</v>
      </c>
      <c r="D28" s="202"/>
      <c r="E28" s="202">
        <v>1267.26</v>
      </c>
      <c r="F28" s="202">
        <v>1267.26</v>
      </c>
      <c r="G28" s="178">
        <v>15</v>
      </c>
    </row>
    <row r="29" spans="1:7" x14ac:dyDescent="0.25">
      <c r="A29" s="199" t="s">
        <v>25</v>
      </c>
      <c r="B29" s="200" t="s">
        <v>1864</v>
      </c>
      <c r="C29" s="201" t="s">
        <v>15</v>
      </c>
      <c r="D29" s="202"/>
      <c r="E29" s="202">
        <v>1757.15</v>
      </c>
      <c r="F29" s="202">
        <v>1757.15</v>
      </c>
      <c r="G29" s="178">
        <v>15</v>
      </c>
    </row>
    <row r="30" spans="1:7" x14ac:dyDescent="0.25">
      <c r="A30" s="199" t="s">
        <v>1865</v>
      </c>
      <c r="B30" s="200" t="s">
        <v>1866</v>
      </c>
      <c r="C30" s="201" t="s">
        <v>15</v>
      </c>
      <c r="D30" s="202"/>
      <c r="E30" s="202">
        <v>2439.23</v>
      </c>
      <c r="F30" s="202">
        <v>2439.23</v>
      </c>
      <c r="G30" s="178">
        <v>15</v>
      </c>
    </row>
    <row r="31" spans="1:7" x14ac:dyDescent="0.25">
      <c r="A31" s="199" t="s">
        <v>26</v>
      </c>
      <c r="B31" s="200" t="s">
        <v>1867</v>
      </c>
      <c r="C31" s="201" t="s">
        <v>15</v>
      </c>
      <c r="D31" s="202"/>
      <c r="E31" s="202">
        <v>3324.97</v>
      </c>
      <c r="F31" s="202">
        <v>3324.97</v>
      </c>
      <c r="G31" s="178">
        <v>15</v>
      </c>
    </row>
    <row r="32" spans="1:7" x14ac:dyDescent="0.25">
      <c r="A32" s="199" t="s">
        <v>1868</v>
      </c>
      <c r="B32" s="200" t="s">
        <v>1869</v>
      </c>
      <c r="C32" s="201" t="s">
        <v>15</v>
      </c>
      <c r="D32" s="202"/>
      <c r="E32" s="202">
        <v>2105.98</v>
      </c>
      <c r="F32" s="202">
        <v>2105.98</v>
      </c>
      <c r="G32" s="178">
        <v>15</v>
      </c>
    </row>
    <row r="33" spans="1:7" x14ac:dyDescent="0.25">
      <c r="A33" s="199" t="s">
        <v>1870</v>
      </c>
      <c r="B33" s="200" t="s">
        <v>1871</v>
      </c>
      <c r="C33" s="201" t="s">
        <v>15</v>
      </c>
      <c r="D33" s="202"/>
      <c r="E33" s="202">
        <v>2722.06</v>
      </c>
      <c r="F33" s="202">
        <v>2722.06</v>
      </c>
      <c r="G33" s="178">
        <v>15</v>
      </c>
    </row>
    <row r="34" spans="1:7" x14ac:dyDescent="0.25">
      <c r="A34" s="199" t="s">
        <v>1872</v>
      </c>
      <c r="B34" s="200" t="s">
        <v>1873</v>
      </c>
      <c r="C34" s="201"/>
      <c r="D34" s="202"/>
      <c r="E34" s="202"/>
      <c r="F34" s="202"/>
    </row>
    <row r="35" spans="1:7" ht="30" x14ac:dyDescent="0.25">
      <c r="A35" s="199" t="s">
        <v>27</v>
      </c>
      <c r="B35" s="200" t="s">
        <v>1874</v>
      </c>
      <c r="C35" s="201" t="s">
        <v>28</v>
      </c>
      <c r="D35" s="202">
        <v>1175.04</v>
      </c>
      <c r="E35" s="202"/>
      <c r="F35" s="202">
        <v>1175.04</v>
      </c>
      <c r="G35" s="178">
        <v>15</v>
      </c>
    </row>
    <row r="36" spans="1:7" ht="30" x14ac:dyDescent="0.25">
      <c r="A36" s="199" t="s">
        <v>1875</v>
      </c>
      <c r="B36" s="200" t="s">
        <v>1876</v>
      </c>
      <c r="C36" s="201" t="s">
        <v>29</v>
      </c>
      <c r="D36" s="202">
        <v>0.06</v>
      </c>
      <c r="E36" s="202">
        <v>0.18</v>
      </c>
      <c r="F36" s="202">
        <v>0.24</v>
      </c>
      <c r="G36" s="178">
        <v>15</v>
      </c>
    </row>
    <row r="37" spans="1:7" ht="45" x14ac:dyDescent="0.25">
      <c r="A37" s="199" t="s">
        <v>1877</v>
      </c>
      <c r="B37" s="200" t="s">
        <v>1878</v>
      </c>
      <c r="C37" s="201" t="s">
        <v>29</v>
      </c>
      <c r="D37" s="202">
        <v>0.42</v>
      </c>
      <c r="E37" s="202">
        <v>0.59</v>
      </c>
      <c r="F37" s="202">
        <v>1.01</v>
      </c>
      <c r="G37" s="178">
        <v>15</v>
      </c>
    </row>
    <row r="38" spans="1:7" ht="45" x14ac:dyDescent="0.25">
      <c r="A38" s="199" t="s">
        <v>1879</v>
      </c>
      <c r="B38" s="200" t="s">
        <v>1880</v>
      </c>
      <c r="C38" s="201" t="s">
        <v>29</v>
      </c>
      <c r="D38" s="202">
        <v>0.34</v>
      </c>
      <c r="E38" s="202">
        <v>0.46</v>
      </c>
      <c r="F38" s="202">
        <v>0.8</v>
      </c>
      <c r="G38" s="178">
        <v>15</v>
      </c>
    </row>
    <row r="39" spans="1:7" ht="45" x14ac:dyDescent="0.25">
      <c r="A39" s="199" t="s">
        <v>1881</v>
      </c>
      <c r="B39" s="200" t="s">
        <v>1882</v>
      </c>
      <c r="C39" s="201" t="s">
        <v>29</v>
      </c>
      <c r="D39" s="202">
        <v>0.28000000000000003</v>
      </c>
      <c r="E39" s="202">
        <v>0.37</v>
      </c>
      <c r="F39" s="202">
        <v>0.65</v>
      </c>
      <c r="G39" s="178">
        <v>15</v>
      </c>
    </row>
    <row r="40" spans="1:7" ht="30" x14ac:dyDescent="0.25">
      <c r="A40" s="199" t="s">
        <v>30</v>
      </c>
      <c r="B40" s="200" t="s">
        <v>1883</v>
      </c>
      <c r="C40" s="201" t="s">
        <v>29</v>
      </c>
      <c r="D40" s="202">
        <v>0.37</v>
      </c>
      <c r="E40" s="202">
        <v>0.51</v>
      </c>
      <c r="F40" s="202">
        <v>0.88</v>
      </c>
      <c r="G40" s="178">
        <v>15</v>
      </c>
    </row>
    <row r="41" spans="1:7" ht="30" x14ac:dyDescent="0.25">
      <c r="A41" s="199" t="s">
        <v>1884</v>
      </c>
      <c r="B41" s="200" t="s">
        <v>1885</v>
      </c>
      <c r="C41" s="201" t="s">
        <v>29</v>
      </c>
      <c r="D41" s="202">
        <v>0.18</v>
      </c>
      <c r="E41" s="202">
        <v>0.56999999999999995</v>
      </c>
      <c r="F41" s="202">
        <v>0.75</v>
      </c>
      <c r="G41" s="178">
        <v>15</v>
      </c>
    </row>
    <row r="42" spans="1:7" ht="30" x14ac:dyDescent="0.25">
      <c r="A42" s="199" t="s">
        <v>1886</v>
      </c>
      <c r="B42" s="200" t="s">
        <v>1887</v>
      </c>
      <c r="C42" s="201" t="s">
        <v>29</v>
      </c>
      <c r="D42" s="202">
        <v>0.24</v>
      </c>
      <c r="E42" s="202">
        <v>0.32</v>
      </c>
      <c r="F42" s="202">
        <v>0.56000000000000005</v>
      </c>
      <c r="G42" s="178">
        <v>15</v>
      </c>
    </row>
    <row r="43" spans="1:7" ht="30" x14ac:dyDescent="0.25">
      <c r="A43" s="199" t="s">
        <v>1888</v>
      </c>
      <c r="B43" s="200" t="s">
        <v>1889</v>
      </c>
      <c r="C43" s="201" t="s">
        <v>29</v>
      </c>
      <c r="D43" s="202">
        <v>0.33</v>
      </c>
      <c r="E43" s="202">
        <v>0.46</v>
      </c>
      <c r="F43" s="202">
        <v>0.79</v>
      </c>
      <c r="G43" s="178">
        <v>15</v>
      </c>
    </row>
    <row r="44" spans="1:7" ht="30" x14ac:dyDescent="0.25">
      <c r="A44" s="199" t="s">
        <v>1890</v>
      </c>
      <c r="B44" s="200" t="s">
        <v>1891</v>
      </c>
      <c r="C44" s="201" t="s">
        <v>29</v>
      </c>
      <c r="D44" s="202">
        <v>0.28999999999999998</v>
      </c>
      <c r="E44" s="202">
        <v>0.4</v>
      </c>
      <c r="F44" s="202">
        <v>0.69</v>
      </c>
      <c r="G44" s="178">
        <v>15</v>
      </c>
    </row>
    <row r="45" spans="1:7" ht="30" x14ac:dyDescent="0.25">
      <c r="A45" s="199" t="s">
        <v>1892</v>
      </c>
      <c r="B45" s="200" t="s">
        <v>1893</v>
      </c>
      <c r="C45" s="201" t="s">
        <v>29</v>
      </c>
      <c r="D45" s="202">
        <v>0.28000000000000003</v>
      </c>
      <c r="E45" s="202">
        <v>0.38</v>
      </c>
      <c r="F45" s="202">
        <v>0.66</v>
      </c>
      <c r="G45" s="178">
        <v>15</v>
      </c>
    </row>
    <row r="46" spans="1:7" ht="45" x14ac:dyDescent="0.25">
      <c r="A46" s="199" t="s">
        <v>1894</v>
      </c>
      <c r="B46" s="200" t="s">
        <v>1895</v>
      </c>
      <c r="C46" s="201" t="s">
        <v>29</v>
      </c>
      <c r="D46" s="202">
        <v>0.46</v>
      </c>
      <c r="E46" s="202">
        <v>0.63</v>
      </c>
      <c r="F46" s="202">
        <v>1.0900000000000001</v>
      </c>
      <c r="G46" s="178">
        <v>15</v>
      </c>
    </row>
    <row r="47" spans="1:7" ht="45" x14ac:dyDescent="0.25">
      <c r="A47" s="199" t="s">
        <v>1896</v>
      </c>
      <c r="B47" s="200" t="s">
        <v>1897</v>
      </c>
      <c r="C47" s="201" t="s">
        <v>29</v>
      </c>
      <c r="D47" s="202">
        <v>0.36</v>
      </c>
      <c r="E47" s="202">
        <v>0.5</v>
      </c>
      <c r="F47" s="202">
        <v>0.86</v>
      </c>
      <c r="G47" s="178">
        <v>15</v>
      </c>
    </row>
    <row r="48" spans="1:7" ht="45" x14ac:dyDescent="0.25">
      <c r="A48" s="199" t="s">
        <v>1898</v>
      </c>
      <c r="B48" s="200" t="s">
        <v>1899</v>
      </c>
      <c r="C48" s="201" t="s">
        <v>29</v>
      </c>
      <c r="D48" s="202">
        <v>0.28999999999999998</v>
      </c>
      <c r="E48" s="202">
        <v>0.4</v>
      </c>
      <c r="F48" s="202">
        <v>0.69</v>
      </c>
      <c r="G48" s="178">
        <v>15</v>
      </c>
    </row>
    <row r="49" spans="1:7" ht="30" x14ac:dyDescent="0.25">
      <c r="A49" s="199" t="s">
        <v>1900</v>
      </c>
      <c r="B49" s="200" t="s">
        <v>1901</v>
      </c>
      <c r="C49" s="201" t="s">
        <v>29</v>
      </c>
      <c r="D49" s="202">
        <v>0.39</v>
      </c>
      <c r="E49" s="202">
        <v>0.53</v>
      </c>
      <c r="F49" s="202">
        <v>0.92</v>
      </c>
      <c r="G49" s="178">
        <v>15</v>
      </c>
    </row>
    <row r="50" spans="1:7" ht="30" x14ac:dyDescent="0.25">
      <c r="A50" s="199" t="s">
        <v>1902</v>
      </c>
      <c r="B50" s="200" t="s">
        <v>1903</v>
      </c>
      <c r="C50" s="201" t="s">
        <v>29</v>
      </c>
      <c r="D50" s="202">
        <v>0.31</v>
      </c>
      <c r="E50" s="202">
        <v>0.44</v>
      </c>
      <c r="F50" s="202">
        <v>0.75</v>
      </c>
      <c r="G50" s="178">
        <v>15</v>
      </c>
    </row>
    <row r="51" spans="1:7" ht="30" x14ac:dyDescent="0.25">
      <c r="A51" s="199" t="s">
        <v>1904</v>
      </c>
      <c r="B51" s="200" t="s">
        <v>1905</v>
      </c>
      <c r="C51" s="201" t="s">
        <v>29</v>
      </c>
      <c r="D51" s="202">
        <v>0.27</v>
      </c>
      <c r="E51" s="202">
        <v>0.37</v>
      </c>
      <c r="F51" s="202">
        <v>0.64</v>
      </c>
      <c r="G51" s="178">
        <v>15</v>
      </c>
    </row>
    <row r="52" spans="1:7" ht="30" x14ac:dyDescent="0.25">
      <c r="A52" s="199" t="s">
        <v>1906</v>
      </c>
      <c r="B52" s="200" t="s">
        <v>1907</v>
      </c>
      <c r="C52" s="201" t="s">
        <v>29</v>
      </c>
      <c r="D52" s="202">
        <v>0.45</v>
      </c>
      <c r="E52" s="202">
        <v>0.62</v>
      </c>
      <c r="F52" s="202">
        <v>1.07</v>
      </c>
      <c r="G52" s="178">
        <v>15</v>
      </c>
    </row>
    <row r="53" spans="1:7" ht="30" x14ac:dyDescent="0.25">
      <c r="A53" s="199" t="s">
        <v>1908</v>
      </c>
      <c r="B53" s="200" t="s">
        <v>1909</v>
      </c>
      <c r="C53" s="201" t="s">
        <v>29</v>
      </c>
      <c r="D53" s="202">
        <v>0.3</v>
      </c>
      <c r="E53" s="202">
        <v>0.41</v>
      </c>
      <c r="F53" s="202">
        <v>0.71</v>
      </c>
      <c r="G53" s="178">
        <v>15</v>
      </c>
    </row>
    <row r="54" spans="1:7" ht="30" x14ac:dyDescent="0.25">
      <c r="A54" s="199" t="s">
        <v>1910</v>
      </c>
      <c r="B54" s="200" t="s">
        <v>1911</v>
      </c>
      <c r="C54" s="201" t="s">
        <v>29</v>
      </c>
      <c r="D54" s="202">
        <v>0.18</v>
      </c>
      <c r="E54" s="202">
        <v>0.44</v>
      </c>
      <c r="F54" s="202">
        <v>0.62</v>
      </c>
      <c r="G54" s="178">
        <v>15</v>
      </c>
    </row>
    <row r="55" spans="1:7" ht="30" x14ac:dyDescent="0.25">
      <c r="A55" s="199" t="s">
        <v>1912</v>
      </c>
      <c r="B55" s="200" t="s">
        <v>1913</v>
      </c>
      <c r="C55" s="201" t="s">
        <v>29</v>
      </c>
      <c r="D55" s="202">
        <v>0.19</v>
      </c>
      <c r="E55" s="202">
        <v>0.25</v>
      </c>
      <c r="F55" s="202">
        <v>0.44</v>
      </c>
      <c r="G55" s="178">
        <v>15</v>
      </c>
    </row>
    <row r="56" spans="1:7" ht="30" x14ac:dyDescent="0.25">
      <c r="A56" s="199" t="s">
        <v>1914</v>
      </c>
      <c r="B56" s="200" t="s">
        <v>1915</v>
      </c>
      <c r="C56" s="201" t="s">
        <v>29</v>
      </c>
      <c r="D56" s="202">
        <v>0.13</v>
      </c>
      <c r="E56" s="202">
        <v>0.2</v>
      </c>
      <c r="F56" s="202">
        <v>0.33</v>
      </c>
      <c r="G56" s="178">
        <v>15</v>
      </c>
    </row>
    <row r="57" spans="1:7" ht="30" x14ac:dyDescent="0.25">
      <c r="A57" s="199" t="s">
        <v>1916</v>
      </c>
      <c r="B57" s="200" t="s">
        <v>1917</v>
      </c>
      <c r="C57" s="201" t="s">
        <v>29</v>
      </c>
      <c r="D57" s="202">
        <v>0.1</v>
      </c>
      <c r="E57" s="202">
        <v>0.14000000000000001</v>
      </c>
      <c r="F57" s="202">
        <v>0.24</v>
      </c>
      <c r="G57" s="178">
        <v>15</v>
      </c>
    </row>
    <row r="58" spans="1:7" ht="30" x14ac:dyDescent="0.25">
      <c r="A58" s="199" t="s">
        <v>1918</v>
      </c>
      <c r="B58" s="200" t="s">
        <v>1919</v>
      </c>
      <c r="C58" s="201" t="s">
        <v>29</v>
      </c>
      <c r="D58" s="202">
        <v>0.09</v>
      </c>
      <c r="E58" s="202">
        <v>0.12</v>
      </c>
      <c r="F58" s="202">
        <v>0.21</v>
      </c>
      <c r="G58" s="178">
        <v>15</v>
      </c>
    </row>
    <row r="59" spans="1:7" ht="30" x14ac:dyDescent="0.25">
      <c r="A59" s="199" t="s">
        <v>1920</v>
      </c>
      <c r="B59" s="200" t="s">
        <v>1921</v>
      </c>
      <c r="C59" s="201" t="s">
        <v>1922</v>
      </c>
      <c r="D59" s="202">
        <v>633.80999999999995</v>
      </c>
      <c r="E59" s="202">
        <v>752.76</v>
      </c>
      <c r="F59" s="202">
        <v>1386.57</v>
      </c>
      <c r="G59" s="178">
        <v>15</v>
      </c>
    </row>
    <row r="60" spans="1:7" ht="30" x14ac:dyDescent="0.25">
      <c r="A60" s="199" t="s">
        <v>1923</v>
      </c>
      <c r="B60" s="200" t="s">
        <v>1924</v>
      </c>
      <c r="C60" s="201" t="s">
        <v>15</v>
      </c>
      <c r="D60" s="202">
        <v>735.87</v>
      </c>
      <c r="E60" s="202">
        <v>514.39</v>
      </c>
      <c r="F60" s="202">
        <v>1250.26</v>
      </c>
      <c r="G60" s="178">
        <v>15</v>
      </c>
    </row>
    <row r="61" spans="1:7" x14ac:dyDescent="0.25">
      <c r="A61" s="199" t="s">
        <v>1925</v>
      </c>
      <c r="B61" s="200" t="s">
        <v>1926</v>
      </c>
      <c r="C61" s="201"/>
      <c r="D61" s="202"/>
      <c r="E61" s="202"/>
      <c r="F61" s="202"/>
    </row>
    <row r="62" spans="1:7" ht="30" x14ac:dyDescent="0.25">
      <c r="A62" s="199" t="s">
        <v>31</v>
      </c>
      <c r="B62" s="200" t="s">
        <v>1927</v>
      </c>
      <c r="C62" s="201" t="s">
        <v>28</v>
      </c>
      <c r="D62" s="202">
        <v>1267.71</v>
      </c>
      <c r="E62" s="202"/>
      <c r="F62" s="202">
        <v>1267.71</v>
      </c>
      <c r="G62" s="178">
        <v>15</v>
      </c>
    </row>
    <row r="63" spans="1:7" ht="30" x14ac:dyDescent="0.25">
      <c r="A63" s="199" t="s">
        <v>1928</v>
      </c>
      <c r="B63" s="200" t="s">
        <v>1929</v>
      </c>
      <c r="C63" s="201" t="s">
        <v>28</v>
      </c>
      <c r="D63" s="202">
        <v>6622.28</v>
      </c>
      <c r="E63" s="202"/>
      <c r="F63" s="202">
        <v>6622.28</v>
      </c>
      <c r="G63" s="178">
        <v>15</v>
      </c>
    </row>
    <row r="64" spans="1:7" x14ac:dyDescent="0.25">
      <c r="A64" s="199" t="s">
        <v>1930</v>
      </c>
      <c r="B64" s="200" t="s">
        <v>1931</v>
      </c>
      <c r="C64" s="201" t="s">
        <v>32</v>
      </c>
      <c r="D64" s="202">
        <v>98.33</v>
      </c>
      <c r="E64" s="202"/>
      <c r="F64" s="202">
        <v>98.33</v>
      </c>
      <c r="G64" s="178">
        <v>15</v>
      </c>
    </row>
    <row r="65" spans="1:7" x14ac:dyDescent="0.25">
      <c r="A65" s="199" t="s">
        <v>1932</v>
      </c>
      <c r="B65" s="200" t="s">
        <v>1933</v>
      </c>
      <c r="C65" s="201" t="s">
        <v>32</v>
      </c>
      <c r="D65" s="202">
        <v>87.63</v>
      </c>
      <c r="E65" s="202"/>
      <c r="F65" s="202">
        <v>87.63</v>
      </c>
      <c r="G65" s="178">
        <v>15</v>
      </c>
    </row>
    <row r="66" spans="1:7" x14ac:dyDescent="0.25">
      <c r="A66" s="199" t="s">
        <v>33</v>
      </c>
      <c r="B66" s="200" t="s">
        <v>1934</v>
      </c>
      <c r="C66" s="201" t="s">
        <v>32</v>
      </c>
      <c r="D66" s="202">
        <v>387.03</v>
      </c>
      <c r="E66" s="202"/>
      <c r="F66" s="202">
        <v>387.03</v>
      </c>
      <c r="G66" s="178">
        <v>15</v>
      </c>
    </row>
    <row r="67" spans="1:7" x14ac:dyDescent="0.25">
      <c r="A67" s="199" t="s">
        <v>1935</v>
      </c>
      <c r="B67" s="200" t="s">
        <v>1936</v>
      </c>
      <c r="C67" s="201" t="s">
        <v>32</v>
      </c>
      <c r="D67" s="202">
        <v>608.16999999999996</v>
      </c>
      <c r="E67" s="202"/>
      <c r="F67" s="202">
        <v>608.16999999999996</v>
      </c>
      <c r="G67" s="178">
        <v>15</v>
      </c>
    </row>
    <row r="68" spans="1:7" ht="30" x14ac:dyDescent="0.25">
      <c r="A68" s="199" t="s">
        <v>1937</v>
      </c>
      <c r="B68" s="200" t="s">
        <v>1938</v>
      </c>
      <c r="C68" s="201" t="s">
        <v>32</v>
      </c>
      <c r="D68" s="202">
        <v>95.25</v>
      </c>
      <c r="E68" s="202"/>
      <c r="F68" s="202">
        <v>95.25</v>
      </c>
      <c r="G68" s="178">
        <v>15</v>
      </c>
    </row>
    <row r="69" spans="1:7" x14ac:dyDescent="0.25">
      <c r="A69" s="199" t="s">
        <v>1939</v>
      </c>
      <c r="B69" s="200" t="s">
        <v>1940</v>
      </c>
      <c r="C69" s="201"/>
      <c r="D69" s="202"/>
      <c r="E69" s="202"/>
      <c r="F69" s="202"/>
    </row>
    <row r="70" spans="1:7" ht="30" x14ac:dyDescent="0.25">
      <c r="A70" s="199" t="s">
        <v>1941</v>
      </c>
      <c r="B70" s="200" t="s">
        <v>1942</v>
      </c>
      <c r="C70" s="201" t="s">
        <v>28</v>
      </c>
      <c r="D70" s="202">
        <v>393.13</v>
      </c>
      <c r="E70" s="202"/>
      <c r="F70" s="202">
        <v>393.13</v>
      </c>
      <c r="G70" s="178">
        <v>15</v>
      </c>
    </row>
    <row r="71" spans="1:7" x14ac:dyDescent="0.25">
      <c r="A71" s="199" t="s">
        <v>1943</v>
      </c>
      <c r="B71" s="200" t="s">
        <v>1944</v>
      </c>
      <c r="C71" s="201" t="s">
        <v>29</v>
      </c>
      <c r="D71" s="202">
        <v>2.94</v>
      </c>
      <c r="E71" s="202">
        <v>6.81</v>
      </c>
      <c r="F71" s="202">
        <v>9.75</v>
      </c>
      <c r="G71" s="178">
        <v>15</v>
      </c>
    </row>
    <row r="72" spans="1:7" x14ac:dyDescent="0.25">
      <c r="A72" s="199" t="s">
        <v>1945</v>
      </c>
      <c r="B72" s="200" t="s">
        <v>1946</v>
      </c>
      <c r="C72" s="201" t="s">
        <v>29</v>
      </c>
      <c r="D72" s="202">
        <v>104.55</v>
      </c>
      <c r="E72" s="202">
        <v>50.35</v>
      </c>
      <c r="F72" s="202">
        <v>154.9</v>
      </c>
      <c r="G72" s="178">
        <v>15</v>
      </c>
    </row>
    <row r="73" spans="1:7" ht="30" x14ac:dyDescent="0.25">
      <c r="A73" s="199" t="s">
        <v>1947</v>
      </c>
      <c r="B73" s="200" t="s">
        <v>1948</v>
      </c>
      <c r="C73" s="201" t="s">
        <v>29</v>
      </c>
      <c r="D73" s="202">
        <v>25.7</v>
      </c>
      <c r="E73" s="202">
        <v>48.01</v>
      </c>
      <c r="F73" s="202">
        <v>73.709999999999994</v>
      </c>
      <c r="G73" s="178">
        <v>15</v>
      </c>
    </row>
    <row r="74" spans="1:7" x14ac:dyDescent="0.25">
      <c r="A74" s="199" t="s">
        <v>1949</v>
      </c>
      <c r="B74" s="200" t="s">
        <v>1950</v>
      </c>
      <c r="C74" s="201" t="s">
        <v>29</v>
      </c>
      <c r="D74" s="202"/>
      <c r="E74" s="202">
        <v>34.07</v>
      </c>
      <c r="F74" s="202">
        <v>34.07</v>
      </c>
      <c r="G74" s="178">
        <v>15</v>
      </c>
    </row>
    <row r="75" spans="1:7" x14ac:dyDescent="0.25">
      <c r="A75" s="199" t="s">
        <v>1951</v>
      </c>
      <c r="B75" s="200" t="s">
        <v>1952</v>
      </c>
      <c r="C75" s="201" t="s">
        <v>32</v>
      </c>
      <c r="D75" s="202">
        <v>1.07</v>
      </c>
      <c r="E75" s="202">
        <v>5.03</v>
      </c>
      <c r="F75" s="202">
        <v>6.1</v>
      </c>
      <c r="G75" s="178">
        <v>15</v>
      </c>
    </row>
    <row r="76" spans="1:7" ht="30" x14ac:dyDescent="0.25">
      <c r="A76" s="199" t="s">
        <v>1953</v>
      </c>
      <c r="B76" s="200" t="s">
        <v>1954</v>
      </c>
      <c r="C76" s="201" t="s">
        <v>34</v>
      </c>
      <c r="D76" s="202"/>
      <c r="E76" s="202">
        <v>514.15</v>
      </c>
      <c r="F76" s="202">
        <v>514.15</v>
      </c>
      <c r="G76" s="178">
        <v>15</v>
      </c>
    </row>
    <row r="77" spans="1:7" x14ac:dyDescent="0.25">
      <c r="A77" s="199" t="s">
        <v>1955</v>
      </c>
      <c r="B77" s="200" t="s">
        <v>1956</v>
      </c>
      <c r="C77" s="201" t="s">
        <v>32</v>
      </c>
      <c r="D77" s="202">
        <v>258.95999999999998</v>
      </c>
      <c r="E77" s="202"/>
      <c r="F77" s="202">
        <v>258.95999999999998</v>
      </c>
      <c r="G77" s="178">
        <v>15</v>
      </c>
    </row>
    <row r="78" spans="1:7" x14ac:dyDescent="0.25">
      <c r="A78" s="199" t="s">
        <v>1957</v>
      </c>
      <c r="B78" s="200" t="s">
        <v>1958</v>
      </c>
      <c r="C78" s="201" t="s">
        <v>32</v>
      </c>
      <c r="D78" s="202">
        <v>263.79000000000002</v>
      </c>
      <c r="E78" s="202"/>
      <c r="F78" s="202">
        <v>263.79000000000002</v>
      </c>
      <c r="G78" s="178">
        <v>15</v>
      </c>
    </row>
    <row r="79" spans="1:7" x14ac:dyDescent="0.25">
      <c r="A79" s="199" t="s">
        <v>1959</v>
      </c>
      <c r="B79" s="200" t="s">
        <v>1960</v>
      </c>
      <c r="C79" s="201" t="s">
        <v>32</v>
      </c>
      <c r="D79" s="202">
        <v>357.27</v>
      </c>
      <c r="E79" s="202"/>
      <c r="F79" s="202">
        <v>357.27</v>
      </c>
      <c r="G79" s="178">
        <v>15</v>
      </c>
    </row>
    <row r="80" spans="1:7" x14ac:dyDescent="0.25">
      <c r="A80" s="199" t="s">
        <v>1961</v>
      </c>
      <c r="B80" s="200" t="s">
        <v>1962</v>
      </c>
      <c r="C80" s="201" t="s">
        <v>32</v>
      </c>
      <c r="D80" s="202">
        <v>366.29</v>
      </c>
      <c r="E80" s="202"/>
      <c r="F80" s="202">
        <v>366.29</v>
      </c>
      <c r="G80" s="178">
        <v>15</v>
      </c>
    </row>
    <row r="81" spans="1:7" ht="30" x14ac:dyDescent="0.25">
      <c r="A81" s="199" t="s">
        <v>1963</v>
      </c>
      <c r="B81" s="200" t="s">
        <v>1964</v>
      </c>
      <c r="C81" s="201" t="s">
        <v>28</v>
      </c>
      <c r="D81" s="202">
        <v>241.6</v>
      </c>
      <c r="E81" s="202"/>
      <c r="F81" s="202">
        <v>241.6</v>
      </c>
      <c r="G81" s="178">
        <v>15</v>
      </c>
    </row>
    <row r="82" spans="1:7" ht="30" x14ac:dyDescent="0.25">
      <c r="A82" s="199" t="s">
        <v>1965</v>
      </c>
      <c r="B82" s="200" t="s">
        <v>1966</v>
      </c>
      <c r="C82" s="201" t="s">
        <v>15</v>
      </c>
      <c r="D82" s="202">
        <v>13.09</v>
      </c>
      <c r="E82" s="202"/>
      <c r="F82" s="202">
        <v>13.09</v>
      </c>
      <c r="G82" s="178">
        <v>15</v>
      </c>
    </row>
    <row r="83" spans="1:7" ht="30" x14ac:dyDescent="0.25">
      <c r="A83" s="199" t="s">
        <v>1967</v>
      </c>
      <c r="B83" s="200" t="s">
        <v>1968</v>
      </c>
      <c r="C83" s="201" t="s">
        <v>15</v>
      </c>
      <c r="D83" s="202">
        <v>15.07</v>
      </c>
      <c r="E83" s="202"/>
      <c r="F83" s="202">
        <v>15.07</v>
      </c>
      <c r="G83" s="178">
        <v>15</v>
      </c>
    </row>
    <row r="84" spans="1:7" ht="30" x14ac:dyDescent="0.25">
      <c r="A84" s="199" t="s">
        <v>1969</v>
      </c>
      <c r="B84" s="200" t="s">
        <v>1970</v>
      </c>
      <c r="C84" s="201" t="s">
        <v>15</v>
      </c>
      <c r="D84" s="202">
        <v>15.8</v>
      </c>
      <c r="E84" s="202"/>
      <c r="F84" s="202">
        <v>15.8</v>
      </c>
      <c r="G84" s="178">
        <v>15</v>
      </c>
    </row>
    <row r="85" spans="1:7" ht="30" x14ac:dyDescent="0.25">
      <c r="A85" s="199" t="s">
        <v>1971</v>
      </c>
      <c r="B85" s="200" t="s">
        <v>1972</v>
      </c>
      <c r="C85" s="201" t="s">
        <v>15</v>
      </c>
      <c r="D85" s="202">
        <v>20.05</v>
      </c>
      <c r="E85" s="202"/>
      <c r="F85" s="202">
        <v>20.05</v>
      </c>
      <c r="G85" s="178">
        <v>15</v>
      </c>
    </row>
    <row r="86" spans="1:7" ht="30" x14ac:dyDescent="0.25">
      <c r="A86" s="199" t="s">
        <v>1973</v>
      </c>
      <c r="B86" s="200" t="s">
        <v>1974</v>
      </c>
      <c r="C86" s="201" t="s">
        <v>15</v>
      </c>
      <c r="D86" s="202">
        <v>21.61</v>
      </c>
      <c r="E86" s="202"/>
      <c r="F86" s="202">
        <v>21.61</v>
      </c>
      <c r="G86" s="178">
        <v>15</v>
      </c>
    </row>
    <row r="87" spans="1:7" ht="30" x14ac:dyDescent="0.25">
      <c r="A87" s="199" t="s">
        <v>1975</v>
      </c>
      <c r="B87" s="200" t="s">
        <v>1976</v>
      </c>
      <c r="C87" s="201" t="s">
        <v>15</v>
      </c>
      <c r="D87" s="202">
        <v>24.31</v>
      </c>
      <c r="E87" s="202"/>
      <c r="F87" s="202">
        <v>24.31</v>
      </c>
      <c r="G87" s="178">
        <v>15</v>
      </c>
    </row>
    <row r="88" spans="1:7" ht="30" x14ac:dyDescent="0.25">
      <c r="A88" s="199" t="s">
        <v>1977</v>
      </c>
      <c r="B88" s="200" t="s">
        <v>1978</v>
      </c>
      <c r="C88" s="201" t="s">
        <v>15</v>
      </c>
      <c r="D88" s="202">
        <v>26.53</v>
      </c>
      <c r="E88" s="202"/>
      <c r="F88" s="202">
        <v>26.53</v>
      </c>
      <c r="G88" s="178">
        <v>15</v>
      </c>
    </row>
    <row r="89" spans="1:7" ht="30" x14ac:dyDescent="0.25">
      <c r="A89" s="199" t="s">
        <v>1979</v>
      </c>
      <c r="B89" s="200" t="s">
        <v>1980</v>
      </c>
      <c r="C89" s="201" t="s">
        <v>15</v>
      </c>
      <c r="D89" s="202">
        <v>26.22</v>
      </c>
      <c r="E89" s="202"/>
      <c r="F89" s="202">
        <v>26.22</v>
      </c>
      <c r="G89" s="178">
        <v>15</v>
      </c>
    </row>
    <row r="90" spans="1:7" ht="30" x14ac:dyDescent="0.25">
      <c r="A90" s="199" t="s">
        <v>1981</v>
      </c>
      <c r="B90" s="200" t="s">
        <v>1982</v>
      </c>
      <c r="C90" s="201" t="s">
        <v>15</v>
      </c>
      <c r="D90" s="202">
        <v>29.09</v>
      </c>
      <c r="E90" s="202"/>
      <c r="F90" s="202">
        <v>29.09</v>
      </c>
      <c r="G90" s="178">
        <v>15</v>
      </c>
    </row>
    <row r="91" spans="1:7" ht="30" x14ac:dyDescent="0.25">
      <c r="A91" s="199" t="s">
        <v>1983</v>
      </c>
      <c r="B91" s="200" t="s">
        <v>1984</v>
      </c>
      <c r="C91" s="201" t="s">
        <v>15</v>
      </c>
      <c r="D91" s="202">
        <v>31.11</v>
      </c>
      <c r="E91" s="202"/>
      <c r="F91" s="202">
        <v>31.11</v>
      </c>
      <c r="G91" s="178">
        <v>15</v>
      </c>
    </row>
    <row r="92" spans="1:7" ht="30" x14ac:dyDescent="0.25">
      <c r="A92" s="199" t="s">
        <v>1985</v>
      </c>
      <c r="B92" s="200" t="s">
        <v>1986</v>
      </c>
      <c r="C92" s="201" t="s">
        <v>15</v>
      </c>
      <c r="D92" s="202">
        <v>35.369999999999997</v>
      </c>
      <c r="E92" s="202"/>
      <c r="F92" s="202">
        <v>35.369999999999997</v>
      </c>
      <c r="G92" s="178">
        <v>15</v>
      </c>
    </row>
    <row r="93" spans="1:7" x14ac:dyDescent="0.25">
      <c r="A93" s="199" t="s">
        <v>1987</v>
      </c>
      <c r="B93" s="200" t="s">
        <v>1988</v>
      </c>
      <c r="C93" s="201" t="s">
        <v>32</v>
      </c>
      <c r="D93" s="202">
        <v>268.62</v>
      </c>
      <c r="E93" s="202"/>
      <c r="F93" s="202">
        <v>268.62</v>
      </c>
      <c r="G93" s="178">
        <v>15</v>
      </c>
    </row>
    <row r="94" spans="1:7" x14ac:dyDescent="0.25">
      <c r="A94" s="199" t="s">
        <v>1989</v>
      </c>
      <c r="B94" s="200" t="s">
        <v>1990</v>
      </c>
      <c r="C94" s="201" t="s">
        <v>32</v>
      </c>
      <c r="D94" s="202">
        <v>396.64</v>
      </c>
      <c r="E94" s="202"/>
      <c r="F94" s="202">
        <v>396.64</v>
      </c>
      <c r="G94" s="178">
        <v>15</v>
      </c>
    </row>
    <row r="95" spans="1:7" x14ac:dyDescent="0.25">
      <c r="A95" s="199" t="s">
        <v>1991</v>
      </c>
      <c r="B95" s="200" t="s">
        <v>1992</v>
      </c>
      <c r="C95" s="201" t="s">
        <v>32</v>
      </c>
      <c r="D95" s="202">
        <v>400.5</v>
      </c>
      <c r="E95" s="202"/>
      <c r="F95" s="202">
        <v>400.5</v>
      </c>
      <c r="G95" s="178">
        <v>15</v>
      </c>
    </row>
    <row r="96" spans="1:7" x14ac:dyDescent="0.25">
      <c r="A96" s="199" t="s">
        <v>1993</v>
      </c>
      <c r="B96" s="200" t="s">
        <v>1994</v>
      </c>
      <c r="C96" s="201" t="s">
        <v>32</v>
      </c>
      <c r="D96" s="202">
        <v>428.04</v>
      </c>
      <c r="E96" s="202"/>
      <c r="F96" s="202">
        <v>428.04</v>
      </c>
      <c r="G96" s="178">
        <v>15</v>
      </c>
    </row>
    <row r="97" spans="1:7" x14ac:dyDescent="0.25">
      <c r="A97" s="199" t="s">
        <v>1995</v>
      </c>
      <c r="B97" s="200" t="s">
        <v>1996</v>
      </c>
      <c r="C97" s="201" t="s">
        <v>32</v>
      </c>
      <c r="D97" s="202">
        <v>448.93</v>
      </c>
      <c r="E97" s="202"/>
      <c r="F97" s="202">
        <v>448.93</v>
      </c>
      <c r="G97" s="178">
        <v>15</v>
      </c>
    </row>
    <row r="98" spans="1:7" x14ac:dyDescent="0.25">
      <c r="A98" s="199" t="s">
        <v>1997</v>
      </c>
      <c r="B98" s="200" t="s">
        <v>1998</v>
      </c>
      <c r="C98" s="201" t="s">
        <v>32</v>
      </c>
      <c r="D98" s="202">
        <v>575.55999999999995</v>
      </c>
      <c r="E98" s="202"/>
      <c r="F98" s="202">
        <v>575.55999999999995</v>
      </c>
      <c r="G98" s="178">
        <v>15</v>
      </c>
    </row>
    <row r="99" spans="1:7" x14ac:dyDescent="0.25">
      <c r="A99" s="199" t="s">
        <v>1999</v>
      </c>
      <c r="B99" s="200" t="s">
        <v>2000</v>
      </c>
      <c r="C99" s="201" t="s">
        <v>32</v>
      </c>
      <c r="D99" s="202">
        <v>214.86</v>
      </c>
      <c r="E99" s="202"/>
      <c r="F99" s="202">
        <v>214.86</v>
      </c>
      <c r="G99" s="178">
        <v>15</v>
      </c>
    </row>
    <row r="100" spans="1:7" ht="30" x14ac:dyDescent="0.25">
      <c r="A100" s="199" t="s">
        <v>2001</v>
      </c>
      <c r="B100" s="200" t="s">
        <v>2002</v>
      </c>
      <c r="C100" s="201" t="s">
        <v>28</v>
      </c>
      <c r="D100" s="202">
        <v>1660.32</v>
      </c>
      <c r="E100" s="202">
        <v>4622.41</v>
      </c>
      <c r="F100" s="202">
        <v>6282.73</v>
      </c>
      <c r="G100" s="178">
        <v>15</v>
      </c>
    </row>
    <row r="101" spans="1:7" ht="30" x14ac:dyDescent="0.25">
      <c r="A101" s="199" t="s">
        <v>2003</v>
      </c>
      <c r="B101" s="200" t="s">
        <v>2004</v>
      </c>
      <c r="C101" s="201" t="s">
        <v>29</v>
      </c>
      <c r="D101" s="202">
        <v>7.23</v>
      </c>
      <c r="E101" s="202">
        <v>49.21</v>
      </c>
      <c r="F101" s="202">
        <v>56.44</v>
      </c>
      <c r="G101" s="178">
        <v>15</v>
      </c>
    </row>
    <row r="102" spans="1:7" ht="30" x14ac:dyDescent="0.25">
      <c r="A102" s="199" t="s">
        <v>2005</v>
      </c>
      <c r="B102" s="200" t="s">
        <v>2006</v>
      </c>
      <c r="C102" s="201" t="s">
        <v>29</v>
      </c>
      <c r="D102" s="202">
        <v>173.5</v>
      </c>
      <c r="E102" s="202">
        <v>350.18</v>
      </c>
      <c r="F102" s="202">
        <v>523.67999999999995</v>
      </c>
      <c r="G102" s="178">
        <v>15</v>
      </c>
    </row>
    <row r="103" spans="1:7" x14ac:dyDescent="0.25">
      <c r="A103" s="199" t="s">
        <v>2007</v>
      </c>
      <c r="B103" s="200" t="s">
        <v>2008</v>
      </c>
      <c r="C103" s="201"/>
      <c r="D103" s="202"/>
      <c r="E103" s="202"/>
      <c r="F103" s="202"/>
    </row>
    <row r="104" spans="1:7" ht="30" x14ac:dyDescent="0.25">
      <c r="A104" s="199" t="s">
        <v>2009</v>
      </c>
      <c r="B104" s="200" t="s">
        <v>2010</v>
      </c>
      <c r="C104" s="201" t="s">
        <v>15</v>
      </c>
      <c r="D104" s="202">
        <v>205.6</v>
      </c>
      <c r="E104" s="202">
        <v>10213.450000000001</v>
      </c>
      <c r="F104" s="202">
        <v>10419.049999999999</v>
      </c>
      <c r="G104" s="178">
        <v>15</v>
      </c>
    </row>
    <row r="105" spans="1:7" x14ac:dyDescent="0.25">
      <c r="A105" s="199" t="s">
        <v>2011</v>
      </c>
      <c r="B105" s="200" t="s">
        <v>2012</v>
      </c>
      <c r="C105" s="201" t="s">
        <v>15</v>
      </c>
      <c r="D105" s="202">
        <v>205.6</v>
      </c>
      <c r="E105" s="202">
        <v>13680.99</v>
      </c>
      <c r="F105" s="202">
        <v>13886.59</v>
      </c>
      <c r="G105" s="178">
        <v>15</v>
      </c>
    </row>
    <row r="106" spans="1:7" x14ac:dyDescent="0.25">
      <c r="A106" s="199" t="s">
        <v>2013</v>
      </c>
      <c r="B106" s="200" t="s">
        <v>2014</v>
      </c>
      <c r="C106" s="201" t="s">
        <v>15</v>
      </c>
      <c r="D106" s="202">
        <v>205.6</v>
      </c>
      <c r="E106" s="202">
        <v>12105.6</v>
      </c>
      <c r="F106" s="202">
        <v>12311.2</v>
      </c>
      <c r="G106" s="178">
        <v>15</v>
      </c>
    </row>
    <row r="107" spans="1:7" x14ac:dyDescent="0.25">
      <c r="A107" s="199" t="s">
        <v>2015</v>
      </c>
      <c r="B107" s="200" t="s">
        <v>2016</v>
      </c>
      <c r="C107" s="201" t="s">
        <v>15</v>
      </c>
      <c r="D107" s="202">
        <v>592.35</v>
      </c>
      <c r="E107" s="202">
        <v>28190.53</v>
      </c>
      <c r="F107" s="202">
        <v>28782.880000000001</v>
      </c>
      <c r="G107" s="178">
        <v>15</v>
      </c>
    </row>
    <row r="108" spans="1:7" x14ac:dyDescent="0.25">
      <c r="A108" s="199" t="s">
        <v>2017</v>
      </c>
      <c r="B108" s="200" t="s">
        <v>2018</v>
      </c>
      <c r="C108" s="201" t="s">
        <v>15</v>
      </c>
      <c r="D108" s="202">
        <v>592.35</v>
      </c>
      <c r="E108" s="202">
        <v>43257.71</v>
      </c>
      <c r="F108" s="202">
        <v>43850.06</v>
      </c>
      <c r="G108" s="178">
        <v>15</v>
      </c>
    </row>
    <row r="109" spans="1:7" ht="30" x14ac:dyDescent="0.25">
      <c r="A109" s="199" t="s">
        <v>2019</v>
      </c>
      <c r="B109" s="200" t="s">
        <v>2020</v>
      </c>
      <c r="C109" s="201" t="s">
        <v>15</v>
      </c>
      <c r="D109" s="202">
        <v>592.35</v>
      </c>
      <c r="E109" s="202">
        <v>17148.560000000001</v>
      </c>
      <c r="F109" s="202">
        <v>17740.91</v>
      </c>
      <c r="G109" s="178">
        <v>15</v>
      </c>
    </row>
    <row r="110" spans="1:7" x14ac:dyDescent="0.25">
      <c r="A110" s="199" t="s">
        <v>2021</v>
      </c>
      <c r="B110" s="200" t="s">
        <v>2022</v>
      </c>
      <c r="C110" s="201" t="s">
        <v>15</v>
      </c>
      <c r="D110" s="202">
        <v>481.85</v>
      </c>
      <c r="E110" s="202">
        <v>20582.259999999998</v>
      </c>
      <c r="F110" s="202">
        <v>21064.11</v>
      </c>
      <c r="G110" s="178">
        <v>15</v>
      </c>
    </row>
    <row r="111" spans="1:7" ht="30" x14ac:dyDescent="0.25">
      <c r="A111" s="199" t="s">
        <v>2023</v>
      </c>
      <c r="B111" s="200" t="s">
        <v>2024</v>
      </c>
      <c r="C111" s="201" t="s">
        <v>15</v>
      </c>
      <c r="D111" s="202">
        <v>294</v>
      </c>
      <c r="E111" s="202">
        <v>33337.129999999997</v>
      </c>
      <c r="F111" s="202">
        <v>33631.129999999997</v>
      </c>
      <c r="G111" s="178">
        <v>15</v>
      </c>
    </row>
    <row r="112" spans="1:7" x14ac:dyDescent="0.25">
      <c r="A112" s="199" t="s">
        <v>2025</v>
      </c>
      <c r="B112" s="200" t="s">
        <v>2026</v>
      </c>
      <c r="C112" s="201"/>
      <c r="D112" s="202"/>
      <c r="E112" s="202"/>
      <c r="F112" s="202"/>
    </row>
    <row r="113" spans="1:7" ht="45" x14ac:dyDescent="0.25">
      <c r="A113" s="199" t="s">
        <v>2027</v>
      </c>
      <c r="B113" s="200" t="s">
        <v>2028</v>
      </c>
      <c r="C113" s="201" t="s">
        <v>28</v>
      </c>
      <c r="D113" s="202">
        <v>8405.0300000000007</v>
      </c>
      <c r="E113" s="202"/>
      <c r="F113" s="202">
        <v>8405.0300000000007</v>
      </c>
      <c r="G113" s="178">
        <v>15</v>
      </c>
    </row>
    <row r="114" spans="1:7" ht="45" x14ac:dyDescent="0.25">
      <c r="A114" s="199" t="s">
        <v>2029</v>
      </c>
      <c r="B114" s="200" t="s">
        <v>2030</v>
      </c>
      <c r="C114" s="201" t="s">
        <v>28</v>
      </c>
      <c r="D114" s="202">
        <v>13047.21</v>
      </c>
      <c r="E114" s="202"/>
      <c r="F114" s="202">
        <v>13047.21</v>
      </c>
      <c r="G114" s="178">
        <v>15</v>
      </c>
    </row>
    <row r="115" spans="1:7" ht="45" x14ac:dyDescent="0.25">
      <c r="A115" s="199" t="s">
        <v>2031</v>
      </c>
      <c r="B115" s="200" t="s">
        <v>2032</v>
      </c>
      <c r="C115" s="201" t="s">
        <v>28</v>
      </c>
      <c r="D115" s="202">
        <v>12979.86</v>
      </c>
      <c r="E115" s="202"/>
      <c r="F115" s="202">
        <v>12979.86</v>
      </c>
      <c r="G115" s="178">
        <v>15</v>
      </c>
    </row>
    <row r="116" spans="1:7" ht="30" x14ac:dyDescent="0.25">
      <c r="A116" s="199" t="s">
        <v>2033</v>
      </c>
      <c r="B116" s="200" t="s">
        <v>2034</v>
      </c>
      <c r="C116" s="201" t="s">
        <v>32</v>
      </c>
      <c r="D116" s="202">
        <v>693.99</v>
      </c>
      <c r="E116" s="202"/>
      <c r="F116" s="202">
        <v>693.99</v>
      </c>
      <c r="G116" s="178">
        <v>15</v>
      </c>
    </row>
    <row r="117" spans="1:7" ht="30" x14ac:dyDescent="0.25">
      <c r="A117" s="199" t="s">
        <v>2035</v>
      </c>
      <c r="B117" s="200" t="s">
        <v>2036</v>
      </c>
      <c r="C117" s="201" t="s">
        <v>32</v>
      </c>
      <c r="D117" s="202">
        <v>493.78</v>
      </c>
      <c r="E117" s="202"/>
      <c r="F117" s="202">
        <v>493.78</v>
      </c>
      <c r="G117" s="178">
        <v>15</v>
      </c>
    </row>
    <row r="118" spans="1:7" ht="30" x14ac:dyDescent="0.25">
      <c r="A118" s="199" t="s">
        <v>2037</v>
      </c>
      <c r="B118" s="200" t="s">
        <v>2038</v>
      </c>
      <c r="C118" s="201" t="s">
        <v>32</v>
      </c>
      <c r="D118" s="202">
        <v>1190.9100000000001</v>
      </c>
      <c r="E118" s="202"/>
      <c r="F118" s="202">
        <v>1190.9100000000001</v>
      </c>
      <c r="G118" s="178">
        <v>15</v>
      </c>
    </row>
    <row r="119" spans="1:7" ht="30" x14ac:dyDescent="0.25">
      <c r="A119" s="199" t="s">
        <v>2039</v>
      </c>
      <c r="B119" s="200" t="s">
        <v>2040</v>
      </c>
      <c r="C119" s="201" t="s">
        <v>32</v>
      </c>
      <c r="D119" s="202">
        <v>1254.98</v>
      </c>
      <c r="E119" s="202"/>
      <c r="F119" s="202">
        <v>1254.98</v>
      </c>
      <c r="G119" s="178">
        <v>15</v>
      </c>
    </row>
    <row r="120" spans="1:7" ht="30" x14ac:dyDescent="0.25">
      <c r="A120" s="199" t="s">
        <v>2041</v>
      </c>
      <c r="B120" s="200" t="s">
        <v>2042</v>
      </c>
      <c r="C120" s="201" t="s">
        <v>32</v>
      </c>
      <c r="D120" s="202">
        <v>1572.49</v>
      </c>
      <c r="E120" s="202"/>
      <c r="F120" s="202">
        <v>1572.49</v>
      </c>
      <c r="G120" s="178">
        <v>15</v>
      </c>
    </row>
    <row r="121" spans="1:7" ht="30" x14ac:dyDescent="0.25">
      <c r="A121" s="199" t="s">
        <v>2043</v>
      </c>
      <c r="B121" s="200" t="s">
        <v>2044</v>
      </c>
      <c r="C121" s="201" t="s">
        <v>32</v>
      </c>
      <c r="D121" s="202">
        <v>2033.36</v>
      </c>
      <c r="E121" s="202"/>
      <c r="F121" s="202">
        <v>2033.36</v>
      </c>
      <c r="G121" s="178">
        <v>15</v>
      </c>
    </row>
    <row r="122" spans="1:7" ht="30" x14ac:dyDescent="0.25">
      <c r="A122" s="199" t="s">
        <v>2045</v>
      </c>
      <c r="B122" s="200" t="s">
        <v>2046</v>
      </c>
      <c r="C122" s="201" t="s">
        <v>32</v>
      </c>
      <c r="D122" s="202">
        <v>2324.0700000000002</v>
      </c>
      <c r="E122" s="202"/>
      <c r="F122" s="202">
        <v>2324.0700000000002</v>
      </c>
      <c r="G122" s="178">
        <v>15</v>
      </c>
    </row>
    <row r="123" spans="1:7" ht="30" x14ac:dyDescent="0.25">
      <c r="A123" s="199" t="s">
        <v>2047</v>
      </c>
      <c r="B123" s="200" t="s">
        <v>2048</v>
      </c>
      <c r="C123" s="201" t="s">
        <v>32</v>
      </c>
      <c r="D123" s="202">
        <v>2508.7600000000002</v>
      </c>
      <c r="E123" s="202"/>
      <c r="F123" s="202">
        <v>2508.7600000000002</v>
      </c>
      <c r="G123" s="178">
        <v>15</v>
      </c>
    </row>
    <row r="124" spans="1:7" ht="30" x14ac:dyDescent="0.25">
      <c r="A124" s="199" t="s">
        <v>2049</v>
      </c>
      <c r="B124" s="200" t="s">
        <v>2050</v>
      </c>
      <c r="C124" s="201" t="s">
        <v>32</v>
      </c>
      <c r="D124" s="202">
        <v>3076.18</v>
      </c>
      <c r="E124" s="202"/>
      <c r="F124" s="202">
        <v>3076.18</v>
      </c>
      <c r="G124" s="178">
        <v>15</v>
      </c>
    </row>
    <row r="125" spans="1:7" ht="30" x14ac:dyDescent="0.25">
      <c r="A125" s="199" t="s">
        <v>2051</v>
      </c>
      <c r="B125" s="200" t="s">
        <v>2052</v>
      </c>
      <c r="C125" s="201" t="s">
        <v>32</v>
      </c>
      <c r="D125" s="202">
        <v>366.17</v>
      </c>
      <c r="E125" s="202"/>
      <c r="F125" s="202">
        <v>366.17</v>
      </c>
      <c r="G125" s="178">
        <v>15</v>
      </c>
    </row>
    <row r="126" spans="1:7" ht="30" x14ac:dyDescent="0.25">
      <c r="A126" s="199" t="s">
        <v>2053</v>
      </c>
      <c r="B126" s="200" t="s">
        <v>2054</v>
      </c>
      <c r="C126" s="201" t="s">
        <v>32</v>
      </c>
      <c r="D126" s="202">
        <v>1688.82</v>
      </c>
      <c r="E126" s="202"/>
      <c r="F126" s="202">
        <v>1688.82</v>
      </c>
      <c r="G126" s="178">
        <v>15</v>
      </c>
    </row>
    <row r="127" spans="1:7" ht="30" x14ac:dyDescent="0.25">
      <c r="A127" s="199" t="s">
        <v>2055</v>
      </c>
      <c r="B127" s="200" t="s">
        <v>2056</v>
      </c>
      <c r="C127" s="201" t="s">
        <v>32</v>
      </c>
      <c r="D127" s="202">
        <v>6908.09</v>
      </c>
      <c r="E127" s="202"/>
      <c r="F127" s="202">
        <v>6908.09</v>
      </c>
      <c r="G127" s="178">
        <v>15</v>
      </c>
    </row>
    <row r="128" spans="1:7" ht="30" x14ac:dyDescent="0.25">
      <c r="A128" s="199" t="s">
        <v>2057</v>
      </c>
      <c r="B128" s="200" t="s">
        <v>2058</v>
      </c>
      <c r="C128" s="201" t="s">
        <v>32</v>
      </c>
      <c r="D128" s="202">
        <v>358.04</v>
      </c>
      <c r="E128" s="202"/>
      <c r="F128" s="202">
        <v>358.04</v>
      </c>
      <c r="G128" s="178">
        <v>15</v>
      </c>
    </row>
    <row r="129" spans="1:7" ht="30" x14ac:dyDescent="0.25">
      <c r="A129" s="199" t="s">
        <v>2059</v>
      </c>
      <c r="B129" s="200" t="s">
        <v>2060</v>
      </c>
      <c r="C129" s="201" t="s">
        <v>32</v>
      </c>
      <c r="D129" s="202">
        <v>465.9</v>
      </c>
      <c r="E129" s="202"/>
      <c r="F129" s="202">
        <v>465.9</v>
      </c>
      <c r="G129" s="178">
        <v>15</v>
      </c>
    </row>
    <row r="130" spans="1:7" ht="30" x14ac:dyDescent="0.25">
      <c r="A130" s="199" t="s">
        <v>2061</v>
      </c>
      <c r="B130" s="200" t="s">
        <v>2062</v>
      </c>
      <c r="C130" s="201" t="s">
        <v>32</v>
      </c>
      <c r="D130" s="202">
        <v>587.5</v>
      </c>
      <c r="E130" s="202"/>
      <c r="F130" s="202">
        <v>587.5</v>
      </c>
      <c r="G130" s="178">
        <v>15</v>
      </c>
    </row>
    <row r="131" spans="1:7" ht="30" x14ac:dyDescent="0.25">
      <c r="A131" s="199" t="s">
        <v>2063</v>
      </c>
      <c r="B131" s="200" t="s">
        <v>2064</v>
      </c>
      <c r="C131" s="201" t="s">
        <v>32</v>
      </c>
      <c r="D131" s="202">
        <v>330.27</v>
      </c>
      <c r="E131" s="202"/>
      <c r="F131" s="202">
        <v>330.27</v>
      </c>
      <c r="G131" s="178">
        <v>15</v>
      </c>
    </row>
    <row r="132" spans="1:7" ht="30" x14ac:dyDescent="0.25">
      <c r="A132" s="199" t="s">
        <v>2065</v>
      </c>
      <c r="B132" s="200" t="s">
        <v>2066</v>
      </c>
      <c r="C132" s="201" t="s">
        <v>32</v>
      </c>
      <c r="D132" s="202">
        <v>548.92999999999995</v>
      </c>
      <c r="E132" s="202"/>
      <c r="F132" s="202">
        <v>548.92999999999995</v>
      </c>
      <c r="G132" s="178">
        <v>15</v>
      </c>
    </row>
    <row r="133" spans="1:7" ht="30" x14ac:dyDescent="0.25">
      <c r="A133" s="199" t="s">
        <v>2067</v>
      </c>
      <c r="B133" s="200" t="s">
        <v>2068</v>
      </c>
      <c r="C133" s="201" t="s">
        <v>32</v>
      </c>
      <c r="D133" s="202">
        <v>793.92</v>
      </c>
      <c r="E133" s="202"/>
      <c r="F133" s="202">
        <v>793.92</v>
      </c>
      <c r="G133" s="178">
        <v>15</v>
      </c>
    </row>
    <row r="134" spans="1:7" ht="30" x14ac:dyDescent="0.25">
      <c r="A134" s="199" t="s">
        <v>2069</v>
      </c>
      <c r="B134" s="200" t="s">
        <v>2070</v>
      </c>
      <c r="C134" s="201" t="s">
        <v>32</v>
      </c>
      <c r="D134" s="202">
        <v>2002.69</v>
      </c>
      <c r="E134" s="202"/>
      <c r="F134" s="202">
        <v>2002.69</v>
      </c>
      <c r="G134" s="178">
        <v>15</v>
      </c>
    </row>
    <row r="135" spans="1:7" ht="30" x14ac:dyDescent="0.25">
      <c r="A135" s="199" t="s">
        <v>2071</v>
      </c>
      <c r="B135" s="200" t="s">
        <v>2072</v>
      </c>
      <c r="C135" s="201" t="s">
        <v>32</v>
      </c>
      <c r="D135" s="202">
        <v>2532.08</v>
      </c>
      <c r="E135" s="202"/>
      <c r="F135" s="202">
        <v>2532.08</v>
      </c>
      <c r="G135" s="178">
        <v>15</v>
      </c>
    </row>
    <row r="136" spans="1:7" ht="30" x14ac:dyDescent="0.25">
      <c r="A136" s="199" t="s">
        <v>2073</v>
      </c>
      <c r="B136" s="200" t="s">
        <v>2074</v>
      </c>
      <c r="C136" s="201" t="s">
        <v>32</v>
      </c>
      <c r="D136" s="202">
        <v>2879.44</v>
      </c>
      <c r="E136" s="202"/>
      <c r="F136" s="202">
        <v>2879.44</v>
      </c>
      <c r="G136" s="178">
        <v>15</v>
      </c>
    </row>
    <row r="137" spans="1:7" ht="30" x14ac:dyDescent="0.25">
      <c r="A137" s="199" t="s">
        <v>2075</v>
      </c>
      <c r="B137" s="200" t="s">
        <v>2076</v>
      </c>
      <c r="C137" s="201" t="s">
        <v>32</v>
      </c>
      <c r="D137" s="202">
        <v>784.21</v>
      </c>
      <c r="E137" s="202"/>
      <c r="F137" s="202">
        <v>784.21</v>
      </c>
      <c r="G137" s="178">
        <v>15</v>
      </c>
    </row>
    <row r="138" spans="1:7" ht="30" x14ac:dyDescent="0.25">
      <c r="A138" s="199" t="s">
        <v>2077</v>
      </c>
      <c r="B138" s="200" t="s">
        <v>2078</v>
      </c>
      <c r="C138" s="201" t="s">
        <v>32</v>
      </c>
      <c r="D138" s="202">
        <v>440.09</v>
      </c>
      <c r="E138" s="202"/>
      <c r="F138" s="202">
        <v>440.09</v>
      </c>
      <c r="G138" s="178">
        <v>15</v>
      </c>
    </row>
    <row r="139" spans="1:7" ht="30" x14ac:dyDescent="0.25">
      <c r="A139" s="199" t="s">
        <v>2079</v>
      </c>
      <c r="B139" s="200" t="s">
        <v>2080</v>
      </c>
      <c r="C139" s="201" t="s">
        <v>32</v>
      </c>
      <c r="D139" s="202">
        <v>840.58</v>
      </c>
      <c r="E139" s="202"/>
      <c r="F139" s="202">
        <v>840.58</v>
      </c>
      <c r="G139" s="178">
        <v>15</v>
      </c>
    </row>
    <row r="140" spans="1:7" ht="30" x14ac:dyDescent="0.25">
      <c r="A140" s="199" t="s">
        <v>2081</v>
      </c>
      <c r="B140" s="200" t="s">
        <v>2082</v>
      </c>
      <c r="C140" s="201" t="s">
        <v>32</v>
      </c>
      <c r="D140" s="202">
        <v>844.75</v>
      </c>
      <c r="E140" s="202"/>
      <c r="F140" s="202">
        <v>844.75</v>
      </c>
      <c r="G140" s="178">
        <v>15</v>
      </c>
    </row>
    <row r="141" spans="1:7" ht="30" x14ac:dyDescent="0.25">
      <c r="A141" s="199" t="s">
        <v>2083</v>
      </c>
      <c r="B141" s="200" t="s">
        <v>2084</v>
      </c>
      <c r="C141" s="201" t="s">
        <v>32</v>
      </c>
      <c r="D141" s="202">
        <v>611.4</v>
      </c>
      <c r="E141" s="202"/>
      <c r="F141" s="202">
        <v>611.4</v>
      </c>
      <c r="G141" s="178">
        <v>15</v>
      </c>
    </row>
    <row r="142" spans="1:7" ht="30" x14ac:dyDescent="0.25">
      <c r="A142" s="199" t="s">
        <v>2085</v>
      </c>
      <c r="B142" s="200" t="s">
        <v>2086</v>
      </c>
      <c r="C142" s="201" t="s">
        <v>32</v>
      </c>
      <c r="D142" s="202">
        <v>967.95</v>
      </c>
      <c r="E142" s="202"/>
      <c r="F142" s="202">
        <v>967.95</v>
      </c>
      <c r="G142" s="178">
        <v>15</v>
      </c>
    </row>
    <row r="143" spans="1:7" ht="30" x14ac:dyDescent="0.25">
      <c r="A143" s="199" t="s">
        <v>2087</v>
      </c>
      <c r="B143" s="200" t="s">
        <v>2088</v>
      </c>
      <c r="C143" s="201" t="s">
        <v>32</v>
      </c>
      <c r="D143" s="202">
        <v>2704.1</v>
      </c>
      <c r="E143" s="202"/>
      <c r="F143" s="202">
        <v>2704.1</v>
      </c>
      <c r="G143" s="178">
        <v>15</v>
      </c>
    </row>
    <row r="144" spans="1:7" ht="30" x14ac:dyDescent="0.25">
      <c r="A144" s="199" t="s">
        <v>2089</v>
      </c>
      <c r="B144" s="200" t="s">
        <v>2090</v>
      </c>
      <c r="C144" s="201" t="s">
        <v>32</v>
      </c>
      <c r="D144" s="202">
        <v>1822.51</v>
      </c>
      <c r="E144" s="202"/>
      <c r="F144" s="202">
        <v>1822.51</v>
      </c>
      <c r="G144" s="178">
        <v>15</v>
      </c>
    </row>
    <row r="145" spans="1:7" ht="30" x14ac:dyDescent="0.25">
      <c r="A145" s="199" t="s">
        <v>2091</v>
      </c>
      <c r="B145" s="200" t="s">
        <v>2092</v>
      </c>
      <c r="C145" s="201" t="s">
        <v>32</v>
      </c>
      <c r="D145" s="202">
        <v>2021.8</v>
      </c>
      <c r="E145" s="202"/>
      <c r="F145" s="202">
        <v>2021.8</v>
      </c>
      <c r="G145" s="178">
        <v>15</v>
      </c>
    </row>
    <row r="146" spans="1:7" ht="30" x14ac:dyDescent="0.25">
      <c r="A146" s="199" t="s">
        <v>2093</v>
      </c>
      <c r="B146" s="200" t="s">
        <v>2094</v>
      </c>
      <c r="C146" s="201" t="s">
        <v>32</v>
      </c>
      <c r="D146" s="202">
        <v>2568.06</v>
      </c>
      <c r="E146" s="202"/>
      <c r="F146" s="202">
        <v>2568.06</v>
      </c>
      <c r="G146" s="178">
        <v>15</v>
      </c>
    </row>
    <row r="147" spans="1:7" ht="30" x14ac:dyDescent="0.25">
      <c r="A147" s="199" t="s">
        <v>2095</v>
      </c>
      <c r="B147" s="200" t="s">
        <v>2096</v>
      </c>
      <c r="C147" s="201" t="s">
        <v>32</v>
      </c>
      <c r="D147" s="202">
        <v>2615.7399999999998</v>
      </c>
      <c r="E147" s="202"/>
      <c r="F147" s="202">
        <v>2615.7399999999998</v>
      </c>
      <c r="G147" s="178">
        <v>15</v>
      </c>
    </row>
    <row r="148" spans="1:7" ht="30" x14ac:dyDescent="0.25">
      <c r="A148" s="199" t="s">
        <v>2097</v>
      </c>
      <c r="B148" s="200" t="s">
        <v>2098</v>
      </c>
      <c r="C148" s="201" t="s">
        <v>32</v>
      </c>
      <c r="D148" s="202">
        <v>514.92999999999995</v>
      </c>
      <c r="E148" s="202"/>
      <c r="F148" s="202">
        <v>514.92999999999995</v>
      </c>
      <c r="G148" s="178">
        <v>15</v>
      </c>
    </row>
    <row r="149" spans="1:7" ht="30" x14ac:dyDescent="0.25">
      <c r="A149" s="199" t="s">
        <v>2099</v>
      </c>
      <c r="B149" s="200" t="s">
        <v>2100</v>
      </c>
      <c r="C149" s="201" t="s">
        <v>32</v>
      </c>
      <c r="D149" s="202">
        <v>884.27</v>
      </c>
      <c r="E149" s="202"/>
      <c r="F149" s="202">
        <v>884.27</v>
      </c>
      <c r="G149" s="178">
        <v>15</v>
      </c>
    </row>
    <row r="150" spans="1:7" ht="30" x14ac:dyDescent="0.25">
      <c r="A150" s="199" t="s">
        <v>2101</v>
      </c>
      <c r="B150" s="200" t="s">
        <v>2102</v>
      </c>
      <c r="C150" s="201" t="s">
        <v>32</v>
      </c>
      <c r="D150" s="202">
        <v>1279.17</v>
      </c>
      <c r="E150" s="202"/>
      <c r="F150" s="202">
        <v>1279.17</v>
      </c>
      <c r="G150" s="178">
        <v>15</v>
      </c>
    </row>
    <row r="151" spans="1:7" ht="30" x14ac:dyDescent="0.25">
      <c r="A151" s="199" t="s">
        <v>2103</v>
      </c>
      <c r="B151" s="200" t="s">
        <v>2104</v>
      </c>
      <c r="C151" s="201" t="s">
        <v>32</v>
      </c>
      <c r="D151" s="202">
        <v>1523.08</v>
      </c>
      <c r="E151" s="202"/>
      <c r="F151" s="202">
        <v>1523.08</v>
      </c>
      <c r="G151" s="178">
        <v>15</v>
      </c>
    </row>
    <row r="152" spans="1:7" ht="30" x14ac:dyDescent="0.25">
      <c r="A152" s="199" t="s">
        <v>2105</v>
      </c>
      <c r="B152" s="200" t="s">
        <v>2106</v>
      </c>
      <c r="C152" s="201" t="s">
        <v>32</v>
      </c>
      <c r="D152" s="202">
        <v>2647.92</v>
      </c>
      <c r="E152" s="202"/>
      <c r="F152" s="202">
        <v>2647.92</v>
      </c>
      <c r="G152" s="178">
        <v>15</v>
      </c>
    </row>
    <row r="153" spans="1:7" ht="30" x14ac:dyDescent="0.25">
      <c r="A153" s="199" t="s">
        <v>2107</v>
      </c>
      <c r="B153" s="200" t="s">
        <v>2108</v>
      </c>
      <c r="C153" s="201" t="s">
        <v>32</v>
      </c>
      <c r="D153" s="202">
        <v>1096.1600000000001</v>
      </c>
      <c r="E153" s="202"/>
      <c r="F153" s="202">
        <v>1096.1600000000001</v>
      </c>
      <c r="G153" s="178">
        <v>15</v>
      </c>
    </row>
    <row r="154" spans="1:7" x14ac:dyDescent="0.25">
      <c r="A154" s="199" t="s">
        <v>2109</v>
      </c>
      <c r="B154" s="200" t="s">
        <v>2110</v>
      </c>
      <c r="C154" s="201" t="s">
        <v>34</v>
      </c>
      <c r="D154" s="202">
        <v>1728.73</v>
      </c>
      <c r="E154" s="202"/>
      <c r="F154" s="202">
        <v>1728.73</v>
      </c>
      <c r="G154" s="178">
        <v>15</v>
      </c>
    </row>
    <row r="155" spans="1:7" x14ac:dyDescent="0.25">
      <c r="A155" s="199" t="s">
        <v>2111</v>
      </c>
      <c r="B155" s="200" t="s">
        <v>2112</v>
      </c>
      <c r="C155" s="201" t="s">
        <v>34</v>
      </c>
      <c r="D155" s="202">
        <v>2232.4499999999998</v>
      </c>
      <c r="E155" s="202"/>
      <c r="F155" s="202">
        <v>2232.4499999999998</v>
      </c>
      <c r="G155" s="178">
        <v>15</v>
      </c>
    </row>
    <row r="156" spans="1:7" x14ac:dyDescent="0.25">
      <c r="A156" s="199" t="s">
        <v>2113</v>
      </c>
      <c r="B156" s="200" t="s">
        <v>2114</v>
      </c>
      <c r="C156" s="201" t="s">
        <v>32</v>
      </c>
      <c r="D156" s="202">
        <v>86.89</v>
      </c>
      <c r="E156" s="202"/>
      <c r="F156" s="202">
        <v>86.89</v>
      </c>
      <c r="G156" s="178">
        <v>15</v>
      </c>
    </row>
    <row r="157" spans="1:7" x14ac:dyDescent="0.25">
      <c r="A157" s="199" t="s">
        <v>2115</v>
      </c>
      <c r="B157" s="200" t="s">
        <v>2116</v>
      </c>
      <c r="C157" s="201" t="s">
        <v>32</v>
      </c>
      <c r="D157" s="202">
        <v>207.13</v>
      </c>
      <c r="E157" s="202"/>
      <c r="F157" s="202">
        <v>207.13</v>
      </c>
      <c r="G157" s="178">
        <v>15</v>
      </c>
    </row>
    <row r="158" spans="1:7" ht="45" x14ac:dyDescent="0.25">
      <c r="A158" s="199" t="s">
        <v>2117</v>
      </c>
      <c r="B158" s="200" t="s">
        <v>2118</v>
      </c>
      <c r="C158" s="201" t="s">
        <v>28</v>
      </c>
      <c r="D158" s="202">
        <v>3979.69</v>
      </c>
      <c r="E158" s="202"/>
      <c r="F158" s="202">
        <v>3979.69</v>
      </c>
      <c r="G158" s="178">
        <v>15</v>
      </c>
    </row>
    <row r="159" spans="1:7" x14ac:dyDescent="0.25">
      <c r="A159" s="199" t="s">
        <v>2119</v>
      </c>
      <c r="B159" s="200" t="s">
        <v>2120</v>
      </c>
      <c r="C159" s="201" t="s">
        <v>2121</v>
      </c>
      <c r="D159" s="202">
        <v>520.09</v>
      </c>
      <c r="E159" s="202"/>
      <c r="F159" s="202">
        <v>520.09</v>
      </c>
      <c r="G159" s="178">
        <v>15</v>
      </c>
    </row>
    <row r="160" spans="1:7" ht="30" x14ac:dyDescent="0.25">
      <c r="A160" s="199" t="s">
        <v>2122</v>
      </c>
      <c r="B160" s="200" t="s">
        <v>2123</v>
      </c>
      <c r="C160" s="201" t="s">
        <v>2121</v>
      </c>
      <c r="D160" s="202">
        <v>380.12</v>
      </c>
      <c r="E160" s="202"/>
      <c r="F160" s="202">
        <v>380.12</v>
      </c>
      <c r="G160" s="178">
        <v>15</v>
      </c>
    </row>
    <row r="161" spans="1:7" x14ac:dyDescent="0.25">
      <c r="A161" s="199" t="s">
        <v>2124</v>
      </c>
      <c r="B161" s="200" t="s">
        <v>2125</v>
      </c>
      <c r="C161" s="201" t="s">
        <v>2121</v>
      </c>
      <c r="D161" s="202">
        <v>356.71</v>
      </c>
      <c r="E161" s="202"/>
      <c r="F161" s="202">
        <v>356.71</v>
      </c>
      <c r="G161" s="178">
        <v>15</v>
      </c>
    </row>
    <row r="162" spans="1:7" x14ac:dyDescent="0.25">
      <c r="A162" s="199" t="s">
        <v>2126</v>
      </c>
      <c r="B162" s="200" t="s">
        <v>2127</v>
      </c>
      <c r="C162" s="201" t="s">
        <v>2121</v>
      </c>
      <c r="D162" s="202">
        <v>333.09</v>
      </c>
      <c r="E162" s="202"/>
      <c r="F162" s="202">
        <v>333.09</v>
      </c>
      <c r="G162" s="178">
        <v>15</v>
      </c>
    </row>
    <row r="163" spans="1:7" x14ac:dyDescent="0.25">
      <c r="A163" s="199" t="s">
        <v>2128</v>
      </c>
      <c r="B163" s="200" t="s">
        <v>2129</v>
      </c>
      <c r="C163" s="201" t="s">
        <v>15</v>
      </c>
      <c r="D163" s="202">
        <v>3220.83</v>
      </c>
      <c r="E163" s="202"/>
      <c r="F163" s="202">
        <v>3220.83</v>
      </c>
      <c r="G163" s="178">
        <v>15</v>
      </c>
    </row>
    <row r="164" spans="1:7" ht="30" x14ac:dyDescent="0.25">
      <c r="A164" s="199" t="s">
        <v>2130</v>
      </c>
      <c r="B164" s="200" t="s">
        <v>2131</v>
      </c>
      <c r="C164" s="201" t="s">
        <v>35</v>
      </c>
      <c r="D164" s="202">
        <v>3107.91</v>
      </c>
      <c r="E164" s="202"/>
      <c r="F164" s="202">
        <v>3107.91</v>
      </c>
      <c r="G164" s="178">
        <v>15</v>
      </c>
    </row>
    <row r="165" spans="1:7" ht="30" x14ac:dyDescent="0.25">
      <c r="A165" s="199" t="s">
        <v>2132</v>
      </c>
      <c r="B165" s="200" t="s">
        <v>2133</v>
      </c>
      <c r="C165" s="201" t="s">
        <v>15</v>
      </c>
      <c r="D165" s="202">
        <v>333.05</v>
      </c>
      <c r="E165" s="202"/>
      <c r="F165" s="202">
        <v>333.05</v>
      </c>
      <c r="G165" s="178">
        <v>15</v>
      </c>
    </row>
    <row r="166" spans="1:7" ht="30" x14ac:dyDescent="0.25">
      <c r="A166" s="199" t="s">
        <v>2134</v>
      </c>
      <c r="B166" s="200" t="s">
        <v>2135</v>
      </c>
      <c r="C166" s="201" t="s">
        <v>34</v>
      </c>
      <c r="D166" s="202">
        <v>2877.11</v>
      </c>
      <c r="E166" s="202"/>
      <c r="F166" s="202">
        <v>2877.11</v>
      </c>
      <c r="G166" s="178">
        <v>15</v>
      </c>
    </row>
    <row r="167" spans="1:7" ht="30" x14ac:dyDescent="0.25">
      <c r="A167" s="199" t="s">
        <v>2136</v>
      </c>
      <c r="B167" s="200" t="s">
        <v>2137</v>
      </c>
      <c r="C167" s="201" t="s">
        <v>15</v>
      </c>
      <c r="D167" s="202">
        <v>1238.68</v>
      </c>
      <c r="E167" s="202">
        <v>591.26</v>
      </c>
      <c r="F167" s="202">
        <v>1829.94</v>
      </c>
      <c r="G167" s="178">
        <v>15</v>
      </c>
    </row>
    <row r="168" spans="1:7" x14ac:dyDescent="0.25">
      <c r="A168" s="199" t="s">
        <v>2138</v>
      </c>
      <c r="B168" s="200" t="s">
        <v>2139</v>
      </c>
      <c r="C168" s="201" t="s">
        <v>15</v>
      </c>
      <c r="D168" s="202">
        <v>1115.3599999999999</v>
      </c>
      <c r="E168" s="202"/>
      <c r="F168" s="202">
        <v>1115.3599999999999</v>
      </c>
      <c r="G168" s="178">
        <v>15</v>
      </c>
    </row>
    <row r="169" spans="1:7" x14ac:dyDescent="0.25">
      <c r="A169" s="199" t="s">
        <v>2140</v>
      </c>
      <c r="B169" s="200" t="s">
        <v>2141</v>
      </c>
      <c r="C169" s="201" t="s">
        <v>15</v>
      </c>
      <c r="D169" s="202">
        <v>4147.46</v>
      </c>
      <c r="E169" s="202"/>
      <c r="F169" s="202">
        <v>4147.46</v>
      </c>
      <c r="G169" s="178">
        <v>15</v>
      </c>
    </row>
    <row r="170" spans="1:7" x14ac:dyDescent="0.25">
      <c r="A170" s="199" t="s">
        <v>2142</v>
      </c>
      <c r="B170" s="200" t="s">
        <v>2143</v>
      </c>
      <c r="C170" s="201" t="s">
        <v>15</v>
      </c>
      <c r="D170" s="202">
        <v>4913.67</v>
      </c>
      <c r="E170" s="202"/>
      <c r="F170" s="202">
        <v>4913.67</v>
      </c>
      <c r="G170" s="178">
        <v>15</v>
      </c>
    </row>
    <row r="171" spans="1:7" x14ac:dyDescent="0.25">
      <c r="A171" s="199" t="s">
        <v>2144</v>
      </c>
      <c r="B171" s="200" t="s">
        <v>2145</v>
      </c>
      <c r="C171" s="201" t="s">
        <v>15</v>
      </c>
      <c r="D171" s="202">
        <v>15663.65</v>
      </c>
      <c r="E171" s="202"/>
      <c r="F171" s="202">
        <v>15663.65</v>
      </c>
      <c r="G171" s="178">
        <v>15</v>
      </c>
    </row>
    <row r="172" spans="1:7" x14ac:dyDescent="0.25">
      <c r="A172" s="199" t="s">
        <v>2146</v>
      </c>
      <c r="B172" s="200" t="s">
        <v>2147</v>
      </c>
      <c r="C172" s="201"/>
      <c r="D172" s="202"/>
      <c r="E172" s="202"/>
      <c r="F172" s="202"/>
    </row>
    <row r="173" spans="1:7" x14ac:dyDescent="0.25">
      <c r="A173" s="199" t="s">
        <v>2148</v>
      </c>
      <c r="B173" s="200" t="s">
        <v>2149</v>
      </c>
      <c r="C173" s="201"/>
      <c r="D173" s="202"/>
      <c r="E173" s="202"/>
      <c r="F173" s="202"/>
    </row>
    <row r="174" spans="1:7" ht="30" x14ac:dyDescent="0.25">
      <c r="A174" s="199" t="s">
        <v>36</v>
      </c>
      <c r="B174" s="200" t="s">
        <v>2150</v>
      </c>
      <c r="C174" s="201" t="s">
        <v>29</v>
      </c>
      <c r="D174" s="202">
        <v>432.77</v>
      </c>
      <c r="E174" s="202">
        <v>145.49</v>
      </c>
      <c r="F174" s="202">
        <v>578.26</v>
      </c>
      <c r="G174" s="178">
        <v>15</v>
      </c>
    </row>
    <row r="175" spans="1:7" x14ac:dyDescent="0.25">
      <c r="A175" s="199" t="s">
        <v>37</v>
      </c>
      <c r="B175" s="200" t="s">
        <v>2151</v>
      </c>
      <c r="C175" s="201" t="s">
        <v>29</v>
      </c>
      <c r="D175" s="202">
        <v>712.73</v>
      </c>
      <c r="E175" s="202">
        <v>367.34</v>
      </c>
      <c r="F175" s="202">
        <v>1080.07</v>
      </c>
      <c r="G175" s="178">
        <v>15</v>
      </c>
    </row>
    <row r="176" spans="1:7" ht="30" x14ac:dyDescent="0.25">
      <c r="A176" s="199" t="s">
        <v>38</v>
      </c>
      <c r="B176" s="200" t="s">
        <v>2152</v>
      </c>
      <c r="C176" s="201" t="s">
        <v>39</v>
      </c>
      <c r="D176" s="202">
        <v>1157.98</v>
      </c>
      <c r="E176" s="202"/>
      <c r="F176" s="202">
        <v>1157.98</v>
      </c>
      <c r="G176" s="178">
        <v>15</v>
      </c>
    </row>
    <row r="177" spans="1:7" x14ac:dyDescent="0.25">
      <c r="A177" s="199" t="s">
        <v>40</v>
      </c>
      <c r="B177" s="200" t="s">
        <v>2153</v>
      </c>
      <c r="C177" s="201" t="s">
        <v>29</v>
      </c>
      <c r="D177" s="202">
        <v>16.690000000000001</v>
      </c>
      <c r="E177" s="202">
        <v>8.0299999999999994</v>
      </c>
      <c r="F177" s="202">
        <v>24.72</v>
      </c>
      <c r="G177" s="178">
        <v>15</v>
      </c>
    </row>
    <row r="178" spans="1:7" x14ac:dyDescent="0.25">
      <c r="A178" s="199" t="s">
        <v>2154</v>
      </c>
      <c r="B178" s="200" t="s">
        <v>2155</v>
      </c>
      <c r="C178" s="201"/>
      <c r="D178" s="202"/>
      <c r="E178" s="202"/>
      <c r="F178" s="202"/>
    </row>
    <row r="179" spans="1:7" ht="30" x14ac:dyDescent="0.25">
      <c r="A179" s="199" t="s">
        <v>2156</v>
      </c>
      <c r="B179" s="200" t="s">
        <v>2157</v>
      </c>
      <c r="C179" s="201" t="s">
        <v>39</v>
      </c>
      <c r="D179" s="202">
        <v>885.15</v>
      </c>
      <c r="E179" s="202">
        <v>92.75</v>
      </c>
      <c r="F179" s="202">
        <v>977.9</v>
      </c>
      <c r="G179" s="178">
        <v>15</v>
      </c>
    </row>
    <row r="180" spans="1:7" ht="30" x14ac:dyDescent="0.25">
      <c r="A180" s="199" t="s">
        <v>41</v>
      </c>
      <c r="B180" s="200" t="s">
        <v>2158</v>
      </c>
      <c r="C180" s="201" t="s">
        <v>39</v>
      </c>
      <c r="D180" s="202">
        <v>1412.13</v>
      </c>
      <c r="E180" s="202">
        <v>155.52000000000001</v>
      </c>
      <c r="F180" s="202">
        <v>1567.65</v>
      </c>
      <c r="G180" s="178">
        <v>15</v>
      </c>
    </row>
    <row r="181" spans="1:7" ht="45" x14ac:dyDescent="0.25">
      <c r="A181" s="199" t="s">
        <v>42</v>
      </c>
      <c r="B181" s="200" t="s">
        <v>2159</v>
      </c>
      <c r="C181" s="201" t="s">
        <v>39</v>
      </c>
      <c r="D181" s="202">
        <v>1303</v>
      </c>
      <c r="E181" s="202">
        <v>155.52000000000001</v>
      </c>
      <c r="F181" s="202">
        <v>1458.52</v>
      </c>
      <c r="G181" s="178">
        <v>15</v>
      </c>
    </row>
    <row r="182" spans="1:7" x14ac:dyDescent="0.25">
      <c r="A182" s="199" t="s">
        <v>2160</v>
      </c>
      <c r="B182" s="200" t="s">
        <v>2161</v>
      </c>
      <c r="C182" s="201" t="s">
        <v>39</v>
      </c>
      <c r="D182" s="202">
        <v>869.79</v>
      </c>
      <c r="E182" s="202">
        <v>92.75</v>
      </c>
      <c r="F182" s="202">
        <v>962.54</v>
      </c>
      <c r="G182" s="178">
        <v>15</v>
      </c>
    </row>
    <row r="183" spans="1:7" x14ac:dyDescent="0.25">
      <c r="A183" s="199" t="s">
        <v>43</v>
      </c>
      <c r="B183" s="200" t="s">
        <v>2162</v>
      </c>
      <c r="C183" s="201" t="s">
        <v>39</v>
      </c>
      <c r="D183" s="202">
        <v>920.8</v>
      </c>
      <c r="E183" s="202">
        <v>30.91</v>
      </c>
      <c r="F183" s="202">
        <v>951.71</v>
      </c>
      <c r="G183" s="178">
        <v>15</v>
      </c>
    </row>
    <row r="184" spans="1:7" x14ac:dyDescent="0.25">
      <c r="A184" s="199" t="s">
        <v>2163</v>
      </c>
      <c r="B184" s="200" t="s">
        <v>2164</v>
      </c>
      <c r="C184" s="201"/>
      <c r="D184" s="202"/>
      <c r="E184" s="202"/>
      <c r="F184" s="202"/>
    </row>
    <row r="185" spans="1:7" x14ac:dyDescent="0.25">
      <c r="A185" s="199" t="s">
        <v>2165</v>
      </c>
      <c r="B185" s="200" t="s">
        <v>2166</v>
      </c>
      <c r="C185" s="201" t="s">
        <v>29</v>
      </c>
      <c r="D185" s="202">
        <v>0.57999999999999996</v>
      </c>
      <c r="E185" s="202">
        <v>2.27</v>
      </c>
      <c r="F185" s="202">
        <v>2.85</v>
      </c>
      <c r="G185" s="178">
        <v>15</v>
      </c>
    </row>
    <row r="186" spans="1:7" x14ac:dyDescent="0.25">
      <c r="A186" s="199" t="s">
        <v>44</v>
      </c>
      <c r="B186" s="200" t="s">
        <v>2167</v>
      </c>
      <c r="C186" s="201" t="s">
        <v>29</v>
      </c>
      <c r="D186" s="202">
        <v>5.92</v>
      </c>
      <c r="E186" s="202">
        <v>22.42</v>
      </c>
      <c r="F186" s="202">
        <v>28.34</v>
      </c>
      <c r="G186" s="178">
        <v>15</v>
      </c>
    </row>
    <row r="187" spans="1:7" ht="30" x14ac:dyDescent="0.25">
      <c r="A187" s="199" t="s">
        <v>2168</v>
      </c>
      <c r="B187" s="200" t="s">
        <v>2169</v>
      </c>
      <c r="C187" s="201" t="s">
        <v>29</v>
      </c>
      <c r="D187" s="202">
        <v>15.97</v>
      </c>
      <c r="E187" s="202">
        <v>33.4</v>
      </c>
      <c r="F187" s="202">
        <v>49.37</v>
      </c>
      <c r="G187" s="178">
        <v>15</v>
      </c>
    </row>
    <row r="188" spans="1:7" x14ac:dyDescent="0.25">
      <c r="A188" s="199" t="s">
        <v>2170</v>
      </c>
      <c r="B188" s="200" t="s">
        <v>2171</v>
      </c>
      <c r="C188" s="201" t="s">
        <v>29</v>
      </c>
      <c r="D188" s="202">
        <v>54.6</v>
      </c>
      <c r="E188" s="202">
        <v>60.57</v>
      </c>
      <c r="F188" s="202">
        <v>115.17</v>
      </c>
      <c r="G188" s="178">
        <v>15</v>
      </c>
    </row>
    <row r="189" spans="1:7" x14ac:dyDescent="0.25">
      <c r="A189" s="199" t="s">
        <v>45</v>
      </c>
      <c r="B189" s="200" t="s">
        <v>2172</v>
      </c>
      <c r="C189" s="201" t="s">
        <v>29</v>
      </c>
      <c r="D189" s="202">
        <v>54.6</v>
      </c>
      <c r="E189" s="202">
        <v>60.17</v>
      </c>
      <c r="F189" s="202">
        <v>114.77</v>
      </c>
      <c r="G189" s="178">
        <v>15</v>
      </c>
    </row>
    <row r="190" spans="1:7" ht="30" x14ac:dyDescent="0.25">
      <c r="A190" s="199" t="s">
        <v>46</v>
      </c>
      <c r="B190" s="200" t="s">
        <v>2173</v>
      </c>
      <c r="C190" s="201" t="s">
        <v>47</v>
      </c>
      <c r="D190" s="202">
        <v>47.13</v>
      </c>
      <c r="E190" s="202">
        <v>1.1399999999999999</v>
      </c>
      <c r="F190" s="202">
        <v>48.27</v>
      </c>
      <c r="G190" s="178">
        <v>15</v>
      </c>
    </row>
    <row r="191" spans="1:7" x14ac:dyDescent="0.25">
      <c r="A191" s="199" t="s">
        <v>2174</v>
      </c>
      <c r="B191" s="200" t="s">
        <v>2175</v>
      </c>
      <c r="C191" s="201" t="s">
        <v>29</v>
      </c>
      <c r="D191" s="202">
        <v>13.81</v>
      </c>
      <c r="E191" s="202">
        <v>4.54</v>
      </c>
      <c r="F191" s="202">
        <v>18.350000000000001</v>
      </c>
      <c r="G191" s="178">
        <v>15</v>
      </c>
    </row>
    <row r="192" spans="1:7" x14ac:dyDescent="0.25">
      <c r="A192" s="199" t="s">
        <v>2176</v>
      </c>
      <c r="B192" s="200" t="s">
        <v>2177</v>
      </c>
      <c r="C192" s="201" t="s">
        <v>29</v>
      </c>
      <c r="D192" s="202">
        <v>91.21</v>
      </c>
      <c r="E192" s="202">
        <v>43.32</v>
      </c>
      <c r="F192" s="202">
        <v>134.53</v>
      </c>
      <c r="G192" s="178">
        <v>15</v>
      </c>
    </row>
    <row r="193" spans="1:7" x14ac:dyDescent="0.25">
      <c r="A193" s="199" t="s">
        <v>2178</v>
      </c>
      <c r="B193" s="200" t="s">
        <v>2179</v>
      </c>
      <c r="C193" s="201" t="s">
        <v>29</v>
      </c>
      <c r="D193" s="202">
        <v>95.68</v>
      </c>
      <c r="E193" s="202">
        <v>43.32</v>
      </c>
      <c r="F193" s="202">
        <v>139</v>
      </c>
      <c r="G193" s="178">
        <v>15</v>
      </c>
    </row>
    <row r="194" spans="1:7" ht="30" x14ac:dyDescent="0.25">
      <c r="A194" s="199" t="s">
        <v>2180</v>
      </c>
      <c r="B194" s="200" t="s">
        <v>2181</v>
      </c>
      <c r="C194" s="201" t="s">
        <v>34</v>
      </c>
      <c r="D194" s="202">
        <v>53.01</v>
      </c>
      <c r="E194" s="202">
        <v>49.99</v>
      </c>
      <c r="F194" s="202">
        <v>103</v>
      </c>
      <c r="G194" s="178">
        <v>15</v>
      </c>
    </row>
    <row r="195" spans="1:7" x14ac:dyDescent="0.25">
      <c r="A195" s="199" t="s">
        <v>2182</v>
      </c>
      <c r="B195" s="200" t="s">
        <v>2183</v>
      </c>
      <c r="C195" s="201"/>
      <c r="D195" s="202"/>
      <c r="E195" s="202"/>
      <c r="F195" s="202"/>
    </row>
    <row r="196" spans="1:7" ht="30" x14ac:dyDescent="0.25">
      <c r="A196" s="199" t="s">
        <v>48</v>
      </c>
      <c r="B196" s="200" t="s">
        <v>2184</v>
      </c>
      <c r="C196" s="201" t="s">
        <v>32</v>
      </c>
      <c r="D196" s="202"/>
      <c r="E196" s="202">
        <v>13.83</v>
      </c>
      <c r="F196" s="202">
        <v>13.83</v>
      </c>
      <c r="G196" s="178">
        <v>15</v>
      </c>
    </row>
    <row r="197" spans="1:7" ht="30" x14ac:dyDescent="0.25">
      <c r="A197" s="199" t="s">
        <v>2185</v>
      </c>
      <c r="B197" s="200" t="s">
        <v>2186</v>
      </c>
      <c r="C197" s="201" t="s">
        <v>32</v>
      </c>
      <c r="D197" s="202"/>
      <c r="E197" s="202">
        <v>34.909999999999997</v>
      </c>
      <c r="F197" s="202">
        <v>34.909999999999997</v>
      </c>
      <c r="G197" s="178">
        <v>15</v>
      </c>
    </row>
    <row r="198" spans="1:7" ht="30" x14ac:dyDescent="0.25">
      <c r="A198" s="199" t="s">
        <v>49</v>
      </c>
      <c r="B198" s="200" t="s">
        <v>2187</v>
      </c>
      <c r="C198" s="201" t="s">
        <v>29</v>
      </c>
      <c r="D198" s="202"/>
      <c r="E198" s="202">
        <v>13.83</v>
      </c>
      <c r="F198" s="202">
        <v>13.83</v>
      </c>
      <c r="G198" s="178">
        <v>15</v>
      </c>
    </row>
    <row r="199" spans="1:7" ht="30" x14ac:dyDescent="0.25">
      <c r="A199" s="199" t="s">
        <v>50</v>
      </c>
      <c r="B199" s="200" t="s">
        <v>2188</v>
      </c>
      <c r="C199" s="201" t="s">
        <v>29</v>
      </c>
      <c r="D199" s="202"/>
      <c r="E199" s="202">
        <v>34.909999999999997</v>
      </c>
      <c r="F199" s="202">
        <v>34.909999999999997</v>
      </c>
      <c r="G199" s="178">
        <v>15</v>
      </c>
    </row>
    <row r="200" spans="1:7" ht="30" x14ac:dyDescent="0.25">
      <c r="A200" s="199" t="s">
        <v>2189</v>
      </c>
      <c r="B200" s="200" t="s">
        <v>2190</v>
      </c>
      <c r="C200" s="201" t="s">
        <v>39</v>
      </c>
      <c r="D200" s="202">
        <v>2309.9499999999998</v>
      </c>
      <c r="E200" s="202"/>
      <c r="F200" s="202">
        <v>2309.9499999999998</v>
      </c>
      <c r="G200" s="178">
        <v>15</v>
      </c>
    </row>
    <row r="201" spans="1:7" x14ac:dyDescent="0.25">
      <c r="A201" s="199" t="s">
        <v>51</v>
      </c>
      <c r="B201" s="200" t="s">
        <v>2191</v>
      </c>
      <c r="C201" s="201" t="s">
        <v>52</v>
      </c>
      <c r="D201" s="202">
        <v>23.37</v>
      </c>
      <c r="E201" s="202">
        <v>5.45</v>
      </c>
      <c r="F201" s="202">
        <v>28.82</v>
      </c>
      <c r="G201" s="178">
        <v>15</v>
      </c>
    </row>
    <row r="202" spans="1:7" ht="30" x14ac:dyDescent="0.25">
      <c r="A202" s="199" t="s">
        <v>53</v>
      </c>
      <c r="B202" s="200" t="s">
        <v>2192</v>
      </c>
      <c r="C202" s="201" t="s">
        <v>47</v>
      </c>
      <c r="D202" s="202">
        <v>19.52</v>
      </c>
      <c r="E202" s="202">
        <v>5.45</v>
      </c>
      <c r="F202" s="202">
        <v>24.97</v>
      </c>
      <c r="G202" s="178">
        <v>15</v>
      </c>
    </row>
    <row r="203" spans="1:7" x14ac:dyDescent="0.25">
      <c r="A203" s="199" t="s">
        <v>2193</v>
      </c>
      <c r="B203" s="200" t="s">
        <v>2194</v>
      </c>
      <c r="C203" s="201"/>
      <c r="D203" s="202"/>
      <c r="E203" s="202"/>
      <c r="F203" s="202"/>
    </row>
    <row r="204" spans="1:7" ht="30" x14ac:dyDescent="0.25">
      <c r="A204" s="199" t="s">
        <v>2195</v>
      </c>
      <c r="B204" s="200" t="s">
        <v>2196</v>
      </c>
      <c r="C204" s="201" t="s">
        <v>39</v>
      </c>
      <c r="D204" s="202">
        <v>11896.45</v>
      </c>
      <c r="E204" s="202">
        <v>3861.9</v>
      </c>
      <c r="F204" s="202">
        <v>15758.35</v>
      </c>
      <c r="G204" s="178">
        <v>15</v>
      </c>
    </row>
    <row r="205" spans="1:7" ht="30" x14ac:dyDescent="0.25">
      <c r="A205" s="199" t="s">
        <v>2197</v>
      </c>
      <c r="B205" s="200" t="s">
        <v>2198</v>
      </c>
      <c r="C205" s="201" t="s">
        <v>39</v>
      </c>
      <c r="D205" s="202">
        <v>20363.91</v>
      </c>
      <c r="E205" s="202">
        <v>3861.9</v>
      </c>
      <c r="F205" s="202">
        <v>24225.81</v>
      </c>
      <c r="G205" s="178">
        <v>15</v>
      </c>
    </row>
    <row r="206" spans="1:7" x14ac:dyDescent="0.25">
      <c r="A206" s="199" t="s">
        <v>2199</v>
      </c>
      <c r="B206" s="200" t="s">
        <v>2200</v>
      </c>
      <c r="C206" s="201"/>
      <c r="D206" s="202"/>
      <c r="E206" s="202"/>
      <c r="F206" s="202"/>
    </row>
    <row r="207" spans="1:7" x14ac:dyDescent="0.25">
      <c r="A207" s="199" t="s">
        <v>54</v>
      </c>
      <c r="B207" s="200" t="s">
        <v>2201</v>
      </c>
      <c r="C207" s="201" t="s">
        <v>29</v>
      </c>
      <c r="D207" s="202">
        <v>842.93</v>
      </c>
      <c r="E207" s="202">
        <v>104.34</v>
      </c>
      <c r="F207" s="202">
        <v>947.27</v>
      </c>
      <c r="G207" s="178">
        <v>15</v>
      </c>
    </row>
    <row r="208" spans="1:7" x14ac:dyDescent="0.25">
      <c r="A208" s="199" t="s">
        <v>2202</v>
      </c>
      <c r="B208" s="200" t="s">
        <v>2203</v>
      </c>
      <c r="C208" s="201" t="s">
        <v>29</v>
      </c>
      <c r="D208" s="202">
        <v>381</v>
      </c>
      <c r="E208" s="202">
        <v>29.39</v>
      </c>
      <c r="F208" s="202">
        <v>410.39</v>
      </c>
      <c r="G208" s="178">
        <v>15</v>
      </c>
    </row>
    <row r="209" spans="1:7" x14ac:dyDescent="0.25">
      <c r="A209" s="199" t="s">
        <v>2204</v>
      </c>
      <c r="B209" s="200" t="s">
        <v>2205</v>
      </c>
      <c r="C209" s="201" t="s">
        <v>29</v>
      </c>
      <c r="D209" s="202">
        <v>156</v>
      </c>
      <c r="E209" s="202">
        <v>59.57</v>
      </c>
      <c r="F209" s="202">
        <v>215.57</v>
      </c>
      <c r="G209" s="178">
        <v>15</v>
      </c>
    </row>
    <row r="210" spans="1:7" x14ac:dyDescent="0.25">
      <c r="A210" s="199" t="s">
        <v>2206</v>
      </c>
      <c r="B210" s="200" t="s">
        <v>2207</v>
      </c>
      <c r="C210" s="201"/>
      <c r="D210" s="202"/>
      <c r="E210" s="202"/>
      <c r="F210" s="202"/>
    </row>
    <row r="211" spans="1:7" ht="45" x14ac:dyDescent="0.25">
      <c r="A211" s="199" t="s">
        <v>2208</v>
      </c>
      <c r="B211" s="200" t="s">
        <v>2209</v>
      </c>
      <c r="C211" s="201" t="s">
        <v>29</v>
      </c>
      <c r="D211" s="202">
        <v>2.85</v>
      </c>
      <c r="E211" s="202">
        <v>5.68</v>
      </c>
      <c r="F211" s="202">
        <v>8.5299999999999994</v>
      </c>
      <c r="G211" s="178">
        <v>15</v>
      </c>
    </row>
    <row r="212" spans="1:7" ht="45" x14ac:dyDescent="0.25">
      <c r="A212" s="199" t="s">
        <v>2210</v>
      </c>
      <c r="B212" s="200" t="s">
        <v>2211</v>
      </c>
      <c r="C212" s="201" t="s">
        <v>29</v>
      </c>
      <c r="D212" s="202">
        <v>5.35</v>
      </c>
      <c r="E212" s="202">
        <v>0.18</v>
      </c>
      <c r="F212" s="202">
        <v>5.53</v>
      </c>
      <c r="G212" s="178">
        <v>15</v>
      </c>
    </row>
    <row r="213" spans="1:7" ht="45" x14ac:dyDescent="0.25">
      <c r="A213" s="199" t="s">
        <v>55</v>
      </c>
      <c r="B213" s="200" t="s">
        <v>2212</v>
      </c>
      <c r="C213" s="201" t="s">
        <v>29</v>
      </c>
      <c r="D213" s="202">
        <v>5.87</v>
      </c>
      <c r="E213" s="202">
        <v>0.18</v>
      </c>
      <c r="F213" s="202">
        <v>6.05</v>
      </c>
      <c r="G213" s="178">
        <v>15</v>
      </c>
    </row>
    <row r="214" spans="1:7" x14ac:dyDescent="0.25">
      <c r="A214" s="199" t="s">
        <v>2213</v>
      </c>
      <c r="B214" s="200" t="s">
        <v>2214</v>
      </c>
      <c r="C214" s="201" t="s">
        <v>34</v>
      </c>
      <c r="D214" s="202">
        <v>67.069999999999993</v>
      </c>
      <c r="E214" s="202">
        <v>10.220000000000001</v>
      </c>
      <c r="F214" s="202">
        <v>77.290000000000006</v>
      </c>
      <c r="G214" s="178">
        <v>15</v>
      </c>
    </row>
    <row r="215" spans="1:7" ht="30" x14ac:dyDescent="0.25">
      <c r="A215" s="199" t="s">
        <v>2215</v>
      </c>
      <c r="B215" s="200" t="s">
        <v>2216</v>
      </c>
      <c r="C215" s="201" t="s">
        <v>34</v>
      </c>
      <c r="D215" s="202">
        <v>79.010000000000005</v>
      </c>
      <c r="E215" s="202">
        <v>12.04</v>
      </c>
      <c r="F215" s="202">
        <v>91.05</v>
      </c>
      <c r="G215" s="178">
        <v>15</v>
      </c>
    </row>
    <row r="216" spans="1:7" x14ac:dyDescent="0.25">
      <c r="A216" s="199" t="s">
        <v>2217</v>
      </c>
      <c r="B216" s="200" t="s">
        <v>2218</v>
      </c>
      <c r="C216" s="201"/>
      <c r="D216" s="202"/>
      <c r="E216" s="202"/>
      <c r="F216" s="202"/>
    </row>
    <row r="217" spans="1:7" x14ac:dyDescent="0.25">
      <c r="A217" s="199" t="s">
        <v>56</v>
      </c>
      <c r="B217" s="200" t="s">
        <v>2219</v>
      </c>
      <c r="C217" s="201" t="s">
        <v>29</v>
      </c>
      <c r="D217" s="202">
        <v>11.92</v>
      </c>
      <c r="E217" s="202">
        <v>6.54</v>
      </c>
      <c r="F217" s="202">
        <v>18.46</v>
      </c>
      <c r="G217" s="178">
        <v>15</v>
      </c>
    </row>
    <row r="218" spans="1:7" x14ac:dyDescent="0.25">
      <c r="A218" s="199" t="s">
        <v>2220</v>
      </c>
      <c r="B218" s="200" t="s">
        <v>2221</v>
      </c>
      <c r="C218" s="201" t="s">
        <v>32</v>
      </c>
      <c r="D218" s="202">
        <v>1.04</v>
      </c>
      <c r="E218" s="202">
        <v>0.46</v>
      </c>
      <c r="F218" s="202">
        <v>1.5</v>
      </c>
      <c r="G218" s="178">
        <v>15</v>
      </c>
    </row>
    <row r="219" spans="1:7" x14ac:dyDescent="0.25">
      <c r="A219" s="199" t="s">
        <v>2222</v>
      </c>
      <c r="B219" s="200" t="s">
        <v>2223</v>
      </c>
      <c r="C219" s="201" t="s">
        <v>32</v>
      </c>
      <c r="D219" s="202">
        <v>1.04</v>
      </c>
      <c r="E219" s="202">
        <v>0.46</v>
      </c>
      <c r="F219" s="202">
        <v>1.5</v>
      </c>
      <c r="G219" s="178">
        <v>15</v>
      </c>
    </row>
    <row r="220" spans="1:7" x14ac:dyDescent="0.25">
      <c r="A220" s="199" t="s">
        <v>2224</v>
      </c>
      <c r="B220" s="200" t="s">
        <v>2225</v>
      </c>
      <c r="C220" s="201" t="s">
        <v>29</v>
      </c>
      <c r="D220" s="202">
        <v>0.95</v>
      </c>
      <c r="E220" s="202">
        <v>0.93</v>
      </c>
      <c r="F220" s="202">
        <v>1.88</v>
      </c>
      <c r="G220" s="178">
        <v>15</v>
      </c>
    </row>
    <row r="221" spans="1:7" x14ac:dyDescent="0.25">
      <c r="A221" s="199" t="s">
        <v>2226</v>
      </c>
      <c r="B221" s="200" t="s">
        <v>2227</v>
      </c>
      <c r="C221" s="201"/>
      <c r="D221" s="202"/>
      <c r="E221" s="202"/>
      <c r="F221" s="202"/>
    </row>
    <row r="222" spans="1:7" x14ac:dyDescent="0.25">
      <c r="A222" s="199" t="s">
        <v>2228</v>
      </c>
      <c r="B222" s="200" t="s">
        <v>2229</v>
      </c>
      <c r="C222" s="201"/>
      <c r="D222" s="202"/>
      <c r="E222" s="202"/>
      <c r="F222" s="202"/>
    </row>
    <row r="223" spans="1:7" x14ac:dyDescent="0.25">
      <c r="A223" s="199" t="s">
        <v>2230</v>
      </c>
      <c r="B223" s="200" t="s">
        <v>2231</v>
      </c>
      <c r="C223" s="201" t="s">
        <v>34</v>
      </c>
      <c r="D223" s="202"/>
      <c r="E223" s="202">
        <v>249.81</v>
      </c>
      <c r="F223" s="202">
        <v>249.81</v>
      </c>
      <c r="G223" s="178">
        <v>15</v>
      </c>
    </row>
    <row r="224" spans="1:7" x14ac:dyDescent="0.25">
      <c r="A224" s="199" t="s">
        <v>2232</v>
      </c>
      <c r="B224" s="200" t="s">
        <v>2233</v>
      </c>
      <c r="C224" s="201" t="s">
        <v>34</v>
      </c>
      <c r="D224" s="202"/>
      <c r="E224" s="202">
        <v>454.2</v>
      </c>
      <c r="F224" s="202">
        <v>454.2</v>
      </c>
      <c r="G224" s="178">
        <v>15</v>
      </c>
    </row>
    <row r="225" spans="1:7" ht="30" x14ac:dyDescent="0.25">
      <c r="A225" s="199" t="s">
        <v>2234</v>
      </c>
      <c r="B225" s="200" t="s">
        <v>2235</v>
      </c>
      <c r="C225" s="201" t="s">
        <v>29</v>
      </c>
      <c r="D225" s="202"/>
      <c r="E225" s="202">
        <v>34.07</v>
      </c>
      <c r="F225" s="202">
        <v>34.07</v>
      </c>
      <c r="G225" s="178">
        <v>15</v>
      </c>
    </row>
    <row r="226" spans="1:7" ht="45" x14ac:dyDescent="0.25">
      <c r="A226" s="199" t="s">
        <v>2236</v>
      </c>
      <c r="B226" s="200" t="s">
        <v>2237</v>
      </c>
      <c r="C226" s="201" t="s">
        <v>34</v>
      </c>
      <c r="D226" s="202">
        <v>477.03</v>
      </c>
      <c r="E226" s="202">
        <v>136.26</v>
      </c>
      <c r="F226" s="202">
        <v>613.29</v>
      </c>
      <c r="G226" s="178">
        <v>15</v>
      </c>
    </row>
    <row r="227" spans="1:7" ht="30" x14ac:dyDescent="0.25">
      <c r="A227" s="199" t="s">
        <v>2238</v>
      </c>
      <c r="B227" s="200" t="s">
        <v>2239</v>
      </c>
      <c r="C227" s="201" t="s">
        <v>34</v>
      </c>
      <c r="D227" s="202">
        <v>455.48</v>
      </c>
      <c r="E227" s="202">
        <v>136.26</v>
      </c>
      <c r="F227" s="202">
        <v>591.74</v>
      </c>
      <c r="G227" s="178">
        <v>15</v>
      </c>
    </row>
    <row r="228" spans="1:7" ht="45" x14ac:dyDescent="0.25">
      <c r="A228" s="199" t="s">
        <v>2240</v>
      </c>
      <c r="B228" s="200" t="s">
        <v>2241</v>
      </c>
      <c r="C228" s="201" t="s">
        <v>34</v>
      </c>
      <c r="D228" s="202">
        <v>249.29</v>
      </c>
      <c r="E228" s="202">
        <v>90.84</v>
      </c>
      <c r="F228" s="202">
        <v>340.13</v>
      </c>
      <c r="G228" s="178">
        <v>15</v>
      </c>
    </row>
    <row r="229" spans="1:7" ht="30" x14ac:dyDescent="0.25">
      <c r="A229" s="199" t="s">
        <v>2242</v>
      </c>
      <c r="B229" s="200" t="s">
        <v>2243</v>
      </c>
      <c r="C229" s="201" t="s">
        <v>34</v>
      </c>
      <c r="D229" s="202">
        <v>227.74</v>
      </c>
      <c r="E229" s="202">
        <v>90.84</v>
      </c>
      <c r="F229" s="202">
        <v>318.58</v>
      </c>
      <c r="G229" s="178">
        <v>15</v>
      </c>
    </row>
    <row r="230" spans="1:7" ht="45" x14ac:dyDescent="0.25">
      <c r="A230" s="199" t="s">
        <v>2244</v>
      </c>
      <c r="B230" s="200" t="s">
        <v>2245</v>
      </c>
      <c r="C230" s="201" t="s">
        <v>29</v>
      </c>
      <c r="D230" s="202">
        <v>24.45</v>
      </c>
      <c r="E230" s="202">
        <v>9.08</v>
      </c>
      <c r="F230" s="202">
        <v>33.53</v>
      </c>
      <c r="G230" s="178">
        <v>15</v>
      </c>
    </row>
    <row r="231" spans="1:7" ht="30" x14ac:dyDescent="0.25">
      <c r="A231" s="199" t="s">
        <v>2246</v>
      </c>
      <c r="B231" s="200" t="s">
        <v>2247</v>
      </c>
      <c r="C231" s="201" t="s">
        <v>29</v>
      </c>
      <c r="D231" s="202">
        <v>22.78</v>
      </c>
      <c r="E231" s="202">
        <v>9.08</v>
      </c>
      <c r="F231" s="202">
        <v>31.86</v>
      </c>
      <c r="G231" s="178">
        <v>15</v>
      </c>
    </row>
    <row r="232" spans="1:7" ht="45" x14ac:dyDescent="0.25">
      <c r="A232" s="199" t="s">
        <v>2248</v>
      </c>
      <c r="B232" s="200" t="s">
        <v>2249</v>
      </c>
      <c r="C232" s="201" t="s">
        <v>34</v>
      </c>
      <c r="D232" s="202">
        <v>244.44</v>
      </c>
      <c r="E232" s="202">
        <v>90.84</v>
      </c>
      <c r="F232" s="202">
        <v>335.28</v>
      </c>
      <c r="G232" s="178">
        <v>15</v>
      </c>
    </row>
    <row r="233" spans="1:7" ht="30" x14ac:dyDescent="0.25">
      <c r="A233" s="199" t="s">
        <v>2250</v>
      </c>
      <c r="B233" s="200" t="s">
        <v>2251</v>
      </c>
      <c r="C233" s="201" t="s">
        <v>34</v>
      </c>
      <c r="D233" s="202">
        <v>227.74</v>
      </c>
      <c r="E233" s="202">
        <v>90.84</v>
      </c>
      <c r="F233" s="202">
        <v>318.58</v>
      </c>
      <c r="G233" s="178">
        <v>15</v>
      </c>
    </row>
    <row r="234" spans="1:7" x14ac:dyDescent="0.25">
      <c r="A234" s="199" t="s">
        <v>2252</v>
      </c>
      <c r="B234" s="200" t="s">
        <v>2253</v>
      </c>
      <c r="C234" s="201"/>
      <c r="D234" s="202"/>
      <c r="E234" s="202"/>
      <c r="F234" s="202"/>
    </row>
    <row r="235" spans="1:7" x14ac:dyDescent="0.25">
      <c r="A235" s="199" t="s">
        <v>2254</v>
      </c>
      <c r="B235" s="200" t="s">
        <v>2255</v>
      </c>
      <c r="C235" s="201" t="s">
        <v>34</v>
      </c>
      <c r="D235" s="202"/>
      <c r="E235" s="202">
        <v>136.26</v>
      </c>
      <c r="F235" s="202">
        <v>136.26</v>
      </c>
      <c r="G235" s="178">
        <v>15</v>
      </c>
    </row>
    <row r="236" spans="1:7" ht="30" x14ac:dyDescent="0.25">
      <c r="A236" s="199" t="s">
        <v>2256</v>
      </c>
      <c r="B236" s="200" t="s">
        <v>2257</v>
      </c>
      <c r="C236" s="201" t="s">
        <v>34</v>
      </c>
      <c r="D236" s="202"/>
      <c r="E236" s="202">
        <v>90.84</v>
      </c>
      <c r="F236" s="202">
        <v>90.84</v>
      </c>
      <c r="G236" s="178">
        <v>15</v>
      </c>
    </row>
    <row r="237" spans="1:7" x14ac:dyDescent="0.25">
      <c r="A237" s="199" t="s">
        <v>2258</v>
      </c>
      <c r="B237" s="200" t="s">
        <v>2259</v>
      </c>
      <c r="C237" s="201"/>
      <c r="D237" s="202"/>
      <c r="E237" s="202"/>
      <c r="F237" s="202"/>
    </row>
    <row r="238" spans="1:7" x14ac:dyDescent="0.25">
      <c r="A238" s="199" t="s">
        <v>2260</v>
      </c>
      <c r="B238" s="200" t="s">
        <v>2261</v>
      </c>
      <c r="C238" s="201" t="s">
        <v>29</v>
      </c>
      <c r="D238" s="202"/>
      <c r="E238" s="202">
        <v>3.41</v>
      </c>
      <c r="F238" s="202">
        <v>3.41</v>
      </c>
      <c r="G238" s="178">
        <v>15</v>
      </c>
    </row>
    <row r="239" spans="1:7" ht="30" x14ac:dyDescent="0.25">
      <c r="A239" s="199" t="s">
        <v>2262</v>
      </c>
      <c r="B239" s="200" t="s">
        <v>2263</v>
      </c>
      <c r="C239" s="201" t="s">
        <v>29</v>
      </c>
      <c r="D239" s="202"/>
      <c r="E239" s="202">
        <v>6.81</v>
      </c>
      <c r="F239" s="202">
        <v>6.81</v>
      </c>
      <c r="G239" s="178">
        <v>15</v>
      </c>
    </row>
    <row r="240" spans="1:7" x14ac:dyDescent="0.25">
      <c r="A240" s="199" t="s">
        <v>2264</v>
      </c>
      <c r="B240" s="200" t="s">
        <v>2265</v>
      </c>
      <c r="C240" s="201" t="s">
        <v>29</v>
      </c>
      <c r="D240" s="202"/>
      <c r="E240" s="202">
        <v>11.36</v>
      </c>
      <c r="F240" s="202">
        <v>11.36</v>
      </c>
      <c r="G240" s="178">
        <v>15</v>
      </c>
    </row>
    <row r="241" spans="1:7" x14ac:dyDescent="0.25">
      <c r="A241" s="199" t="s">
        <v>2266</v>
      </c>
      <c r="B241" s="200" t="s">
        <v>2267</v>
      </c>
      <c r="C241" s="201"/>
      <c r="D241" s="202"/>
      <c r="E241" s="202"/>
      <c r="F241" s="202"/>
    </row>
    <row r="242" spans="1:7" x14ac:dyDescent="0.25">
      <c r="A242" s="199" t="s">
        <v>2268</v>
      </c>
      <c r="B242" s="200" t="s">
        <v>2269</v>
      </c>
      <c r="C242" s="201" t="s">
        <v>29</v>
      </c>
      <c r="D242" s="202"/>
      <c r="E242" s="202">
        <v>13.63</v>
      </c>
      <c r="F242" s="202">
        <v>13.63</v>
      </c>
      <c r="G242" s="178">
        <v>15</v>
      </c>
    </row>
    <row r="243" spans="1:7" ht="30" x14ac:dyDescent="0.25">
      <c r="A243" s="199" t="s">
        <v>2270</v>
      </c>
      <c r="B243" s="200" t="s">
        <v>2271</v>
      </c>
      <c r="C243" s="201" t="s">
        <v>29</v>
      </c>
      <c r="D243" s="202"/>
      <c r="E243" s="202">
        <v>11.36</v>
      </c>
      <c r="F243" s="202">
        <v>11.36</v>
      </c>
      <c r="G243" s="178">
        <v>15</v>
      </c>
    </row>
    <row r="244" spans="1:7" ht="30" x14ac:dyDescent="0.25">
      <c r="A244" s="199" t="s">
        <v>2272</v>
      </c>
      <c r="B244" s="200" t="s">
        <v>2273</v>
      </c>
      <c r="C244" s="201" t="s">
        <v>32</v>
      </c>
      <c r="D244" s="202"/>
      <c r="E244" s="202">
        <v>3.41</v>
      </c>
      <c r="F244" s="202">
        <v>3.41</v>
      </c>
      <c r="G244" s="178">
        <v>15</v>
      </c>
    </row>
    <row r="245" spans="1:7" x14ac:dyDescent="0.25">
      <c r="A245" s="199" t="s">
        <v>2274</v>
      </c>
      <c r="B245" s="200" t="s">
        <v>2275</v>
      </c>
      <c r="C245" s="201"/>
      <c r="D245" s="202"/>
      <c r="E245" s="202"/>
      <c r="F245" s="202"/>
    </row>
    <row r="246" spans="1:7" x14ac:dyDescent="0.25">
      <c r="A246" s="199" t="s">
        <v>2276</v>
      </c>
      <c r="B246" s="200" t="s">
        <v>2277</v>
      </c>
      <c r="C246" s="201" t="s">
        <v>29</v>
      </c>
      <c r="D246" s="202"/>
      <c r="E246" s="202">
        <v>9.08</v>
      </c>
      <c r="F246" s="202">
        <v>9.08</v>
      </c>
      <c r="G246" s="178">
        <v>15</v>
      </c>
    </row>
    <row r="247" spans="1:7" x14ac:dyDescent="0.25">
      <c r="A247" s="199" t="s">
        <v>2278</v>
      </c>
      <c r="B247" s="200" t="s">
        <v>2279</v>
      </c>
      <c r="C247" s="201"/>
      <c r="D247" s="202"/>
      <c r="E247" s="202"/>
      <c r="F247" s="202"/>
    </row>
    <row r="248" spans="1:7" ht="45" x14ac:dyDescent="0.25">
      <c r="A248" s="199" t="s">
        <v>2280</v>
      </c>
      <c r="B248" s="200" t="s">
        <v>2281</v>
      </c>
      <c r="C248" s="201" t="s">
        <v>29</v>
      </c>
      <c r="D248" s="202">
        <v>17.28</v>
      </c>
      <c r="E248" s="202">
        <v>11.36</v>
      </c>
      <c r="F248" s="202">
        <v>28.64</v>
      </c>
      <c r="G248" s="178">
        <v>15</v>
      </c>
    </row>
    <row r="249" spans="1:7" ht="45" x14ac:dyDescent="0.25">
      <c r="A249" s="199" t="s">
        <v>2282</v>
      </c>
      <c r="B249" s="200" t="s">
        <v>2283</v>
      </c>
      <c r="C249" s="201" t="s">
        <v>29</v>
      </c>
      <c r="D249" s="202">
        <v>1.55</v>
      </c>
      <c r="E249" s="202">
        <v>11.36</v>
      </c>
      <c r="F249" s="202">
        <v>12.91</v>
      </c>
      <c r="G249" s="178">
        <v>15</v>
      </c>
    </row>
    <row r="250" spans="1:7" x14ac:dyDescent="0.25">
      <c r="A250" s="199" t="s">
        <v>2284</v>
      </c>
      <c r="B250" s="200" t="s">
        <v>2285</v>
      </c>
      <c r="C250" s="201"/>
      <c r="D250" s="202"/>
      <c r="E250" s="202"/>
      <c r="F250" s="202"/>
    </row>
    <row r="251" spans="1:7" ht="45" x14ac:dyDescent="0.25">
      <c r="A251" s="199" t="s">
        <v>2286</v>
      </c>
      <c r="B251" s="200" t="s">
        <v>2287</v>
      </c>
      <c r="C251" s="201" t="s">
        <v>29</v>
      </c>
      <c r="D251" s="202">
        <v>25.07</v>
      </c>
      <c r="E251" s="202">
        <v>4.54</v>
      </c>
      <c r="F251" s="202">
        <v>29.61</v>
      </c>
      <c r="G251" s="178">
        <v>15</v>
      </c>
    </row>
    <row r="252" spans="1:7" ht="30" x14ac:dyDescent="0.25">
      <c r="A252" s="199" t="s">
        <v>2288</v>
      </c>
      <c r="B252" s="200" t="s">
        <v>2289</v>
      </c>
      <c r="C252" s="201" t="s">
        <v>29</v>
      </c>
      <c r="D252" s="202">
        <v>22.78</v>
      </c>
      <c r="E252" s="202">
        <v>4.54</v>
      </c>
      <c r="F252" s="202">
        <v>27.32</v>
      </c>
      <c r="G252" s="178">
        <v>15</v>
      </c>
    </row>
    <row r="253" spans="1:7" ht="45" x14ac:dyDescent="0.25">
      <c r="A253" s="199" t="s">
        <v>2290</v>
      </c>
      <c r="B253" s="200" t="s">
        <v>2291</v>
      </c>
      <c r="C253" s="201" t="s">
        <v>29</v>
      </c>
      <c r="D253" s="202">
        <v>10.4</v>
      </c>
      <c r="E253" s="202">
        <v>1.59</v>
      </c>
      <c r="F253" s="202">
        <v>11.99</v>
      </c>
      <c r="G253" s="178">
        <v>15</v>
      </c>
    </row>
    <row r="254" spans="1:7" ht="30" x14ac:dyDescent="0.25">
      <c r="A254" s="199" t="s">
        <v>2292</v>
      </c>
      <c r="B254" s="200" t="s">
        <v>2293</v>
      </c>
      <c r="C254" s="201" t="s">
        <v>29</v>
      </c>
      <c r="D254" s="202">
        <v>7.78</v>
      </c>
      <c r="E254" s="202">
        <v>1.59</v>
      </c>
      <c r="F254" s="202">
        <v>9.3699999999999992</v>
      </c>
      <c r="G254" s="178">
        <v>15</v>
      </c>
    </row>
    <row r="255" spans="1:7" ht="45" x14ac:dyDescent="0.25">
      <c r="A255" s="199" t="s">
        <v>2294</v>
      </c>
      <c r="B255" s="200" t="s">
        <v>2295</v>
      </c>
      <c r="C255" s="201" t="s">
        <v>29</v>
      </c>
      <c r="D255" s="202">
        <v>13.76</v>
      </c>
      <c r="E255" s="202">
        <v>0.68</v>
      </c>
      <c r="F255" s="202">
        <v>14.44</v>
      </c>
      <c r="G255" s="178">
        <v>15</v>
      </c>
    </row>
    <row r="256" spans="1:7" x14ac:dyDescent="0.25">
      <c r="A256" s="199" t="s">
        <v>2296</v>
      </c>
      <c r="B256" s="200" t="s">
        <v>2297</v>
      </c>
      <c r="C256" s="201"/>
      <c r="D256" s="202"/>
      <c r="E256" s="202"/>
      <c r="F256" s="202"/>
    </row>
    <row r="257" spans="1:7" ht="30" x14ac:dyDescent="0.25">
      <c r="A257" s="199" t="s">
        <v>2298</v>
      </c>
      <c r="B257" s="200" t="s">
        <v>2299</v>
      </c>
      <c r="C257" s="201" t="s">
        <v>29</v>
      </c>
      <c r="D257" s="202"/>
      <c r="E257" s="202">
        <v>11.81</v>
      </c>
      <c r="F257" s="202">
        <v>11.81</v>
      </c>
      <c r="G257" s="178">
        <v>15</v>
      </c>
    </row>
    <row r="258" spans="1:7" ht="30" x14ac:dyDescent="0.25">
      <c r="A258" s="199" t="s">
        <v>2300</v>
      </c>
      <c r="B258" s="200" t="s">
        <v>2301</v>
      </c>
      <c r="C258" s="201" t="s">
        <v>29</v>
      </c>
      <c r="D258" s="202"/>
      <c r="E258" s="202">
        <v>6.81</v>
      </c>
      <c r="F258" s="202">
        <v>6.81</v>
      </c>
      <c r="G258" s="178">
        <v>15</v>
      </c>
    </row>
    <row r="259" spans="1:7" ht="30" x14ac:dyDescent="0.25">
      <c r="A259" s="199" t="s">
        <v>2302</v>
      </c>
      <c r="B259" s="200" t="s">
        <v>2303</v>
      </c>
      <c r="C259" s="201" t="s">
        <v>29</v>
      </c>
      <c r="D259" s="202"/>
      <c r="E259" s="202">
        <v>6.81</v>
      </c>
      <c r="F259" s="202">
        <v>6.81</v>
      </c>
      <c r="G259" s="178">
        <v>15</v>
      </c>
    </row>
    <row r="260" spans="1:7" ht="30" x14ac:dyDescent="0.25">
      <c r="A260" s="199" t="s">
        <v>2304</v>
      </c>
      <c r="B260" s="200" t="s">
        <v>2305</v>
      </c>
      <c r="C260" s="201" t="s">
        <v>29</v>
      </c>
      <c r="D260" s="202"/>
      <c r="E260" s="202">
        <v>7.49</v>
      </c>
      <c r="F260" s="202">
        <v>7.49</v>
      </c>
      <c r="G260" s="178">
        <v>15</v>
      </c>
    </row>
    <row r="261" spans="1:7" x14ac:dyDescent="0.25">
      <c r="A261" s="199" t="s">
        <v>2306</v>
      </c>
      <c r="B261" s="200" t="s">
        <v>2307</v>
      </c>
      <c r="C261" s="201"/>
      <c r="D261" s="202"/>
      <c r="E261" s="202"/>
      <c r="F261" s="202"/>
    </row>
    <row r="262" spans="1:7" x14ac:dyDescent="0.25">
      <c r="A262" s="199" t="s">
        <v>2308</v>
      </c>
      <c r="B262" s="200" t="s">
        <v>2309</v>
      </c>
      <c r="C262" s="201" t="s">
        <v>29</v>
      </c>
      <c r="D262" s="202"/>
      <c r="E262" s="202">
        <v>18.27</v>
      </c>
      <c r="F262" s="202">
        <v>18.27</v>
      </c>
      <c r="G262" s="178">
        <v>15</v>
      </c>
    </row>
    <row r="263" spans="1:7" ht="30" x14ac:dyDescent="0.25">
      <c r="A263" s="199" t="s">
        <v>2310</v>
      </c>
      <c r="B263" s="200" t="s">
        <v>2311</v>
      </c>
      <c r="C263" s="201" t="s">
        <v>29</v>
      </c>
      <c r="D263" s="202"/>
      <c r="E263" s="202">
        <v>21.92</v>
      </c>
      <c r="F263" s="202">
        <v>21.92</v>
      </c>
      <c r="G263" s="178">
        <v>15</v>
      </c>
    </row>
    <row r="264" spans="1:7" ht="30" x14ac:dyDescent="0.25">
      <c r="A264" s="199" t="s">
        <v>2312</v>
      </c>
      <c r="B264" s="200" t="s">
        <v>2313</v>
      </c>
      <c r="C264" s="201" t="s">
        <v>32</v>
      </c>
      <c r="D264" s="202"/>
      <c r="E264" s="202">
        <v>7.3</v>
      </c>
      <c r="F264" s="202">
        <v>7.3</v>
      </c>
      <c r="G264" s="178">
        <v>15</v>
      </c>
    </row>
    <row r="265" spans="1:7" x14ac:dyDescent="0.25">
      <c r="A265" s="199" t="s">
        <v>2314</v>
      </c>
      <c r="B265" s="200" t="s">
        <v>2315</v>
      </c>
      <c r="C265" s="201"/>
      <c r="D265" s="202"/>
      <c r="E265" s="202"/>
      <c r="F265" s="202"/>
    </row>
    <row r="266" spans="1:7" x14ac:dyDescent="0.25">
      <c r="A266" s="199" t="s">
        <v>2316</v>
      </c>
      <c r="B266" s="200" t="s">
        <v>2317</v>
      </c>
      <c r="C266" s="201" t="s">
        <v>32</v>
      </c>
      <c r="D266" s="202">
        <v>0.08</v>
      </c>
      <c r="E266" s="202">
        <v>1.66</v>
      </c>
      <c r="F266" s="202">
        <v>1.74</v>
      </c>
      <c r="G266" s="178">
        <v>15</v>
      </c>
    </row>
    <row r="267" spans="1:7" ht="30" x14ac:dyDescent="0.25">
      <c r="A267" s="199" t="s">
        <v>2318</v>
      </c>
      <c r="B267" s="200" t="s">
        <v>2319</v>
      </c>
      <c r="C267" s="201" t="s">
        <v>32</v>
      </c>
      <c r="D267" s="202">
        <v>0.92</v>
      </c>
      <c r="E267" s="202">
        <v>1.66</v>
      </c>
      <c r="F267" s="202">
        <v>2.58</v>
      </c>
      <c r="G267" s="178">
        <v>15</v>
      </c>
    </row>
    <row r="268" spans="1:7" ht="30" x14ac:dyDescent="0.25">
      <c r="A268" s="199" t="s">
        <v>2320</v>
      </c>
      <c r="B268" s="200" t="s">
        <v>2321</v>
      </c>
      <c r="C268" s="201" t="s">
        <v>29</v>
      </c>
      <c r="D268" s="202">
        <v>4.5999999999999996</v>
      </c>
      <c r="E268" s="202">
        <v>13.25</v>
      </c>
      <c r="F268" s="202">
        <v>17.850000000000001</v>
      </c>
      <c r="G268" s="178">
        <v>15</v>
      </c>
    </row>
    <row r="269" spans="1:7" ht="30" x14ac:dyDescent="0.25">
      <c r="A269" s="199" t="s">
        <v>2322</v>
      </c>
      <c r="B269" s="200" t="s">
        <v>2323</v>
      </c>
      <c r="C269" s="201" t="s">
        <v>29</v>
      </c>
      <c r="D269" s="202">
        <v>0.38</v>
      </c>
      <c r="E269" s="202">
        <v>9.94</v>
      </c>
      <c r="F269" s="202">
        <v>10.32</v>
      </c>
      <c r="G269" s="178">
        <v>15</v>
      </c>
    </row>
    <row r="270" spans="1:7" x14ac:dyDescent="0.25">
      <c r="A270" s="199" t="s">
        <v>2324</v>
      </c>
      <c r="B270" s="200" t="s">
        <v>2325</v>
      </c>
      <c r="C270" s="201" t="s">
        <v>29</v>
      </c>
      <c r="D270" s="202">
        <v>4.5999999999999996</v>
      </c>
      <c r="E270" s="202">
        <v>9.94</v>
      </c>
      <c r="F270" s="202">
        <v>14.54</v>
      </c>
      <c r="G270" s="178">
        <v>15</v>
      </c>
    </row>
    <row r="271" spans="1:7" x14ac:dyDescent="0.25">
      <c r="A271" s="199" t="s">
        <v>2326</v>
      </c>
      <c r="B271" s="200" t="s">
        <v>2327</v>
      </c>
      <c r="C271" s="201" t="s">
        <v>29</v>
      </c>
      <c r="D271" s="202">
        <v>0.38</v>
      </c>
      <c r="E271" s="202">
        <v>6.62</v>
      </c>
      <c r="F271" s="202">
        <v>7</v>
      </c>
      <c r="G271" s="178">
        <v>15</v>
      </c>
    </row>
    <row r="272" spans="1:7" x14ac:dyDescent="0.25">
      <c r="A272" s="199" t="s">
        <v>2328</v>
      </c>
      <c r="B272" s="200" t="s">
        <v>2329</v>
      </c>
      <c r="C272" s="201"/>
      <c r="D272" s="202"/>
      <c r="E272" s="202"/>
      <c r="F272" s="202"/>
    </row>
    <row r="273" spans="1:7" x14ac:dyDescent="0.25">
      <c r="A273" s="199" t="s">
        <v>2330</v>
      </c>
      <c r="B273" s="200" t="s">
        <v>2331</v>
      </c>
      <c r="C273" s="201" t="s">
        <v>29</v>
      </c>
      <c r="D273" s="202">
        <v>91.92</v>
      </c>
      <c r="E273" s="202"/>
      <c r="F273" s="202">
        <v>91.92</v>
      </c>
      <c r="G273" s="178">
        <v>15</v>
      </c>
    </row>
    <row r="274" spans="1:7" x14ac:dyDescent="0.25">
      <c r="A274" s="199" t="s">
        <v>2332</v>
      </c>
      <c r="B274" s="200" t="s">
        <v>2333</v>
      </c>
      <c r="C274" s="201" t="s">
        <v>15</v>
      </c>
      <c r="D274" s="202">
        <v>3.96</v>
      </c>
      <c r="E274" s="202">
        <v>10.07</v>
      </c>
      <c r="F274" s="202">
        <v>14.03</v>
      </c>
      <c r="G274" s="178">
        <v>15</v>
      </c>
    </row>
    <row r="275" spans="1:7" x14ac:dyDescent="0.25">
      <c r="A275" s="199" t="s">
        <v>2334</v>
      </c>
      <c r="B275" s="200" t="s">
        <v>2335</v>
      </c>
      <c r="C275" s="201"/>
      <c r="D275" s="202"/>
      <c r="E275" s="202"/>
      <c r="F275" s="202"/>
    </row>
    <row r="276" spans="1:7" x14ac:dyDescent="0.25">
      <c r="A276" s="199" t="s">
        <v>2336</v>
      </c>
      <c r="B276" s="200" t="s">
        <v>2337</v>
      </c>
      <c r="C276" s="201"/>
      <c r="D276" s="202"/>
      <c r="E276" s="202"/>
      <c r="F276" s="202"/>
    </row>
    <row r="277" spans="1:7" ht="30" x14ac:dyDescent="0.25">
      <c r="A277" s="199" t="s">
        <v>2338</v>
      </c>
      <c r="B277" s="200" t="s">
        <v>2339</v>
      </c>
      <c r="C277" s="201" t="s">
        <v>29</v>
      </c>
      <c r="D277" s="202"/>
      <c r="E277" s="202">
        <v>41.46</v>
      </c>
      <c r="F277" s="202">
        <v>41.46</v>
      </c>
      <c r="G277" s="178">
        <v>15</v>
      </c>
    </row>
    <row r="278" spans="1:7" ht="30" x14ac:dyDescent="0.25">
      <c r="A278" s="199" t="s">
        <v>2340</v>
      </c>
      <c r="B278" s="200" t="s">
        <v>2341</v>
      </c>
      <c r="C278" s="201" t="s">
        <v>29</v>
      </c>
      <c r="D278" s="202"/>
      <c r="E278" s="202">
        <v>35.93</v>
      </c>
      <c r="F278" s="202">
        <v>35.93</v>
      </c>
      <c r="G278" s="178">
        <v>15</v>
      </c>
    </row>
    <row r="279" spans="1:7" ht="30" x14ac:dyDescent="0.25">
      <c r="A279" s="199" t="s">
        <v>2342</v>
      </c>
      <c r="B279" s="200" t="s">
        <v>2343</v>
      </c>
      <c r="C279" s="201" t="s">
        <v>29</v>
      </c>
      <c r="D279" s="202"/>
      <c r="E279" s="202">
        <v>22.11</v>
      </c>
      <c r="F279" s="202">
        <v>22.11</v>
      </c>
      <c r="G279" s="178">
        <v>15</v>
      </c>
    </row>
    <row r="280" spans="1:7" ht="30" x14ac:dyDescent="0.25">
      <c r="A280" s="199" t="s">
        <v>2344</v>
      </c>
      <c r="B280" s="200" t="s">
        <v>2345</v>
      </c>
      <c r="C280" s="201" t="s">
        <v>29</v>
      </c>
      <c r="D280" s="202">
        <v>2.64</v>
      </c>
      <c r="E280" s="202">
        <v>0.77</v>
      </c>
      <c r="F280" s="202">
        <v>3.41</v>
      </c>
      <c r="G280" s="178">
        <v>15</v>
      </c>
    </row>
    <row r="281" spans="1:7" ht="30" x14ac:dyDescent="0.25">
      <c r="A281" s="199" t="s">
        <v>2346</v>
      </c>
      <c r="B281" s="200" t="s">
        <v>2347</v>
      </c>
      <c r="C281" s="201" t="s">
        <v>32</v>
      </c>
      <c r="D281" s="202"/>
      <c r="E281" s="202">
        <v>4.79</v>
      </c>
      <c r="F281" s="202">
        <v>4.79</v>
      </c>
      <c r="G281" s="178">
        <v>15</v>
      </c>
    </row>
    <row r="282" spans="1:7" x14ac:dyDescent="0.25">
      <c r="A282" s="199" t="s">
        <v>2348</v>
      </c>
      <c r="B282" s="200" t="s">
        <v>2349</v>
      </c>
      <c r="C282" s="201" t="s">
        <v>32</v>
      </c>
      <c r="D282" s="202"/>
      <c r="E282" s="202">
        <v>14.08</v>
      </c>
      <c r="F282" s="202">
        <v>14.08</v>
      </c>
      <c r="G282" s="178">
        <v>15</v>
      </c>
    </row>
    <row r="283" spans="1:7" ht="30" x14ac:dyDescent="0.25">
      <c r="A283" s="199" t="s">
        <v>2350</v>
      </c>
      <c r="B283" s="200" t="s">
        <v>2351</v>
      </c>
      <c r="C283" s="201"/>
      <c r="D283" s="202"/>
      <c r="E283" s="202"/>
      <c r="F283" s="202"/>
    </row>
    <row r="284" spans="1:7" x14ac:dyDescent="0.25">
      <c r="A284" s="199" t="s">
        <v>2352</v>
      </c>
      <c r="B284" s="200" t="s">
        <v>2353</v>
      </c>
      <c r="C284" s="201" t="s">
        <v>32</v>
      </c>
      <c r="D284" s="202"/>
      <c r="E284" s="202">
        <v>1.51</v>
      </c>
      <c r="F284" s="202">
        <v>1.51</v>
      </c>
      <c r="G284" s="178">
        <v>15</v>
      </c>
    </row>
    <row r="285" spans="1:7" ht="30" x14ac:dyDescent="0.25">
      <c r="A285" s="199" t="s">
        <v>2354</v>
      </c>
      <c r="B285" s="200" t="s">
        <v>2355</v>
      </c>
      <c r="C285" s="201" t="s">
        <v>32</v>
      </c>
      <c r="D285" s="202"/>
      <c r="E285" s="202">
        <v>5.03</v>
      </c>
      <c r="F285" s="202">
        <v>5.03</v>
      </c>
      <c r="G285" s="178">
        <v>15</v>
      </c>
    </row>
    <row r="286" spans="1:7" x14ac:dyDescent="0.25">
      <c r="A286" s="199" t="s">
        <v>2356</v>
      </c>
      <c r="B286" s="200" t="s">
        <v>2357</v>
      </c>
      <c r="C286" s="201" t="s">
        <v>29</v>
      </c>
      <c r="D286" s="202"/>
      <c r="E286" s="202">
        <v>27.69</v>
      </c>
      <c r="F286" s="202">
        <v>27.69</v>
      </c>
      <c r="G286" s="178">
        <v>15</v>
      </c>
    </row>
    <row r="287" spans="1:7" ht="30" x14ac:dyDescent="0.25">
      <c r="A287" s="199" t="s">
        <v>2358</v>
      </c>
      <c r="B287" s="200" t="s">
        <v>2359</v>
      </c>
      <c r="C287" s="201" t="s">
        <v>29</v>
      </c>
      <c r="D287" s="202"/>
      <c r="E287" s="202">
        <v>22.66</v>
      </c>
      <c r="F287" s="202">
        <v>22.66</v>
      </c>
      <c r="G287" s="178">
        <v>15</v>
      </c>
    </row>
    <row r="288" spans="1:7" ht="30" x14ac:dyDescent="0.25">
      <c r="A288" s="199" t="s">
        <v>2360</v>
      </c>
      <c r="B288" s="200" t="s">
        <v>2361</v>
      </c>
      <c r="C288" s="201" t="s">
        <v>29</v>
      </c>
      <c r="D288" s="202"/>
      <c r="E288" s="202">
        <v>20.14</v>
      </c>
      <c r="F288" s="202">
        <v>20.14</v>
      </c>
      <c r="G288" s="178">
        <v>15</v>
      </c>
    </row>
    <row r="289" spans="1:7" ht="30" x14ac:dyDescent="0.25">
      <c r="A289" s="199" t="s">
        <v>2362</v>
      </c>
      <c r="B289" s="200" t="s">
        <v>2363</v>
      </c>
      <c r="C289" s="201" t="s">
        <v>29</v>
      </c>
      <c r="D289" s="202"/>
      <c r="E289" s="202">
        <v>15.1</v>
      </c>
      <c r="F289" s="202">
        <v>15.1</v>
      </c>
      <c r="G289" s="178">
        <v>15</v>
      </c>
    </row>
    <row r="290" spans="1:7" x14ac:dyDescent="0.25">
      <c r="A290" s="199" t="s">
        <v>2364</v>
      </c>
      <c r="B290" s="200" t="s">
        <v>2365</v>
      </c>
      <c r="C290" s="201" t="s">
        <v>57</v>
      </c>
      <c r="D290" s="202">
        <v>2.37</v>
      </c>
      <c r="E290" s="202"/>
      <c r="F290" s="202">
        <v>2.37</v>
      </c>
      <c r="G290" s="178">
        <v>15</v>
      </c>
    </row>
    <row r="291" spans="1:7" x14ac:dyDescent="0.25">
      <c r="A291" s="199" t="s">
        <v>2366</v>
      </c>
      <c r="B291" s="200" t="s">
        <v>2367</v>
      </c>
      <c r="C291" s="201"/>
      <c r="D291" s="202"/>
      <c r="E291" s="202"/>
      <c r="F291" s="202"/>
    </row>
    <row r="292" spans="1:7" x14ac:dyDescent="0.25">
      <c r="A292" s="199" t="s">
        <v>2368</v>
      </c>
      <c r="B292" s="200" t="s">
        <v>2369</v>
      </c>
      <c r="C292" s="201" t="s">
        <v>29</v>
      </c>
      <c r="D292" s="202"/>
      <c r="E292" s="202">
        <v>18.170000000000002</v>
      </c>
      <c r="F292" s="202">
        <v>18.170000000000002</v>
      </c>
      <c r="G292" s="178">
        <v>15</v>
      </c>
    </row>
    <row r="293" spans="1:7" ht="30" x14ac:dyDescent="0.25">
      <c r="A293" s="199" t="s">
        <v>2370</v>
      </c>
      <c r="B293" s="200" t="s">
        <v>2371</v>
      </c>
      <c r="C293" s="201" t="s">
        <v>29</v>
      </c>
      <c r="D293" s="202"/>
      <c r="E293" s="202">
        <v>9.08</v>
      </c>
      <c r="F293" s="202">
        <v>9.08</v>
      </c>
      <c r="G293" s="178">
        <v>15</v>
      </c>
    </row>
    <row r="294" spans="1:7" x14ac:dyDescent="0.25">
      <c r="A294" s="199" t="s">
        <v>2372</v>
      </c>
      <c r="B294" s="200" t="s">
        <v>2373</v>
      </c>
      <c r="C294" s="201" t="s">
        <v>32</v>
      </c>
      <c r="D294" s="202"/>
      <c r="E294" s="202">
        <v>6.81</v>
      </c>
      <c r="F294" s="202">
        <v>6.81</v>
      </c>
      <c r="G294" s="178">
        <v>15</v>
      </c>
    </row>
    <row r="295" spans="1:7" x14ac:dyDescent="0.25">
      <c r="A295" s="199" t="s">
        <v>2374</v>
      </c>
      <c r="B295" s="200" t="s">
        <v>2375</v>
      </c>
      <c r="C295" s="201" t="s">
        <v>32</v>
      </c>
      <c r="D295" s="202"/>
      <c r="E295" s="202">
        <v>11.36</v>
      </c>
      <c r="F295" s="202">
        <v>11.36</v>
      </c>
      <c r="G295" s="178">
        <v>15</v>
      </c>
    </row>
    <row r="296" spans="1:7" ht="30" x14ac:dyDescent="0.25">
      <c r="A296" s="199" t="s">
        <v>2376</v>
      </c>
      <c r="B296" s="200" t="s">
        <v>2377</v>
      </c>
      <c r="C296" s="201" t="s">
        <v>29</v>
      </c>
      <c r="D296" s="202"/>
      <c r="E296" s="202">
        <v>13.82</v>
      </c>
      <c r="F296" s="202">
        <v>13.82</v>
      </c>
      <c r="G296" s="178">
        <v>15</v>
      </c>
    </row>
    <row r="297" spans="1:7" x14ac:dyDescent="0.25">
      <c r="A297" s="199" t="s">
        <v>2378</v>
      </c>
      <c r="B297" s="200" t="s">
        <v>2379</v>
      </c>
      <c r="C297" s="201"/>
      <c r="D297" s="202"/>
      <c r="E297" s="202"/>
      <c r="F297" s="202"/>
    </row>
    <row r="298" spans="1:7" ht="30" x14ac:dyDescent="0.25">
      <c r="A298" s="199" t="s">
        <v>2380</v>
      </c>
      <c r="B298" s="200" t="s">
        <v>2381</v>
      </c>
      <c r="C298" s="201" t="s">
        <v>29</v>
      </c>
      <c r="D298" s="202"/>
      <c r="E298" s="202">
        <v>48.58</v>
      </c>
      <c r="F298" s="202">
        <v>48.58</v>
      </c>
      <c r="G298" s="178">
        <v>15</v>
      </c>
    </row>
    <row r="299" spans="1:7" ht="30" x14ac:dyDescent="0.25">
      <c r="A299" s="199" t="s">
        <v>2382</v>
      </c>
      <c r="B299" s="200" t="s">
        <v>2383</v>
      </c>
      <c r="C299" s="201" t="s">
        <v>29</v>
      </c>
      <c r="D299" s="202"/>
      <c r="E299" s="202">
        <v>29.52</v>
      </c>
      <c r="F299" s="202">
        <v>29.52</v>
      </c>
      <c r="G299" s="178">
        <v>15</v>
      </c>
    </row>
    <row r="300" spans="1:7" x14ac:dyDescent="0.25">
      <c r="A300" s="199" t="s">
        <v>2384</v>
      </c>
      <c r="B300" s="200" t="s">
        <v>2385</v>
      </c>
      <c r="C300" s="201" t="s">
        <v>32</v>
      </c>
      <c r="D300" s="202"/>
      <c r="E300" s="202">
        <v>20.440000000000001</v>
      </c>
      <c r="F300" s="202">
        <v>20.440000000000001</v>
      </c>
      <c r="G300" s="178">
        <v>15</v>
      </c>
    </row>
    <row r="301" spans="1:7" x14ac:dyDescent="0.25">
      <c r="A301" s="199" t="s">
        <v>2386</v>
      </c>
      <c r="B301" s="200" t="s">
        <v>2387</v>
      </c>
      <c r="C301" s="201" t="s">
        <v>32</v>
      </c>
      <c r="D301" s="202"/>
      <c r="E301" s="202">
        <v>22.71</v>
      </c>
      <c r="F301" s="202">
        <v>22.71</v>
      </c>
      <c r="G301" s="178">
        <v>15</v>
      </c>
    </row>
    <row r="302" spans="1:7" x14ac:dyDescent="0.25">
      <c r="A302" s="199" t="s">
        <v>2388</v>
      </c>
      <c r="B302" s="200" t="s">
        <v>2389</v>
      </c>
      <c r="C302" s="201" t="s">
        <v>32</v>
      </c>
      <c r="D302" s="202"/>
      <c r="E302" s="202">
        <v>18.170000000000002</v>
      </c>
      <c r="F302" s="202">
        <v>18.170000000000002</v>
      </c>
      <c r="G302" s="178">
        <v>15</v>
      </c>
    </row>
    <row r="303" spans="1:7" x14ac:dyDescent="0.25">
      <c r="A303" s="199" t="s">
        <v>2390</v>
      </c>
      <c r="B303" s="200" t="s">
        <v>2391</v>
      </c>
      <c r="C303" s="201"/>
      <c r="D303" s="202"/>
      <c r="E303" s="202"/>
      <c r="F303" s="202"/>
    </row>
    <row r="304" spans="1:7" x14ac:dyDescent="0.25">
      <c r="A304" s="199" t="s">
        <v>2392</v>
      </c>
      <c r="B304" s="200" t="s">
        <v>2393</v>
      </c>
      <c r="C304" s="201" t="s">
        <v>29</v>
      </c>
      <c r="D304" s="202"/>
      <c r="E304" s="202">
        <v>63.69</v>
      </c>
      <c r="F304" s="202">
        <v>63.69</v>
      </c>
      <c r="G304" s="178">
        <v>15</v>
      </c>
    </row>
    <row r="305" spans="1:7" x14ac:dyDescent="0.25">
      <c r="A305" s="199" t="s">
        <v>2394</v>
      </c>
      <c r="B305" s="200" t="s">
        <v>2395</v>
      </c>
      <c r="C305" s="201" t="s">
        <v>29</v>
      </c>
      <c r="D305" s="202"/>
      <c r="E305" s="202">
        <v>13.63</v>
      </c>
      <c r="F305" s="202">
        <v>13.63</v>
      </c>
      <c r="G305" s="178">
        <v>15</v>
      </c>
    </row>
    <row r="306" spans="1:7" x14ac:dyDescent="0.25">
      <c r="A306" s="199" t="s">
        <v>2396</v>
      </c>
      <c r="B306" s="200" t="s">
        <v>2397</v>
      </c>
      <c r="C306" s="201" t="s">
        <v>29</v>
      </c>
      <c r="D306" s="202"/>
      <c r="E306" s="202">
        <v>17.62</v>
      </c>
      <c r="F306" s="202">
        <v>17.62</v>
      </c>
      <c r="G306" s="178">
        <v>15</v>
      </c>
    </row>
    <row r="307" spans="1:7" x14ac:dyDescent="0.25">
      <c r="A307" s="199" t="s">
        <v>2398</v>
      </c>
      <c r="B307" s="200" t="s">
        <v>2399</v>
      </c>
      <c r="C307" s="201" t="s">
        <v>29</v>
      </c>
      <c r="D307" s="202"/>
      <c r="E307" s="202">
        <v>30.21</v>
      </c>
      <c r="F307" s="202">
        <v>30.21</v>
      </c>
      <c r="G307" s="178">
        <v>15</v>
      </c>
    </row>
    <row r="308" spans="1:7" x14ac:dyDescent="0.25">
      <c r="A308" s="199" t="s">
        <v>2400</v>
      </c>
      <c r="B308" s="200" t="s">
        <v>2401</v>
      </c>
      <c r="C308" s="201" t="s">
        <v>32</v>
      </c>
      <c r="D308" s="202"/>
      <c r="E308" s="202">
        <v>15.1</v>
      </c>
      <c r="F308" s="202">
        <v>15.1</v>
      </c>
      <c r="G308" s="178">
        <v>15</v>
      </c>
    </row>
    <row r="309" spans="1:7" x14ac:dyDescent="0.25">
      <c r="A309" s="199" t="s">
        <v>2402</v>
      </c>
      <c r="B309" s="200" t="s">
        <v>2403</v>
      </c>
      <c r="C309" s="201" t="s">
        <v>32</v>
      </c>
      <c r="D309" s="202"/>
      <c r="E309" s="202">
        <v>3.41</v>
      </c>
      <c r="F309" s="202">
        <v>3.41</v>
      </c>
      <c r="G309" s="178">
        <v>15</v>
      </c>
    </row>
    <row r="310" spans="1:7" x14ac:dyDescent="0.25">
      <c r="A310" s="199" t="s">
        <v>2404</v>
      </c>
      <c r="B310" s="200" t="s">
        <v>2405</v>
      </c>
      <c r="C310" s="201"/>
      <c r="D310" s="202"/>
      <c r="E310" s="202"/>
      <c r="F310" s="202"/>
    </row>
    <row r="311" spans="1:7" x14ac:dyDescent="0.25">
      <c r="A311" s="199" t="s">
        <v>2406</v>
      </c>
      <c r="B311" s="200" t="s">
        <v>2407</v>
      </c>
      <c r="C311" s="201" t="s">
        <v>29</v>
      </c>
      <c r="D311" s="202"/>
      <c r="E311" s="202">
        <v>63.69</v>
      </c>
      <c r="F311" s="202">
        <v>63.69</v>
      </c>
      <c r="G311" s="178">
        <v>15</v>
      </c>
    </row>
    <row r="312" spans="1:7" x14ac:dyDescent="0.25">
      <c r="A312" s="199" t="s">
        <v>2408</v>
      </c>
      <c r="B312" s="200" t="s">
        <v>2409</v>
      </c>
      <c r="C312" s="201" t="s">
        <v>29</v>
      </c>
      <c r="D312" s="202"/>
      <c r="E312" s="202">
        <v>5.03</v>
      </c>
      <c r="F312" s="202">
        <v>5.03</v>
      </c>
      <c r="G312" s="178">
        <v>15</v>
      </c>
    </row>
    <row r="313" spans="1:7" x14ac:dyDescent="0.25">
      <c r="A313" s="199" t="s">
        <v>2410</v>
      </c>
      <c r="B313" s="200" t="s">
        <v>2411</v>
      </c>
      <c r="C313" s="201" t="s">
        <v>32</v>
      </c>
      <c r="D313" s="202"/>
      <c r="E313" s="202">
        <v>4.68</v>
      </c>
      <c r="F313" s="202">
        <v>4.68</v>
      </c>
      <c r="G313" s="178">
        <v>15</v>
      </c>
    </row>
    <row r="314" spans="1:7" x14ac:dyDescent="0.25">
      <c r="A314" s="199" t="s">
        <v>2412</v>
      </c>
      <c r="B314" s="200" t="s">
        <v>2413</v>
      </c>
      <c r="C314" s="201" t="s">
        <v>32</v>
      </c>
      <c r="D314" s="202"/>
      <c r="E314" s="202">
        <v>1.1399999999999999</v>
      </c>
      <c r="F314" s="202">
        <v>1.1399999999999999</v>
      </c>
      <c r="G314" s="178">
        <v>15</v>
      </c>
    </row>
    <row r="315" spans="1:7" ht="30" x14ac:dyDescent="0.25">
      <c r="A315" s="199" t="s">
        <v>2414</v>
      </c>
      <c r="B315" s="200" t="s">
        <v>2415</v>
      </c>
      <c r="C315" s="201" t="s">
        <v>29</v>
      </c>
      <c r="D315" s="202"/>
      <c r="E315" s="202">
        <v>55.16</v>
      </c>
      <c r="F315" s="202">
        <v>55.16</v>
      </c>
      <c r="G315" s="178">
        <v>15</v>
      </c>
    </row>
    <row r="316" spans="1:7" x14ac:dyDescent="0.25">
      <c r="A316" s="199" t="s">
        <v>2416</v>
      </c>
      <c r="B316" s="200" t="s">
        <v>2417</v>
      </c>
      <c r="C316" s="201"/>
      <c r="D316" s="202"/>
      <c r="E316" s="202"/>
      <c r="F316" s="202"/>
    </row>
    <row r="317" spans="1:7" x14ac:dyDescent="0.25">
      <c r="A317" s="199" t="s">
        <v>2418</v>
      </c>
      <c r="B317" s="200" t="s">
        <v>2419</v>
      </c>
      <c r="C317" s="201" t="s">
        <v>29</v>
      </c>
      <c r="D317" s="202"/>
      <c r="E317" s="202">
        <v>14.1</v>
      </c>
      <c r="F317" s="202">
        <v>14.1</v>
      </c>
      <c r="G317" s="178">
        <v>15</v>
      </c>
    </row>
    <row r="318" spans="1:7" x14ac:dyDescent="0.25">
      <c r="A318" s="199" t="s">
        <v>2420</v>
      </c>
      <c r="B318" s="200" t="s">
        <v>2421</v>
      </c>
      <c r="C318" s="201" t="s">
        <v>29</v>
      </c>
      <c r="D318" s="202"/>
      <c r="E318" s="202">
        <v>7.56</v>
      </c>
      <c r="F318" s="202">
        <v>7.56</v>
      </c>
      <c r="G318" s="178">
        <v>15</v>
      </c>
    </row>
    <row r="319" spans="1:7" x14ac:dyDescent="0.25">
      <c r="A319" s="199" t="s">
        <v>2422</v>
      </c>
      <c r="B319" s="200" t="s">
        <v>2423</v>
      </c>
      <c r="C319" s="201" t="s">
        <v>29</v>
      </c>
      <c r="D319" s="202"/>
      <c r="E319" s="202">
        <v>5.68</v>
      </c>
      <c r="F319" s="202">
        <v>5.68</v>
      </c>
      <c r="G319" s="178">
        <v>15</v>
      </c>
    </row>
    <row r="320" spans="1:7" x14ac:dyDescent="0.25">
      <c r="A320" s="199" t="s">
        <v>2424</v>
      </c>
      <c r="B320" s="200" t="s">
        <v>2425</v>
      </c>
      <c r="C320" s="201"/>
      <c r="D320" s="202"/>
      <c r="E320" s="202"/>
      <c r="F320" s="202"/>
    </row>
    <row r="321" spans="1:7" x14ac:dyDescent="0.25">
      <c r="A321" s="199" t="s">
        <v>2426</v>
      </c>
      <c r="B321" s="200" t="s">
        <v>2427</v>
      </c>
      <c r="C321" s="201" t="s">
        <v>15</v>
      </c>
      <c r="D321" s="202"/>
      <c r="E321" s="202">
        <v>25.18</v>
      </c>
      <c r="F321" s="202">
        <v>25.18</v>
      </c>
      <c r="G321" s="178">
        <v>15</v>
      </c>
    </row>
    <row r="322" spans="1:7" ht="30" x14ac:dyDescent="0.25">
      <c r="A322" s="199" t="s">
        <v>2428</v>
      </c>
      <c r="B322" s="200" t="s">
        <v>2429</v>
      </c>
      <c r="C322" s="201" t="s">
        <v>32</v>
      </c>
      <c r="D322" s="202"/>
      <c r="E322" s="202">
        <v>1.93</v>
      </c>
      <c r="F322" s="202">
        <v>1.93</v>
      </c>
      <c r="G322" s="178">
        <v>15</v>
      </c>
    </row>
    <row r="323" spans="1:7" ht="30" x14ac:dyDescent="0.25">
      <c r="A323" s="199" t="s">
        <v>2430</v>
      </c>
      <c r="B323" s="200" t="s">
        <v>2431</v>
      </c>
      <c r="C323" s="201" t="s">
        <v>32</v>
      </c>
      <c r="D323" s="202"/>
      <c r="E323" s="202">
        <v>15.1</v>
      </c>
      <c r="F323" s="202">
        <v>15.1</v>
      </c>
      <c r="G323" s="178">
        <v>15</v>
      </c>
    </row>
    <row r="324" spans="1:7" ht="30" x14ac:dyDescent="0.25">
      <c r="A324" s="199" t="s">
        <v>2432</v>
      </c>
      <c r="B324" s="200" t="s">
        <v>2433</v>
      </c>
      <c r="C324" s="201" t="s">
        <v>29</v>
      </c>
      <c r="D324" s="202"/>
      <c r="E324" s="202">
        <v>6.81</v>
      </c>
      <c r="F324" s="202">
        <v>6.81</v>
      </c>
      <c r="G324" s="178">
        <v>15</v>
      </c>
    </row>
    <row r="325" spans="1:7" x14ac:dyDescent="0.25">
      <c r="A325" s="199" t="s">
        <v>2434</v>
      </c>
      <c r="B325" s="200" t="s">
        <v>2435</v>
      </c>
      <c r="C325" s="201" t="s">
        <v>29</v>
      </c>
      <c r="D325" s="202"/>
      <c r="E325" s="202">
        <v>22.66</v>
      </c>
      <c r="F325" s="202">
        <v>22.66</v>
      </c>
      <c r="G325" s="178">
        <v>15</v>
      </c>
    </row>
    <row r="326" spans="1:7" x14ac:dyDescent="0.25">
      <c r="A326" s="199" t="s">
        <v>2436</v>
      </c>
      <c r="B326" s="200" t="s">
        <v>2437</v>
      </c>
      <c r="C326" s="201"/>
      <c r="D326" s="202"/>
      <c r="E326" s="202"/>
      <c r="F326" s="202"/>
    </row>
    <row r="327" spans="1:7" x14ac:dyDescent="0.25">
      <c r="A327" s="199" t="s">
        <v>2438</v>
      </c>
      <c r="B327" s="200" t="s">
        <v>2439</v>
      </c>
      <c r="C327" s="201" t="s">
        <v>29</v>
      </c>
      <c r="D327" s="202"/>
      <c r="E327" s="202">
        <v>35.25</v>
      </c>
      <c r="F327" s="202">
        <v>35.25</v>
      </c>
      <c r="G327" s="178">
        <v>15</v>
      </c>
    </row>
    <row r="328" spans="1:7" x14ac:dyDescent="0.25">
      <c r="A328" s="199" t="s">
        <v>2440</v>
      </c>
      <c r="B328" s="200" t="s">
        <v>2441</v>
      </c>
      <c r="C328" s="201" t="s">
        <v>15</v>
      </c>
      <c r="D328" s="202"/>
      <c r="E328" s="202">
        <v>29.39</v>
      </c>
      <c r="F328" s="202">
        <v>29.39</v>
      </c>
      <c r="G328" s="178">
        <v>15</v>
      </c>
    </row>
    <row r="329" spans="1:7" ht="30" x14ac:dyDescent="0.25">
      <c r="A329" s="199" t="s">
        <v>2442</v>
      </c>
      <c r="B329" s="200" t="s">
        <v>2443</v>
      </c>
      <c r="C329" s="201" t="s">
        <v>32</v>
      </c>
      <c r="D329" s="202"/>
      <c r="E329" s="202">
        <v>12.08</v>
      </c>
      <c r="F329" s="202">
        <v>12.08</v>
      </c>
      <c r="G329" s="178">
        <v>15</v>
      </c>
    </row>
    <row r="330" spans="1:7" ht="30" x14ac:dyDescent="0.25">
      <c r="A330" s="199" t="s">
        <v>2444</v>
      </c>
      <c r="B330" s="200" t="s">
        <v>2445</v>
      </c>
      <c r="C330" s="201" t="s">
        <v>32</v>
      </c>
      <c r="D330" s="202"/>
      <c r="E330" s="202">
        <v>8.2899999999999991</v>
      </c>
      <c r="F330" s="202">
        <v>8.2899999999999991</v>
      </c>
      <c r="G330" s="178">
        <v>15</v>
      </c>
    </row>
    <row r="331" spans="1:7" x14ac:dyDescent="0.25">
      <c r="A331" s="199" t="s">
        <v>2446</v>
      </c>
      <c r="B331" s="200" t="s">
        <v>2447</v>
      </c>
      <c r="C331" s="201" t="s">
        <v>29</v>
      </c>
      <c r="D331" s="202"/>
      <c r="E331" s="202">
        <v>35.25</v>
      </c>
      <c r="F331" s="202">
        <v>35.25</v>
      </c>
      <c r="G331" s="178">
        <v>15</v>
      </c>
    </row>
    <row r="332" spans="1:7" x14ac:dyDescent="0.25">
      <c r="A332" s="199" t="s">
        <v>2448</v>
      </c>
      <c r="B332" s="200" t="s">
        <v>2449</v>
      </c>
      <c r="C332" s="201" t="s">
        <v>32</v>
      </c>
      <c r="D332" s="202"/>
      <c r="E332" s="202">
        <v>40.28</v>
      </c>
      <c r="F332" s="202">
        <v>40.28</v>
      </c>
      <c r="G332" s="178">
        <v>15</v>
      </c>
    </row>
    <row r="333" spans="1:7" ht="30" x14ac:dyDescent="0.25">
      <c r="A333" s="199" t="s">
        <v>2450</v>
      </c>
      <c r="B333" s="200" t="s">
        <v>2451</v>
      </c>
      <c r="C333" s="201" t="s">
        <v>15</v>
      </c>
      <c r="D333" s="202"/>
      <c r="E333" s="202">
        <v>29.52</v>
      </c>
      <c r="F333" s="202">
        <v>29.52</v>
      </c>
      <c r="G333" s="178">
        <v>15</v>
      </c>
    </row>
    <row r="334" spans="1:7" x14ac:dyDescent="0.25">
      <c r="A334" s="199" t="s">
        <v>2452</v>
      </c>
      <c r="B334" s="200" t="s">
        <v>2453</v>
      </c>
      <c r="C334" s="201" t="s">
        <v>29</v>
      </c>
      <c r="D334" s="202"/>
      <c r="E334" s="202">
        <v>4.79</v>
      </c>
      <c r="F334" s="202">
        <v>4.79</v>
      </c>
      <c r="G334" s="178">
        <v>15</v>
      </c>
    </row>
    <row r="335" spans="1:7" x14ac:dyDescent="0.25">
      <c r="A335" s="199" t="s">
        <v>2454</v>
      </c>
      <c r="B335" s="200" t="s">
        <v>2455</v>
      </c>
      <c r="C335" s="201"/>
      <c r="D335" s="202"/>
      <c r="E335" s="202"/>
      <c r="F335" s="202"/>
    </row>
    <row r="336" spans="1:7" x14ac:dyDescent="0.25">
      <c r="A336" s="199" t="s">
        <v>2456</v>
      </c>
      <c r="B336" s="200" t="s">
        <v>2457</v>
      </c>
      <c r="C336" s="201" t="s">
        <v>15</v>
      </c>
      <c r="D336" s="202"/>
      <c r="E336" s="202">
        <v>13.82</v>
      </c>
      <c r="F336" s="202">
        <v>13.82</v>
      </c>
      <c r="G336" s="178">
        <v>15</v>
      </c>
    </row>
    <row r="337" spans="1:7" x14ac:dyDescent="0.25">
      <c r="A337" s="199" t="s">
        <v>2458</v>
      </c>
      <c r="B337" s="200" t="s">
        <v>2459</v>
      </c>
      <c r="C337" s="201" t="s">
        <v>15</v>
      </c>
      <c r="D337" s="202"/>
      <c r="E337" s="202">
        <v>5.53</v>
      </c>
      <c r="F337" s="202">
        <v>5.53</v>
      </c>
      <c r="G337" s="178">
        <v>15</v>
      </c>
    </row>
    <row r="338" spans="1:7" x14ac:dyDescent="0.25">
      <c r="A338" s="199" t="s">
        <v>2460</v>
      </c>
      <c r="B338" s="200" t="s">
        <v>2461</v>
      </c>
      <c r="C338" s="201" t="s">
        <v>15</v>
      </c>
      <c r="D338" s="202"/>
      <c r="E338" s="202">
        <v>2.76</v>
      </c>
      <c r="F338" s="202">
        <v>2.76</v>
      </c>
      <c r="G338" s="178">
        <v>15</v>
      </c>
    </row>
    <row r="339" spans="1:7" ht="30" x14ac:dyDescent="0.25">
      <c r="A339" s="199" t="s">
        <v>2462</v>
      </c>
      <c r="B339" s="200" t="s">
        <v>2463</v>
      </c>
      <c r="C339" s="201" t="s">
        <v>15</v>
      </c>
      <c r="D339" s="202"/>
      <c r="E339" s="202">
        <v>21.64</v>
      </c>
      <c r="F339" s="202">
        <v>21.64</v>
      </c>
      <c r="G339" s="178">
        <v>15</v>
      </c>
    </row>
    <row r="340" spans="1:7" x14ac:dyDescent="0.25">
      <c r="A340" s="199" t="s">
        <v>2464</v>
      </c>
      <c r="B340" s="200" t="s">
        <v>2465</v>
      </c>
      <c r="C340" s="201"/>
      <c r="D340" s="202"/>
      <c r="E340" s="202"/>
      <c r="F340" s="202"/>
    </row>
    <row r="341" spans="1:7" x14ac:dyDescent="0.25">
      <c r="A341" s="199" t="s">
        <v>2466</v>
      </c>
      <c r="B341" s="200" t="s">
        <v>2467</v>
      </c>
      <c r="C341" s="201" t="s">
        <v>15</v>
      </c>
      <c r="D341" s="202"/>
      <c r="E341" s="202">
        <v>49.68</v>
      </c>
      <c r="F341" s="202">
        <v>49.68</v>
      </c>
      <c r="G341" s="178">
        <v>15</v>
      </c>
    </row>
    <row r="342" spans="1:7" x14ac:dyDescent="0.25">
      <c r="A342" s="199" t="s">
        <v>2468</v>
      </c>
      <c r="B342" s="200" t="s">
        <v>2469</v>
      </c>
      <c r="C342" s="201" t="s">
        <v>29</v>
      </c>
      <c r="D342" s="202"/>
      <c r="E342" s="202">
        <v>70.489999999999995</v>
      </c>
      <c r="F342" s="202">
        <v>70.489999999999995</v>
      </c>
      <c r="G342" s="178">
        <v>15</v>
      </c>
    </row>
    <row r="343" spans="1:7" x14ac:dyDescent="0.25">
      <c r="A343" s="199" t="s">
        <v>2470</v>
      </c>
      <c r="B343" s="200" t="s">
        <v>2471</v>
      </c>
      <c r="C343" s="201" t="s">
        <v>15</v>
      </c>
      <c r="D343" s="202"/>
      <c r="E343" s="202">
        <v>16.579999999999998</v>
      </c>
      <c r="F343" s="202">
        <v>16.579999999999998</v>
      </c>
      <c r="G343" s="178">
        <v>15</v>
      </c>
    </row>
    <row r="344" spans="1:7" x14ac:dyDescent="0.25">
      <c r="A344" s="199" t="s">
        <v>2472</v>
      </c>
      <c r="B344" s="200" t="s">
        <v>2473</v>
      </c>
      <c r="C344" s="201" t="s">
        <v>15</v>
      </c>
      <c r="D344" s="202"/>
      <c r="E344" s="202">
        <v>6.91</v>
      </c>
      <c r="F344" s="202">
        <v>6.91</v>
      </c>
      <c r="G344" s="178">
        <v>15</v>
      </c>
    </row>
    <row r="345" spans="1:7" x14ac:dyDescent="0.25">
      <c r="A345" s="199" t="s">
        <v>2474</v>
      </c>
      <c r="B345" s="200" t="s">
        <v>2475</v>
      </c>
      <c r="C345" s="201" t="s">
        <v>15</v>
      </c>
      <c r="D345" s="202"/>
      <c r="E345" s="202">
        <v>63.5</v>
      </c>
      <c r="F345" s="202">
        <v>63.5</v>
      </c>
      <c r="G345" s="178">
        <v>15</v>
      </c>
    </row>
    <row r="346" spans="1:7" x14ac:dyDescent="0.25">
      <c r="A346" s="199" t="s">
        <v>2476</v>
      </c>
      <c r="B346" s="200" t="s">
        <v>2477</v>
      </c>
      <c r="C346" s="201" t="s">
        <v>15</v>
      </c>
      <c r="D346" s="202"/>
      <c r="E346" s="202">
        <v>36.43</v>
      </c>
      <c r="F346" s="202">
        <v>36.43</v>
      </c>
      <c r="G346" s="178">
        <v>15</v>
      </c>
    </row>
    <row r="347" spans="1:7" x14ac:dyDescent="0.25">
      <c r="A347" s="199" t="s">
        <v>2478</v>
      </c>
      <c r="B347" s="200" t="s">
        <v>2479</v>
      </c>
      <c r="C347" s="201" t="s">
        <v>15</v>
      </c>
      <c r="D347" s="202"/>
      <c r="E347" s="202">
        <v>36.43</v>
      </c>
      <c r="F347" s="202">
        <v>36.43</v>
      </c>
      <c r="G347" s="178">
        <v>15</v>
      </c>
    </row>
    <row r="348" spans="1:7" x14ac:dyDescent="0.25">
      <c r="A348" s="199" t="s">
        <v>2480</v>
      </c>
      <c r="B348" s="200" t="s">
        <v>2481</v>
      </c>
      <c r="C348" s="201" t="s">
        <v>15</v>
      </c>
      <c r="D348" s="202"/>
      <c r="E348" s="202">
        <v>8.61</v>
      </c>
      <c r="F348" s="202">
        <v>8.61</v>
      </c>
      <c r="G348" s="178">
        <v>15</v>
      </c>
    </row>
    <row r="349" spans="1:7" x14ac:dyDescent="0.25">
      <c r="A349" s="199" t="s">
        <v>2482</v>
      </c>
      <c r="B349" s="200" t="s">
        <v>2483</v>
      </c>
      <c r="C349" s="201" t="s">
        <v>15</v>
      </c>
      <c r="D349" s="202"/>
      <c r="E349" s="202">
        <v>13.25</v>
      </c>
      <c r="F349" s="202">
        <v>13.25</v>
      </c>
      <c r="G349" s="178">
        <v>15</v>
      </c>
    </row>
    <row r="350" spans="1:7" x14ac:dyDescent="0.25">
      <c r="A350" s="199" t="s">
        <v>2484</v>
      </c>
      <c r="B350" s="200" t="s">
        <v>2485</v>
      </c>
      <c r="C350" s="201" t="s">
        <v>15</v>
      </c>
      <c r="D350" s="202"/>
      <c r="E350" s="202">
        <v>25.17</v>
      </c>
      <c r="F350" s="202">
        <v>25.17</v>
      </c>
      <c r="G350" s="178">
        <v>15</v>
      </c>
    </row>
    <row r="351" spans="1:7" x14ac:dyDescent="0.25">
      <c r="A351" s="199" t="s">
        <v>2486</v>
      </c>
      <c r="B351" s="200" t="s">
        <v>2487</v>
      </c>
      <c r="C351" s="201"/>
      <c r="D351" s="202"/>
      <c r="E351" s="202"/>
      <c r="F351" s="202"/>
    </row>
    <row r="352" spans="1:7" x14ac:dyDescent="0.25">
      <c r="A352" s="199" t="s">
        <v>2488</v>
      </c>
      <c r="B352" s="200" t="s">
        <v>2489</v>
      </c>
      <c r="C352" s="201" t="s">
        <v>15</v>
      </c>
      <c r="D352" s="202"/>
      <c r="E352" s="202">
        <v>105.51</v>
      </c>
      <c r="F352" s="202">
        <v>105.51</v>
      </c>
      <c r="G352" s="178">
        <v>15</v>
      </c>
    </row>
    <row r="353" spans="1:7" x14ac:dyDescent="0.25">
      <c r="A353" s="199" t="s">
        <v>2490</v>
      </c>
      <c r="B353" s="200" t="s">
        <v>2491</v>
      </c>
      <c r="C353" s="201" t="s">
        <v>15</v>
      </c>
      <c r="D353" s="202"/>
      <c r="E353" s="202">
        <v>83.75</v>
      </c>
      <c r="F353" s="202">
        <v>83.75</v>
      </c>
      <c r="G353" s="178">
        <v>15</v>
      </c>
    </row>
    <row r="354" spans="1:7" x14ac:dyDescent="0.25">
      <c r="A354" s="199" t="s">
        <v>2492</v>
      </c>
      <c r="B354" s="200" t="s">
        <v>2493</v>
      </c>
      <c r="C354" s="201"/>
      <c r="D354" s="202"/>
      <c r="E354" s="202"/>
      <c r="F354" s="202"/>
    </row>
    <row r="355" spans="1:7" x14ac:dyDescent="0.25">
      <c r="A355" s="199" t="s">
        <v>2494</v>
      </c>
      <c r="B355" s="200" t="s">
        <v>2495</v>
      </c>
      <c r="C355" s="201" t="s">
        <v>29</v>
      </c>
      <c r="D355" s="202"/>
      <c r="E355" s="202">
        <v>6.81</v>
      </c>
      <c r="F355" s="202">
        <v>6.81</v>
      </c>
      <c r="G355" s="178">
        <v>15</v>
      </c>
    </row>
    <row r="356" spans="1:7" x14ac:dyDescent="0.25">
      <c r="A356" s="199" t="s">
        <v>2496</v>
      </c>
      <c r="B356" s="200" t="s">
        <v>2497</v>
      </c>
      <c r="C356" s="201" t="s">
        <v>29</v>
      </c>
      <c r="D356" s="202"/>
      <c r="E356" s="202">
        <v>1.1399999999999999</v>
      </c>
      <c r="F356" s="202">
        <v>1.1399999999999999</v>
      </c>
      <c r="G356" s="178">
        <v>15</v>
      </c>
    </row>
    <row r="357" spans="1:7" x14ac:dyDescent="0.25">
      <c r="A357" s="199" t="s">
        <v>2498</v>
      </c>
      <c r="B357" s="200" t="s">
        <v>2499</v>
      </c>
      <c r="C357" s="201"/>
      <c r="D357" s="202"/>
      <c r="E357" s="202"/>
      <c r="F357" s="202"/>
    </row>
    <row r="358" spans="1:7" ht="30" x14ac:dyDescent="0.25">
      <c r="A358" s="199" t="s">
        <v>2500</v>
      </c>
      <c r="B358" s="200" t="s">
        <v>2501</v>
      </c>
      <c r="C358" s="201" t="s">
        <v>29</v>
      </c>
      <c r="D358" s="202"/>
      <c r="E358" s="202">
        <v>16.559999999999999</v>
      </c>
      <c r="F358" s="202">
        <v>16.559999999999999</v>
      </c>
      <c r="G358" s="178">
        <v>15</v>
      </c>
    </row>
    <row r="359" spans="1:7" x14ac:dyDescent="0.25">
      <c r="A359" s="199" t="s">
        <v>2502</v>
      </c>
      <c r="B359" s="200" t="s">
        <v>2503</v>
      </c>
      <c r="C359" s="201" t="s">
        <v>29</v>
      </c>
      <c r="D359" s="202"/>
      <c r="E359" s="202">
        <v>50.35</v>
      </c>
      <c r="F359" s="202">
        <v>50.35</v>
      </c>
      <c r="G359" s="178">
        <v>15</v>
      </c>
    </row>
    <row r="360" spans="1:7" x14ac:dyDescent="0.25">
      <c r="A360" s="199" t="s">
        <v>2504</v>
      </c>
      <c r="B360" s="200" t="s">
        <v>2505</v>
      </c>
      <c r="C360" s="201"/>
      <c r="D360" s="202"/>
      <c r="E360" s="202"/>
      <c r="F360" s="202"/>
    </row>
    <row r="361" spans="1:7" ht="30" x14ac:dyDescent="0.25">
      <c r="A361" s="199" t="s">
        <v>2506</v>
      </c>
      <c r="B361" s="200" t="s">
        <v>2507</v>
      </c>
      <c r="C361" s="201" t="s">
        <v>15</v>
      </c>
      <c r="D361" s="202"/>
      <c r="E361" s="202">
        <v>22.33</v>
      </c>
      <c r="F361" s="202">
        <v>22.33</v>
      </c>
      <c r="G361" s="178">
        <v>15</v>
      </c>
    </row>
    <row r="362" spans="1:7" ht="30" x14ac:dyDescent="0.25">
      <c r="A362" s="199" t="s">
        <v>2508</v>
      </c>
      <c r="B362" s="200" t="s">
        <v>2509</v>
      </c>
      <c r="C362" s="201" t="s">
        <v>15</v>
      </c>
      <c r="D362" s="202"/>
      <c r="E362" s="202">
        <v>83.75</v>
      </c>
      <c r="F362" s="202">
        <v>83.75</v>
      </c>
      <c r="G362" s="178">
        <v>15</v>
      </c>
    </row>
    <row r="363" spans="1:7" x14ac:dyDescent="0.25">
      <c r="A363" s="199" t="s">
        <v>2510</v>
      </c>
      <c r="B363" s="200" t="s">
        <v>2511</v>
      </c>
      <c r="C363" s="201" t="s">
        <v>15</v>
      </c>
      <c r="D363" s="202"/>
      <c r="E363" s="202">
        <v>27.92</v>
      </c>
      <c r="F363" s="202">
        <v>27.92</v>
      </c>
      <c r="G363" s="178">
        <v>15</v>
      </c>
    </row>
    <row r="364" spans="1:7" x14ac:dyDescent="0.25">
      <c r="A364" s="199" t="s">
        <v>2512</v>
      </c>
      <c r="B364" s="200" t="s">
        <v>2513</v>
      </c>
      <c r="C364" s="201" t="s">
        <v>32</v>
      </c>
      <c r="D364" s="202"/>
      <c r="E364" s="202">
        <v>22.33</v>
      </c>
      <c r="F364" s="202">
        <v>22.33</v>
      </c>
      <c r="G364" s="178">
        <v>15</v>
      </c>
    </row>
    <row r="365" spans="1:7" x14ac:dyDescent="0.25">
      <c r="A365" s="199" t="s">
        <v>2514</v>
      </c>
      <c r="B365" s="200" t="s">
        <v>2515</v>
      </c>
      <c r="C365" s="201" t="s">
        <v>15</v>
      </c>
      <c r="D365" s="202"/>
      <c r="E365" s="202">
        <v>8.3800000000000008</v>
      </c>
      <c r="F365" s="202">
        <v>8.3800000000000008</v>
      </c>
      <c r="G365" s="178">
        <v>15</v>
      </c>
    </row>
    <row r="366" spans="1:7" x14ac:dyDescent="0.25">
      <c r="A366" s="199" t="s">
        <v>2516</v>
      </c>
      <c r="B366" s="200" t="s">
        <v>2517</v>
      </c>
      <c r="C366" s="201" t="s">
        <v>15</v>
      </c>
      <c r="D366" s="202"/>
      <c r="E366" s="202">
        <v>8.3800000000000008</v>
      </c>
      <c r="F366" s="202">
        <v>8.3800000000000008</v>
      </c>
      <c r="G366" s="178">
        <v>15</v>
      </c>
    </row>
    <row r="367" spans="1:7" x14ac:dyDescent="0.25">
      <c r="A367" s="199" t="s">
        <v>2518</v>
      </c>
      <c r="B367" s="200" t="s">
        <v>2519</v>
      </c>
      <c r="C367" s="201" t="s">
        <v>15</v>
      </c>
      <c r="D367" s="202"/>
      <c r="E367" s="202">
        <v>55.83</v>
      </c>
      <c r="F367" s="202">
        <v>55.83</v>
      </c>
      <c r="G367" s="178">
        <v>15</v>
      </c>
    </row>
    <row r="368" spans="1:7" x14ac:dyDescent="0.25">
      <c r="A368" s="199" t="s">
        <v>2520</v>
      </c>
      <c r="B368" s="200" t="s">
        <v>2521</v>
      </c>
      <c r="C368" s="201" t="s">
        <v>15</v>
      </c>
      <c r="D368" s="202"/>
      <c r="E368" s="202">
        <v>27.92</v>
      </c>
      <c r="F368" s="202">
        <v>27.92</v>
      </c>
      <c r="G368" s="178">
        <v>15</v>
      </c>
    </row>
    <row r="369" spans="1:7" x14ac:dyDescent="0.25">
      <c r="A369" s="199" t="s">
        <v>2522</v>
      </c>
      <c r="B369" s="200" t="s">
        <v>2523</v>
      </c>
      <c r="C369" s="201" t="s">
        <v>15</v>
      </c>
      <c r="D369" s="202"/>
      <c r="E369" s="202">
        <v>25.12</v>
      </c>
      <c r="F369" s="202">
        <v>25.12</v>
      </c>
      <c r="G369" s="178">
        <v>15</v>
      </c>
    </row>
    <row r="370" spans="1:7" x14ac:dyDescent="0.25">
      <c r="A370" s="199" t="s">
        <v>2524</v>
      </c>
      <c r="B370" s="200" t="s">
        <v>2525</v>
      </c>
      <c r="C370" s="201" t="s">
        <v>15</v>
      </c>
      <c r="D370" s="202"/>
      <c r="E370" s="202">
        <v>22.33</v>
      </c>
      <c r="F370" s="202">
        <v>22.33</v>
      </c>
      <c r="G370" s="178">
        <v>15</v>
      </c>
    </row>
    <row r="371" spans="1:7" x14ac:dyDescent="0.25">
      <c r="A371" s="199" t="s">
        <v>2526</v>
      </c>
      <c r="B371" s="200" t="s">
        <v>2527</v>
      </c>
      <c r="C371" s="201" t="s">
        <v>15</v>
      </c>
      <c r="D371" s="202"/>
      <c r="E371" s="202">
        <v>22.33</v>
      </c>
      <c r="F371" s="202">
        <v>22.33</v>
      </c>
      <c r="G371" s="178">
        <v>15</v>
      </c>
    </row>
    <row r="372" spans="1:7" x14ac:dyDescent="0.25">
      <c r="A372" s="199" t="s">
        <v>2528</v>
      </c>
      <c r="B372" s="200" t="s">
        <v>2529</v>
      </c>
      <c r="C372" s="201" t="s">
        <v>15</v>
      </c>
      <c r="D372" s="202"/>
      <c r="E372" s="202">
        <v>16.75</v>
      </c>
      <c r="F372" s="202">
        <v>16.75</v>
      </c>
      <c r="G372" s="178">
        <v>15</v>
      </c>
    </row>
    <row r="373" spans="1:7" x14ac:dyDescent="0.25">
      <c r="A373" s="199" t="s">
        <v>2530</v>
      </c>
      <c r="B373" s="200" t="s">
        <v>2531</v>
      </c>
      <c r="C373" s="201"/>
      <c r="D373" s="202"/>
      <c r="E373" s="202"/>
      <c r="F373" s="202"/>
    </row>
    <row r="374" spans="1:7" x14ac:dyDescent="0.25">
      <c r="A374" s="199" t="s">
        <v>2532</v>
      </c>
      <c r="B374" s="200" t="s">
        <v>2533</v>
      </c>
      <c r="C374" s="201" t="s">
        <v>15</v>
      </c>
      <c r="D374" s="202"/>
      <c r="E374" s="202">
        <v>13.96</v>
      </c>
      <c r="F374" s="202">
        <v>13.96</v>
      </c>
      <c r="G374" s="178">
        <v>15</v>
      </c>
    </row>
    <row r="375" spans="1:7" x14ac:dyDescent="0.25">
      <c r="A375" s="199" t="s">
        <v>2534</v>
      </c>
      <c r="B375" s="200" t="s">
        <v>2535</v>
      </c>
      <c r="C375" s="201" t="s">
        <v>32</v>
      </c>
      <c r="D375" s="202"/>
      <c r="E375" s="202">
        <v>19.54</v>
      </c>
      <c r="F375" s="202">
        <v>19.54</v>
      </c>
      <c r="G375" s="178">
        <v>15</v>
      </c>
    </row>
    <row r="376" spans="1:7" ht="30" x14ac:dyDescent="0.25">
      <c r="A376" s="199" t="s">
        <v>2536</v>
      </c>
      <c r="B376" s="200" t="s">
        <v>2537</v>
      </c>
      <c r="C376" s="201" t="s">
        <v>15</v>
      </c>
      <c r="D376" s="202"/>
      <c r="E376" s="202">
        <v>279.14999999999998</v>
      </c>
      <c r="F376" s="202">
        <v>279.14999999999998</v>
      </c>
      <c r="G376" s="178">
        <v>15</v>
      </c>
    </row>
    <row r="377" spans="1:7" ht="30" x14ac:dyDescent="0.25">
      <c r="A377" s="199" t="s">
        <v>2538</v>
      </c>
      <c r="B377" s="200" t="s">
        <v>2539</v>
      </c>
      <c r="C377" s="201" t="s">
        <v>15</v>
      </c>
      <c r="D377" s="202"/>
      <c r="E377" s="202">
        <v>223.32</v>
      </c>
      <c r="F377" s="202">
        <v>223.32</v>
      </c>
      <c r="G377" s="178">
        <v>15</v>
      </c>
    </row>
    <row r="378" spans="1:7" x14ac:dyDescent="0.25">
      <c r="A378" s="199" t="s">
        <v>2540</v>
      </c>
      <c r="B378" s="200" t="s">
        <v>2541</v>
      </c>
      <c r="C378" s="201" t="s">
        <v>15</v>
      </c>
      <c r="D378" s="202"/>
      <c r="E378" s="202">
        <v>111.66</v>
      </c>
      <c r="F378" s="202">
        <v>111.66</v>
      </c>
      <c r="G378" s="178">
        <v>15</v>
      </c>
    </row>
    <row r="379" spans="1:7" x14ac:dyDescent="0.25">
      <c r="A379" s="199" t="s">
        <v>2542</v>
      </c>
      <c r="B379" s="200" t="s">
        <v>2543</v>
      </c>
      <c r="C379" s="201" t="s">
        <v>15</v>
      </c>
      <c r="D379" s="202"/>
      <c r="E379" s="202">
        <v>61.98</v>
      </c>
      <c r="F379" s="202">
        <v>61.98</v>
      </c>
      <c r="G379" s="178">
        <v>15</v>
      </c>
    </row>
    <row r="380" spans="1:7" x14ac:dyDescent="0.25">
      <c r="A380" s="199" t="s">
        <v>2544</v>
      </c>
      <c r="B380" s="200" t="s">
        <v>2545</v>
      </c>
      <c r="C380" s="201" t="s">
        <v>15</v>
      </c>
      <c r="D380" s="202"/>
      <c r="E380" s="202">
        <v>8.2799999999999994</v>
      </c>
      <c r="F380" s="202">
        <v>8.2799999999999994</v>
      </c>
      <c r="G380" s="178">
        <v>15</v>
      </c>
    </row>
    <row r="381" spans="1:7" ht="30" x14ac:dyDescent="0.25">
      <c r="A381" s="199" t="s">
        <v>2546</v>
      </c>
      <c r="B381" s="200" t="s">
        <v>2547</v>
      </c>
      <c r="C381" s="201" t="s">
        <v>15</v>
      </c>
      <c r="D381" s="202"/>
      <c r="E381" s="202">
        <v>9.94</v>
      </c>
      <c r="F381" s="202">
        <v>9.94</v>
      </c>
      <c r="G381" s="178">
        <v>15</v>
      </c>
    </row>
    <row r="382" spans="1:7" x14ac:dyDescent="0.25">
      <c r="A382" s="199" t="s">
        <v>2548</v>
      </c>
      <c r="B382" s="200" t="s">
        <v>2549</v>
      </c>
      <c r="C382" s="201" t="s">
        <v>15</v>
      </c>
      <c r="D382" s="202"/>
      <c r="E382" s="202">
        <v>61.98</v>
      </c>
      <c r="F382" s="202">
        <v>61.98</v>
      </c>
      <c r="G382" s="178">
        <v>15</v>
      </c>
    </row>
    <row r="383" spans="1:7" x14ac:dyDescent="0.25">
      <c r="A383" s="199" t="s">
        <v>2550</v>
      </c>
      <c r="B383" s="200" t="s">
        <v>2551</v>
      </c>
      <c r="C383" s="201" t="s">
        <v>32</v>
      </c>
      <c r="D383" s="202"/>
      <c r="E383" s="202">
        <v>13.96</v>
      </c>
      <c r="F383" s="202">
        <v>13.96</v>
      </c>
      <c r="G383" s="178">
        <v>15</v>
      </c>
    </row>
    <row r="384" spans="1:7" x14ac:dyDescent="0.25">
      <c r="A384" s="199" t="s">
        <v>2552</v>
      </c>
      <c r="B384" s="200" t="s">
        <v>2553</v>
      </c>
      <c r="C384" s="201" t="s">
        <v>15</v>
      </c>
      <c r="D384" s="202"/>
      <c r="E384" s="202">
        <v>27.92</v>
      </c>
      <c r="F384" s="202">
        <v>27.92</v>
      </c>
      <c r="G384" s="178">
        <v>15</v>
      </c>
    </row>
    <row r="385" spans="1:7" x14ac:dyDescent="0.25">
      <c r="A385" s="199" t="s">
        <v>2554</v>
      </c>
      <c r="B385" s="200" t="s">
        <v>2555</v>
      </c>
      <c r="C385" s="201" t="s">
        <v>15</v>
      </c>
      <c r="D385" s="202"/>
      <c r="E385" s="202">
        <v>22.33</v>
      </c>
      <c r="F385" s="202">
        <v>22.33</v>
      </c>
      <c r="G385" s="178">
        <v>15</v>
      </c>
    </row>
    <row r="386" spans="1:7" x14ac:dyDescent="0.25">
      <c r="A386" s="199" t="s">
        <v>2556</v>
      </c>
      <c r="B386" s="200" t="s">
        <v>2557</v>
      </c>
      <c r="C386" s="201" t="s">
        <v>15</v>
      </c>
      <c r="D386" s="202"/>
      <c r="E386" s="202">
        <v>33.5</v>
      </c>
      <c r="F386" s="202">
        <v>33.5</v>
      </c>
      <c r="G386" s="178">
        <v>15</v>
      </c>
    </row>
    <row r="387" spans="1:7" x14ac:dyDescent="0.25">
      <c r="A387" s="199" t="s">
        <v>2558</v>
      </c>
      <c r="B387" s="200" t="s">
        <v>2559</v>
      </c>
      <c r="C387" s="201" t="s">
        <v>15</v>
      </c>
      <c r="D387" s="202"/>
      <c r="E387" s="202">
        <v>27.92</v>
      </c>
      <c r="F387" s="202">
        <v>27.92</v>
      </c>
      <c r="G387" s="178">
        <v>15</v>
      </c>
    </row>
    <row r="388" spans="1:7" ht="30" x14ac:dyDescent="0.25">
      <c r="A388" s="199" t="s">
        <v>2560</v>
      </c>
      <c r="B388" s="200" t="s">
        <v>2561</v>
      </c>
      <c r="C388" s="201" t="s">
        <v>15</v>
      </c>
      <c r="D388" s="202"/>
      <c r="E388" s="202">
        <v>55.83</v>
      </c>
      <c r="F388" s="202">
        <v>55.83</v>
      </c>
      <c r="G388" s="178">
        <v>15</v>
      </c>
    </row>
    <row r="389" spans="1:7" x14ac:dyDescent="0.25">
      <c r="A389" s="199" t="s">
        <v>2562</v>
      </c>
      <c r="B389" s="200" t="s">
        <v>2563</v>
      </c>
      <c r="C389" s="201" t="s">
        <v>15</v>
      </c>
      <c r="D389" s="202"/>
      <c r="E389" s="202">
        <v>83.75</v>
      </c>
      <c r="F389" s="202">
        <v>83.75</v>
      </c>
      <c r="G389" s="178">
        <v>15</v>
      </c>
    </row>
    <row r="390" spans="1:7" ht="30" x14ac:dyDescent="0.25">
      <c r="A390" s="199" t="s">
        <v>2564</v>
      </c>
      <c r="B390" s="200" t="s">
        <v>2565</v>
      </c>
      <c r="C390" s="201" t="s">
        <v>15</v>
      </c>
      <c r="D390" s="202"/>
      <c r="E390" s="202">
        <v>157.08000000000001</v>
      </c>
      <c r="F390" s="202">
        <v>157.08000000000001</v>
      </c>
      <c r="G390" s="178">
        <v>15</v>
      </c>
    </row>
    <row r="391" spans="1:7" x14ac:dyDescent="0.25">
      <c r="A391" s="199" t="s">
        <v>2566</v>
      </c>
      <c r="B391" s="200" t="s">
        <v>2567</v>
      </c>
      <c r="C391" s="201" t="s">
        <v>15</v>
      </c>
      <c r="D391" s="202"/>
      <c r="E391" s="202">
        <v>41.87</v>
      </c>
      <c r="F391" s="202">
        <v>41.87</v>
      </c>
      <c r="G391" s="178">
        <v>15</v>
      </c>
    </row>
    <row r="392" spans="1:7" ht="30" x14ac:dyDescent="0.25">
      <c r="A392" s="199" t="s">
        <v>2568</v>
      </c>
      <c r="B392" s="200" t="s">
        <v>2569</v>
      </c>
      <c r="C392" s="201" t="s">
        <v>15</v>
      </c>
      <c r="D392" s="202"/>
      <c r="E392" s="202">
        <v>11.36</v>
      </c>
      <c r="F392" s="202">
        <v>11.36</v>
      </c>
      <c r="G392" s="178">
        <v>15</v>
      </c>
    </row>
    <row r="393" spans="1:7" x14ac:dyDescent="0.25">
      <c r="A393" s="199" t="s">
        <v>2570</v>
      </c>
      <c r="B393" s="200" t="s">
        <v>2571</v>
      </c>
      <c r="C393" s="201" t="s">
        <v>15</v>
      </c>
      <c r="D393" s="202"/>
      <c r="E393" s="202">
        <v>22.24</v>
      </c>
      <c r="F393" s="202">
        <v>22.24</v>
      </c>
      <c r="G393" s="178">
        <v>15</v>
      </c>
    </row>
    <row r="394" spans="1:7" ht="30" x14ac:dyDescent="0.25">
      <c r="A394" s="199" t="s">
        <v>2572</v>
      </c>
      <c r="B394" s="200" t="s">
        <v>2573</v>
      </c>
      <c r="C394" s="201" t="s">
        <v>32</v>
      </c>
      <c r="D394" s="202"/>
      <c r="E394" s="202">
        <v>6.7</v>
      </c>
      <c r="F394" s="202">
        <v>6.7</v>
      </c>
      <c r="G394" s="178">
        <v>15</v>
      </c>
    </row>
    <row r="395" spans="1:7" x14ac:dyDescent="0.25">
      <c r="A395" s="199" t="s">
        <v>2574</v>
      </c>
      <c r="B395" s="200" t="s">
        <v>2575</v>
      </c>
      <c r="C395" s="201" t="s">
        <v>32</v>
      </c>
      <c r="D395" s="202"/>
      <c r="E395" s="202">
        <v>3.35</v>
      </c>
      <c r="F395" s="202">
        <v>3.35</v>
      </c>
      <c r="G395" s="178">
        <v>15</v>
      </c>
    </row>
    <row r="396" spans="1:7" ht="30" x14ac:dyDescent="0.25">
      <c r="A396" s="199" t="s">
        <v>2576</v>
      </c>
      <c r="B396" s="200" t="s">
        <v>2577</v>
      </c>
      <c r="C396" s="201" t="s">
        <v>32</v>
      </c>
      <c r="D396" s="202"/>
      <c r="E396" s="202">
        <v>5.58</v>
      </c>
      <c r="F396" s="202">
        <v>5.58</v>
      </c>
      <c r="G396" s="178">
        <v>15</v>
      </c>
    </row>
    <row r="397" spans="1:7" x14ac:dyDescent="0.25">
      <c r="A397" s="199" t="s">
        <v>2578</v>
      </c>
      <c r="B397" s="200" t="s">
        <v>2579</v>
      </c>
      <c r="C397" s="201" t="s">
        <v>32</v>
      </c>
      <c r="D397" s="202"/>
      <c r="E397" s="202">
        <v>2.8</v>
      </c>
      <c r="F397" s="202">
        <v>2.8</v>
      </c>
      <c r="G397" s="178">
        <v>15</v>
      </c>
    </row>
    <row r="398" spans="1:7" x14ac:dyDescent="0.25">
      <c r="A398" s="199" t="s">
        <v>2580</v>
      </c>
      <c r="B398" s="200" t="s">
        <v>2581</v>
      </c>
      <c r="C398" s="201" t="s">
        <v>32</v>
      </c>
      <c r="D398" s="202"/>
      <c r="E398" s="202">
        <v>39.270000000000003</v>
      </c>
      <c r="F398" s="202">
        <v>39.270000000000003</v>
      </c>
      <c r="G398" s="178">
        <v>15</v>
      </c>
    </row>
    <row r="399" spans="1:7" x14ac:dyDescent="0.25">
      <c r="A399" s="199" t="s">
        <v>2582</v>
      </c>
      <c r="B399" s="200" t="s">
        <v>2583</v>
      </c>
      <c r="C399" s="201" t="s">
        <v>32</v>
      </c>
      <c r="D399" s="202"/>
      <c r="E399" s="202">
        <v>11.16</v>
      </c>
      <c r="F399" s="202">
        <v>11.16</v>
      </c>
      <c r="G399" s="178">
        <v>15</v>
      </c>
    </row>
    <row r="400" spans="1:7" x14ac:dyDescent="0.25">
      <c r="A400" s="199" t="s">
        <v>2584</v>
      </c>
      <c r="B400" s="200" t="s">
        <v>2585</v>
      </c>
      <c r="C400" s="201" t="s">
        <v>15</v>
      </c>
      <c r="D400" s="202"/>
      <c r="E400" s="202">
        <v>55.83</v>
      </c>
      <c r="F400" s="202">
        <v>55.83</v>
      </c>
      <c r="G400" s="178">
        <v>15</v>
      </c>
    </row>
    <row r="401" spans="1:7" x14ac:dyDescent="0.25">
      <c r="A401" s="199" t="s">
        <v>2586</v>
      </c>
      <c r="B401" s="200" t="s">
        <v>2587</v>
      </c>
      <c r="C401" s="201" t="s">
        <v>15</v>
      </c>
      <c r="D401" s="202"/>
      <c r="E401" s="202">
        <v>11.16</v>
      </c>
      <c r="F401" s="202">
        <v>11.16</v>
      </c>
      <c r="G401" s="178">
        <v>15</v>
      </c>
    </row>
    <row r="402" spans="1:7" x14ac:dyDescent="0.25">
      <c r="A402" s="199" t="s">
        <v>2588</v>
      </c>
      <c r="B402" s="200" t="s">
        <v>2589</v>
      </c>
      <c r="C402" s="201" t="s">
        <v>15</v>
      </c>
      <c r="D402" s="202"/>
      <c r="E402" s="202">
        <v>83.75</v>
      </c>
      <c r="F402" s="202">
        <v>83.75</v>
      </c>
      <c r="G402" s="178">
        <v>15</v>
      </c>
    </row>
    <row r="403" spans="1:7" x14ac:dyDescent="0.25">
      <c r="A403" s="199" t="s">
        <v>2590</v>
      </c>
      <c r="B403" s="200" t="s">
        <v>2591</v>
      </c>
      <c r="C403" s="201" t="s">
        <v>15</v>
      </c>
      <c r="D403" s="202"/>
      <c r="E403" s="202">
        <v>117.81</v>
      </c>
      <c r="F403" s="202">
        <v>117.81</v>
      </c>
      <c r="G403" s="178">
        <v>15</v>
      </c>
    </row>
    <row r="404" spans="1:7" x14ac:dyDescent="0.25">
      <c r="A404" s="199" t="s">
        <v>2592</v>
      </c>
      <c r="B404" s="200" t="s">
        <v>2593</v>
      </c>
      <c r="C404" s="201"/>
      <c r="D404" s="202"/>
      <c r="E404" s="202"/>
      <c r="F404" s="202"/>
    </row>
    <row r="405" spans="1:7" x14ac:dyDescent="0.25">
      <c r="A405" s="199" t="s">
        <v>2594</v>
      </c>
      <c r="B405" s="200" t="s">
        <v>2595</v>
      </c>
      <c r="C405" s="201" t="s">
        <v>15</v>
      </c>
      <c r="D405" s="202"/>
      <c r="E405" s="202">
        <v>229.34</v>
      </c>
      <c r="F405" s="202">
        <v>229.34</v>
      </c>
      <c r="G405" s="178">
        <v>15</v>
      </c>
    </row>
    <row r="406" spans="1:7" x14ac:dyDescent="0.25">
      <c r="A406" s="199" t="s">
        <v>2596</v>
      </c>
      <c r="B406" s="200" t="s">
        <v>2597</v>
      </c>
      <c r="C406" s="201" t="s">
        <v>15</v>
      </c>
      <c r="D406" s="202"/>
      <c r="E406" s="202">
        <v>55.83</v>
      </c>
      <c r="F406" s="202">
        <v>55.83</v>
      </c>
      <c r="G406" s="178">
        <v>15</v>
      </c>
    </row>
    <row r="407" spans="1:7" x14ac:dyDescent="0.25">
      <c r="A407" s="199" t="s">
        <v>2598</v>
      </c>
      <c r="B407" s="200" t="s">
        <v>2599</v>
      </c>
      <c r="C407" s="201" t="s">
        <v>15</v>
      </c>
      <c r="D407" s="202"/>
      <c r="E407" s="202">
        <v>13.96</v>
      </c>
      <c r="F407" s="202">
        <v>13.96</v>
      </c>
      <c r="G407" s="178">
        <v>15</v>
      </c>
    </row>
    <row r="408" spans="1:7" ht="30" x14ac:dyDescent="0.25">
      <c r="A408" s="199" t="s">
        <v>2600</v>
      </c>
      <c r="B408" s="200" t="s">
        <v>2601</v>
      </c>
      <c r="C408" s="201" t="s">
        <v>29</v>
      </c>
      <c r="D408" s="202"/>
      <c r="E408" s="202">
        <v>55.83</v>
      </c>
      <c r="F408" s="202">
        <v>55.83</v>
      </c>
      <c r="G408" s="178">
        <v>15</v>
      </c>
    </row>
    <row r="409" spans="1:7" x14ac:dyDescent="0.25">
      <c r="A409" s="199" t="s">
        <v>2602</v>
      </c>
      <c r="B409" s="200" t="s">
        <v>2603</v>
      </c>
      <c r="C409" s="201" t="s">
        <v>15</v>
      </c>
      <c r="D409" s="202"/>
      <c r="E409" s="202">
        <v>11.16</v>
      </c>
      <c r="F409" s="202">
        <v>11.16</v>
      </c>
      <c r="G409" s="178">
        <v>15</v>
      </c>
    </row>
    <row r="410" spans="1:7" ht="30" x14ac:dyDescent="0.25">
      <c r="A410" s="199" t="s">
        <v>2604</v>
      </c>
      <c r="B410" s="200" t="s">
        <v>2605</v>
      </c>
      <c r="C410" s="201" t="s">
        <v>15</v>
      </c>
      <c r="D410" s="202"/>
      <c r="E410" s="202">
        <v>22.33</v>
      </c>
      <c r="F410" s="202">
        <v>22.33</v>
      </c>
      <c r="G410" s="178">
        <v>15</v>
      </c>
    </row>
    <row r="411" spans="1:7" x14ac:dyDescent="0.25">
      <c r="A411" s="199" t="s">
        <v>2606</v>
      </c>
      <c r="B411" s="200" t="s">
        <v>2607</v>
      </c>
      <c r="C411" s="201" t="s">
        <v>15</v>
      </c>
      <c r="D411" s="202"/>
      <c r="E411" s="202">
        <v>5.58</v>
      </c>
      <c r="F411" s="202">
        <v>5.58</v>
      </c>
      <c r="G411" s="178">
        <v>15</v>
      </c>
    </row>
    <row r="412" spans="1:7" ht="30" x14ac:dyDescent="0.25">
      <c r="A412" s="199" t="s">
        <v>2608</v>
      </c>
      <c r="B412" s="200" t="s">
        <v>2609</v>
      </c>
      <c r="C412" s="201" t="s">
        <v>15</v>
      </c>
      <c r="D412" s="202"/>
      <c r="E412" s="202">
        <v>8.3800000000000008</v>
      </c>
      <c r="F412" s="202">
        <v>8.3800000000000008</v>
      </c>
      <c r="G412" s="178">
        <v>15</v>
      </c>
    </row>
    <row r="413" spans="1:7" x14ac:dyDescent="0.25">
      <c r="A413" s="199" t="s">
        <v>2610</v>
      </c>
      <c r="B413" s="200" t="s">
        <v>2611</v>
      </c>
      <c r="C413" s="201" t="s">
        <v>15</v>
      </c>
      <c r="D413" s="202"/>
      <c r="E413" s="202">
        <v>13.96</v>
      </c>
      <c r="F413" s="202">
        <v>13.96</v>
      </c>
      <c r="G413" s="178">
        <v>15</v>
      </c>
    </row>
    <row r="414" spans="1:7" x14ac:dyDescent="0.25">
      <c r="A414" s="199" t="s">
        <v>2612</v>
      </c>
      <c r="B414" s="200" t="s">
        <v>2613</v>
      </c>
      <c r="C414" s="201" t="s">
        <v>15</v>
      </c>
      <c r="D414" s="202"/>
      <c r="E414" s="202">
        <v>13.96</v>
      </c>
      <c r="F414" s="202">
        <v>13.96</v>
      </c>
      <c r="G414" s="178">
        <v>15</v>
      </c>
    </row>
    <row r="415" spans="1:7" x14ac:dyDescent="0.25">
      <c r="A415" s="199" t="s">
        <v>2614</v>
      </c>
      <c r="B415" s="200" t="s">
        <v>2615</v>
      </c>
      <c r="C415" s="201"/>
      <c r="D415" s="202"/>
      <c r="E415" s="202"/>
      <c r="F415" s="202"/>
    </row>
    <row r="416" spans="1:7" ht="30" x14ac:dyDescent="0.25">
      <c r="A416" s="199" t="s">
        <v>2616</v>
      </c>
      <c r="B416" s="200" t="s">
        <v>2617</v>
      </c>
      <c r="C416" s="201" t="s">
        <v>15</v>
      </c>
      <c r="D416" s="202"/>
      <c r="E416" s="202">
        <v>39.270000000000003</v>
      </c>
      <c r="F416" s="202">
        <v>39.270000000000003</v>
      </c>
      <c r="G416" s="178">
        <v>15</v>
      </c>
    </row>
    <row r="417" spans="1:7" x14ac:dyDescent="0.25">
      <c r="A417" s="199" t="s">
        <v>2618</v>
      </c>
      <c r="B417" s="200" t="s">
        <v>2619</v>
      </c>
      <c r="C417" s="201" t="s">
        <v>15</v>
      </c>
      <c r="D417" s="202"/>
      <c r="E417" s="202">
        <v>4.54</v>
      </c>
      <c r="F417" s="202">
        <v>4.54</v>
      </c>
      <c r="G417" s="178">
        <v>15</v>
      </c>
    </row>
    <row r="418" spans="1:7" x14ac:dyDescent="0.25">
      <c r="A418" s="199" t="s">
        <v>2620</v>
      </c>
      <c r="B418" s="200" t="s">
        <v>2621</v>
      </c>
      <c r="C418" s="201" t="s">
        <v>15</v>
      </c>
      <c r="D418" s="202"/>
      <c r="E418" s="202">
        <v>55.83</v>
      </c>
      <c r="F418" s="202">
        <v>55.83</v>
      </c>
      <c r="G418" s="178">
        <v>15</v>
      </c>
    </row>
    <row r="419" spans="1:7" x14ac:dyDescent="0.25">
      <c r="A419" s="199" t="s">
        <v>2622</v>
      </c>
      <c r="B419" s="200" t="s">
        <v>2623</v>
      </c>
      <c r="C419" s="201" t="s">
        <v>15</v>
      </c>
      <c r="D419" s="202"/>
      <c r="E419" s="202">
        <v>27.92</v>
      </c>
      <c r="F419" s="202">
        <v>27.92</v>
      </c>
      <c r="G419" s="178">
        <v>15</v>
      </c>
    </row>
    <row r="420" spans="1:7" x14ac:dyDescent="0.25">
      <c r="A420" s="199" t="s">
        <v>2624</v>
      </c>
      <c r="B420" s="200" t="s">
        <v>2625</v>
      </c>
      <c r="C420" s="201" t="s">
        <v>15</v>
      </c>
      <c r="D420" s="202"/>
      <c r="E420" s="202">
        <v>22.71</v>
      </c>
      <c r="F420" s="202">
        <v>22.71</v>
      </c>
      <c r="G420" s="178">
        <v>15</v>
      </c>
    </row>
    <row r="421" spans="1:7" x14ac:dyDescent="0.25">
      <c r="A421" s="199" t="s">
        <v>2626</v>
      </c>
      <c r="B421" s="200" t="s">
        <v>2627</v>
      </c>
      <c r="C421" s="201" t="s">
        <v>15</v>
      </c>
      <c r="D421" s="202"/>
      <c r="E421" s="202">
        <v>78.540000000000006</v>
      </c>
      <c r="F421" s="202">
        <v>78.540000000000006</v>
      </c>
      <c r="G421" s="178">
        <v>15</v>
      </c>
    </row>
    <row r="422" spans="1:7" x14ac:dyDescent="0.25">
      <c r="A422" s="199" t="s">
        <v>2628</v>
      </c>
      <c r="B422" s="200" t="s">
        <v>2629</v>
      </c>
      <c r="C422" s="201"/>
      <c r="D422" s="202"/>
      <c r="E422" s="202"/>
      <c r="F422" s="202"/>
    </row>
    <row r="423" spans="1:7" x14ac:dyDescent="0.25">
      <c r="A423" s="199" t="s">
        <v>2630</v>
      </c>
      <c r="B423" s="200" t="s">
        <v>2631</v>
      </c>
      <c r="C423" s="201" t="s">
        <v>2632</v>
      </c>
      <c r="D423" s="202"/>
      <c r="E423" s="202">
        <v>0.91</v>
      </c>
      <c r="F423" s="202">
        <v>0.91</v>
      </c>
      <c r="G423" s="178">
        <v>15</v>
      </c>
    </row>
    <row r="424" spans="1:7" x14ac:dyDescent="0.25">
      <c r="A424" s="199" t="s">
        <v>2633</v>
      </c>
      <c r="B424" s="200" t="s">
        <v>2634</v>
      </c>
      <c r="C424" s="201" t="s">
        <v>15</v>
      </c>
      <c r="D424" s="202"/>
      <c r="E424" s="202">
        <v>83.75</v>
      </c>
      <c r="F424" s="202">
        <v>83.75</v>
      </c>
      <c r="G424" s="178">
        <v>15</v>
      </c>
    </row>
    <row r="425" spans="1:7" ht="30" x14ac:dyDescent="0.25">
      <c r="A425" s="199" t="s">
        <v>2635</v>
      </c>
      <c r="B425" s="200" t="s">
        <v>2636</v>
      </c>
      <c r="C425" s="201" t="s">
        <v>15</v>
      </c>
      <c r="D425" s="202"/>
      <c r="E425" s="202">
        <v>111.66</v>
      </c>
      <c r="F425" s="202">
        <v>111.66</v>
      </c>
      <c r="G425" s="178">
        <v>15</v>
      </c>
    </row>
    <row r="426" spans="1:7" x14ac:dyDescent="0.25">
      <c r="A426" s="199" t="s">
        <v>2637</v>
      </c>
      <c r="B426" s="200" t="s">
        <v>2638</v>
      </c>
      <c r="C426" s="201" t="s">
        <v>32</v>
      </c>
      <c r="D426" s="202"/>
      <c r="E426" s="202">
        <v>22.33</v>
      </c>
      <c r="F426" s="202">
        <v>22.33</v>
      </c>
      <c r="G426" s="178">
        <v>15</v>
      </c>
    </row>
    <row r="427" spans="1:7" x14ac:dyDescent="0.25">
      <c r="A427" s="199" t="s">
        <v>2639</v>
      </c>
      <c r="B427" s="200" t="s">
        <v>2640</v>
      </c>
      <c r="C427" s="201" t="s">
        <v>29</v>
      </c>
      <c r="D427" s="202"/>
      <c r="E427" s="202">
        <v>55.83</v>
      </c>
      <c r="F427" s="202">
        <v>55.83</v>
      </c>
      <c r="G427" s="178">
        <v>15</v>
      </c>
    </row>
    <row r="428" spans="1:7" x14ac:dyDescent="0.25">
      <c r="A428" s="199" t="s">
        <v>2641</v>
      </c>
      <c r="B428" s="200" t="s">
        <v>2642</v>
      </c>
      <c r="C428" s="201" t="s">
        <v>15</v>
      </c>
      <c r="D428" s="202">
        <v>128.41999999999999</v>
      </c>
      <c r="E428" s="202">
        <v>157.08000000000001</v>
      </c>
      <c r="F428" s="202">
        <v>285.5</v>
      </c>
      <c r="G428" s="178">
        <v>15</v>
      </c>
    </row>
    <row r="429" spans="1:7" x14ac:dyDescent="0.25">
      <c r="A429" s="199" t="s">
        <v>2643</v>
      </c>
      <c r="B429" s="200" t="s">
        <v>2644</v>
      </c>
      <c r="C429" s="201" t="s">
        <v>15</v>
      </c>
      <c r="D429" s="202">
        <v>128.41999999999999</v>
      </c>
      <c r="E429" s="202">
        <v>157.08000000000001</v>
      </c>
      <c r="F429" s="202">
        <v>285.5</v>
      </c>
      <c r="G429" s="178">
        <v>15</v>
      </c>
    </row>
    <row r="430" spans="1:7" x14ac:dyDescent="0.25">
      <c r="A430" s="199" t="s">
        <v>2645</v>
      </c>
      <c r="B430" s="200" t="s">
        <v>2646</v>
      </c>
      <c r="C430" s="201" t="s">
        <v>15</v>
      </c>
      <c r="D430" s="202"/>
      <c r="E430" s="202">
        <v>175.91</v>
      </c>
      <c r="F430" s="202">
        <v>175.91</v>
      </c>
      <c r="G430" s="178">
        <v>15</v>
      </c>
    </row>
    <row r="431" spans="1:7" ht="30" x14ac:dyDescent="0.25">
      <c r="A431" s="199" t="s">
        <v>2647</v>
      </c>
      <c r="B431" s="200" t="s">
        <v>2648</v>
      </c>
      <c r="C431" s="201" t="s">
        <v>29</v>
      </c>
      <c r="D431" s="202"/>
      <c r="E431" s="202">
        <v>111.66</v>
      </c>
      <c r="F431" s="202">
        <v>111.66</v>
      </c>
      <c r="G431" s="178">
        <v>15</v>
      </c>
    </row>
    <row r="432" spans="1:7" x14ac:dyDescent="0.25">
      <c r="A432" s="199" t="s">
        <v>2649</v>
      </c>
      <c r="B432" s="200" t="s">
        <v>2650</v>
      </c>
      <c r="C432" s="201" t="s">
        <v>15</v>
      </c>
      <c r="D432" s="202"/>
      <c r="E432" s="202">
        <v>19.64</v>
      </c>
      <c r="F432" s="202">
        <v>19.64</v>
      </c>
      <c r="G432" s="178">
        <v>15</v>
      </c>
    </row>
    <row r="433" spans="1:7" x14ac:dyDescent="0.25">
      <c r="A433" s="199" t="s">
        <v>2651</v>
      </c>
      <c r="B433" s="200" t="s">
        <v>2652</v>
      </c>
      <c r="C433" s="201" t="s">
        <v>15</v>
      </c>
      <c r="D433" s="202"/>
      <c r="E433" s="202">
        <v>111.66</v>
      </c>
      <c r="F433" s="202">
        <v>111.66</v>
      </c>
      <c r="G433" s="178">
        <v>15</v>
      </c>
    </row>
    <row r="434" spans="1:7" x14ac:dyDescent="0.25">
      <c r="A434" s="199" t="s">
        <v>2653</v>
      </c>
      <c r="B434" s="200" t="s">
        <v>2654</v>
      </c>
      <c r="C434" s="201" t="s">
        <v>15</v>
      </c>
      <c r="D434" s="202"/>
      <c r="E434" s="202">
        <v>26.5</v>
      </c>
      <c r="F434" s="202">
        <v>26.5</v>
      </c>
      <c r="G434" s="178">
        <v>15</v>
      </c>
    </row>
    <row r="435" spans="1:7" x14ac:dyDescent="0.25">
      <c r="A435" s="199" t="s">
        <v>2655</v>
      </c>
      <c r="B435" s="200" t="s">
        <v>2656</v>
      </c>
      <c r="C435" s="201" t="s">
        <v>15</v>
      </c>
      <c r="D435" s="202"/>
      <c r="E435" s="202">
        <v>4.54</v>
      </c>
      <c r="F435" s="202">
        <v>4.54</v>
      </c>
      <c r="G435" s="178">
        <v>15</v>
      </c>
    </row>
    <row r="436" spans="1:7" x14ac:dyDescent="0.25">
      <c r="A436" s="199" t="s">
        <v>2657</v>
      </c>
      <c r="B436" s="200" t="s">
        <v>2658</v>
      </c>
      <c r="C436" s="201" t="s">
        <v>15</v>
      </c>
      <c r="D436" s="202"/>
      <c r="E436" s="202">
        <v>4.54</v>
      </c>
      <c r="F436" s="202">
        <v>4.54</v>
      </c>
      <c r="G436" s="178">
        <v>15</v>
      </c>
    </row>
    <row r="437" spans="1:7" ht="30" x14ac:dyDescent="0.25">
      <c r="A437" s="199" t="s">
        <v>2659</v>
      </c>
      <c r="B437" s="200" t="s">
        <v>2660</v>
      </c>
      <c r="C437" s="201" t="s">
        <v>15</v>
      </c>
      <c r="D437" s="202"/>
      <c r="E437" s="202">
        <v>36.340000000000003</v>
      </c>
      <c r="F437" s="202">
        <v>36.340000000000003</v>
      </c>
      <c r="G437" s="178">
        <v>15</v>
      </c>
    </row>
    <row r="438" spans="1:7" x14ac:dyDescent="0.25">
      <c r="A438" s="199" t="s">
        <v>2661</v>
      </c>
      <c r="B438" s="200" t="s">
        <v>2662</v>
      </c>
      <c r="C438" s="201"/>
      <c r="D438" s="202"/>
      <c r="E438" s="202"/>
      <c r="F438" s="202"/>
    </row>
    <row r="439" spans="1:7" x14ac:dyDescent="0.25">
      <c r="A439" s="199" t="s">
        <v>2663</v>
      </c>
      <c r="B439" s="200" t="s">
        <v>2664</v>
      </c>
      <c r="C439" s="201" t="s">
        <v>15</v>
      </c>
      <c r="D439" s="202"/>
      <c r="E439" s="202">
        <v>5.68</v>
      </c>
      <c r="F439" s="202">
        <v>5.68</v>
      </c>
      <c r="G439" s="178">
        <v>15</v>
      </c>
    </row>
    <row r="440" spans="1:7" x14ac:dyDescent="0.25">
      <c r="A440" s="199" t="s">
        <v>2665</v>
      </c>
      <c r="B440" s="200" t="s">
        <v>2666</v>
      </c>
      <c r="C440" s="201" t="s">
        <v>15</v>
      </c>
      <c r="D440" s="202"/>
      <c r="E440" s="202">
        <v>386.42</v>
      </c>
      <c r="F440" s="202">
        <v>386.42</v>
      </c>
      <c r="G440" s="178">
        <v>15</v>
      </c>
    </row>
    <row r="441" spans="1:7" x14ac:dyDescent="0.25">
      <c r="A441" s="199" t="s">
        <v>2667</v>
      </c>
      <c r="B441" s="200" t="s">
        <v>2668</v>
      </c>
      <c r="C441" s="201" t="s">
        <v>15</v>
      </c>
      <c r="D441" s="202"/>
      <c r="E441" s="202">
        <v>36.29</v>
      </c>
      <c r="F441" s="202">
        <v>36.29</v>
      </c>
      <c r="G441" s="178">
        <v>15</v>
      </c>
    </row>
    <row r="442" spans="1:7" ht="30" x14ac:dyDescent="0.25">
      <c r="A442" s="199" t="s">
        <v>2669</v>
      </c>
      <c r="B442" s="200" t="s">
        <v>2670</v>
      </c>
      <c r="C442" s="201" t="s">
        <v>15</v>
      </c>
      <c r="D442" s="202">
        <v>256.83999999999997</v>
      </c>
      <c r="E442" s="202">
        <v>446.64</v>
      </c>
      <c r="F442" s="202">
        <v>703.48</v>
      </c>
      <c r="G442" s="178">
        <v>15</v>
      </c>
    </row>
    <row r="443" spans="1:7" ht="30" x14ac:dyDescent="0.25">
      <c r="A443" s="199" t="s">
        <v>2671</v>
      </c>
      <c r="B443" s="200" t="s">
        <v>2672</v>
      </c>
      <c r="C443" s="201" t="s">
        <v>32</v>
      </c>
      <c r="D443" s="202"/>
      <c r="E443" s="202">
        <v>27.92</v>
      </c>
      <c r="F443" s="202">
        <v>27.92</v>
      </c>
      <c r="G443" s="178">
        <v>15</v>
      </c>
    </row>
    <row r="444" spans="1:7" ht="30" x14ac:dyDescent="0.25">
      <c r="A444" s="199" t="s">
        <v>2673</v>
      </c>
      <c r="B444" s="200" t="s">
        <v>2674</v>
      </c>
      <c r="C444" s="201" t="s">
        <v>32</v>
      </c>
      <c r="D444" s="202"/>
      <c r="E444" s="202">
        <v>13.96</v>
      </c>
      <c r="F444" s="202">
        <v>13.96</v>
      </c>
      <c r="G444" s="178">
        <v>15</v>
      </c>
    </row>
    <row r="445" spans="1:7" ht="30" x14ac:dyDescent="0.25">
      <c r="A445" s="199" t="s">
        <v>2675</v>
      </c>
      <c r="B445" s="200" t="s">
        <v>2676</v>
      </c>
      <c r="C445" s="201" t="s">
        <v>32</v>
      </c>
      <c r="D445" s="202"/>
      <c r="E445" s="202">
        <v>55.83</v>
      </c>
      <c r="F445" s="202">
        <v>55.83</v>
      </c>
      <c r="G445" s="178">
        <v>15</v>
      </c>
    </row>
    <row r="446" spans="1:7" ht="30" x14ac:dyDescent="0.25">
      <c r="A446" s="199" t="s">
        <v>2677</v>
      </c>
      <c r="B446" s="200" t="s">
        <v>2678</v>
      </c>
      <c r="C446" s="201" t="s">
        <v>32</v>
      </c>
      <c r="D446" s="202"/>
      <c r="E446" s="202">
        <v>27.92</v>
      </c>
      <c r="F446" s="202">
        <v>27.92</v>
      </c>
      <c r="G446" s="178">
        <v>15</v>
      </c>
    </row>
    <row r="447" spans="1:7" x14ac:dyDescent="0.25">
      <c r="A447" s="199" t="s">
        <v>2679</v>
      </c>
      <c r="B447" s="200" t="s">
        <v>2680</v>
      </c>
      <c r="C447" s="201" t="s">
        <v>32</v>
      </c>
      <c r="D447" s="202"/>
      <c r="E447" s="202">
        <v>11.16</v>
      </c>
      <c r="F447" s="202">
        <v>11.16</v>
      </c>
      <c r="G447" s="178">
        <v>15</v>
      </c>
    </row>
    <row r="448" spans="1:7" x14ac:dyDescent="0.25">
      <c r="A448" s="199" t="s">
        <v>2681</v>
      </c>
      <c r="B448" s="200" t="s">
        <v>2682</v>
      </c>
      <c r="C448" s="201"/>
      <c r="D448" s="202"/>
      <c r="E448" s="202"/>
      <c r="F448" s="202"/>
    </row>
    <row r="449" spans="1:7" x14ac:dyDescent="0.25">
      <c r="A449" s="199" t="s">
        <v>2683</v>
      </c>
      <c r="B449" s="200" t="s">
        <v>2684</v>
      </c>
      <c r="C449" s="201" t="s">
        <v>32</v>
      </c>
      <c r="D449" s="202"/>
      <c r="E449" s="202">
        <v>5.22</v>
      </c>
      <c r="F449" s="202">
        <v>5.22</v>
      </c>
      <c r="G449" s="178">
        <v>15</v>
      </c>
    </row>
    <row r="450" spans="1:7" x14ac:dyDescent="0.25">
      <c r="A450" s="199" t="s">
        <v>2685</v>
      </c>
      <c r="B450" s="200" t="s">
        <v>2686</v>
      </c>
      <c r="C450" s="201" t="s">
        <v>32</v>
      </c>
      <c r="D450" s="202"/>
      <c r="E450" s="202">
        <v>3.41</v>
      </c>
      <c r="F450" s="202">
        <v>3.41</v>
      </c>
      <c r="G450" s="178">
        <v>15</v>
      </c>
    </row>
    <row r="451" spans="1:7" ht="30" x14ac:dyDescent="0.25">
      <c r="A451" s="199" t="s">
        <v>2687</v>
      </c>
      <c r="B451" s="200" t="s">
        <v>2688</v>
      </c>
      <c r="C451" s="201" t="s">
        <v>32</v>
      </c>
      <c r="D451" s="202"/>
      <c r="E451" s="202">
        <v>9.08</v>
      </c>
      <c r="F451" s="202">
        <v>9.08</v>
      </c>
      <c r="G451" s="178">
        <v>15</v>
      </c>
    </row>
    <row r="452" spans="1:7" x14ac:dyDescent="0.25">
      <c r="A452" s="199" t="s">
        <v>2689</v>
      </c>
      <c r="B452" s="200" t="s">
        <v>2690</v>
      </c>
      <c r="C452" s="201" t="s">
        <v>15</v>
      </c>
      <c r="D452" s="202"/>
      <c r="E452" s="202">
        <v>99.36</v>
      </c>
      <c r="F452" s="202">
        <v>99.36</v>
      </c>
      <c r="G452" s="178">
        <v>15</v>
      </c>
    </row>
    <row r="453" spans="1:7" x14ac:dyDescent="0.25">
      <c r="A453" s="199" t="s">
        <v>2691</v>
      </c>
      <c r="B453" s="200" t="s">
        <v>2692</v>
      </c>
      <c r="C453" s="201" t="s">
        <v>15</v>
      </c>
      <c r="D453" s="202"/>
      <c r="E453" s="202">
        <v>167.49</v>
      </c>
      <c r="F453" s="202">
        <v>167.49</v>
      </c>
      <c r="G453" s="178">
        <v>15</v>
      </c>
    </row>
    <row r="454" spans="1:7" x14ac:dyDescent="0.25">
      <c r="A454" s="199" t="s">
        <v>2693</v>
      </c>
      <c r="B454" s="200" t="s">
        <v>2694</v>
      </c>
      <c r="C454" s="201"/>
      <c r="D454" s="202"/>
      <c r="E454" s="202"/>
      <c r="F454" s="202"/>
    </row>
    <row r="455" spans="1:7" x14ac:dyDescent="0.25">
      <c r="A455" s="199" t="s">
        <v>2695</v>
      </c>
      <c r="B455" s="200" t="s">
        <v>2696</v>
      </c>
      <c r="C455" s="201" t="s">
        <v>15</v>
      </c>
      <c r="D455" s="202"/>
      <c r="E455" s="202">
        <v>15.7</v>
      </c>
      <c r="F455" s="202">
        <v>15.7</v>
      </c>
      <c r="G455" s="178">
        <v>15</v>
      </c>
    </row>
    <row r="456" spans="1:7" x14ac:dyDescent="0.25">
      <c r="A456" s="199" t="s">
        <v>2697</v>
      </c>
      <c r="B456" s="200" t="s">
        <v>2698</v>
      </c>
      <c r="C456" s="201"/>
      <c r="D456" s="202"/>
      <c r="E456" s="202"/>
      <c r="F456" s="202"/>
    </row>
    <row r="457" spans="1:7" x14ac:dyDescent="0.25">
      <c r="A457" s="199" t="s">
        <v>2699</v>
      </c>
      <c r="B457" s="200" t="s">
        <v>2700</v>
      </c>
      <c r="C457" s="201" t="s">
        <v>15</v>
      </c>
      <c r="D457" s="202"/>
      <c r="E457" s="202">
        <v>25.31</v>
      </c>
      <c r="F457" s="202">
        <v>25.31</v>
      </c>
      <c r="G457" s="178">
        <v>15</v>
      </c>
    </row>
    <row r="458" spans="1:7" x14ac:dyDescent="0.25">
      <c r="A458" s="199" t="s">
        <v>2701</v>
      </c>
      <c r="B458" s="200" t="s">
        <v>2702</v>
      </c>
      <c r="C458" s="201"/>
      <c r="D458" s="202"/>
      <c r="E458" s="202"/>
      <c r="F458" s="202"/>
    </row>
    <row r="459" spans="1:7" ht="30" x14ac:dyDescent="0.25">
      <c r="A459" s="199" t="s">
        <v>2703</v>
      </c>
      <c r="B459" s="200" t="s">
        <v>2704</v>
      </c>
      <c r="C459" s="201" t="s">
        <v>32</v>
      </c>
      <c r="D459" s="202">
        <v>0.92</v>
      </c>
      <c r="E459" s="202">
        <v>9.08</v>
      </c>
      <c r="F459" s="202">
        <v>10</v>
      </c>
      <c r="G459" s="178">
        <v>15</v>
      </c>
    </row>
    <row r="460" spans="1:7" x14ac:dyDescent="0.25">
      <c r="A460" s="199" t="s">
        <v>2705</v>
      </c>
      <c r="B460" s="200" t="s">
        <v>2706</v>
      </c>
      <c r="C460" s="201" t="s">
        <v>32</v>
      </c>
      <c r="D460" s="202"/>
      <c r="E460" s="202">
        <v>4.54</v>
      </c>
      <c r="F460" s="202">
        <v>4.54</v>
      </c>
      <c r="G460" s="178">
        <v>15</v>
      </c>
    </row>
    <row r="461" spans="1:7" ht="30" x14ac:dyDescent="0.25">
      <c r="A461" s="199" t="s">
        <v>2707</v>
      </c>
      <c r="B461" s="200" t="s">
        <v>2708</v>
      </c>
      <c r="C461" s="201" t="s">
        <v>32</v>
      </c>
      <c r="D461" s="202"/>
      <c r="E461" s="202">
        <v>9.08</v>
      </c>
      <c r="F461" s="202">
        <v>9.08</v>
      </c>
      <c r="G461" s="178">
        <v>15</v>
      </c>
    </row>
    <row r="462" spans="1:7" ht="45" x14ac:dyDescent="0.25">
      <c r="A462" s="199" t="s">
        <v>2709</v>
      </c>
      <c r="B462" s="200" t="s">
        <v>2710</v>
      </c>
      <c r="C462" s="201" t="s">
        <v>29</v>
      </c>
      <c r="D462" s="202">
        <v>7.37</v>
      </c>
      <c r="E462" s="202">
        <v>13.63</v>
      </c>
      <c r="F462" s="202">
        <v>21</v>
      </c>
      <c r="G462" s="178">
        <v>15</v>
      </c>
    </row>
    <row r="463" spans="1:7" ht="30" x14ac:dyDescent="0.25">
      <c r="A463" s="199" t="s">
        <v>2711</v>
      </c>
      <c r="B463" s="200" t="s">
        <v>2712</v>
      </c>
      <c r="C463" s="201" t="s">
        <v>29</v>
      </c>
      <c r="D463" s="202"/>
      <c r="E463" s="202">
        <v>13.63</v>
      </c>
      <c r="F463" s="202">
        <v>13.63</v>
      </c>
      <c r="G463" s="178">
        <v>15</v>
      </c>
    </row>
    <row r="464" spans="1:7" x14ac:dyDescent="0.25">
      <c r="A464" s="199" t="s">
        <v>2713</v>
      </c>
      <c r="B464" s="200" t="s">
        <v>2714</v>
      </c>
      <c r="C464" s="201"/>
      <c r="D464" s="202"/>
      <c r="E464" s="202"/>
      <c r="F464" s="202"/>
    </row>
    <row r="465" spans="1:7" x14ac:dyDescent="0.25">
      <c r="A465" s="199" t="s">
        <v>2715</v>
      </c>
      <c r="B465" s="200" t="s">
        <v>2716</v>
      </c>
      <c r="C465" s="201" t="s">
        <v>29</v>
      </c>
      <c r="D465" s="202">
        <v>42.89</v>
      </c>
      <c r="E465" s="202">
        <v>20.14</v>
      </c>
      <c r="F465" s="202">
        <v>63.03</v>
      </c>
      <c r="G465" s="178">
        <v>15</v>
      </c>
    </row>
    <row r="466" spans="1:7" x14ac:dyDescent="0.25">
      <c r="A466" s="199" t="s">
        <v>2717</v>
      </c>
      <c r="B466" s="200" t="s">
        <v>2718</v>
      </c>
      <c r="C466" s="201"/>
      <c r="D466" s="202"/>
      <c r="E466" s="202"/>
      <c r="F466" s="202"/>
    </row>
    <row r="467" spans="1:7" x14ac:dyDescent="0.25">
      <c r="A467" s="199" t="s">
        <v>2719</v>
      </c>
      <c r="B467" s="200" t="s">
        <v>2720</v>
      </c>
      <c r="C467" s="201"/>
      <c r="D467" s="202"/>
      <c r="E467" s="202"/>
      <c r="F467" s="202"/>
    </row>
    <row r="468" spans="1:7" ht="30" x14ac:dyDescent="0.25">
      <c r="A468" s="199" t="s">
        <v>2721</v>
      </c>
      <c r="B468" s="200" t="s">
        <v>2722</v>
      </c>
      <c r="C468" s="201" t="s">
        <v>34</v>
      </c>
      <c r="D468" s="202">
        <v>27.54</v>
      </c>
      <c r="E468" s="202">
        <v>122.63</v>
      </c>
      <c r="F468" s="202">
        <v>150.16999999999999</v>
      </c>
      <c r="G468" s="178">
        <v>15</v>
      </c>
    </row>
    <row r="469" spans="1:7" x14ac:dyDescent="0.25">
      <c r="A469" s="199" t="s">
        <v>2723</v>
      </c>
      <c r="B469" s="200" t="s">
        <v>2724</v>
      </c>
      <c r="C469" s="201"/>
      <c r="D469" s="202"/>
      <c r="E469" s="202"/>
      <c r="F469" s="202"/>
    </row>
    <row r="470" spans="1:7" ht="45" x14ac:dyDescent="0.25">
      <c r="A470" s="199" t="s">
        <v>2725</v>
      </c>
      <c r="B470" s="200" t="s">
        <v>2726</v>
      </c>
      <c r="C470" s="201" t="s">
        <v>34</v>
      </c>
      <c r="D470" s="202">
        <v>97.83</v>
      </c>
      <c r="E470" s="202">
        <v>13.63</v>
      </c>
      <c r="F470" s="202">
        <v>111.46</v>
      </c>
      <c r="G470" s="178">
        <v>15</v>
      </c>
    </row>
    <row r="471" spans="1:7" ht="45" x14ac:dyDescent="0.25">
      <c r="A471" s="199" t="s">
        <v>2727</v>
      </c>
      <c r="B471" s="200" t="s">
        <v>2728</v>
      </c>
      <c r="C471" s="201" t="s">
        <v>34</v>
      </c>
      <c r="D471" s="202">
        <v>115.22</v>
      </c>
      <c r="E471" s="202">
        <v>13.63</v>
      </c>
      <c r="F471" s="202">
        <v>128.85</v>
      </c>
      <c r="G471" s="178">
        <v>15</v>
      </c>
    </row>
    <row r="472" spans="1:7" ht="45" x14ac:dyDescent="0.25">
      <c r="A472" s="199" t="s">
        <v>2729</v>
      </c>
      <c r="B472" s="200" t="s">
        <v>2730</v>
      </c>
      <c r="C472" s="201" t="s">
        <v>34</v>
      </c>
      <c r="D472" s="202">
        <v>119.61</v>
      </c>
      <c r="E472" s="202">
        <v>13.63</v>
      </c>
      <c r="F472" s="202">
        <v>133.24</v>
      </c>
      <c r="G472" s="178">
        <v>15</v>
      </c>
    </row>
    <row r="473" spans="1:7" ht="30" x14ac:dyDescent="0.25">
      <c r="A473" s="199" t="s">
        <v>2731</v>
      </c>
      <c r="B473" s="200" t="s">
        <v>2732</v>
      </c>
      <c r="C473" s="201" t="s">
        <v>34</v>
      </c>
      <c r="D473" s="202">
        <v>116.35</v>
      </c>
      <c r="E473" s="202">
        <v>13.63</v>
      </c>
      <c r="F473" s="202">
        <v>129.97999999999999</v>
      </c>
      <c r="G473" s="178">
        <v>15</v>
      </c>
    </row>
    <row r="474" spans="1:7" ht="30" x14ac:dyDescent="0.25">
      <c r="A474" s="199" t="s">
        <v>2733</v>
      </c>
      <c r="B474" s="200" t="s">
        <v>2734</v>
      </c>
      <c r="C474" s="201" t="s">
        <v>2735</v>
      </c>
      <c r="D474" s="202">
        <v>264.98</v>
      </c>
      <c r="E474" s="202">
        <v>1.1399999999999999</v>
      </c>
      <c r="F474" s="202">
        <v>266.12</v>
      </c>
      <c r="G474" s="178">
        <v>15</v>
      </c>
    </row>
    <row r="475" spans="1:7" x14ac:dyDescent="0.25">
      <c r="A475" s="199" t="s">
        <v>2736</v>
      </c>
      <c r="B475" s="200" t="s">
        <v>2737</v>
      </c>
      <c r="C475" s="201"/>
      <c r="D475" s="202"/>
      <c r="E475" s="202"/>
      <c r="F475" s="202"/>
    </row>
    <row r="476" spans="1:7" ht="30" x14ac:dyDescent="0.25">
      <c r="A476" s="199" t="s">
        <v>2738</v>
      </c>
      <c r="B476" s="200" t="s">
        <v>2739</v>
      </c>
      <c r="C476" s="201" t="s">
        <v>34</v>
      </c>
      <c r="D476" s="202">
        <v>21.58</v>
      </c>
      <c r="E476" s="202"/>
      <c r="F476" s="202">
        <v>21.58</v>
      </c>
      <c r="G476" s="178">
        <v>15</v>
      </c>
    </row>
    <row r="477" spans="1:7" ht="30" x14ac:dyDescent="0.25">
      <c r="A477" s="199" t="s">
        <v>2740</v>
      </c>
      <c r="B477" s="200" t="s">
        <v>2741</v>
      </c>
      <c r="C477" s="201" t="s">
        <v>34</v>
      </c>
      <c r="D477" s="202">
        <v>40.46</v>
      </c>
      <c r="E477" s="202"/>
      <c r="F477" s="202">
        <v>40.46</v>
      </c>
      <c r="G477" s="178">
        <v>15</v>
      </c>
    </row>
    <row r="478" spans="1:7" ht="30" x14ac:dyDescent="0.25">
      <c r="A478" s="199" t="s">
        <v>2742</v>
      </c>
      <c r="B478" s="200" t="s">
        <v>2743</v>
      </c>
      <c r="C478" s="201" t="s">
        <v>34</v>
      </c>
      <c r="D478" s="202">
        <v>50.25</v>
      </c>
      <c r="E478" s="202"/>
      <c r="F478" s="202">
        <v>50.25</v>
      </c>
      <c r="G478" s="178">
        <v>15</v>
      </c>
    </row>
    <row r="479" spans="1:7" ht="30" x14ac:dyDescent="0.25">
      <c r="A479" s="199" t="s">
        <v>2744</v>
      </c>
      <c r="B479" s="200" t="s">
        <v>2745</v>
      </c>
      <c r="C479" s="201" t="s">
        <v>34</v>
      </c>
      <c r="D479" s="202">
        <v>57.14</v>
      </c>
      <c r="E479" s="202"/>
      <c r="F479" s="202">
        <v>57.14</v>
      </c>
      <c r="G479" s="178">
        <v>15</v>
      </c>
    </row>
    <row r="480" spans="1:7" x14ac:dyDescent="0.25">
      <c r="A480" s="199" t="s">
        <v>2746</v>
      </c>
      <c r="B480" s="200" t="s">
        <v>2747</v>
      </c>
      <c r="C480" s="201" t="s">
        <v>2748</v>
      </c>
      <c r="D480" s="202">
        <v>2.86</v>
      </c>
      <c r="E480" s="202"/>
      <c r="F480" s="202">
        <v>2.86</v>
      </c>
      <c r="G480" s="178">
        <v>15</v>
      </c>
    </row>
    <row r="481" spans="1:7" ht="30" x14ac:dyDescent="0.25">
      <c r="A481" s="199" t="s">
        <v>2749</v>
      </c>
      <c r="B481" s="200" t="s">
        <v>2750</v>
      </c>
      <c r="C481" s="201" t="s">
        <v>34</v>
      </c>
      <c r="D481" s="202">
        <v>18.170000000000002</v>
      </c>
      <c r="E481" s="202"/>
      <c r="F481" s="202">
        <v>18.170000000000002</v>
      </c>
      <c r="G481" s="178">
        <v>15</v>
      </c>
    </row>
    <row r="482" spans="1:7" x14ac:dyDescent="0.25">
      <c r="A482" s="199" t="s">
        <v>2751</v>
      </c>
      <c r="B482" s="200" t="s">
        <v>2752</v>
      </c>
      <c r="C482" s="201"/>
      <c r="D482" s="202"/>
      <c r="E482" s="202"/>
      <c r="F482" s="202"/>
    </row>
    <row r="483" spans="1:7" x14ac:dyDescent="0.25">
      <c r="A483" s="199" t="s">
        <v>2753</v>
      </c>
      <c r="B483" s="200" t="s">
        <v>2754</v>
      </c>
      <c r="C483" s="201" t="s">
        <v>2735</v>
      </c>
      <c r="D483" s="202">
        <v>47.47</v>
      </c>
      <c r="E483" s="202"/>
      <c r="F483" s="202">
        <v>47.47</v>
      </c>
      <c r="G483" s="178">
        <v>15</v>
      </c>
    </row>
    <row r="484" spans="1:7" x14ac:dyDescent="0.25">
      <c r="A484" s="199" t="s">
        <v>58</v>
      </c>
      <c r="B484" s="200" t="s">
        <v>2755</v>
      </c>
      <c r="C484" s="201" t="s">
        <v>34</v>
      </c>
      <c r="D484" s="202">
        <v>30.67</v>
      </c>
      <c r="E484" s="202"/>
      <c r="F484" s="202">
        <v>30.67</v>
      </c>
      <c r="G484" s="178">
        <v>15</v>
      </c>
    </row>
    <row r="485" spans="1:7" ht="30" x14ac:dyDescent="0.25">
      <c r="A485" s="199" t="s">
        <v>2756</v>
      </c>
      <c r="B485" s="200" t="s">
        <v>2757</v>
      </c>
      <c r="C485" s="201" t="s">
        <v>2735</v>
      </c>
      <c r="D485" s="202">
        <v>870.21</v>
      </c>
      <c r="E485" s="202"/>
      <c r="F485" s="202">
        <v>870.21</v>
      </c>
      <c r="G485" s="178">
        <v>15</v>
      </c>
    </row>
    <row r="486" spans="1:7" x14ac:dyDescent="0.25">
      <c r="A486" s="199" t="s">
        <v>2758</v>
      </c>
      <c r="B486" s="200" t="s">
        <v>2759</v>
      </c>
      <c r="C486" s="201"/>
      <c r="D486" s="202"/>
      <c r="E486" s="202"/>
      <c r="F486" s="202"/>
    </row>
    <row r="487" spans="1:7" x14ac:dyDescent="0.25">
      <c r="A487" s="199" t="s">
        <v>59</v>
      </c>
      <c r="B487" s="200" t="s">
        <v>2760</v>
      </c>
      <c r="C487" s="201" t="s">
        <v>34</v>
      </c>
      <c r="D487" s="202">
        <v>6.44</v>
      </c>
      <c r="E487" s="202"/>
      <c r="F487" s="202">
        <v>6.44</v>
      </c>
      <c r="G487" s="178">
        <v>15</v>
      </c>
    </row>
    <row r="488" spans="1:7" ht="30" x14ac:dyDescent="0.25">
      <c r="A488" s="199" t="s">
        <v>2761</v>
      </c>
      <c r="B488" s="200" t="s">
        <v>2762</v>
      </c>
      <c r="C488" s="201" t="s">
        <v>34</v>
      </c>
      <c r="D488" s="202">
        <v>8.8699999999999992</v>
      </c>
      <c r="E488" s="202"/>
      <c r="F488" s="202">
        <v>8.8699999999999992</v>
      </c>
      <c r="G488" s="178">
        <v>15</v>
      </c>
    </row>
    <row r="489" spans="1:7" ht="30" x14ac:dyDescent="0.25">
      <c r="A489" s="199" t="s">
        <v>2763</v>
      </c>
      <c r="B489" s="200" t="s">
        <v>2764</v>
      </c>
      <c r="C489" s="201" t="s">
        <v>34</v>
      </c>
      <c r="D489" s="202">
        <v>13.25</v>
      </c>
      <c r="E489" s="202"/>
      <c r="F489" s="202">
        <v>13.25</v>
      </c>
      <c r="G489" s="178">
        <v>15</v>
      </c>
    </row>
    <row r="490" spans="1:7" ht="30" x14ac:dyDescent="0.25">
      <c r="A490" s="199" t="s">
        <v>2765</v>
      </c>
      <c r="B490" s="200" t="s">
        <v>2766</v>
      </c>
      <c r="C490" s="201" t="s">
        <v>34</v>
      </c>
      <c r="D490" s="202">
        <v>14.64</v>
      </c>
      <c r="E490" s="202"/>
      <c r="F490" s="202">
        <v>14.64</v>
      </c>
      <c r="G490" s="178">
        <v>15</v>
      </c>
    </row>
    <row r="491" spans="1:7" ht="30" x14ac:dyDescent="0.25">
      <c r="A491" s="199" t="s">
        <v>2767</v>
      </c>
      <c r="B491" s="200" t="s">
        <v>2768</v>
      </c>
      <c r="C491" s="201" t="s">
        <v>34</v>
      </c>
      <c r="D491" s="202">
        <v>19.57</v>
      </c>
      <c r="E491" s="202"/>
      <c r="F491" s="202">
        <v>19.57</v>
      </c>
      <c r="G491" s="178">
        <v>15</v>
      </c>
    </row>
    <row r="492" spans="1:7" ht="30" x14ac:dyDescent="0.25">
      <c r="A492" s="199" t="s">
        <v>2769</v>
      </c>
      <c r="B492" s="200" t="s">
        <v>2770</v>
      </c>
      <c r="C492" s="201" t="s">
        <v>34</v>
      </c>
      <c r="D492" s="202">
        <v>29.32</v>
      </c>
      <c r="E492" s="202"/>
      <c r="F492" s="202">
        <v>29.32</v>
      </c>
      <c r="G492" s="178">
        <v>15</v>
      </c>
    </row>
    <row r="493" spans="1:7" ht="30" x14ac:dyDescent="0.25">
      <c r="A493" s="199" t="s">
        <v>60</v>
      </c>
      <c r="B493" s="200" t="s">
        <v>2771</v>
      </c>
      <c r="C493" s="201" t="s">
        <v>34</v>
      </c>
      <c r="D493" s="202">
        <v>39.06</v>
      </c>
      <c r="E493" s="202"/>
      <c r="F493" s="202">
        <v>39.06</v>
      </c>
      <c r="G493" s="178">
        <v>15</v>
      </c>
    </row>
    <row r="494" spans="1:7" ht="30" x14ac:dyDescent="0.25">
      <c r="A494" s="199" t="s">
        <v>2772</v>
      </c>
      <c r="B494" s="200" t="s">
        <v>2773</v>
      </c>
      <c r="C494" s="201" t="s">
        <v>2748</v>
      </c>
      <c r="D494" s="202">
        <v>1.89</v>
      </c>
      <c r="E494" s="202"/>
      <c r="F494" s="202">
        <v>1.89</v>
      </c>
      <c r="G494" s="178">
        <v>15</v>
      </c>
    </row>
    <row r="495" spans="1:7" x14ac:dyDescent="0.25">
      <c r="A495" s="199" t="s">
        <v>2774</v>
      </c>
      <c r="B495" s="200" t="s">
        <v>2775</v>
      </c>
      <c r="C495" s="201" t="s">
        <v>34</v>
      </c>
      <c r="D495" s="202">
        <v>15.26</v>
      </c>
      <c r="E495" s="202"/>
      <c r="F495" s="202">
        <v>15.26</v>
      </c>
      <c r="G495" s="178">
        <v>15</v>
      </c>
    </row>
    <row r="496" spans="1:7" ht="30" x14ac:dyDescent="0.25">
      <c r="A496" s="199" t="s">
        <v>2776</v>
      </c>
      <c r="B496" s="200" t="s">
        <v>2777</v>
      </c>
      <c r="C496" s="201" t="s">
        <v>34</v>
      </c>
      <c r="D496" s="202">
        <v>21.05</v>
      </c>
      <c r="E496" s="202"/>
      <c r="F496" s="202">
        <v>21.05</v>
      </c>
      <c r="G496" s="178">
        <v>15</v>
      </c>
    </row>
    <row r="497" spans="1:7" ht="30" x14ac:dyDescent="0.25">
      <c r="A497" s="199" t="s">
        <v>2778</v>
      </c>
      <c r="B497" s="200" t="s">
        <v>2779</v>
      </c>
      <c r="C497" s="201" t="s">
        <v>34</v>
      </c>
      <c r="D497" s="202">
        <v>21.97</v>
      </c>
      <c r="E497" s="202"/>
      <c r="F497" s="202">
        <v>21.97</v>
      </c>
      <c r="G497" s="178">
        <v>15</v>
      </c>
    </row>
    <row r="498" spans="1:7" ht="30" x14ac:dyDescent="0.25">
      <c r="A498" s="199" t="s">
        <v>2780</v>
      </c>
      <c r="B498" s="200" t="s">
        <v>2781</v>
      </c>
      <c r="C498" s="201" t="s">
        <v>34</v>
      </c>
      <c r="D498" s="202">
        <v>28.08</v>
      </c>
      <c r="E498" s="202"/>
      <c r="F498" s="202">
        <v>28.08</v>
      </c>
      <c r="G498" s="178">
        <v>15</v>
      </c>
    </row>
    <row r="499" spans="1:7" ht="30" x14ac:dyDescent="0.25">
      <c r="A499" s="199" t="s">
        <v>2782</v>
      </c>
      <c r="B499" s="200" t="s">
        <v>2783</v>
      </c>
      <c r="C499" s="201" t="s">
        <v>34</v>
      </c>
      <c r="D499" s="202">
        <v>42.1</v>
      </c>
      <c r="E499" s="202"/>
      <c r="F499" s="202">
        <v>42.1</v>
      </c>
      <c r="G499" s="178">
        <v>15</v>
      </c>
    </row>
    <row r="500" spans="1:7" ht="30" x14ac:dyDescent="0.25">
      <c r="A500" s="199" t="s">
        <v>2784</v>
      </c>
      <c r="B500" s="200" t="s">
        <v>2785</v>
      </c>
      <c r="C500" s="201" t="s">
        <v>34</v>
      </c>
      <c r="D500" s="202">
        <v>56.12</v>
      </c>
      <c r="E500" s="202"/>
      <c r="F500" s="202">
        <v>56.12</v>
      </c>
      <c r="G500" s="178">
        <v>15</v>
      </c>
    </row>
    <row r="501" spans="1:7" ht="30" x14ac:dyDescent="0.25">
      <c r="A501" s="199" t="s">
        <v>2786</v>
      </c>
      <c r="B501" s="200" t="s">
        <v>2787</v>
      </c>
      <c r="C501" s="201" t="s">
        <v>2748</v>
      </c>
      <c r="D501" s="202">
        <v>2.72</v>
      </c>
      <c r="E501" s="202"/>
      <c r="F501" s="202">
        <v>2.72</v>
      </c>
      <c r="G501" s="178">
        <v>15</v>
      </c>
    </row>
    <row r="502" spans="1:7" x14ac:dyDescent="0.25">
      <c r="A502" s="199" t="s">
        <v>2788</v>
      </c>
      <c r="B502" s="200" t="s">
        <v>2789</v>
      </c>
      <c r="C502" s="201" t="s">
        <v>2748</v>
      </c>
      <c r="D502" s="202">
        <v>2.89</v>
      </c>
      <c r="E502" s="202"/>
      <c r="F502" s="202">
        <v>2.89</v>
      </c>
      <c r="G502" s="178">
        <v>15</v>
      </c>
    </row>
    <row r="503" spans="1:7" x14ac:dyDescent="0.25">
      <c r="A503" s="199" t="s">
        <v>2790</v>
      </c>
      <c r="B503" s="200" t="s">
        <v>2791</v>
      </c>
      <c r="C503" s="201"/>
      <c r="D503" s="202"/>
      <c r="E503" s="202"/>
      <c r="F503" s="202"/>
    </row>
    <row r="504" spans="1:7" x14ac:dyDescent="0.25">
      <c r="A504" s="199" t="s">
        <v>2792</v>
      </c>
      <c r="B504" s="200" t="s">
        <v>2793</v>
      </c>
      <c r="C504" s="201"/>
      <c r="D504" s="202"/>
      <c r="E504" s="202"/>
      <c r="F504" s="202"/>
    </row>
    <row r="505" spans="1:7" ht="30" x14ac:dyDescent="0.25">
      <c r="A505" s="199" t="s">
        <v>2794</v>
      </c>
      <c r="B505" s="200" t="s">
        <v>2795</v>
      </c>
      <c r="C505" s="201" t="s">
        <v>34</v>
      </c>
      <c r="D505" s="202"/>
      <c r="E505" s="202">
        <v>56.78</v>
      </c>
      <c r="F505" s="202">
        <v>56.78</v>
      </c>
      <c r="G505" s="178">
        <v>15</v>
      </c>
    </row>
    <row r="506" spans="1:7" x14ac:dyDescent="0.25">
      <c r="A506" s="199" t="s">
        <v>2796</v>
      </c>
      <c r="B506" s="200" t="s">
        <v>2797</v>
      </c>
      <c r="C506" s="201" t="s">
        <v>34</v>
      </c>
      <c r="D506" s="202"/>
      <c r="E506" s="202">
        <v>70.86</v>
      </c>
      <c r="F506" s="202">
        <v>70.86</v>
      </c>
      <c r="G506" s="178">
        <v>15</v>
      </c>
    </row>
    <row r="507" spans="1:7" x14ac:dyDescent="0.25">
      <c r="A507" s="199" t="s">
        <v>2798</v>
      </c>
      <c r="B507" s="200" t="s">
        <v>2799</v>
      </c>
      <c r="C507" s="201"/>
      <c r="D507" s="202"/>
      <c r="E507" s="202"/>
      <c r="F507" s="202"/>
    </row>
    <row r="508" spans="1:7" ht="30" x14ac:dyDescent="0.25">
      <c r="A508" s="199" t="s">
        <v>61</v>
      </c>
      <c r="B508" s="200" t="s">
        <v>2800</v>
      </c>
      <c r="C508" s="201" t="s">
        <v>34</v>
      </c>
      <c r="D508" s="202"/>
      <c r="E508" s="202">
        <v>68.13</v>
      </c>
      <c r="F508" s="202">
        <v>68.13</v>
      </c>
      <c r="G508" s="178">
        <v>15</v>
      </c>
    </row>
    <row r="509" spans="1:7" ht="30" x14ac:dyDescent="0.25">
      <c r="A509" s="199" t="s">
        <v>2801</v>
      </c>
      <c r="B509" s="200" t="s">
        <v>2802</v>
      </c>
      <c r="C509" s="201" t="s">
        <v>34</v>
      </c>
      <c r="D509" s="202"/>
      <c r="E509" s="202">
        <v>88.11</v>
      </c>
      <c r="F509" s="202">
        <v>88.11</v>
      </c>
      <c r="G509" s="178">
        <v>15</v>
      </c>
    </row>
    <row r="510" spans="1:7" x14ac:dyDescent="0.25">
      <c r="A510" s="199" t="s">
        <v>2803</v>
      </c>
      <c r="B510" s="200" t="s">
        <v>2804</v>
      </c>
      <c r="C510" s="201"/>
      <c r="D510" s="202"/>
      <c r="E510" s="202"/>
      <c r="F510" s="202"/>
    </row>
    <row r="511" spans="1:7" x14ac:dyDescent="0.25">
      <c r="A511" s="199" t="s">
        <v>62</v>
      </c>
      <c r="B511" s="200" t="s">
        <v>2805</v>
      </c>
      <c r="C511" s="201" t="s">
        <v>34</v>
      </c>
      <c r="D511" s="202"/>
      <c r="E511" s="202">
        <v>9.77</v>
      </c>
      <c r="F511" s="202">
        <v>9.77</v>
      </c>
      <c r="G511" s="178">
        <v>15</v>
      </c>
    </row>
    <row r="512" spans="1:7" x14ac:dyDescent="0.25">
      <c r="A512" s="199" t="s">
        <v>2806</v>
      </c>
      <c r="B512" s="200" t="s">
        <v>2807</v>
      </c>
      <c r="C512" s="201" t="s">
        <v>34</v>
      </c>
      <c r="D512" s="202"/>
      <c r="E512" s="202">
        <v>21.19</v>
      </c>
      <c r="F512" s="202">
        <v>21.19</v>
      </c>
      <c r="G512" s="178">
        <v>15</v>
      </c>
    </row>
    <row r="513" spans="1:7" x14ac:dyDescent="0.25">
      <c r="A513" s="199" t="s">
        <v>2808</v>
      </c>
      <c r="B513" s="200" t="s">
        <v>2809</v>
      </c>
      <c r="C513" s="201" t="s">
        <v>34</v>
      </c>
      <c r="D513" s="202">
        <v>17.32</v>
      </c>
      <c r="E513" s="202">
        <v>76.31</v>
      </c>
      <c r="F513" s="202">
        <v>93.63</v>
      </c>
      <c r="G513" s="178">
        <v>15</v>
      </c>
    </row>
    <row r="514" spans="1:7" x14ac:dyDescent="0.25">
      <c r="A514" s="199" t="s">
        <v>2810</v>
      </c>
      <c r="B514" s="200" t="s">
        <v>2811</v>
      </c>
      <c r="C514" s="201"/>
      <c r="D514" s="202"/>
      <c r="E514" s="202"/>
      <c r="F514" s="202"/>
    </row>
    <row r="515" spans="1:7" x14ac:dyDescent="0.25">
      <c r="A515" s="199" t="s">
        <v>2812</v>
      </c>
      <c r="B515" s="200" t="s">
        <v>2813</v>
      </c>
      <c r="C515" s="201" t="s">
        <v>34</v>
      </c>
      <c r="D515" s="202"/>
      <c r="E515" s="202">
        <v>70.150000000000006</v>
      </c>
      <c r="F515" s="202">
        <v>70.150000000000006</v>
      </c>
      <c r="G515" s="178">
        <v>15</v>
      </c>
    </row>
    <row r="516" spans="1:7" x14ac:dyDescent="0.25">
      <c r="A516" s="199" t="s">
        <v>2814</v>
      </c>
      <c r="B516" s="200" t="s">
        <v>2815</v>
      </c>
      <c r="C516" s="201"/>
      <c r="D516" s="202"/>
      <c r="E516" s="202"/>
      <c r="F516" s="202"/>
    </row>
    <row r="517" spans="1:7" x14ac:dyDescent="0.25">
      <c r="A517" s="199" t="s">
        <v>63</v>
      </c>
      <c r="B517" s="200" t="s">
        <v>2816</v>
      </c>
      <c r="C517" s="201" t="s">
        <v>34</v>
      </c>
      <c r="D517" s="202"/>
      <c r="E517" s="202">
        <v>13.63</v>
      </c>
      <c r="F517" s="202">
        <v>13.63</v>
      </c>
      <c r="G517" s="178">
        <v>15</v>
      </c>
    </row>
    <row r="518" spans="1:7" x14ac:dyDescent="0.25">
      <c r="A518" s="199" t="s">
        <v>2817</v>
      </c>
      <c r="B518" s="200" t="s">
        <v>2818</v>
      </c>
      <c r="C518" s="201"/>
      <c r="D518" s="202"/>
      <c r="E518" s="202"/>
      <c r="F518" s="202"/>
    </row>
    <row r="519" spans="1:7" ht="30" x14ac:dyDescent="0.25">
      <c r="A519" s="199" t="s">
        <v>2819</v>
      </c>
      <c r="B519" s="200" t="s">
        <v>2820</v>
      </c>
      <c r="C519" s="201"/>
      <c r="D519" s="202"/>
      <c r="E519" s="202"/>
      <c r="F519" s="202"/>
    </row>
    <row r="520" spans="1:7" ht="30" x14ac:dyDescent="0.25">
      <c r="A520" s="199" t="s">
        <v>2821</v>
      </c>
      <c r="B520" s="200" t="s">
        <v>2822</v>
      </c>
      <c r="C520" s="201" t="s">
        <v>34</v>
      </c>
      <c r="D520" s="202">
        <v>16.02</v>
      </c>
      <c r="E520" s="202">
        <v>0.32</v>
      </c>
      <c r="F520" s="202">
        <v>16.34</v>
      </c>
      <c r="G520" s="178">
        <v>15</v>
      </c>
    </row>
    <row r="521" spans="1:7" ht="30" x14ac:dyDescent="0.25">
      <c r="A521" s="199" t="s">
        <v>64</v>
      </c>
      <c r="B521" s="200" t="s">
        <v>2823</v>
      </c>
      <c r="C521" s="201" t="s">
        <v>34</v>
      </c>
      <c r="D521" s="202">
        <v>16.47</v>
      </c>
      <c r="E521" s="202">
        <v>0.32</v>
      </c>
      <c r="F521" s="202">
        <v>16.79</v>
      </c>
      <c r="G521" s="178">
        <v>15</v>
      </c>
    </row>
    <row r="522" spans="1:7" ht="30" x14ac:dyDescent="0.25">
      <c r="A522" s="199" t="s">
        <v>2824</v>
      </c>
      <c r="B522" s="200" t="s">
        <v>2825</v>
      </c>
      <c r="C522" s="201" t="s">
        <v>34</v>
      </c>
      <c r="D522" s="202">
        <v>34.33</v>
      </c>
      <c r="E522" s="202">
        <v>1.06</v>
      </c>
      <c r="F522" s="202">
        <v>35.39</v>
      </c>
      <c r="G522" s="178">
        <v>15</v>
      </c>
    </row>
    <row r="523" spans="1:7" x14ac:dyDescent="0.25">
      <c r="A523" s="199" t="s">
        <v>2826</v>
      </c>
      <c r="B523" s="200" t="s">
        <v>2827</v>
      </c>
      <c r="C523" s="201" t="s">
        <v>34</v>
      </c>
      <c r="D523" s="202">
        <v>16.14</v>
      </c>
      <c r="E523" s="202"/>
      <c r="F523" s="202">
        <v>16.14</v>
      </c>
      <c r="G523" s="178">
        <v>15</v>
      </c>
    </row>
    <row r="524" spans="1:7" ht="30" x14ac:dyDescent="0.25">
      <c r="A524" s="199" t="s">
        <v>2828</v>
      </c>
      <c r="B524" s="200" t="s">
        <v>2829</v>
      </c>
      <c r="C524" s="201"/>
      <c r="D524" s="202"/>
      <c r="E524" s="202"/>
      <c r="F524" s="202"/>
    </row>
    <row r="525" spans="1:7" ht="30" x14ac:dyDescent="0.25">
      <c r="A525" s="199" t="s">
        <v>2830</v>
      </c>
      <c r="B525" s="200" t="s">
        <v>2831</v>
      </c>
      <c r="C525" s="201" t="s">
        <v>34</v>
      </c>
      <c r="D525" s="202">
        <v>10.01</v>
      </c>
      <c r="E525" s="202">
        <v>1.46</v>
      </c>
      <c r="F525" s="202">
        <v>11.47</v>
      </c>
      <c r="G525" s="178">
        <v>15</v>
      </c>
    </row>
    <row r="526" spans="1:7" ht="30" x14ac:dyDescent="0.25">
      <c r="A526" s="199" t="s">
        <v>2832</v>
      </c>
      <c r="B526" s="200" t="s">
        <v>2833</v>
      </c>
      <c r="C526" s="201" t="s">
        <v>34</v>
      </c>
      <c r="D526" s="202">
        <v>11.28</v>
      </c>
      <c r="E526" s="202">
        <v>1.65</v>
      </c>
      <c r="F526" s="202">
        <v>12.93</v>
      </c>
      <c r="G526" s="178">
        <v>15</v>
      </c>
    </row>
    <row r="527" spans="1:7" ht="30" x14ac:dyDescent="0.25">
      <c r="A527" s="199" t="s">
        <v>2834</v>
      </c>
      <c r="B527" s="200" t="s">
        <v>2835</v>
      </c>
      <c r="C527" s="201" t="s">
        <v>34</v>
      </c>
      <c r="D527" s="202">
        <v>20.23</v>
      </c>
      <c r="E527" s="202">
        <v>0.95</v>
      </c>
      <c r="F527" s="202">
        <v>21.18</v>
      </c>
      <c r="G527" s="178">
        <v>15</v>
      </c>
    </row>
    <row r="528" spans="1:7" ht="30" x14ac:dyDescent="0.25">
      <c r="A528" s="199" t="s">
        <v>2836</v>
      </c>
      <c r="B528" s="200" t="s">
        <v>2837</v>
      </c>
      <c r="C528" s="201" t="s">
        <v>34</v>
      </c>
      <c r="D528" s="202">
        <v>21.44</v>
      </c>
      <c r="E528" s="202">
        <v>0.9</v>
      </c>
      <c r="F528" s="202">
        <v>22.34</v>
      </c>
      <c r="G528" s="178">
        <v>15</v>
      </c>
    </row>
    <row r="529" spans="1:7" x14ac:dyDescent="0.25">
      <c r="A529" s="199" t="s">
        <v>2838</v>
      </c>
      <c r="B529" s="200" t="s">
        <v>2839</v>
      </c>
      <c r="C529" s="201"/>
      <c r="D529" s="202"/>
      <c r="E529" s="202"/>
      <c r="F529" s="202"/>
    </row>
    <row r="530" spans="1:7" x14ac:dyDescent="0.25">
      <c r="A530" s="199" t="s">
        <v>2840</v>
      </c>
      <c r="B530" s="200" t="s">
        <v>2841</v>
      </c>
      <c r="C530" s="201" t="s">
        <v>34</v>
      </c>
      <c r="D530" s="202">
        <v>37.68</v>
      </c>
      <c r="E530" s="202">
        <v>2.12</v>
      </c>
      <c r="F530" s="202">
        <v>39.799999999999997</v>
      </c>
      <c r="G530" s="178">
        <v>15</v>
      </c>
    </row>
    <row r="531" spans="1:7" x14ac:dyDescent="0.25">
      <c r="A531" s="199" t="s">
        <v>2842</v>
      </c>
      <c r="B531" s="200" t="s">
        <v>2843</v>
      </c>
      <c r="C531" s="201" t="s">
        <v>34</v>
      </c>
      <c r="D531" s="202">
        <v>32.340000000000003</v>
      </c>
      <c r="E531" s="202">
        <v>1.7</v>
      </c>
      <c r="F531" s="202">
        <v>34.04</v>
      </c>
      <c r="G531" s="178">
        <v>15</v>
      </c>
    </row>
    <row r="532" spans="1:7" x14ac:dyDescent="0.25">
      <c r="A532" s="199" t="s">
        <v>2844</v>
      </c>
      <c r="B532" s="200" t="s">
        <v>2845</v>
      </c>
      <c r="C532" s="201"/>
      <c r="D532" s="202"/>
      <c r="E532" s="202"/>
      <c r="F532" s="202"/>
    </row>
    <row r="533" spans="1:7" ht="30" x14ac:dyDescent="0.25">
      <c r="A533" s="199" t="s">
        <v>2846</v>
      </c>
      <c r="B533" s="200" t="s">
        <v>2847</v>
      </c>
      <c r="C533" s="201" t="s">
        <v>34</v>
      </c>
      <c r="D533" s="202">
        <v>319.11</v>
      </c>
      <c r="E533" s="202"/>
      <c r="F533" s="202">
        <v>319.11</v>
      </c>
      <c r="G533" s="178">
        <v>15</v>
      </c>
    </row>
    <row r="534" spans="1:7" x14ac:dyDescent="0.25">
      <c r="A534" s="199" t="s">
        <v>2848</v>
      </c>
      <c r="B534" s="200" t="s">
        <v>2849</v>
      </c>
      <c r="C534" s="201"/>
      <c r="D534" s="202"/>
      <c r="E534" s="202"/>
      <c r="F534" s="202"/>
    </row>
    <row r="535" spans="1:7" ht="30" x14ac:dyDescent="0.25">
      <c r="A535" s="199" t="s">
        <v>65</v>
      </c>
      <c r="B535" s="200" t="s">
        <v>2850</v>
      </c>
      <c r="C535" s="201" t="s">
        <v>34</v>
      </c>
      <c r="D535" s="202">
        <v>5.46</v>
      </c>
      <c r="E535" s="202">
        <v>0.13</v>
      </c>
      <c r="F535" s="202">
        <v>5.59</v>
      </c>
      <c r="G535" s="178">
        <v>15</v>
      </c>
    </row>
    <row r="536" spans="1:7" x14ac:dyDescent="0.25">
      <c r="A536" s="199" t="s">
        <v>2851</v>
      </c>
      <c r="B536" s="200" t="s">
        <v>2852</v>
      </c>
      <c r="C536" s="201"/>
      <c r="D536" s="202"/>
      <c r="E536" s="202"/>
      <c r="F536" s="202"/>
    </row>
    <row r="537" spans="1:7" ht="30" x14ac:dyDescent="0.25">
      <c r="A537" s="199" t="s">
        <v>2853</v>
      </c>
      <c r="B537" s="200" t="s">
        <v>2854</v>
      </c>
      <c r="C537" s="201" t="s">
        <v>34</v>
      </c>
      <c r="D537" s="202">
        <v>4.4000000000000004</v>
      </c>
      <c r="E537" s="202">
        <v>3.17</v>
      </c>
      <c r="F537" s="202">
        <v>7.57</v>
      </c>
      <c r="G537" s="178">
        <v>15</v>
      </c>
    </row>
    <row r="538" spans="1:7" ht="30" x14ac:dyDescent="0.25">
      <c r="A538" s="199" t="s">
        <v>2855</v>
      </c>
      <c r="B538" s="200" t="s">
        <v>2856</v>
      </c>
      <c r="C538" s="201" t="s">
        <v>34</v>
      </c>
      <c r="D538" s="202">
        <v>18.95</v>
      </c>
      <c r="E538" s="202">
        <v>2.91</v>
      </c>
      <c r="F538" s="202">
        <v>21.86</v>
      </c>
      <c r="G538" s="178">
        <v>15</v>
      </c>
    </row>
    <row r="539" spans="1:7" x14ac:dyDescent="0.25">
      <c r="A539" s="199" t="s">
        <v>2857</v>
      </c>
      <c r="B539" s="200" t="s">
        <v>2858</v>
      </c>
      <c r="C539" s="201"/>
      <c r="D539" s="202"/>
      <c r="E539" s="202"/>
      <c r="F539" s="202"/>
    </row>
    <row r="540" spans="1:7" ht="30" x14ac:dyDescent="0.25">
      <c r="A540" s="199" t="s">
        <v>2859</v>
      </c>
      <c r="B540" s="200" t="s">
        <v>2860</v>
      </c>
      <c r="C540" s="201" t="s">
        <v>34</v>
      </c>
      <c r="D540" s="202">
        <v>16.989999999999998</v>
      </c>
      <c r="E540" s="202">
        <v>0.48</v>
      </c>
      <c r="F540" s="202">
        <v>17.47</v>
      </c>
      <c r="G540" s="178">
        <v>15</v>
      </c>
    </row>
    <row r="541" spans="1:7" ht="30" x14ac:dyDescent="0.25">
      <c r="A541" s="199" t="s">
        <v>2861</v>
      </c>
      <c r="B541" s="200" t="s">
        <v>2862</v>
      </c>
      <c r="C541" s="201" t="s">
        <v>34</v>
      </c>
      <c r="D541" s="202">
        <v>12.08</v>
      </c>
      <c r="E541" s="202">
        <v>0.34</v>
      </c>
      <c r="F541" s="202">
        <v>12.42</v>
      </c>
      <c r="G541" s="178">
        <v>15</v>
      </c>
    </row>
    <row r="542" spans="1:7" ht="30" x14ac:dyDescent="0.25">
      <c r="A542" s="199" t="s">
        <v>2863</v>
      </c>
      <c r="B542" s="200" t="s">
        <v>2864</v>
      </c>
      <c r="C542" s="201" t="s">
        <v>34</v>
      </c>
      <c r="D542" s="202">
        <v>12.27</v>
      </c>
      <c r="E542" s="202">
        <v>0.15</v>
      </c>
      <c r="F542" s="202">
        <v>12.42</v>
      </c>
      <c r="G542" s="178">
        <v>15</v>
      </c>
    </row>
    <row r="543" spans="1:7" ht="30" x14ac:dyDescent="0.25">
      <c r="A543" s="199" t="s">
        <v>2865</v>
      </c>
      <c r="B543" s="200" t="s">
        <v>2866</v>
      </c>
      <c r="C543" s="201" t="s">
        <v>34</v>
      </c>
      <c r="D543" s="202">
        <v>20.72</v>
      </c>
      <c r="E543" s="202">
        <v>0.45</v>
      </c>
      <c r="F543" s="202">
        <v>21.17</v>
      </c>
      <c r="G543" s="178">
        <v>15</v>
      </c>
    </row>
    <row r="544" spans="1:7" x14ac:dyDescent="0.25">
      <c r="A544" s="199" t="s">
        <v>2867</v>
      </c>
      <c r="B544" s="200" t="s">
        <v>2868</v>
      </c>
      <c r="C544" s="201"/>
      <c r="D544" s="202"/>
      <c r="E544" s="202"/>
      <c r="F544" s="202"/>
    </row>
    <row r="545" spans="1:7" x14ac:dyDescent="0.25">
      <c r="A545" s="199" t="s">
        <v>2869</v>
      </c>
      <c r="B545" s="200" t="s">
        <v>2870</v>
      </c>
      <c r="C545" s="201"/>
      <c r="D545" s="202"/>
      <c r="E545" s="202"/>
      <c r="F545" s="202"/>
    </row>
    <row r="546" spans="1:7" x14ac:dyDescent="0.25">
      <c r="A546" s="199" t="s">
        <v>2871</v>
      </c>
      <c r="B546" s="200" t="s">
        <v>2872</v>
      </c>
      <c r="C546" s="201" t="s">
        <v>29</v>
      </c>
      <c r="D546" s="202">
        <v>36.67</v>
      </c>
      <c r="E546" s="202">
        <v>66.959999999999994</v>
      </c>
      <c r="F546" s="202">
        <v>103.63</v>
      </c>
      <c r="G546" s="178">
        <v>15</v>
      </c>
    </row>
    <row r="547" spans="1:7" x14ac:dyDescent="0.25">
      <c r="A547" s="199" t="s">
        <v>2873</v>
      </c>
      <c r="B547" s="200" t="s">
        <v>2874</v>
      </c>
      <c r="C547" s="201" t="s">
        <v>29</v>
      </c>
      <c r="D547" s="202">
        <v>20.2</v>
      </c>
      <c r="E547" s="202">
        <v>40.28</v>
      </c>
      <c r="F547" s="202">
        <v>60.48</v>
      </c>
      <c r="G547" s="178">
        <v>15</v>
      </c>
    </row>
    <row r="548" spans="1:7" x14ac:dyDescent="0.25">
      <c r="A548" s="199" t="s">
        <v>2875</v>
      </c>
      <c r="B548" s="200" t="s">
        <v>2876</v>
      </c>
      <c r="C548" s="201" t="s">
        <v>29</v>
      </c>
      <c r="D548" s="202">
        <v>13.58</v>
      </c>
      <c r="E548" s="202">
        <v>9.73</v>
      </c>
      <c r="F548" s="202">
        <v>23.31</v>
      </c>
      <c r="G548" s="178">
        <v>15</v>
      </c>
    </row>
    <row r="549" spans="1:7" x14ac:dyDescent="0.25">
      <c r="A549" s="199" t="s">
        <v>2877</v>
      </c>
      <c r="B549" s="200" t="s">
        <v>2878</v>
      </c>
      <c r="C549" s="201" t="s">
        <v>29</v>
      </c>
      <c r="D549" s="202">
        <v>47.05</v>
      </c>
      <c r="E549" s="202">
        <v>77.930000000000007</v>
      </c>
      <c r="F549" s="202">
        <v>124.98</v>
      </c>
      <c r="G549" s="178">
        <v>15</v>
      </c>
    </row>
    <row r="550" spans="1:7" ht="30" x14ac:dyDescent="0.25">
      <c r="A550" s="199" t="s">
        <v>2879</v>
      </c>
      <c r="B550" s="200" t="s">
        <v>2880</v>
      </c>
      <c r="C550" s="201" t="s">
        <v>29</v>
      </c>
      <c r="D550" s="202">
        <v>387.24</v>
      </c>
      <c r="E550" s="202"/>
      <c r="F550" s="202">
        <v>387.24</v>
      </c>
      <c r="G550" s="178">
        <v>15</v>
      </c>
    </row>
    <row r="551" spans="1:7" ht="30" x14ac:dyDescent="0.25">
      <c r="A551" s="199" t="s">
        <v>2881</v>
      </c>
      <c r="B551" s="200" t="s">
        <v>2882</v>
      </c>
      <c r="C551" s="201" t="s">
        <v>29</v>
      </c>
      <c r="D551" s="202">
        <v>423.67</v>
      </c>
      <c r="E551" s="202"/>
      <c r="F551" s="202">
        <v>423.67</v>
      </c>
      <c r="G551" s="178">
        <v>15</v>
      </c>
    </row>
    <row r="552" spans="1:7" ht="30" x14ac:dyDescent="0.25">
      <c r="A552" s="199" t="s">
        <v>2883</v>
      </c>
      <c r="B552" s="200" t="s">
        <v>2884</v>
      </c>
      <c r="C552" s="201" t="s">
        <v>29</v>
      </c>
      <c r="D552" s="202">
        <v>469.25</v>
      </c>
      <c r="E552" s="202"/>
      <c r="F552" s="202">
        <v>469.25</v>
      </c>
      <c r="G552" s="178">
        <v>15</v>
      </c>
    </row>
    <row r="553" spans="1:7" x14ac:dyDescent="0.25">
      <c r="A553" s="199" t="s">
        <v>2885</v>
      </c>
      <c r="B553" s="200" t="s">
        <v>2886</v>
      </c>
      <c r="C553" s="201"/>
      <c r="D553" s="202"/>
      <c r="E553" s="202"/>
      <c r="F553" s="202"/>
    </row>
    <row r="554" spans="1:7" x14ac:dyDescent="0.25">
      <c r="A554" s="199" t="s">
        <v>2887</v>
      </c>
      <c r="B554" s="200" t="s">
        <v>2888</v>
      </c>
      <c r="C554" s="201" t="s">
        <v>34</v>
      </c>
      <c r="D554" s="202">
        <v>22.3</v>
      </c>
      <c r="E554" s="202">
        <v>36.53</v>
      </c>
      <c r="F554" s="202">
        <v>58.83</v>
      </c>
      <c r="G554" s="178">
        <v>15</v>
      </c>
    </row>
    <row r="555" spans="1:7" x14ac:dyDescent="0.25">
      <c r="A555" s="199" t="s">
        <v>2889</v>
      </c>
      <c r="B555" s="200" t="s">
        <v>2890</v>
      </c>
      <c r="C555" s="201" t="s">
        <v>57</v>
      </c>
      <c r="D555" s="202">
        <v>10.14</v>
      </c>
      <c r="E555" s="202">
        <v>2.52</v>
      </c>
      <c r="F555" s="202">
        <v>12.66</v>
      </c>
      <c r="G555" s="178">
        <v>15</v>
      </c>
    </row>
    <row r="556" spans="1:7" x14ac:dyDescent="0.25">
      <c r="A556" s="199" t="s">
        <v>66</v>
      </c>
      <c r="B556" s="200" t="s">
        <v>2891</v>
      </c>
      <c r="C556" s="201" t="s">
        <v>67</v>
      </c>
      <c r="D556" s="202">
        <v>10.16</v>
      </c>
      <c r="E556" s="202">
        <v>2.27</v>
      </c>
      <c r="F556" s="202">
        <v>12.43</v>
      </c>
      <c r="G556" s="178">
        <v>15</v>
      </c>
    </row>
    <row r="557" spans="1:7" x14ac:dyDescent="0.25">
      <c r="A557" s="199" t="s">
        <v>68</v>
      </c>
      <c r="B557" s="200" t="s">
        <v>2892</v>
      </c>
      <c r="C557" s="201" t="s">
        <v>34</v>
      </c>
      <c r="D557" s="202"/>
      <c r="E557" s="202">
        <v>17.28</v>
      </c>
      <c r="F557" s="202">
        <v>17.28</v>
      </c>
      <c r="G557" s="178">
        <v>15</v>
      </c>
    </row>
    <row r="558" spans="1:7" x14ac:dyDescent="0.25">
      <c r="A558" s="199" t="s">
        <v>2893</v>
      </c>
      <c r="B558" s="200" t="s">
        <v>2894</v>
      </c>
      <c r="C558" s="201"/>
      <c r="D558" s="202"/>
      <c r="E558" s="202"/>
      <c r="F558" s="202"/>
    </row>
    <row r="559" spans="1:7" x14ac:dyDescent="0.25">
      <c r="A559" s="199" t="s">
        <v>2895</v>
      </c>
      <c r="B559" s="200" t="s">
        <v>2896</v>
      </c>
      <c r="C559" s="201" t="s">
        <v>34</v>
      </c>
      <c r="D559" s="202"/>
      <c r="E559" s="202">
        <v>10.07</v>
      </c>
      <c r="F559" s="202">
        <v>10.07</v>
      </c>
      <c r="G559" s="178">
        <v>15</v>
      </c>
    </row>
    <row r="560" spans="1:7" x14ac:dyDescent="0.25">
      <c r="A560" s="199" t="s">
        <v>2897</v>
      </c>
      <c r="B560" s="200" t="s">
        <v>2898</v>
      </c>
      <c r="C560" s="201"/>
      <c r="D560" s="202"/>
      <c r="E560" s="202"/>
      <c r="F560" s="202"/>
    </row>
    <row r="561" spans="1:7" ht="30" x14ac:dyDescent="0.25">
      <c r="A561" s="199" t="s">
        <v>2899</v>
      </c>
      <c r="B561" s="200" t="s">
        <v>2900</v>
      </c>
      <c r="C561" s="201" t="s">
        <v>29</v>
      </c>
      <c r="D561" s="202">
        <v>30.57</v>
      </c>
      <c r="E561" s="202">
        <v>0.85</v>
      </c>
      <c r="F561" s="202">
        <v>31.42</v>
      </c>
      <c r="G561" s="178">
        <v>15</v>
      </c>
    </row>
    <row r="562" spans="1:7" x14ac:dyDescent="0.25">
      <c r="A562" s="199" t="s">
        <v>2901</v>
      </c>
      <c r="B562" s="200" t="s">
        <v>2902</v>
      </c>
      <c r="C562" s="201" t="s">
        <v>34</v>
      </c>
      <c r="D562" s="202">
        <v>150.72999999999999</v>
      </c>
      <c r="E562" s="202">
        <v>25.18</v>
      </c>
      <c r="F562" s="202">
        <v>175.91</v>
      </c>
      <c r="G562" s="178">
        <v>15</v>
      </c>
    </row>
    <row r="563" spans="1:7" x14ac:dyDescent="0.25">
      <c r="A563" s="199" t="s">
        <v>2903</v>
      </c>
      <c r="B563" s="200" t="s">
        <v>2904</v>
      </c>
      <c r="C563" s="201" t="s">
        <v>34</v>
      </c>
      <c r="D563" s="202">
        <v>175.57</v>
      </c>
      <c r="E563" s="202">
        <v>15.1</v>
      </c>
      <c r="F563" s="202">
        <v>190.67</v>
      </c>
      <c r="G563" s="178">
        <v>15</v>
      </c>
    </row>
    <row r="564" spans="1:7" ht="30" x14ac:dyDescent="0.25">
      <c r="A564" s="199" t="s">
        <v>2905</v>
      </c>
      <c r="B564" s="200" t="s">
        <v>2906</v>
      </c>
      <c r="C564" s="201" t="s">
        <v>29</v>
      </c>
      <c r="D564" s="202">
        <v>6.86</v>
      </c>
      <c r="E564" s="202">
        <v>15.1</v>
      </c>
      <c r="F564" s="202">
        <v>21.96</v>
      </c>
      <c r="G564" s="178">
        <v>15</v>
      </c>
    </row>
    <row r="565" spans="1:7" ht="30" x14ac:dyDescent="0.25">
      <c r="A565" s="199" t="s">
        <v>2907</v>
      </c>
      <c r="B565" s="200" t="s">
        <v>2908</v>
      </c>
      <c r="C565" s="201" t="s">
        <v>29</v>
      </c>
      <c r="D565" s="202">
        <v>9.48</v>
      </c>
      <c r="E565" s="202">
        <v>15.1</v>
      </c>
      <c r="F565" s="202">
        <v>24.58</v>
      </c>
      <c r="G565" s="178">
        <v>15</v>
      </c>
    </row>
    <row r="566" spans="1:7" ht="30" x14ac:dyDescent="0.25">
      <c r="A566" s="199" t="s">
        <v>2909</v>
      </c>
      <c r="B566" s="200" t="s">
        <v>2910</v>
      </c>
      <c r="C566" s="201" t="s">
        <v>29</v>
      </c>
      <c r="D566" s="202">
        <v>18.59</v>
      </c>
      <c r="E566" s="202">
        <v>15.1</v>
      </c>
      <c r="F566" s="202">
        <v>33.69</v>
      </c>
      <c r="G566" s="178">
        <v>15</v>
      </c>
    </row>
    <row r="567" spans="1:7" x14ac:dyDescent="0.25">
      <c r="A567" s="199" t="s">
        <v>2911</v>
      </c>
      <c r="B567" s="200" t="s">
        <v>2912</v>
      </c>
      <c r="C567" s="201"/>
      <c r="D567" s="202"/>
      <c r="E567" s="202"/>
      <c r="F567" s="202"/>
    </row>
    <row r="568" spans="1:7" x14ac:dyDescent="0.25">
      <c r="A568" s="199" t="s">
        <v>2913</v>
      </c>
      <c r="B568" s="200" t="s">
        <v>2914</v>
      </c>
      <c r="C568" s="201" t="s">
        <v>32</v>
      </c>
      <c r="D568" s="202">
        <v>12.09</v>
      </c>
      <c r="E568" s="202">
        <v>17.62</v>
      </c>
      <c r="F568" s="202">
        <v>29.71</v>
      </c>
      <c r="G568" s="178">
        <v>15</v>
      </c>
    </row>
    <row r="569" spans="1:7" x14ac:dyDescent="0.25">
      <c r="A569" s="199" t="s">
        <v>2915</v>
      </c>
      <c r="B569" s="200" t="s">
        <v>2916</v>
      </c>
      <c r="C569" s="201" t="s">
        <v>32</v>
      </c>
      <c r="D569" s="202">
        <v>18.16</v>
      </c>
      <c r="E569" s="202">
        <v>20.14</v>
      </c>
      <c r="F569" s="202">
        <v>38.299999999999997</v>
      </c>
      <c r="G569" s="178">
        <v>15</v>
      </c>
    </row>
    <row r="570" spans="1:7" x14ac:dyDescent="0.25">
      <c r="A570" s="199" t="s">
        <v>2917</v>
      </c>
      <c r="B570" s="200" t="s">
        <v>2918</v>
      </c>
      <c r="C570" s="201" t="s">
        <v>32</v>
      </c>
      <c r="D570" s="202">
        <v>16.600000000000001</v>
      </c>
      <c r="E570" s="202">
        <v>25.18</v>
      </c>
      <c r="F570" s="202">
        <v>41.78</v>
      </c>
      <c r="G570" s="178">
        <v>15</v>
      </c>
    </row>
    <row r="571" spans="1:7" x14ac:dyDescent="0.25">
      <c r="A571" s="199" t="s">
        <v>2919</v>
      </c>
      <c r="B571" s="200" t="s">
        <v>2920</v>
      </c>
      <c r="C571" s="201"/>
      <c r="D571" s="202"/>
      <c r="E571" s="202"/>
      <c r="F571" s="202"/>
    </row>
    <row r="572" spans="1:7" ht="30" x14ac:dyDescent="0.25">
      <c r="A572" s="199" t="s">
        <v>2921</v>
      </c>
      <c r="B572" s="200" t="s">
        <v>2922</v>
      </c>
      <c r="C572" s="201" t="s">
        <v>28</v>
      </c>
      <c r="D572" s="202">
        <v>12062.57</v>
      </c>
      <c r="E572" s="202"/>
      <c r="F572" s="202">
        <v>12062.57</v>
      </c>
      <c r="G572" s="178">
        <v>15</v>
      </c>
    </row>
    <row r="573" spans="1:7" ht="45" x14ac:dyDescent="0.25">
      <c r="A573" s="199" t="s">
        <v>2923</v>
      </c>
      <c r="B573" s="200" t="s">
        <v>2924</v>
      </c>
      <c r="C573" s="201" t="s">
        <v>2925</v>
      </c>
      <c r="D573" s="202">
        <v>834.16</v>
      </c>
      <c r="E573" s="202"/>
      <c r="F573" s="202">
        <v>834.16</v>
      </c>
      <c r="G573" s="178">
        <v>15</v>
      </c>
    </row>
    <row r="574" spans="1:7" x14ac:dyDescent="0.25">
      <c r="A574" s="199" t="s">
        <v>2926</v>
      </c>
      <c r="B574" s="200" t="s">
        <v>2927</v>
      </c>
      <c r="C574" s="201" t="s">
        <v>15</v>
      </c>
      <c r="D574" s="202">
        <v>545.58000000000004</v>
      </c>
      <c r="E574" s="202"/>
      <c r="F574" s="202">
        <v>545.58000000000004</v>
      </c>
      <c r="G574" s="178">
        <v>15</v>
      </c>
    </row>
    <row r="575" spans="1:7" ht="30" x14ac:dyDescent="0.25">
      <c r="A575" s="199" t="s">
        <v>2928</v>
      </c>
      <c r="B575" s="200" t="s">
        <v>2929</v>
      </c>
      <c r="C575" s="201" t="s">
        <v>2930</v>
      </c>
      <c r="D575" s="202">
        <v>2.59</v>
      </c>
      <c r="E575" s="202">
        <v>4.54</v>
      </c>
      <c r="F575" s="202">
        <v>7.13</v>
      </c>
      <c r="G575" s="178">
        <v>15</v>
      </c>
    </row>
    <row r="576" spans="1:7" x14ac:dyDescent="0.25">
      <c r="A576" s="199" t="s">
        <v>2931</v>
      </c>
      <c r="B576" s="200" t="s">
        <v>2932</v>
      </c>
      <c r="C576" s="201"/>
      <c r="D576" s="202"/>
      <c r="E576" s="202"/>
      <c r="F576" s="202"/>
    </row>
    <row r="577" spans="1:7" x14ac:dyDescent="0.25">
      <c r="A577" s="199" t="s">
        <v>2933</v>
      </c>
      <c r="B577" s="200" t="s">
        <v>2934</v>
      </c>
      <c r="C577" s="201" t="s">
        <v>34</v>
      </c>
      <c r="D577" s="202">
        <v>191.41</v>
      </c>
      <c r="E577" s="202">
        <v>151.05000000000001</v>
      </c>
      <c r="F577" s="202">
        <v>342.46</v>
      </c>
      <c r="G577" s="178">
        <v>15</v>
      </c>
    </row>
    <row r="578" spans="1:7" x14ac:dyDescent="0.25">
      <c r="A578" s="199" t="s">
        <v>2935</v>
      </c>
      <c r="B578" s="200" t="s">
        <v>2936</v>
      </c>
      <c r="C578" s="201" t="s">
        <v>34</v>
      </c>
      <c r="D578" s="202">
        <v>326.72000000000003</v>
      </c>
      <c r="E578" s="202">
        <v>292.24</v>
      </c>
      <c r="F578" s="202">
        <v>618.96</v>
      </c>
      <c r="G578" s="178">
        <v>15</v>
      </c>
    </row>
    <row r="579" spans="1:7" ht="45" x14ac:dyDescent="0.25">
      <c r="A579" s="199" t="s">
        <v>2937</v>
      </c>
      <c r="B579" s="200" t="s">
        <v>2938</v>
      </c>
      <c r="C579" s="201" t="s">
        <v>34</v>
      </c>
      <c r="D579" s="202">
        <v>815.91</v>
      </c>
      <c r="E579" s="202">
        <v>135.88999999999999</v>
      </c>
      <c r="F579" s="202">
        <v>951.8</v>
      </c>
      <c r="G579" s="178">
        <v>15</v>
      </c>
    </row>
    <row r="580" spans="1:7" ht="45" x14ac:dyDescent="0.25">
      <c r="A580" s="199" t="s">
        <v>2939</v>
      </c>
      <c r="B580" s="200" t="s">
        <v>2940</v>
      </c>
      <c r="C580" s="201" t="s">
        <v>34</v>
      </c>
      <c r="D580" s="202">
        <v>661.67</v>
      </c>
      <c r="E580" s="202">
        <v>166.9</v>
      </c>
      <c r="F580" s="202">
        <v>828.57</v>
      </c>
      <c r="G580" s="178">
        <v>15</v>
      </c>
    </row>
    <row r="581" spans="1:7" x14ac:dyDescent="0.25">
      <c r="A581" s="199" t="s">
        <v>2941</v>
      </c>
      <c r="B581" s="200" t="s">
        <v>2942</v>
      </c>
      <c r="C581" s="201"/>
      <c r="D581" s="202"/>
      <c r="E581" s="202"/>
      <c r="F581" s="202"/>
    </row>
    <row r="582" spans="1:7" x14ac:dyDescent="0.25">
      <c r="A582" s="199" t="s">
        <v>2943</v>
      </c>
      <c r="B582" s="200" t="s">
        <v>2944</v>
      </c>
      <c r="C582" s="201"/>
      <c r="D582" s="202"/>
      <c r="E582" s="202"/>
      <c r="F582" s="202"/>
    </row>
    <row r="583" spans="1:7" x14ac:dyDescent="0.25">
      <c r="A583" s="199" t="s">
        <v>69</v>
      </c>
      <c r="B583" s="200" t="s">
        <v>2945</v>
      </c>
      <c r="C583" s="201" t="s">
        <v>29</v>
      </c>
      <c r="D583" s="202">
        <v>46.68</v>
      </c>
      <c r="E583" s="202">
        <v>65.45</v>
      </c>
      <c r="F583" s="202">
        <v>112.13</v>
      </c>
      <c r="G583" s="178">
        <v>15</v>
      </c>
    </row>
    <row r="584" spans="1:7" x14ac:dyDescent="0.25">
      <c r="A584" s="199" t="s">
        <v>70</v>
      </c>
      <c r="B584" s="200" t="s">
        <v>2946</v>
      </c>
      <c r="C584" s="201" t="s">
        <v>29</v>
      </c>
      <c r="D584" s="202">
        <v>193.2</v>
      </c>
      <c r="E584" s="202">
        <v>75.53</v>
      </c>
      <c r="F584" s="202">
        <v>268.73</v>
      </c>
      <c r="G584" s="178">
        <v>15</v>
      </c>
    </row>
    <row r="585" spans="1:7" x14ac:dyDescent="0.25">
      <c r="A585" s="199" t="s">
        <v>2947</v>
      </c>
      <c r="B585" s="200" t="s">
        <v>2948</v>
      </c>
      <c r="C585" s="201" t="s">
        <v>29</v>
      </c>
      <c r="D585" s="202">
        <v>63.46</v>
      </c>
      <c r="E585" s="202">
        <v>60.42</v>
      </c>
      <c r="F585" s="202">
        <v>123.88</v>
      </c>
      <c r="G585" s="178">
        <v>15</v>
      </c>
    </row>
    <row r="586" spans="1:7" ht="30" x14ac:dyDescent="0.25">
      <c r="A586" s="199" t="s">
        <v>2949</v>
      </c>
      <c r="B586" s="200" t="s">
        <v>2950</v>
      </c>
      <c r="C586" s="201" t="s">
        <v>29</v>
      </c>
      <c r="D586" s="202"/>
      <c r="E586" s="202">
        <v>7.76</v>
      </c>
      <c r="F586" s="202">
        <v>7.76</v>
      </c>
      <c r="G586" s="178">
        <v>15</v>
      </c>
    </row>
    <row r="587" spans="1:7" ht="30" x14ac:dyDescent="0.25">
      <c r="A587" s="199" t="s">
        <v>2951</v>
      </c>
      <c r="B587" s="200" t="s">
        <v>2952</v>
      </c>
      <c r="C587" s="201" t="s">
        <v>29</v>
      </c>
      <c r="D587" s="202"/>
      <c r="E587" s="202">
        <v>9.23</v>
      </c>
      <c r="F587" s="202">
        <v>9.23</v>
      </c>
      <c r="G587" s="178">
        <v>15</v>
      </c>
    </row>
    <row r="588" spans="1:7" x14ac:dyDescent="0.25">
      <c r="A588" s="199" t="s">
        <v>2953</v>
      </c>
      <c r="B588" s="200" t="s">
        <v>2954</v>
      </c>
      <c r="C588" s="201"/>
      <c r="D588" s="202"/>
      <c r="E588" s="202"/>
      <c r="F588" s="202"/>
    </row>
    <row r="589" spans="1:7" x14ac:dyDescent="0.25">
      <c r="A589" s="199" t="s">
        <v>2955</v>
      </c>
      <c r="B589" s="200" t="s">
        <v>2956</v>
      </c>
      <c r="C589" s="201" t="s">
        <v>29</v>
      </c>
      <c r="D589" s="202">
        <v>134.25</v>
      </c>
      <c r="E589" s="202">
        <v>70.489999999999995</v>
      </c>
      <c r="F589" s="202">
        <v>204.74</v>
      </c>
      <c r="G589" s="178">
        <v>15</v>
      </c>
    </row>
    <row r="590" spans="1:7" x14ac:dyDescent="0.25">
      <c r="A590" s="199" t="s">
        <v>2957</v>
      </c>
      <c r="B590" s="200" t="s">
        <v>2958</v>
      </c>
      <c r="C590" s="201" t="s">
        <v>29</v>
      </c>
      <c r="D590" s="202">
        <v>139.33000000000001</v>
      </c>
      <c r="E590" s="202">
        <v>70.489999999999995</v>
      </c>
      <c r="F590" s="202">
        <v>209.82</v>
      </c>
      <c r="G590" s="178">
        <v>15</v>
      </c>
    </row>
    <row r="591" spans="1:7" x14ac:dyDescent="0.25">
      <c r="A591" s="199" t="s">
        <v>2959</v>
      </c>
      <c r="B591" s="200" t="s">
        <v>2960</v>
      </c>
      <c r="C591" s="201" t="s">
        <v>29</v>
      </c>
      <c r="D591" s="202">
        <v>126.29</v>
      </c>
      <c r="E591" s="202">
        <v>125.88</v>
      </c>
      <c r="F591" s="202">
        <v>252.17</v>
      </c>
      <c r="G591" s="178">
        <v>15</v>
      </c>
    </row>
    <row r="592" spans="1:7" ht="30" x14ac:dyDescent="0.25">
      <c r="A592" s="199" t="s">
        <v>2961</v>
      </c>
      <c r="B592" s="200" t="s">
        <v>2962</v>
      </c>
      <c r="C592" s="201" t="s">
        <v>29</v>
      </c>
      <c r="D592" s="202">
        <v>80.62</v>
      </c>
      <c r="E592" s="202">
        <v>67.97</v>
      </c>
      <c r="F592" s="202">
        <v>148.59</v>
      </c>
      <c r="G592" s="178">
        <v>15</v>
      </c>
    </row>
    <row r="593" spans="1:7" x14ac:dyDescent="0.25">
      <c r="A593" s="199" t="s">
        <v>71</v>
      </c>
      <c r="B593" s="200" t="s">
        <v>2963</v>
      </c>
      <c r="C593" s="201" t="s">
        <v>29</v>
      </c>
      <c r="D593" s="202">
        <v>43.4</v>
      </c>
      <c r="E593" s="202">
        <v>55.38</v>
      </c>
      <c r="F593" s="202">
        <v>98.78</v>
      </c>
      <c r="G593" s="178">
        <v>15</v>
      </c>
    </row>
    <row r="594" spans="1:7" x14ac:dyDescent="0.25">
      <c r="A594" s="199" t="s">
        <v>2964</v>
      </c>
      <c r="B594" s="200" t="s">
        <v>2965</v>
      </c>
      <c r="C594" s="201" t="s">
        <v>29</v>
      </c>
      <c r="D594" s="202">
        <v>101.81</v>
      </c>
      <c r="E594" s="202">
        <v>110.17</v>
      </c>
      <c r="F594" s="202">
        <v>211.98</v>
      </c>
      <c r="G594" s="178">
        <v>15</v>
      </c>
    </row>
    <row r="595" spans="1:7" ht="30" x14ac:dyDescent="0.25">
      <c r="A595" s="199" t="s">
        <v>2966</v>
      </c>
      <c r="B595" s="200" t="s">
        <v>2967</v>
      </c>
      <c r="C595" s="201" t="s">
        <v>29</v>
      </c>
      <c r="D595" s="202">
        <v>112.93</v>
      </c>
      <c r="E595" s="202">
        <v>43.34</v>
      </c>
      <c r="F595" s="202">
        <v>156.27000000000001</v>
      </c>
      <c r="G595" s="178">
        <v>15</v>
      </c>
    </row>
    <row r="596" spans="1:7" ht="30" x14ac:dyDescent="0.25">
      <c r="A596" s="199" t="s">
        <v>2968</v>
      </c>
      <c r="B596" s="200" t="s">
        <v>2969</v>
      </c>
      <c r="C596" s="201" t="s">
        <v>29</v>
      </c>
      <c r="D596" s="202">
        <v>118.01</v>
      </c>
      <c r="E596" s="202">
        <v>77.3</v>
      </c>
      <c r="F596" s="202">
        <v>195.31</v>
      </c>
      <c r="G596" s="178">
        <v>15</v>
      </c>
    </row>
    <row r="597" spans="1:7" ht="30" x14ac:dyDescent="0.25">
      <c r="A597" s="199" t="s">
        <v>2970</v>
      </c>
      <c r="B597" s="200" t="s">
        <v>2971</v>
      </c>
      <c r="C597" s="201" t="s">
        <v>29</v>
      </c>
      <c r="D597" s="202">
        <v>74.459999999999994</v>
      </c>
      <c r="E597" s="202">
        <v>132.69</v>
      </c>
      <c r="F597" s="202">
        <v>207.15</v>
      </c>
      <c r="G597" s="178">
        <v>15</v>
      </c>
    </row>
    <row r="598" spans="1:7" x14ac:dyDescent="0.25">
      <c r="A598" s="199" t="s">
        <v>2972</v>
      </c>
      <c r="B598" s="200" t="s">
        <v>2973</v>
      </c>
      <c r="C598" s="201"/>
      <c r="D598" s="202"/>
      <c r="E598" s="202"/>
      <c r="F598" s="202"/>
    </row>
    <row r="599" spans="1:7" x14ac:dyDescent="0.25">
      <c r="A599" s="199" t="s">
        <v>2974</v>
      </c>
      <c r="B599" s="200" t="s">
        <v>2975</v>
      </c>
      <c r="C599" s="201" t="s">
        <v>32</v>
      </c>
      <c r="D599" s="202">
        <v>99.34</v>
      </c>
      <c r="E599" s="202">
        <v>11.96</v>
      </c>
      <c r="F599" s="202">
        <v>111.3</v>
      </c>
      <c r="G599" s="178">
        <v>15</v>
      </c>
    </row>
    <row r="600" spans="1:7" x14ac:dyDescent="0.25">
      <c r="A600" s="199" t="s">
        <v>2976</v>
      </c>
      <c r="B600" s="200" t="s">
        <v>2977</v>
      </c>
      <c r="C600" s="201" t="s">
        <v>32</v>
      </c>
      <c r="D600" s="202">
        <v>157.13</v>
      </c>
      <c r="E600" s="202">
        <v>11.96</v>
      </c>
      <c r="F600" s="202">
        <v>169.09</v>
      </c>
      <c r="G600" s="178">
        <v>15</v>
      </c>
    </row>
    <row r="601" spans="1:7" x14ac:dyDescent="0.25">
      <c r="A601" s="199" t="s">
        <v>2978</v>
      </c>
      <c r="B601" s="200" t="s">
        <v>2979</v>
      </c>
      <c r="C601" s="201" t="s">
        <v>32</v>
      </c>
      <c r="D601" s="202">
        <v>188.62</v>
      </c>
      <c r="E601" s="202">
        <v>11.96</v>
      </c>
      <c r="F601" s="202">
        <v>200.58</v>
      </c>
      <c r="G601" s="178">
        <v>15</v>
      </c>
    </row>
    <row r="602" spans="1:7" x14ac:dyDescent="0.25">
      <c r="A602" s="199" t="s">
        <v>2980</v>
      </c>
      <c r="B602" s="200" t="s">
        <v>2981</v>
      </c>
      <c r="C602" s="201" t="s">
        <v>32</v>
      </c>
      <c r="D602" s="202">
        <v>219.74</v>
      </c>
      <c r="E602" s="202">
        <v>11.96</v>
      </c>
      <c r="F602" s="202">
        <v>231.7</v>
      </c>
      <c r="G602" s="178">
        <v>15</v>
      </c>
    </row>
    <row r="603" spans="1:7" x14ac:dyDescent="0.25">
      <c r="A603" s="199" t="s">
        <v>2982</v>
      </c>
      <c r="B603" s="200" t="s">
        <v>2983</v>
      </c>
      <c r="C603" s="201" t="s">
        <v>32</v>
      </c>
      <c r="D603" s="202">
        <v>245.31</v>
      </c>
      <c r="E603" s="202">
        <v>11.96</v>
      </c>
      <c r="F603" s="202">
        <v>257.27</v>
      </c>
      <c r="G603" s="178">
        <v>15</v>
      </c>
    </row>
    <row r="604" spans="1:7" x14ac:dyDescent="0.25">
      <c r="A604" s="199" t="s">
        <v>2984</v>
      </c>
      <c r="B604" s="200" t="s">
        <v>2985</v>
      </c>
      <c r="C604" s="201" t="s">
        <v>32</v>
      </c>
      <c r="D604" s="202">
        <v>220.78</v>
      </c>
      <c r="E604" s="202">
        <v>11.96</v>
      </c>
      <c r="F604" s="202">
        <v>232.74</v>
      </c>
      <c r="G604" s="178">
        <v>15</v>
      </c>
    </row>
    <row r="605" spans="1:7" x14ac:dyDescent="0.25">
      <c r="A605" s="199" t="s">
        <v>2986</v>
      </c>
      <c r="B605" s="200" t="s">
        <v>2987</v>
      </c>
      <c r="C605" s="201"/>
      <c r="D605" s="202"/>
      <c r="E605" s="202"/>
      <c r="F605" s="202"/>
    </row>
    <row r="606" spans="1:7" ht="30" x14ac:dyDescent="0.25">
      <c r="A606" s="199" t="s">
        <v>2988</v>
      </c>
      <c r="B606" s="200" t="s">
        <v>2989</v>
      </c>
      <c r="C606" s="201" t="s">
        <v>34</v>
      </c>
      <c r="D606" s="202">
        <v>439.65</v>
      </c>
      <c r="E606" s="202">
        <v>88.13</v>
      </c>
      <c r="F606" s="202">
        <v>527.78</v>
      </c>
      <c r="G606" s="178">
        <v>15</v>
      </c>
    </row>
    <row r="607" spans="1:7" x14ac:dyDescent="0.25">
      <c r="A607" s="199" t="s">
        <v>2990</v>
      </c>
      <c r="B607" s="200" t="s">
        <v>2991</v>
      </c>
      <c r="C607" s="201"/>
      <c r="D607" s="202"/>
      <c r="E607" s="202"/>
      <c r="F607" s="202"/>
    </row>
    <row r="608" spans="1:7" x14ac:dyDescent="0.25">
      <c r="A608" s="199" t="s">
        <v>2992</v>
      </c>
      <c r="B608" s="200" t="s">
        <v>2993</v>
      </c>
      <c r="C608" s="201"/>
      <c r="D608" s="202"/>
      <c r="E608" s="202"/>
      <c r="F608" s="202"/>
    </row>
    <row r="609" spans="1:7" x14ac:dyDescent="0.25">
      <c r="A609" s="199" t="s">
        <v>2994</v>
      </c>
      <c r="B609" s="200" t="s">
        <v>2995</v>
      </c>
      <c r="C609" s="201" t="s">
        <v>57</v>
      </c>
      <c r="D609" s="202">
        <v>8.67</v>
      </c>
      <c r="E609" s="202">
        <v>2.93</v>
      </c>
      <c r="F609" s="202">
        <v>11.6</v>
      </c>
      <c r="G609" s="178">
        <v>15</v>
      </c>
    </row>
    <row r="610" spans="1:7" x14ac:dyDescent="0.25">
      <c r="A610" s="199" t="s">
        <v>72</v>
      </c>
      <c r="B610" s="200" t="s">
        <v>2996</v>
      </c>
      <c r="C610" s="201" t="s">
        <v>57</v>
      </c>
      <c r="D610" s="202">
        <v>7.78</v>
      </c>
      <c r="E610" s="202">
        <v>2.93</v>
      </c>
      <c r="F610" s="202">
        <v>10.71</v>
      </c>
      <c r="G610" s="178">
        <v>15</v>
      </c>
    </row>
    <row r="611" spans="1:7" x14ac:dyDescent="0.25">
      <c r="A611" s="199" t="s">
        <v>73</v>
      </c>
      <c r="B611" s="200" t="s">
        <v>2997</v>
      </c>
      <c r="C611" s="201" t="s">
        <v>57</v>
      </c>
      <c r="D611" s="202">
        <v>8.09</v>
      </c>
      <c r="E611" s="202">
        <v>2.93</v>
      </c>
      <c r="F611" s="202">
        <v>11.02</v>
      </c>
      <c r="G611" s="178">
        <v>15</v>
      </c>
    </row>
    <row r="612" spans="1:7" x14ac:dyDescent="0.25">
      <c r="A612" s="199" t="s">
        <v>2998</v>
      </c>
      <c r="B612" s="200" t="s">
        <v>2999</v>
      </c>
      <c r="C612" s="201"/>
      <c r="D612" s="202"/>
      <c r="E612" s="202"/>
      <c r="F612" s="202"/>
    </row>
    <row r="613" spans="1:7" x14ac:dyDescent="0.25">
      <c r="A613" s="199" t="s">
        <v>74</v>
      </c>
      <c r="B613" s="200" t="s">
        <v>3000</v>
      </c>
      <c r="C613" s="201" t="s">
        <v>57</v>
      </c>
      <c r="D613" s="202">
        <v>8.9700000000000006</v>
      </c>
      <c r="E613" s="202">
        <v>1.46</v>
      </c>
      <c r="F613" s="202">
        <v>10.43</v>
      </c>
      <c r="G613" s="178">
        <v>15</v>
      </c>
    </row>
    <row r="614" spans="1:7" x14ac:dyDescent="0.25">
      <c r="A614" s="199" t="s">
        <v>3001</v>
      </c>
      <c r="B614" s="200" t="s">
        <v>3002</v>
      </c>
      <c r="C614" s="201"/>
      <c r="D614" s="202"/>
      <c r="E614" s="202"/>
      <c r="F614" s="202"/>
    </row>
    <row r="615" spans="1:7" ht="30" x14ac:dyDescent="0.25">
      <c r="A615" s="199" t="s">
        <v>3003</v>
      </c>
      <c r="B615" s="200" t="s">
        <v>3004</v>
      </c>
      <c r="C615" s="201" t="s">
        <v>57</v>
      </c>
      <c r="D615" s="202">
        <v>61.99</v>
      </c>
      <c r="E615" s="202">
        <v>14.67</v>
      </c>
      <c r="F615" s="202">
        <v>76.66</v>
      </c>
      <c r="G615" s="178">
        <v>15</v>
      </c>
    </row>
    <row r="616" spans="1:7" x14ac:dyDescent="0.25">
      <c r="A616" s="199" t="s">
        <v>3005</v>
      </c>
      <c r="B616" s="200" t="s">
        <v>3006</v>
      </c>
      <c r="C616" s="201"/>
      <c r="D616" s="202"/>
      <c r="E616" s="202"/>
      <c r="F616" s="202"/>
    </row>
    <row r="617" spans="1:7" x14ac:dyDescent="0.25">
      <c r="A617" s="199" t="s">
        <v>3007</v>
      </c>
      <c r="B617" s="200" t="s">
        <v>3008</v>
      </c>
      <c r="C617" s="201"/>
      <c r="D617" s="202"/>
      <c r="E617" s="202"/>
      <c r="F617" s="202"/>
    </row>
    <row r="618" spans="1:7" x14ac:dyDescent="0.25">
      <c r="A618" s="199" t="s">
        <v>3009</v>
      </c>
      <c r="B618" s="200" t="s">
        <v>3010</v>
      </c>
      <c r="C618" s="201" t="s">
        <v>34</v>
      </c>
      <c r="D618" s="202">
        <v>485.11</v>
      </c>
      <c r="E618" s="202"/>
      <c r="F618" s="202">
        <v>485.11</v>
      </c>
      <c r="G618" s="178">
        <v>15</v>
      </c>
    </row>
    <row r="619" spans="1:7" x14ac:dyDescent="0.25">
      <c r="A619" s="199" t="s">
        <v>3011</v>
      </c>
      <c r="B619" s="200" t="s">
        <v>3012</v>
      </c>
      <c r="C619" s="201" t="s">
        <v>34</v>
      </c>
      <c r="D619" s="202">
        <v>508.73</v>
      </c>
      <c r="E619" s="202"/>
      <c r="F619" s="202">
        <v>508.73</v>
      </c>
      <c r="G619" s="178">
        <v>15</v>
      </c>
    </row>
    <row r="620" spans="1:7" x14ac:dyDescent="0.25">
      <c r="A620" s="199" t="s">
        <v>3013</v>
      </c>
      <c r="B620" s="200" t="s">
        <v>3014</v>
      </c>
      <c r="C620" s="201" t="s">
        <v>34</v>
      </c>
      <c r="D620" s="202">
        <v>533.48</v>
      </c>
      <c r="E620" s="202"/>
      <c r="F620" s="202">
        <v>533.48</v>
      </c>
      <c r="G620" s="178">
        <v>15</v>
      </c>
    </row>
    <row r="621" spans="1:7" x14ac:dyDescent="0.25">
      <c r="A621" s="199" t="s">
        <v>3015</v>
      </c>
      <c r="B621" s="200" t="s">
        <v>3016</v>
      </c>
      <c r="C621" s="201" t="s">
        <v>34</v>
      </c>
      <c r="D621" s="202">
        <v>559.45000000000005</v>
      </c>
      <c r="E621" s="202"/>
      <c r="F621" s="202">
        <v>559.45000000000005</v>
      </c>
      <c r="G621" s="178">
        <v>15</v>
      </c>
    </row>
    <row r="622" spans="1:7" x14ac:dyDescent="0.25">
      <c r="A622" s="199" t="s">
        <v>3017</v>
      </c>
      <c r="B622" s="200" t="s">
        <v>3018</v>
      </c>
      <c r="C622" s="201" t="s">
        <v>34</v>
      </c>
      <c r="D622" s="202">
        <v>586.69000000000005</v>
      </c>
      <c r="E622" s="202"/>
      <c r="F622" s="202">
        <v>586.69000000000005</v>
      </c>
      <c r="G622" s="178">
        <v>15</v>
      </c>
    </row>
    <row r="623" spans="1:7" x14ac:dyDescent="0.25">
      <c r="A623" s="199" t="s">
        <v>3019</v>
      </c>
      <c r="B623" s="200" t="s">
        <v>3020</v>
      </c>
      <c r="C623" s="201" t="s">
        <v>34</v>
      </c>
      <c r="D623" s="202">
        <v>543.1</v>
      </c>
      <c r="E623" s="202"/>
      <c r="F623" s="202">
        <v>543.1</v>
      </c>
      <c r="G623" s="178">
        <v>15</v>
      </c>
    </row>
    <row r="624" spans="1:7" x14ac:dyDescent="0.25">
      <c r="A624" s="199" t="s">
        <v>3021</v>
      </c>
      <c r="B624" s="200" t="s">
        <v>3022</v>
      </c>
      <c r="C624" s="201" t="s">
        <v>34</v>
      </c>
      <c r="D624" s="202">
        <v>564.32000000000005</v>
      </c>
      <c r="E624" s="202"/>
      <c r="F624" s="202">
        <v>564.32000000000005</v>
      </c>
      <c r="G624" s="178">
        <v>15</v>
      </c>
    </row>
    <row r="625" spans="1:7" x14ac:dyDescent="0.25">
      <c r="A625" s="199" t="s">
        <v>75</v>
      </c>
      <c r="B625" s="200" t="s">
        <v>3023</v>
      </c>
      <c r="C625" s="201" t="s">
        <v>34</v>
      </c>
      <c r="D625" s="202">
        <v>588.75</v>
      </c>
      <c r="E625" s="202"/>
      <c r="F625" s="202">
        <v>588.75</v>
      </c>
      <c r="G625" s="178">
        <v>15</v>
      </c>
    </row>
    <row r="626" spans="1:7" x14ac:dyDescent="0.25">
      <c r="A626" s="199" t="s">
        <v>76</v>
      </c>
      <c r="B626" s="200" t="s">
        <v>3024</v>
      </c>
      <c r="C626" s="201" t="s">
        <v>34</v>
      </c>
      <c r="D626" s="202">
        <v>614.36</v>
      </c>
      <c r="E626" s="202"/>
      <c r="F626" s="202">
        <v>614.36</v>
      </c>
      <c r="G626" s="178">
        <v>15</v>
      </c>
    </row>
    <row r="627" spans="1:7" x14ac:dyDescent="0.25">
      <c r="A627" s="199" t="s">
        <v>3025</v>
      </c>
      <c r="B627" s="200" t="s">
        <v>3026</v>
      </c>
      <c r="C627" s="201" t="s">
        <v>34</v>
      </c>
      <c r="D627" s="202">
        <v>643.75</v>
      </c>
      <c r="E627" s="202"/>
      <c r="F627" s="202">
        <v>643.75</v>
      </c>
      <c r="G627" s="178">
        <v>15</v>
      </c>
    </row>
    <row r="628" spans="1:7" ht="30" x14ac:dyDescent="0.25">
      <c r="A628" s="199" t="s">
        <v>77</v>
      </c>
      <c r="B628" s="200" t="s">
        <v>3027</v>
      </c>
      <c r="C628" s="201" t="s">
        <v>34</v>
      </c>
      <c r="D628" s="202">
        <v>626.71</v>
      </c>
      <c r="E628" s="202"/>
      <c r="F628" s="202">
        <v>626.71</v>
      </c>
      <c r="G628" s="178">
        <v>15</v>
      </c>
    </row>
    <row r="629" spans="1:7" x14ac:dyDescent="0.25">
      <c r="A629" s="199" t="s">
        <v>3028</v>
      </c>
      <c r="B629" s="200" t="s">
        <v>3029</v>
      </c>
      <c r="C629" s="201" t="s">
        <v>34</v>
      </c>
      <c r="D629" s="202">
        <v>526.04</v>
      </c>
      <c r="E629" s="202"/>
      <c r="F629" s="202">
        <v>526.04</v>
      </c>
      <c r="G629" s="178">
        <v>15</v>
      </c>
    </row>
    <row r="630" spans="1:7" x14ac:dyDescent="0.25">
      <c r="A630" s="199" t="s">
        <v>3030</v>
      </c>
      <c r="B630" s="200" t="s">
        <v>3031</v>
      </c>
      <c r="C630" s="201" t="s">
        <v>34</v>
      </c>
      <c r="D630" s="202">
        <v>607.25</v>
      </c>
      <c r="E630" s="202"/>
      <c r="F630" s="202">
        <v>607.25</v>
      </c>
      <c r="G630" s="178">
        <v>15</v>
      </c>
    </row>
    <row r="631" spans="1:7" x14ac:dyDescent="0.25">
      <c r="A631" s="199" t="s">
        <v>3032</v>
      </c>
      <c r="B631" s="200" t="s">
        <v>3033</v>
      </c>
      <c r="C631" s="201"/>
      <c r="D631" s="202"/>
      <c r="E631" s="202"/>
      <c r="F631" s="202"/>
    </row>
    <row r="632" spans="1:7" x14ac:dyDescent="0.25">
      <c r="A632" s="199" t="s">
        <v>78</v>
      </c>
      <c r="B632" s="200" t="s">
        <v>3034</v>
      </c>
      <c r="C632" s="201" t="s">
        <v>34</v>
      </c>
      <c r="D632" s="202">
        <v>611.1</v>
      </c>
      <c r="E632" s="202"/>
      <c r="F632" s="202">
        <v>611.1</v>
      </c>
      <c r="G632" s="178">
        <v>15</v>
      </c>
    </row>
    <row r="633" spans="1:7" x14ac:dyDescent="0.25">
      <c r="A633" s="199" t="s">
        <v>3035</v>
      </c>
      <c r="B633" s="200" t="s">
        <v>3036</v>
      </c>
      <c r="C633" s="201" t="s">
        <v>34</v>
      </c>
      <c r="D633" s="202">
        <v>634.20000000000005</v>
      </c>
      <c r="E633" s="202"/>
      <c r="F633" s="202">
        <v>634.20000000000005</v>
      </c>
      <c r="G633" s="178">
        <v>15</v>
      </c>
    </row>
    <row r="634" spans="1:7" x14ac:dyDescent="0.25">
      <c r="A634" s="199" t="s">
        <v>3037</v>
      </c>
      <c r="B634" s="200" t="s">
        <v>3038</v>
      </c>
      <c r="C634" s="201" t="s">
        <v>34</v>
      </c>
      <c r="D634" s="202">
        <v>597.41</v>
      </c>
      <c r="E634" s="202"/>
      <c r="F634" s="202">
        <v>597.41</v>
      </c>
      <c r="G634" s="178">
        <v>15</v>
      </c>
    </row>
    <row r="635" spans="1:7" ht="30" x14ac:dyDescent="0.25">
      <c r="A635" s="199" t="s">
        <v>3039</v>
      </c>
      <c r="B635" s="200" t="s">
        <v>3040</v>
      </c>
      <c r="C635" s="201"/>
      <c r="D635" s="202"/>
      <c r="E635" s="202"/>
      <c r="F635" s="202"/>
    </row>
    <row r="636" spans="1:7" x14ac:dyDescent="0.25">
      <c r="A636" s="199" t="s">
        <v>3041</v>
      </c>
      <c r="B636" s="200" t="s">
        <v>3042</v>
      </c>
      <c r="C636" s="201" t="s">
        <v>34</v>
      </c>
      <c r="D636" s="202">
        <v>406.08</v>
      </c>
      <c r="E636" s="202">
        <v>136.26</v>
      </c>
      <c r="F636" s="202">
        <v>542.34</v>
      </c>
      <c r="G636" s="178">
        <v>15</v>
      </c>
    </row>
    <row r="637" spans="1:7" ht="30" x14ac:dyDescent="0.25">
      <c r="A637" s="199" t="s">
        <v>3043</v>
      </c>
      <c r="B637" s="200" t="s">
        <v>3044</v>
      </c>
      <c r="C637" s="201"/>
      <c r="D637" s="202"/>
      <c r="E637" s="202"/>
      <c r="F637" s="202"/>
    </row>
    <row r="638" spans="1:7" ht="30" x14ac:dyDescent="0.25">
      <c r="A638" s="199" t="s">
        <v>3045</v>
      </c>
      <c r="B638" s="200" t="s">
        <v>3046</v>
      </c>
      <c r="C638" s="201" t="s">
        <v>34</v>
      </c>
      <c r="D638" s="202">
        <v>338.29</v>
      </c>
      <c r="E638" s="202">
        <v>56.78</v>
      </c>
      <c r="F638" s="202">
        <v>395.07</v>
      </c>
      <c r="G638" s="178">
        <v>15</v>
      </c>
    </row>
    <row r="639" spans="1:7" ht="30" x14ac:dyDescent="0.25">
      <c r="A639" s="199" t="s">
        <v>3047</v>
      </c>
      <c r="B639" s="200" t="s">
        <v>3048</v>
      </c>
      <c r="C639" s="201" t="s">
        <v>34</v>
      </c>
      <c r="D639" s="202">
        <v>368.79</v>
      </c>
      <c r="E639" s="202">
        <v>56.78</v>
      </c>
      <c r="F639" s="202">
        <v>425.57</v>
      </c>
      <c r="G639" s="178">
        <v>15</v>
      </c>
    </row>
    <row r="640" spans="1:7" ht="30" x14ac:dyDescent="0.25">
      <c r="A640" s="199" t="s">
        <v>3049</v>
      </c>
      <c r="B640" s="200" t="s">
        <v>3050</v>
      </c>
      <c r="C640" s="201" t="s">
        <v>34</v>
      </c>
      <c r="D640" s="202">
        <v>433.76</v>
      </c>
      <c r="E640" s="202">
        <v>56.78</v>
      </c>
      <c r="F640" s="202">
        <v>490.54</v>
      </c>
      <c r="G640" s="178">
        <v>15</v>
      </c>
    </row>
    <row r="641" spans="1:7" x14ac:dyDescent="0.25">
      <c r="A641" s="199" t="s">
        <v>3051</v>
      </c>
      <c r="B641" s="200" t="s">
        <v>3052</v>
      </c>
      <c r="C641" s="201"/>
      <c r="D641" s="202"/>
      <c r="E641" s="202"/>
      <c r="F641" s="202"/>
    </row>
    <row r="642" spans="1:7" x14ac:dyDescent="0.25">
      <c r="A642" s="199" t="s">
        <v>3053</v>
      </c>
      <c r="B642" s="200" t="s">
        <v>3054</v>
      </c>
      <c r="C642" s="201" t="s">
        <v>34</v>
      </c>
      <c r="D642" s="202">
        <v>77.06</v>
      </c>
      <c r="E642" s="202">
        <v>56.78</v>
      </c>
      <c r="F642" s="202">
        <v>133.84</v>
      </c>
      <c r="G642" s="178">
        <v>15</v>
      </c>
    </row>
    <row r="643" spans="1:7" x14ac:dyDescent="0.25">
      <c r="A643" s="199" t="s">
        <v>3055</v>
      </c>
      <c r="B643" s="200" t="s">
        <v>3056</v>
      </c>
      <c r="C643" s="201" t="s">
        <v>34</v>
      </c>
      <c r="D643" s="202">
        <v>4045.01</v>
      </c>
      <c r="E643" s="202">
        <v>63.69</v>
      </c>
      <c r="F643" s="202">
        <v>4108.7</v>
      </c>
      <c r="G643" s="178">
        <v>15</v>
      </c>
    </row>
    <row r="644" spans="1:7" x14ac:dyDescent="0.25">
      <c r="A644" s="199" t="s">
        <v>3057</v>
      </c>
      <c r="B644" s="200" t="s">
        <v>3058</v>
      </c>
      <c r="C644" s="201" t="s">
        <v>34</v>
      </c>
      <c r="D644" s="202">
        <v>375.44</v>
      </c>
      <c r="E644" s="202">
        <v>63.69</v>
      </c>
      <c r="F644" s="202">
        <v>439.13</v>
      </c>
      <c r="G644" s="178">
        <v>15</v>
      </c>
    </row>
    <row r="645" spans="1:7" ht="30" x14ac:dyDescent="0.25">
      <c r="A645" s="199" t="s">
        <v>3059</v>
      </c>
      <c r="B645" s="200" t="s">
        <v>3060</v>
      </c>
      <c r="C645" s="201" t="s">
        <v>34</v>
      </c>
      <c r="D645" s="202">
        <v>394.33</v>
      </c>
      <c r="E645" s="202">
        <v>418.64</v>
      </c>
      <c r="F645" s="202">
        <v>812.97</v>
      </c>
      <c r="G645" s="178">
        <v>15</v>
      </c>
    </row>
    <row r="646" spans="1:7" ht="30" x14ac:dyDescent="0.25">
      <c r="A646" s="199" t="s">
        <v>3061</v>
      </c>
      <c r="B646" s="200" t="s">
        <v>3062</v>
      </c>
      <c r="C646" s="201" t="s">
        <v>34</v>
      </c>
      <c r="D646" s="202">
        <v>2350.2800000000002</v>
      </c>
      <c r="E646" s="202">
        <v>766.16</v>
      </c>
      <c r="F646" s="202">
        <v>3116.44</v>
      </c>
      <c r="G646" s="178">
        <v>15</v>
      </c>
    </row>
    <row r="647" spans="1:7" x14ac:dyDescent="0.25">
      <c r="A647" s="199" t="s">
        <v>79</v>
      </c>
      <c r="B647" s="200" t="s">
        <v>3063</v>
      </c>
      <c r="C647" s="201"/>
      <c r="D647" s="202"/>
      <c r="E647" s="202"/>
      <c r="F647" s="202"/>
    </row>
    <row r="648" spans="1:7" ht="30" x14ac:dyDescent="0.25">
      <c r="A648" s="199" t="s">
        <v>3064</v>
      </c>
      <c r="B648" s="200" t="s">
        <v>3065</v>
      </c>
      <c r="C648" s="201" t="s">
        <v>34</v>
      </c>
      <c r="D648" s="202">
        <v>515.95000000000005</v>
      </c>
      <c r="E648" s="202">
        <v>56.78</v>
      </c>
      <c r="F648" s="202">
        <v>572.73</v>
      </c>
      <c r="G648" s="178">
        <v>15</v>
      </c>
    </row>
    <row r="649" spans="1:7" x14ac:dyDescent="0.25">
      <c r="A649" s="199" t="s">
        <v>80</v>
      </c>
      <c r="B649" s="200" t="s">
        <v>3066</v>
      </c>
      <c r="C649" s="201"/>
      <c r="D649" s="202"/>
      <c r="E649" s="202"/>
      <c r="F649" s="202"/>
    </row>
    <row r="650" spans="1:7" ht="30" x14ac:dyDescent="0.25">
      <c r="A650" s="199" t="s">
        <v>3067</v>
      </c>
      <c r="B650" s="200" t="s">
        <v>3068</v>
      </c>
      <c r="C650" s="201" t="s">
        <v>34</v>
      </c>
      <c r="D650" s="202"/>
      <c r="E650" s="202">
        <v>95.77</v>
      </c>
      <c r="F650" s="202">
        <v>95.77</v>
      </c>
      <c r="G650" s="178">
        <v>15</v>
      </c>
    </row>
    <row r="651" spans="1:7" ht="30" x14ac:dyDescent="0.25">
      <c r="A651" s="199" t="s">
        <v>81</v>
      </c>
      <c r="B651" s="200" t="s">
        <v>3069</v>
      </c>
      <c r="C651" s="201" t="s">
        <v>34</v>
      </c>
      <c r="D651" s="202"/>
      <c r="E651" s="202">
        <v>191.54</v>
      </c>
      <c r="F651" s="202">
        <v>191.54</v>
      </c>
      <c r="G651" s="178">
        <v>15</v>
      </c>
    </row>
    <row r="652" spans="1:7" ht="30" x14ac:dyDescent="0.25">
      <c r="A652" s="199" t="s">
        <v>82</v>
      </c>
      <c r="B652" s="200" t="s">
        <v>3070</v>
      </c>
      <c r="C652" s="201" t="s">
        <v>34</v>
      </c>
      <c r="D652" s="202"/>
      <c r="E652" s="202">
        <v>132.30000000000001</v>
      </c>
      <c r="F652" s="202">
        <v>132.30000000000001</v>
      </c>
      <c r="G652" s="178">
        <v>15</v>
      </c>
    </row>
    <row r="653" spans="1:7" ht="30" x14ac:dyDescent="0.25">
      <c r="A653" s="199" t="s">
        <v>83</v>
      </c>
      <c r="B653" s="200" t="s">
        <v>3071</v>
      </c>
      <c r="C653" s="201" t="s">
        <v>34</v>
      </c>
      <c r="D653" s="202">
        <v>60.61</v>
      </c>
      <c r="E653" s="202">
        <v>73.06</v>
      </c>
      <c r="F653" s="202">
        <v>133.66999999999999</v>
      </c>
      <c r="G653" s="178">
        <v>15</v>
      </c>
    </row>
    <row r="654" spans="1:7" x14ac:dyDescent="0.25">
      <c r="A654" s="199" t="s">
        <v>3072</v>
      </c>
      <c r="B654" s="200" t="s">
        <v>3073</v>
      </c>
      <c r="C654" s="201" t="s">
        <v>29</v>
      </c>
      <c r="D654" s="202">
        <v>15.74</v>
      </c>
      <c r="E654" s="202"/>
      <c r="F654" s="202">
        <v>15.74</v>
      </c>
      <c r="G654" s="178">
        <v>15</v>
      </c>
    </row>
    <row r="655" spans="1:7" x14ac:dyDescent="0.25">
      <c r="A655" s="199" t="s">
        <v>84</v>
      </c>
      <c r="B655" s="200" t="s">
        <v>3074</v>
      </c>
      <c r="C655" s="201"/>
      <c r="D655" s="202"/>
      <c r="E655" s="202"/>
      <c r="F655" s="202"/>
    </row>
    <row r="656" spans="1:7" x14ac:dyDescent="0.25">
      <c r="A656" s="199" t="s">
        <v>3075</v>
      </c>
      <c r="B656" s="200" t="s">
        <v>3076</v>
      </c>
      <c r="C656" s="201" t="s">
        <v>34</v>
      </c>
      <c r="D656" s="202">
        <v>194.42</v>
      </c>
      <c r="E656" s="202">
        <v>79.489999999999995</v>
      </c>
      <c r="F656" s="202">
        <v>273.91000000000003</v>
      </c>
      <c r="G656" s="178">
        <v>15</v>
      </c>
    </row>
    <row r="657" spans="1:7" x14ac:dyDescent="0.25">
      <c r="A657" s="199" t="s">
        <v>85</v>
      </c>
      <c r="B657" s="200" t="s">
        <v>3077</v>
      </c>
      <c r="C657" s="201" t="s">
        <v>34</v>
      </c>
      <c r="D657" s="202">
        <v>180.88</v>
      </c>
      <c r="E657" s="202">
        <v>34.07</v>
      </c>
      <c r="F657" s="202">
        <v>214.95</v>
      </c>
      <c r="G657" s="178">
        <v>15</v>
      </c>
    </row>
    <row r="658" spans="1:7" x14ac:dyDescent="0.25">
      <c r="A658" s="199" t="s">
        <v>86</v>
      </c>
      <c r="B658" s="200" t="s">
        <v>3078</v>
      </c>
      <c r="C658" s="201" t="s">
        <v>29</v>
      </c>
      <c r="D658" s="202">
        <v>0.88</v>
      </c>
      <c r="E658" s="202">
        <v>0.68</v>
      </c>
      <c r="F658" s="202">
        <v>1.56</v>
      </c>
      <c r="G658" s="178">
        <v>15</v>
      </c>
    </row>
    <row r="659" spans="1:7" ht="30" x14ac:dyDescent="0.25">
      <c r="A659" s="199" t="s">
        <v>3079</v>
      </c>
      <c r="B659" s="200" t="s">
        <v>3080</v>
      </c>
      <c r="C659" s="201" t="s">
        <v>34</v>
      </c>
      <c r="D659" s="202">
        <v>1084.44</v>
      </c>
      <c r="E659" s="202">
        <v>104.66</v>
      </c>
      <c r="F659" s="202">
        <v>1189.0999999999999</v>
      </c>
      <c r="G659" s="178">
        <v>15</v>
      </c>
    </row>
    <row r="660" spans="1:7" x14ac:dyDescent="0.25">
      <c r="A660" s="199" t="s">
        <v>3081</v>
      </c>
      <c r="B660" s="200" t="s">
        <v>3082</v>
      </c>
      <c r="C660" s="201" t="s">
        <v>34</v>
      </c>
      <c r="D660" s="202">
        <v>343.88</v>
      </c>
      <c r="E660" s="202">
        <v>45.42</v>
      </c>
      <c r="F660" s="202">
        <v>389.3</v>
      </c>
      <c r="G660" s="178">
        <v>15</v>
      </c>
    </row>
    <row r="661" spans="1:7" ht="30" x14ac:dyDescent="0.25">
      <c r="A661" s="199" t="s">
        <v>3083</v>
      </c>
      <c r="B661" s="200" t="s">
        <v>3084</v>
      </c>
      <c r="C661" s="201" t="s">
        <v>34</v>
      </c>
      <c r="D661" s="202"/>
      <c r="E661" s="202">
        <v>45.42</v>
      </c>
      <c r="F661" s="202">
        <v>45.42</v>
      </c>
      <c r="G661" s="178">
        <v>15</v>
      </c>
    </row>
    <row r="662" spans="1:7" x14ac:dyDescent="0.25">
      <c r="A662" s="199" t="s">
        <v>3085</v>
      </c>
      <c r="B662" s="200" t="s">
        <v>3086</v>
      </c>
      <c r="C662" s="201" t="s">
        <v>34</v>
      </c>
      <c r="D662" s="202">
        <v>240.07</v>
      </c>
      <c r="E662" s="202">
        <v>22.71</v>
      </c>
      <c r="F662" s="202">
        <v>262.77999999999997</v>
      </c>
      <c r="G662" s="178">
        <v>15</v>
      </c>
    </row>
    <row r="663" spans="1:7" x14ac:dyDescent="0.25">
      <c r="A663" s="199" t="s">
        <v>3087</v>
      </c>
      <c r="B663" s="200" t="s">
        <v>3088</v>
      </c>
      <c r="C663" s="201" t="s">
        <v>34</v>
      </c>
      <c r="D663" s="202">
        <v>205.8</v>
      </c>
      <c r="E663" s="202">
        <v>68.13</v>
      </c>
      <c r="F663" s="202">
        <v>273.93</v>
      </c>
      <c r="G663" s="178">
        <v>15</v>
      </c>
    </row>
    <row r="664" spans="1:7" x14ac:dyDescent="0.25">
      <c r="A664" s="199" t="s">
        <v>3089</v>
      </c>
      <c r="B664" s="200" t="s">
        <v>3090</v>
      </c>
      <c r="C664" s="201" t="s">
        <v>34</v>
      </c>
      <c r="D664" s="202">
        <v>194.42</v>
      </c>
      <c r="E664" s="202">
        <v>107.13</v>
      </c>
      <c r="F664" s="202">
        <v>301.55</v>
      </c>
      <c r="G664" s="178">
        <v>15</v>
      </c>
    </row>
    <row r="665" spans="1:7" x14ac:dyDescent="0.25">
      <c r="A665" s="199" t="s">
        <v>87</v>
      </c>
      <c r="B665" s="200" t="s">
        <v>3091</v>
      </c>
      <c r="C665" s="201" t="s">
        <v>34</v>
      </c>
      <c r="D665" s="202">
        <v>213.47</v>
      </c>
      <c r="E665" s="202">
        <v>0.23</v>
      </c>
      <c r="F665" s="202">
        <v>213.7</v>
      </c>
      <c r="G665" s="178">
        <v>15</v>
      </c>
    </row>
    <row r="666" spans="1:7" x14ac:dyDescent="0.25">
      <c r="A666" s="199" t="s">
        <v>3092</v>
      </c>
      <c r="B666" s="200" t="s">
        <v>3093</v>
      </c>
      <c r="C666" s="201" t="s">
        <v>34</v>
      </c>
      <c r="D666" s="202">
        <v>397.81</v>
      </c>
      <c r="E666" s="202">
        <v>18.170000000000002</v>
      </c>
      <c r="F666" s="202">
        <v>415.98</v>
      </c>
      <c r="G666" s="178">
        <v>15</v>
      </c>
    </row>
    <row r="667" spans="1:7" ht="30" x14ac:dyDescent="0.25">
      <c r="A667" s="199" t="s">
        <v>3094</v>
      </c>
      <c r="B667" s="200" t="s">
        <v>3095</v>
      </c>
      <c r="C667" s="201" t="s">
        <v>34</v>
      </c>
      <c r="D667" s="202">
        <v>1162.1300000000001</v>
      </c>
      <c r="E667" s="202">
        <v>18.170000000000002</v>
      </c>
      <c r="F667" s="202">
        <v>1180.3</v>
      </c>
      <c r="G667" s="178">
        <v>15</v>
      </c>
    </row>
    <row r="668" spans="1:7" x14ac:dyDescent="0.25">
      <c r="A668" s="199" t="s">
        <v>88</v>
      </c>
      <c r="B668" s="200" t="s">
        <v>3096</v>
      </c>
      <c r="C668" s="201"/>
      <c r="D668" s="202"/>
      <c r="E668" s="202"/>
      <c r="F668" s="202"/>
    </row>
    <row r="669" spans="1:7" x14ac:dyDescent="0.25">
      <c r="A669" s="199" t="s">
        <v>3097</v>
      </c>
      <c r="B669" s="200" t="s">
        <v>3098</v>
      </c>
      <c r="C669" s="201" t="s">
        <v>29</v>
      </c>
      <c r="D669" s="202">
        <v>2.71</v>
      </c>
      <c r="E669" s="202">
        <v>5.68</v>
      </c>
      <c r="F669" s="202">
        <v>8.39</v>
      </c>
      <c r="G669" s="178">
        <v>15</v>
      </c>
    </row>
    <row r="670" spans="1:7" ht="30" x14ac:dyDescent="0.25">
      <c r="A670" s="199" t="s">
        <v>3099</v>
      </c>
      <c r="B670" s="200" t="s">
        <v>3100</v>
      </c>
      <c r="C670" s="201" t="s">
        <v>32</v>
      </c>
      <c r="D670" s="202">
        <v>11.33</v>
      </c>
      <c r="E670" s="202"/>
      <c r="F670" s="202">
        <v>11.33</v>
      </c>
      <c r="G670" s="178">
        <v>15</v>
      </c>
    </row>
    <row r="671" spans="1:7" x14ac:dyDescent="0.25">
      <c r="A671" s="199" t="s">
        <v>3101</v>
      </c>
      <c r="B671" s="200" t="s">
        <v>3102</v>
      </c>
      <c r="C671" s="201" t="s">
        <v>29</v>
      </c>
      <c r="D671" s="202">
        <v>4.2300000000000004</v>
      </c>
      <c r="E671" s="202">
        <v>5.68</v>
      </c>
      <c r="F671" s="202">
        <v>9.91</v>
      </c>
      <c r="G671" s="178">
        <v>15</v>
      </c>
    </row>
    <row r="672" spans="1:7" ht="30" x14ac:dyDescent="0.25">
      <c r="A672" s="199" t="s">
        <v>3103</v>
      </c>
      <c r="B672" s="200" t="s">
        <v>3104</v>
      </c>
      <c r="C672" s="201" t="s">
        <v>34</v>
      </c>
      <c r="D672" s="202">
        <v>9897.77</v>
      </c>
      <c r="E672" s="202">
        <v>1972.46</v>
      </c>
      <c r="F672" s="202">
        <v>11870.23</v>
      </c>
      <c r="G672" s="178">
        <v>15</v>
      </c>
    </row>
    <row r="673" spans="1:7" ht="30" x14ac:dyDescent="0.25">
      <c r="A673" s="199" t="s">
        <v>3105</v>
      </c>
      <c r="B673" s="200" t="s">
        <v>3106</v>
      </c>
      <c r="C673" s="201" t="s">
        <v>32</v>
      </c>
      <c r="D673" s="202">
        <v>196.3</v>
      </c>
      <c r="E673" s="202">
        <v>151.05000000000001</v>
      </c>
      <c r="F673" s="202">
        <v>347.35</v>
      </c>
      <c r="G673" s="178">
        <v>15</v>
      </c>
    </row>
    <row r="674" spans="1:7" x14ac:dyDescent="0.25">
      <c r="A674" s="199" t="s">
        <v>3107</v>
      </c>
      <c r="B674" s="200" t="s">
        <v>3108</v>
      </c>
      <c r="C674" s="201" t="s">
        <v>57</v>
      </c>
      <c r="D674" s="202">
        <v>5.53</v>
      </c>
      <c r="E674" s="202">
        <v>0.38</v>
      </c>
      <c r="F674" s="202">
        <v>5.91</v>
      </c>
      <c r="G674" s="178">
        <v>15</v>
      </c>
    </row>
    <row r="675" spans="1:7" x14ac:dyDescent="0.25">
      <c r="A675" s="199" t="s">
        <v>3109</v>
      </c>
      <c r="B675" s="200" t="s">
        <v>3110</v>
      </c>
      <c r="C675" s="201"/>
      <c r="D675" s="202"/>
      <c r="E675" s="202"/>
      <c r="F675" s="202"/>
    </row>
    <row r="676" spans="1:7" x14ac:dyDescent="0.25">
      <c r="A676" s="199" t="s">
        <v>3111</v>
      </c>
      <c r="B676" s="200" t="s">
        <v>3112</v>
      </c>
      <c r="C676" s="201"/>
      <c r="D676" s="202"/>
      <c r="E676" s="202"/>
      <c r="F676" s="202"/>
    </row>
    <row r="677" spans="1:7" x14ac:dyDescent="0.25">
      <c r="A677" s="199" t="s">
        <v>3113</v>
      </c>
      <c r="B677" s="200" t="s">
        <v>3114</v>
      </c>
      <c r="C677" s="201" t="s">
        <v>32</v>
      </c>
      <c r="D677" s="202">
        <v>18.87</v>
      </c>
      <c r="E677" s="202">
        <v>53.01</v>
      </c>
      <c r="F677" s="202">
        <v>71.88</v>
      </c>
      <c r="G677" s="178">
        <v>15</v>
      </c>
    </row>
    <row r="678" spans="1:7" x14ac:dyDescent="0.25">
      <c r="A678" s="199" t="s">
        <v>3115</v>
      </c>
      <c r="B678" s="200" t="s">
        <v>3116</v>
      </c>
      <c r="C678" s="201" t="s">
        <v>32</v>
      </c>
      <c r="D678" s="202">
        <v>30.51</v>
      </c>
      <c r="E678" s="202">
        <v>55.12</v>
      </c>
      <c r="F678" s="202">
        <v>85.63</v>
      </c>
      <c r="G678" s="178">
        <v>15</v>
      </c>
    </row>
    <row r="679" spans="1:7" x14ac:dyDescent="0.25">
      <c r="A679" s="199" t="s">
        <v>3117</v>
      </c>
      <c r="B679" s="200" t="s">
        <v>3118</v>
      </c>
      <c r="C679" s="201" t="s">
        <v>32</v>
      </c>
      <c r="D679" s="202">
        <v>45.72</v>
      </c>
      <c r="E679" s="202">
        <v>87.75</v>
      </c>
      <c r="F679" s="202">
        <v>133.47</v>
      </c>
      <c r="G679" s="178">
        <v>15</v>
      </c>
    </row>
    <row r="680" spans="1:7" x14ac:dyDescent="0.25">
      <c r="A680" s="199" t="s">
        <v>3119</v>
      </c>
      <c r="B680" s="200" t="s">
        <v>3120</v>
      </c>
      <c r="C680" s="201"/>
      <c r="D680" s="202"/>
      <c r="E680" s="202"/>
      <c r="F680" s="202"/>
    </row>
    <row r="681" spans="1:7" ht="30" x14ac:dyDescent="0.25">
      <c r="A681" s="199" t="s">
        <v>3121</v>
      </c>
      <c r="B681" s="200" t="s">
        <v>3122</v>
      </c>
      <c r="C681" s="201" t="s">
        <v>28</v>
      </c>
      <c r="D681" s="202">
        <v>33104.07</v>
      </c>
      <c r="E681" s="202"/>
      <c r="F681" s="202">
        <v>33104.07</v>
      </c>
      <c r="G681" s="178">
        <v>15</v>
      </c>
    </row>
    <row r="682" spans="1:7" x14ac:dyDescent="0.25">
      <c r="A682" s="199" t="s">
        <v>3123</v>
      </c>
      <c r="B682" s="200" t="s">
        <v>3124</v>
      </c>
      <c r="C682" s="201" t="s">
        <v>32</v>
      </c>
      <c r="D682" s="202">
        <v>192.59</v>
      </c>
      <c r="E682" s="202">
        <v>2.27</v>
      </c>
      <c r="F682" s="202">
        <v>194.86</v>
      </c>
      <c r="G682" s="178">
        <v>15</v>
      </c>
    </row>
    <row r="683" spans="1:7" x14ac:dyDescent="0.25">
      <c r="A683" s="199" t="s">
        <v>3125</v>
      </c>
      <c r="B683" s="200" t="s">
        <v>3126</v>
      </c>
      <c r="C683" s="201" t="s">
        <v>32</v>
      </c>
      <c r="D683" s="202">
        <v>209.79</v>
      </c>
      <c r="E683" s="202">
        <v>2.27</v>
      </c>
      <c r="F683" s="202">
        <v>212.06</v>
      </c>
      <c r="G683" s="178">
        <v>15</v>
      </c>
    </row>
    <row r="684" spans="1:7" x14ac:dyDescent="0.25">
      <c r="A684" s="199" t="s">
        <v>3127</v>
      </c>
      <c r="B684" s="200" t="s">
        <v>3128</v>
      </c>
      <c r="C684" s="201" t="s">
        <v>32</v>
      </c>
      <c r="D684" s="202">
        <v>216.95</v>
      </c>
      <c r="E684" s="202">
        <v>2.27</v>
      </c>
      <c r="F684" s="202">
        <v>219.22</v>
      </c>
      <c r="G684" s="178">
        <v>15</v>
      </c>
    </row>
    <row r="685" spans="1:7" x14ac:dyDescent="0.25">
      <c r="A685" s="199" t="s">
        <v>3129</v>
      </c>
      <c r="B685" s="200" t="s">
        <v>3130</v>
      </c>
      <c r="C685" s="201" t="s">
        <v>32</v>
      </c>
      <c r="D685" s="202">
        <v>226.21</v>
      </c>
      <c r="E685" s="202">
        <v>2.27</v>
      </c>
      <c r="F685" s="202">
        <v>228.48</v>
      </c>
      <c r="G685" s="178">
        <v>15</v>
      </c>
    </row>
    <row r="686" spans="1:7" x14ac:dyDescent="0.25">
      <c r="A686" s="199" t="s">
        <v>3131</v>
      </c>
      <c r="B686" s="200" t="s">
        <v>3132</v>
      </c>
      <c r="C686" s="201" t="s">
        <v>32</v>
      </c>
      <c r="D686" s="202">
        <v>259.94</v>
      </c>
      <c r="E686" s="202">
        <v>2.27</v>
      </c>
      <c r="F686" s="202">
        <v>262.20999999999998</v>
      </c>
      <c r="G686" s="178">
        <v>15</v>
      </c>
    </row>
    <row r="687" spans="1:7" x14ac:dyDescent="0.25">
      <c r="A687" s="199" t="s">
        <v>3133</v>
      </c>
      <c r="B687" s="200" t="s">
        <v>3134</v>
      </c>
      <c r="C687" s="201"/>
      <c r="D687" s="202"/>
      <c r="E687" s="202"/>
      <c r="F687" s="202"/>
    </row>
    <row r="688" spans="1:7" ht="30" x14ac:dyDescent="0.25">
      <c r="A688" s="199" t="s">
        <v>3135</v>
      </c>
      <c r="B688" s="200" t="s">
        <v>3136</v>
      </c>
      <c r="C688" s="201" t="s">
        <v>28</v>
      </c>
      <c r="D688" s="202">
        <v>2437.6799999999998</v>
      </c>
      <c r="E688" s="202"/>
      <c r="F688" s="202">
        <v>2437.6799999999998</v>
      </c>
      <c r="G688" s="178">
        <v>15</v>
      </c>
    </row>
    <row r="689" spans="1:7" x14ac:dyDescent="0.25">
      <c r="A689" s="199" t="s">
        <v>3137</v>
      </c>
      <c r="B689" s="200" t="s">
        <v>3138</v>
      </c>
      <c r="C689" s="201" t="s">
        <v>32</v>
      </c>
      <c r="D689" s="202">
        <v>42.67</v>
      </c>
      <c r="E689" s="202">
        <v>16.79</v>
      </c>
      <c r="F689" s="202">
        <v>59.46</v>
      </c>
      <c r="G689" s="178">
        <v>15</v>
      </c>
    </row>
    <row r="690" spans="1:7" x14ac:dyDescent="0.25">
      <c r="A690" s="199" t="s">
        <v>3139</v>
      </c>
      <c r="B690" s="200" t="s">
        <v>3140</v>
      </c>
      <c r="C690" s="201" t="s">
        <v>32</v>
      </c>
      <c r="D690" s="202">
        <v>57.94</v>
      </c>
      <c r="E690" s="202">
        <v>24.25</v>
      </c>
      <c r="F690" s="202">
        <v>82.19</v>
      </c>
      <c r="G690" s="178">
        <v>15</v>
      </c>
    </row>
    <row r="691" spans="1:7" x14ac:dyDescent="0.25">
      <c r="A691" s="199" t="s">
        <v>3141</v>
      </c>
      <c r="B691" s="200" t="s">
        <v>3142</v>
      </c>
      <c r="C691" s="201" t="s">
        <v>32</v>
      </c>
      <c r="D691" s="202">
        <v>76.260000000000005</v>
      </c>
      <c r="E691" s="202">
        <v>33.229999999999997</v>
      </c>
      <c r="F691" s="202">
        <v>109.49</v>
      </c>
      <c r="G691" s="178">
        <v>15</v>
      </c>
    </row>
    <row r="692" spans="1:7" x14ac:dyDescent="0.25">
      <c r="A692" s="199" t="s">
        <v>3143</v>
      </c>
      <c r="B692" s="200" t="s">
        <v>3144</v>
      </c>
      <c r="C692" s="201" t="s">
        <v>32</v>
      </c>
      <c r="D692" s="202">
        <v>99.01</v>
      </c>
      <c r="E692" s="202">
        <v>43.97</v>
      </c>
      <c r="F692" s="202">
        <v>142.97999999999999</v>
      </c>
      <c r="G692" s="178">
        <v>15</v>
      </c>
    </row>
    <row r="693" spans="1:7" x14ac:dyDescent="0.25">
      <c r="A693" s="199" t="s">
        <v>3145</v>
      </c>
      <c r="B693" s="200" t="s">
        <v>3146</v>
      </c>
      <c r="C693" s="201"/>
      <c r="D693" s="202"/>
      <c r="E693" s="202"/>
      <c r="F693" s="202"/>
    </row>
    <row r="694" spans="1:7" ht="30" x14ac:dyDescent="0.25">
      <c r="A694" s="199" t="s">
        <v>3147</v>
      </c>
      <c r="B694" s="200" t="s">
        <v>3148</v>
      </c>
      <c r="C694" s="201" t="s">
        <v>28</v>
      </c>
      <c r="D694" s="202">
        <v>3004.83</v>
      </c>
      <c r="E694" s="202"/>
      <c r="F694" s="202">
        <v>3004.83</v>
      </c>
      <c r="G694" s="178">
        <v>15</v>
      </c>
    </row>
    <row r="695" spans="1:7" x14ac:dyDescent="0.25">
      <c r="A695" s="199" t="s">
        <v>3149</v>
      </c>
      <c r="B695" s="200" t="s">
        <v>3150</v>
      </c>
      <c r="C695" s="201" t="s">
        <v>32</v>
      </c>
      <c r="D695" s="202">
        <v>66</v>
      </c>
      <c r="E695" s="202">
        <v>14.13</v>
      </c>
      <c r="F695" s="202">
        <v>80.13</v>
      </c>
      <c r="G695" s="178">
        <v>15</v>
      </c>
    </row>
    <row r="696" spans="1:7" x14ac:dyDescent="0.25">
      <c r="A696" s="199" t="s">
        <v>3151</v>
      </c>
      <c r="B696" s="200" t="s">
        <v>3152</v>
      </c>
      <c r="C696" s="201" t="s">
        <v>32</v>
      </c>
      <c r="D696" s="202">
        <v>84.58</v>
      </c>
      <c r="E696" s="202">
        <v>20.39</v>
      </c>
      <c r="F696" s="202">
        <v>104.97</v>
      </c>
      <c r="G696" s="178">
        <v>15</v>
      </c>
    </row>
    <row r="697" spans="1:7" x14ac:dyDescent="0.25">
      <c r="A697" s="199" t="s">
        <v>3153</v>
      </c>
      <c r="B697" s="200" t="s">
        <v>3154</v>
      </c>
      <c r="C697" s="201" t="s">
        <v>32</v>
      </c>
      <c r="D697" s="202">
        <v>106.49</v>
      </c>
      <c r="E697" s="202">
        <v>27.81</v>
      </c>
      <c r="F697" s="202">
        <v>134.30000000000001</v>
      </c>
      <c r="G697" s="178">
        <v>15</v>
      </c>
    </row>
    <row r="698" spans="1:7" x14ac:dyDescent="0.25">
      <c r="A698" s="199" t="s">
        <v>3155</v>
      </c>
      <c r="B698" s="200" t="s">
        <v>3156</v>
      </c>
      <c r="C698" s="201" t="s">
        <v>32</v>
      </c>
      <c r="D698" s="202">
        <v>164.09</v>
      </c>
      <c r="E698" s="202">
        <v>36.26</v>
      </c>
      <c r="F698" s="202">
        <v>200.35</v>
      </c>
      <c r="G698" s="178">
        <v>15</v>
      </c>
    </row>
    <row r="699" spans="1:7" x14ac:dyDescent="0.25">
      <c r="A699" s="199" t="s">
        <v>3157</v>
      </c>
      <c r="B699" s="200" t="s">
        <v>3158</v>
      </c>
      <c r="C699" s="201"/>
      <c r="D699" s="202"/>
      <c r="E699" s="202"/>
      <c r="F699" s="202"/>
    </row>
    <row r="700" spans="1:7" ht="30" x14ac:dyDescent="0.25">
      <c r="A700" s="199" t="s">
        <v>3159</v>
      </c>
      <c r="B700" s="200" t="s">
        <v>3160</v>
      </c>
      <c r="C700" s="201" t="s">
        <v>28</v>
      </c>
      <c r="D700" s="202">
        <v>30305.5</v>
      </c>
      <c r="E700" s="202"/>
      <c r="F700" s="202">
        <v>30305.5</v>
      </c>
      <c r="G700" s="178">
        <v>15</v>
      </c>
    </row>
    <row r="701" spans="1:7" x14ac:dyDescent="0.25">
      <c r="A701" s="199" t="s">
        <v>3161</v>
      </c>
      <c r="B701" s="200" t="s">
        <v>3162</v>
      </c>
      <c r="C701" s="201" t="s">
        <v>32</v>
      </c>
      <c r="D701" s="202">
        <v>231.77</v>
      </c>
      <c r="E701" s="202">
        <v>10.28</v>
      </c>
      <c r="F701" s="202">
        <v>242.05</v>
      </c>
      <c r="G701" s="178">
        <v>15</v>
      </c>
    </row>
    <row r="702" spans="1:7" x14ac:dyDescent="0.25">
      <c r="A702" s="199" t="s">
        <v>3163</v>
      </c>
      <c r="B702" s="200" t="s">
        <v>3164</v>
      </c>
      <c r="C702" s="201" t="s">
        <v>32</v>
      </c>
      <c r="D702" s="202">
        <v>255.3</v>
      </c>
      <c r="E702" s="202">
        <v>12.89</v>
      </c>
      <c r="F702" s="202">
        <v>268.19</v>
      </c>
      <c r="G702" s="178">
        <v>15</v>
      </c>
    </row>
    <row r="703" spans="1:7" x14ac:dyDescent="0.25">
      <c r="A703" s="199" t="s">
        <v>3165</v>
      </c>
      <c r="B703" s="200" t="s">
        <v>3166</v>
      </c>
      <c r="C703" s="201" t="s">
        <v>32</v>
      </c>
      <c r="D703" s="202">
        <v>319.76</v>
      </c>
      <c r="E703" s="202">
        <v>19.510000000000002</v>
      </c>
      <c r="F703" s="202">
        <v>339.27</v>
      </c>
      <c r="G703" s="178">
        <v>15</v>
      </c>
    </row>
    <row r="704" spans="1:7" x14ac:dyDescent="0.25">
      <c r="A704" s="199" t="s">
        <v>3167</v>
      </c>
      <c r="B704" s="200" t="s">
        <v>3168</v>
      </c>
      <c r="C704" s="201" t="s">
        <v>32</v>
      </c>
      <c r="D704" s="202">
        <v>350.05</v>
      </c>
      <c r="E704" s="202">
        <v>27.3</v>
      </c>
      <c r="F704" s="202">
        <v>377.35</v>
      </c>
      <c r="G704" s="178">
        <v>15</v>
      </c>
    </row>
    <row r="705" spans="1:7" x14ac:dyDescent="0.25">
      <c r="A705" s="199" t="s">
        <v>3169</v>
      </c>
      <c r="B705" s="200" t="s">
        <v>3170</v>
      </c>
      <c r="C705" s="201" t="s">
        <v>32</v>
      </c>
      <c r="D705" s="202">
        <v>418.72</v>
      </c>
      <c r="E705" s="202">
        <v>41.71</v>
      </c>
      <c r="F705" s="202">
        <v>460.43</v>
      </c>
      <c r="G705" s="178">
        <v>15</v>
      </c>
    </row>
    <row r="706" spans="1:7" x14ac:dyDescent="0.25">
      <c r="A706" s="199" t="s">
        <v>3171</v>
      </c>
      <c r="B706" s="200" t="s">
        <v>3172</v>
      </c>
      <c r="C706" s="201" t="s">
        <v>32</v>
      </c>
      <c r="D706" s="202">
        <v>478.96</v>
      </c>
      <c r="E706" s="202">
        <v>48.91</v>
      </c>
      <c r="F706" s="202">
        <v>527.87</v>
      </c>
      <c r="G706" s="178">
        <v>15</v>
      </c>
    </row>
    <row r="707" spans="1:7" x14ac:dyDescent="0.25">
      <c r="A707" s="199" t="s">
        <v>3173</v>
      </c>
      <c r="B707" s="200" t="s">
        <v>3174</v>
      </c>
      <c r="C707" s="201" t="s">
        <v>32</v>
      </c>
      <c r="D707" s="202">
        <v>585.94000000000005</v>
      </c>
      <c r="E707" s="202">
        <v>57.84</v>
      </c>
      <c r="F707" s="202">
        <v>643.78</v>
      </c>
      <c r="G707" s="178">
        <v>15</v>
      </c>
    </row>
    <row r="708" spans="1:7" x14ac:dyDescent="0.25">
      <c r="A708" s="199" t="s">
        <v>3175</v>
      </c>
      <c r="B708" s="200" t="s">
        <v>3176</v>
      </c>
      <c r="C708" s="201" t="s">
        <v>32</v>
      </c>
      <c r="D708" s="202">
        <v>690.98</v>
      </c>
      <c r="E708" s="202">
        <v>48.91</v>
      </c>
      <c r="F708" s="202">
        <v>739.89</v>
      </c>
      <c r="G708" s="178">
        <v>15</v>
      </c>
    </row>
    <row r="709" spans="1:7" x14ac:dyDescent="0.25">
      <c r="A709" s="199" t="s">
        <v>3177</v>
      </c>
      <c r="B709" s="200" t="s">
        <v>3178</v>
      </c>
      <c r="C709" s="201" t="s">
        <v>32</v>
      </c>
      <c r="D709" s="202">
        <v>384.53</v>
      </c>
      <c r="E709" s="202"/>
      <c r="F709" s="202">
        <v>384.53</v>
      </c>
      <c r="G709" s="178">
        <v>15</v>
      </c>
    </row>
    <row r="710" spans="1:7" x14ac:dyDescent="0.25">
      <c r="A710" s="199" t="s">
        <v>3179</v>
      </c>
      <c r="B710" s="200" t="s">
        <v>3180</v>
      </c>
      <c r="C710" s="201" t="s">
        <v>32</v>
      </c>
      <c r="D710" s="202">
        <v>523.5</v>
      </c>
      <c r="E710" s="202"/>
      <c r="F710" s="202">
        <v>523.5</v>
      </c>
      <c r="G710" s="178">
        <v>15</v>
      </c>
    </row>
    <row r="711" spans="1:7" ht="30" x14ac:dyDescent="0.25">
      <c r="A711" s="199" t="s">
        <v>3181</v>
      </c>
      <c r="B711" s="200" t="s">
        <v>3182</v>
      </c>
      <c r="C711" s="201" t="s">
        <v>28</v>
      </c>
      <c r="D711" s="202">
        <v>30305.5</v>
      </c>
      <c r="E711" s="202"/>
      <c r="F711" s="202">
        <v>30305.5</v>
      </c>
      <c r="G711" s="178">
        <v>15</v>
      </c>
    </row>
    <row r="712" spans="1:7" x14ac:dyDescent="0.25">
      <c r="A712" s="199" t="s">
        <v>3183</v>
      </c>
      <c r="B712" s="200" t="s">
        <v>3184</v>
      </c>
      <c r="C712" s="201" t="s">
        <v>32</v>
      </c>
      <c r="D712" s="202">
        <v>1183.8900000000001</v>
      </c>
      <c r="E712" s="202"/>
      <c r="F712" s="202">
        <v>1183.8900000000001</v>
      </c>
      <c r="G712" s="178">
        <v>15</v>
      </c>
    </row>
    <row r="713" spans="1:7" x14ac:dyDescent="0.25">
      <c r="A713" s="199" t="s">
        <v>3185</v>
      </c>
      <c r="B713" s="200" t="s">
        <v>3186</v>
      </c>
      <c r="C713" s="201" t="s">
        <v>32</v>
      </c>
      <c r="D713" s="202">
        <v>1379.02</v>
      </c>
      <c r="E713" s="202"/>
      <c r="F713" s="202">
        <v>1379.02</v>
      </c>
      <c r="G713" s="178">
        <v>15</v>
      </c>
    </row>
    <row r="714" spans="1:7" x14ac:dyDescent="0.25">
      <c r="A714" s="199" t="s">
        <v>3187</v>
      </c>
      <c r="B714" s="200" t="s">
        <v>3188</v>
      </c>
      <c r="C714" s="201" t="s">
        <v>32</v>
      </c>
      <c r="D714" s="202">
        <v>1596.87</v>
      </c>
      <c r="E714" s="202"/>
      <c r="F714" s="202">
        <v>1596.87</v>
      </c>
      <c r="G714" s="178">
        <v>15</v>
      </c>
    </row>
    <row r="715" spans="1:7" ht="30" x14ac:dyDescent="0.25">
      <c r="A715" s="199" t="s">
        <v>3189</v>
      </c>
      <c r="B715" s="200" t="s">
        <v>3190</v>
      </c>
      <c r="C715" s="201" t="s">
        <v>32</v>
      </c>
      <c r="D715" s="202">
        <v>756.12</v>
      </c>
      <c r="E715" s="202"/>
      <c r="F715" s="202">
        <v>756.12</v>
      </c>
      <c r="G715" s="178">
        <v>15</v>
      </c>
    </row>
    <row r="716" spans="1:7" ht="30" x14ac:dyDescent="0.25">
      <c r="A716" s="199" t="s">
        <v>3191</v>
      </c>
      <c r="B716" s="200" t="s">
        <v>3192</v>
      </c>
      <c r="C716" s="201" t="s">
        <v>32</v>
      </c>
      <c r="D716" s="202">
        <v>869.22</v>
      </c>
      <c r="E716" s="202"/>
      <c r="F716" s="202">
        <v>869.22</v>
      </c>
      <c r="G716" s="178">
        <v>15</v>
      </c>
    </row>
    <row r="717" spans="1:7" ht="30" x14ac:dyDescent="0.25">
      <c r="A717" s="199" t="s">
        <v>3193</v>
      </c>
      <c r="B717" s="200" t="s">
        <v>3194</v>
      </c>
      <c r="C717" s="201" t="s">
        <v>34</v>
      </c>
      <c r="D717" s="202">
        <v>663.85</v>
      </c>
      <c r="E717" s="202"/>
      <c r="F717" s="202">
        <v>663.85</v>
      </c>
      <c r="G717" s="178">
        <v>15</v>
      </c>
    </row>
    <row r="718" spans="1:7" x14ac:dyDescent="0.25">
      <c r="A718" s="199" t="s">
        <v>3195</v>
      </c>
      <c r="B718" s="200" t="s">
        <v>3196</v>
      </c>
      <c r="C718" s="201"/>
      <c r="D718" s="202"/>
      <c r="E718" s="202"/>
      <c r="F718" s="202"/>
    </row>
    <row r="719" spans="1:7" ht="30" x14ac:dyDescent="0.25">
      <c r="A719" s="199" t="s">
        <v>89</v>
      </c>
      <c r="B719" s="200" t="s">
        <v>3197</v>
      </c>
      <c r="C719" s="201" t="s">
        <v>28</v>
      </c>
      <c r="D719" s="202">
        <v>2077.2199999999998</v>
      </c>
      <c r="E719" s="202"/>
      <c r="F719" s="202">
        <v>2077.2199999999998</v>
      </c>
      <c r="G719" s="178">
        <v>15</v>
      </c>
    </row>
    <row r="720" spans="1:7" x14ac:dyDescent="0.25">
      <c r="A720" s="199" t="s">
        <v>3198</v>
      </c>
      <c r="B720" s="200" t="s">
        <v>3199</v>
      </c>
      <c r="C720" s="201" t="s">
        <v>32</v>
      </c>
      <c r="D720" s="202">
        <v>40.130000000000003</v>
      </c>
      <c r="E720" s="202"/>
      <c r="F720" s="202">
        <v>40.130000000000003</v>
      </c>
      <c r="G720" s="178">
        <v>15</v>
      </c>
    </row>
    <row r="721" spans="1:7" x14ac:dyDescent="0.25">
      <c r="A721" s="199" t="s">
        <v>3200</v>
      </c>
      <c r="B721" s="200" t="s">
        <v>3201</v>
      </c>
      <c r="C721" s="201" t="s">
        <v>32</v>
      </c>
      <c r="D721" s="202">
        <v>46.32</v>
      </c>
      <c r="E721" s="202"/>
      <c r="F721" s="202">
        <v>46.32</v>
      </c>
      <c r="G721" s="178">
        <v>15</v>
      </c>
    </row>
    <row r="722" spans="1:7" x14ac:dyDescent="0.25">
      <c r="A722" s="199" t="s">
        <v>3202</v>
      </c>
      <c r="B722" s="200" t="s">
        <v>3203</v>
      </c>
      <c r="C722" s="201" t="s">
        <v>32</v>
      </c>
      <c r="D722" s="202">
        <v>70.56</v>
      </c>
      <c r="E722" s="202"/>
      <c r="F722" s="202">
        <v>70.56</v>
      </c>
      <c r="G722" s="178">
        <v>15</v>
      </c>
    </row>
    <row r="723" spans="1:7" ht="30" x14ac:dyDescent="0.25">
      <c r="A723" s="199" t="s">
        <v>90</v>
      </c>
      <c r="B723" s="200" t="s">
        <v>3204</v>
      </c>
      <c r="C723" s="201" t="s">
        <v>34</v>
      </c>
      <c r="D723" s="202"/>
      <c r="E723" s="202">
        <v>558.29999999999995</v>
      </c>
      <c r="F723" s="202">
        <v>558.29999999999995</v>
      </c>
      <c r="G723" s="178">
        <v>15</v>
      </c>
    </row>
    <row r="724" spans="1:7" x14ac:dyDescent="0.25">
      <c r="A724" s="199" t="s">
        <v>3205</v>
      </c>
      <c r="B724" s="200" t="s">
        <v>3206</v>
      </c>
      <c r="C724" s="201"/>
      <c r="D724" s="202"/>
      <c r="E724" s="202"/>
      <c r="F724" s="202"/>
    </row>
    <row r="725" spans="1:7" ht="30" x14ac:dyDescent="0.25">
      <c r="A725" s="199" t="s">
        <v>3207</v>
      </c>
      <c r="B725" s="200" t="s">
        <v>3208</v>
      </c>
      <c r="C725" s="201" t="s">
        <v>28</v>
      </c>
      <c r="D725" s="202">
        <v>41680.870000000003</v>
      </c>
      <c r="E725" s="202"/>
      <c r="F725" s="202">
        <v>41680.870000000003</v>
      </c>
      <c r="G725" s="178">
        <v>15</v>
      </c>
    </row>
    <row r="726" spans="1:7" x14ac:dyDescent="0.25">
      <c r="A726" s="199" t="s">
        <v>3209</v>
      </c>
      <c r="B726" s="200" t="s">
        <v>3210</v>
      </c>
      <c r="C726" s="201" t="s">
        <v>32</v>
      </c>
      <c r="D726" s="202">
        <v>42.57</v>
      </c>
      <c r="E726" s="202">
        <v>6.06</v>
      </c>
      <c r="F726" s="202">
        <v>48.63</v>
      </c>
      <c r="G726" s="178">
        <v>15</v>
      </c>
    </row>
    <row r="727" spans="1:7" x14ac:dyDescent="0.25">
      <c r="A727" s="199" t="s">
        <v>91</v>
      </c>
      <c r="B727" s="200" t="s">
        <v>3211</v>
      </c>
      <c r="C727" s="201" t="s">
        <v>32</v>
      </c>
      <c r="D727" s="202">
        <v>54.06</v>
      </c>
      <c r="E727" s="202">
        <v>6.06</v>
      </c>
      <c r="F727" s="202">
        <v>60.12</v>
      </c>
      <c r="G727" s="178">
        <v>15</v>
      </c>
    </row>
    <row r="728" spans="1:7" x14ac:dyDescent="0.25">
      <c r="A728" s="199" t="s">
        <v>3212</v>
      </c>
      <c r="B728" s="200" t="s">
        <v>3213</v>
      </c>
      <c r="C728" s="201" t="s">
        <v>32</v>
      </c>
      <c r="D728" s="202">
        <v>63.19</v>
      </c>
      <c r="E728" s="202">
        <v>6.06</v>
      </c>
      <c r="F728" s="202">
        <v>69.25</v>
      </c>
      <c r="G728" s="178">
        <v>15</v>
      </c>
    </row>
    <row r="729" spans="1:7" x14ac:dyDescent="0.25">
      <c r="A729" s="199" t="s">
        <v>3214</v>
      </c>
      <c r="B729" s="200" t="s">
        <v>3215</v>
      </c>
      <c r="C729" s="201" t="s">
        <v>32</v>
      </c>
      <c r="D729" s="202">
        <v>73.63</v>
      </c>
      <c r="E729" s="202">
        <v>6.06</v>
      </c>
      <c r="F729" s="202">
        <v>79.69</v>
      </c>
      <c r="G729" s="178">
        <v>15</v>
      </c>
    </row>
    <row r="730" spans="1:7" x14ac:dyDescent="0.25">
      <c r="A730" s="199" t="s">
        <v>92</v>
      </c>
      <c r="B730" s="200" t="s">
        <v>3216</v>
      </c>
      <c r="C730" s="201" t="s">
        <v>32</v>
      </c>
      <c r="D730" s="202">
        <v>95.5</v>
      </c>
      <c r="E730" s="202">
        <v>6.06</v>
      </c>
      <c r="F730" s="202">
        <v>101.56</v>
      </c>
      <c r="G730" s="178">
        <v>15</v>
      </c>
    </row>
    <row r="731" spans="1:7" x14ac:dyDescent="0.25">
      <c r="A731" s="199" t="s">
        <v>93</v>
      </c>
      <c r="B731" s="200" t="s">
        <v>3217</v>
      </c>
      <c r="C731" s="201" t="s">
        <v>32</v>
      </c>
      <c r="D731" s="202">
        <v>113.02</v>
      </c>
      <c r="E731" s="202">
        <v>6.06</v>
      </c>
      <c r="F731" s="202">
        <v>119.08</v>
      </c>
      <c r="G731" s="178">
        <v>15</v>
      </c>
    </row>
    <row r="732" spans="1:7" x14ac:dyDescent="0.25">
      <c r="A732" s="199" t="s">
        <v>3218</v>
      </c>
      <c r="B732" s="200" t="s">
        <v>3219</v>
      </c>
      <c r="C732" s="201" t="s">
        <v>32</v>
      </c>
      <c r="D732" s="202">
        <v>150.31</v>
      </c>
      <c r="E732" s="202">
        <v>6.06</v>
      </c>
      <c r="F732" s="202">
        <v>156.37</v>
      </c>
      <c r="G732" s="178">
        <v>15</v>
      </c>
    </row>
    <row r="733" spans="1:7" x14ac:dyDescent="0.25">
      <c r="A733" s="199" t="s">
        <v>3220</v>
      </c>
      <c r="B733" s="200" t="s">
        <v>3221</v>
      </c>
      <c r="C733" s="201" t="s">
        <v>32</v>
      </c>
      <c r="D733" s="202">
        <v>185.48</v>
      </c>
      <c r="E733" s="202">
        <v>6.06</v>
      </c>
      <c r="F733" s="202">
        <v>191.54</v>
      </c>
      <c r="G733" s="178">
        <v>15</v>
      </c>
    </row>
    <row r="734" spans="1:7" x14ac:dyDescent="0.25">
      <c r="A734" s="199" t="s">
        <v>3222</v>
      </c>
      <c r="B734" s="200" t="s">
        <v>3223</v>
      </c>
      <c r="C734" s="201"/>
      <c r="D734" s="202"/>
      <c r="E734" s="202"/>
      <c r="F734" s="202"/>
    </row>
    <row r="735" spans="1:7" ht="30" x14ac:dyDescent="0.25">
      <c r="A735" s="199" t="s">
        <v>3224</v>
      </c>
      <c r="B735" s="200" t="s">
        <v>3225</v>
      </c>
      <c r="C735" s="201" t="s">
        <v>28</v>
      </c>
      <c r="D735" s="202">
        <v>28814.53</v>
      </c>
      <c r="E735" s="202"/>
      <c r="F735" s="202">
        <v>28814.53</v>
      </c>
      <c r="G735" s="178">
        <v>15</v>
      </c>
    </row>
    <row r="736" spans="1:7" ht="30" x14ac:dyDescent="0.25">
      <c r="A736" s="199" t="s">
        <v>3226</v>
      </c>
      <c r="B736" s="200" t="s">
        <v>3227</v>
      </c>
      <c r="C736" s="201" t="s">
        <v>32</v>
      </c>
      <c r="D736" s="202">
        <v>338.97</v>
      </c>
      <c r="E736" s="202">
        <v>27.3</v>
      </c>
      <c r="F736" s="202">
        <v>366.27</v>
      </c>
      <c r="G736" s="178">
        <v>15</v>
      </c>
    </row>
    <row r="737" spans="1:7" ht="30" x14ac:dyDescent="0.25">
      <c r="A737" s="199" t="s">
        <v>3228</v>
      </c>
      <c r="B737" s="200" t="s">
        <v>3229</v>
      </c>
      <c r="C737" s="201" t="s">
        <v>32</v>
      </c>
      <c r="D737" s="202">
        <v>421.95</v>
      </c>
      <c r="E737" s="202">
        <v>41.71</v>
      </c>
      <c r="F737" s="202">
        <v>463.66</v>
      </c>
      <c r="G737" s="178">
        <v>15</v>
      </c>
    </row>
    <row r="738" spans="1:7" ht="30" x14ac:dyDescent="0.25">
      <c r="A738" s="199" t="s">
        <v>3230</v>
      </c>
      <c r="B738" s="200" t="s">
        <v>3231</v>
      </c>
      <c r="C738" s="201" t="s">
        <v>32</v>
      </c>
      <c r="D738" s="202">
        <v>492.16</v>
      </c>
      <c r="E738" s="202">
        <v>48.91</v>
      </c>
      <c r="F738" s="202">
        <v>541.07000000000005</v>
      </c>
      <c r="G738" s="178">
        <v>15</v>
      </c>
    </row>
    <row r="739" spans="1:7" x14ac:dyDescent="0.25">
      <c r="A739" s="199" t="s">
        <v>3232</v>
      </c>
      <c r="B739" s="200" t="s">
        <v>3233</v>
      </c>
      <c r="C739" s="201"/>
      <c r="D739" s="202"/>
      <c r="E739" s="202"/>
      <c r="F739" s="202"/>
    </row>
    <row r="740" spans="1:7" x14ac:dyDescent="0.25">
      <c r="A740" s="199" t="s">
        <v>3234</v>
      </c>
      <c r="B740" s="200" t="s">
        <v>3235</v>
      </c>
      <c r="C740" s="201"/>
      <c r="D740" s="202"/>
      <c r="E740" s="202"/>
      <c r="F740" s="202"/>
    </row>
    <row r="741" spans="1:7" ht="30" x14ac:dyDescent="0.25">
      <c r="A741" s="199" t="s">
        <v>3236</v>
      </c>
      <c r="B741" s="200" t="s">
        <v>3237</v>
      </c>
      <c r="C741" s="201" t="s">
        <v>29</v>
      </c>
      <c r="D741" s="202">
        <v>123.97</v>
      </c>
      <c r="E741" s="202">
        <v>36.65</v>
      </c>
      <c r="F741" s="202">
        <v>160.62</v>
      </c>
      <c r="G741" s="178">
        <v>15</v>
      </c>
    </row>
    <row r="742" spans="1:7" ht="30" x14ac:dyDescent="0.25">
      <c r="A742" s="199" t="s">
        <v>3238</v>
      </c>
      <c r="B742" s="200" t="s">
        <v>3239</v>
      </c>
      <c r="C742" s="201" t="s">
        <v>29</v>
      </c>
      <c r="D742" s="202">
        <v>129.6</v>
      </c>
      <c r="E742" s="202">
        <v>40.31</v>
      </c>
      <c r="F742" s="202">
        <v>169.91</v>
      </c>
      <c r="G742" s="178">
        <v>15</v>
      </c>
    </row>
    <row r="743" spans="1:7" ht="30" x14ac:dyDescent="0.25">
      <c r="A743" s="199" t="s">
        <v>3240</v>
      </c>
      <c r="B743" s="200" t="s">
        <v>3241</v>
      </c>
      <c r="C743" s="201" t="s">
        <v>29</v>
      </c>
      <c r="D743" s="202">
        <v>161.63999999999999</v>
      </c>
      <c r="E743" s="202">
        <v>43.96</v>
      </c>
      <c r="F743" s="202">
        <v>205.6</v>
      </c>
      <c r="G743" s="178">
        <v>15</v>
      </c>
    </row>
    <row r="744" spans="1:7" ht="30" x14ac:dyDescent="0.25">
      <c r="A744" s="199" t="s">
        <v>3242</v>
      </c>
      <c r="B744" s="200" t="s">
        <v>3243</v>
      </c>
      <c r="C744" s="201" t="s">
        <v>29</v>
      </c>
      <c r="D744" s="202">
        <v>166.15</v>
      </c>
      <c r="E744" s="202">
        <v>47.61</v>
      </c>
      <c r="F744" s="202">
        <v>213.76</v>
      </c>
      <c r="G744" s="178">
        <v>15</v>
      </c>
    </row>
    <row r="745" spans="1:7" ht="30" x14ac:dyDescent="0.25">
      <c r="A745" s="199" t="s">
        <v>3244</v>
      </c>
      <c r="B745" s="200" t="s">
        <v>3245</v>
      </c>
      <c r="C745" s="201" t="s">
        <v>29</v>
      </c>
      <c r="D745" s="202">
        <v>218.79</v>
      </c>
      <c r="E745" s="202">
        <v>52.26</v>
      </c>
      <c r="F745" s="202">
        <v>271.05</v>
      </c>
      <c r="G745" s="178">
        <v>15</v>
      </c>
    </row>
    <row r="746" spans="1:7" ht="30" x14ac:dyDescent="0.25">
      <c r="A746" s="199" t="s">
        <v>3246</v>
      </c>
      <c r="B746" s="200" t="s">
        <v>3247</v>
      </c>
      <c r="C746" s="201" t="s">
        <v>29</v>
      </c>
      <c r="D746" s="202">
        <v>143.41999999999999</v>
      </c>
      <c r="E746" s="202">
        <v>40.31</v>
      </c>
      <c r="F746" s="202">
        <v>183.73</v>
      </c>
      <c r="G746" s="178">
        <v>15</v>
      </c>
    </row>
    <row r="747" spans="1:7" ht="30" x14ac:dyDescent="0.25">
      <c r="A747" s="199" t="s">
        <v>3248</v>
      </c>
      <c r="B747" s="200" t="s">
        <v>3249</v>
      </c>
      <c r="C747" s="201" t="s">
        <v>29</v>
      </c>
      <c r="D747" s="202">
        <v>165.55</v>
      </c>
      <c r="E747" s="202">
        <v>40.31</v>
      </c>
      <c r="F747" s="202">
        <v>205.86</v>
      </c>
      <c r="G747" s="178">
        <v>15</v>
      </c>
    </row>
    <row r="748" spans="1:7" ht="30" x14ac:dyDescent="0.25">
      <c r="A748" s="199" t="s">
        <v>3250</v>
      </c>
      <c r="B748" s="200" t="s">
        <v>3251</v>
      </c>
      <c r="C748" s="201" t="s">
        <v>29</v>
      </c>
      <c r="D748" s="202">
        <v>205.27</v>
      </c>
      <c r="E748" s="202">
        <v>43.96</v>
      </c>
      <c r="F748" s="202">
        <v>249.23</v>
      </c>
      <c r="G748" s="178">
        <v>15</v>
      </c>
    </row>
    <row r="749" spans="1:7" ht="30" x14ac:dyDescent="0.25">
      <c r="A749" s="199" t="s">
        <v>3252</v>
      </c>
      <c r="B749" s="200" t="s">
        <v>3253</v>
      </c>
      <c r="C749" s="201" t="s">
        <v>29</v>
      </c>
      <c r="D749" s="202">
        <v>224.7</v>
      </c>
      <c r="E749" s="202">
        <v>47.61</v>
      </c>
      <c r="F749" s="202">
        <v>272.31</v>
      </c>
      <c r="G749" s="178">
        <v>15</v>
      </c>
    </row>
    <row r="750" spans="1:7" ht="30" x14ac:dyDescent="0.25">
      <c r="A750" s="199" t="s">
        <v>3254</v>
      </c>
      <c r="B750" s="200" t="s">
        <v>3255</v>
      </c>
      <c r="C750" s="201" t="s">
        <v>29</v>
      </c>
      <c r="D750" s="202">
        <v>243.72</v>
      </c>
      <c r="E750" s="202">
        <v>52.26</v>
      </c>
      <c r="F750" s="202">
        <v>295.98</v>
      </c>
      <c r="G750" s="178">
        <v>15</v>
      </c>
    </row>
    <row r="751" spans="1:7" x14ac:dyDescent="0.25">
      <c r="A751" s="199" t="s">
        <v>3256</v>
      </c>
      <c r="B751" s="200" t="s">
        <v>3257</v>
      </c>
      <c r="C751" s="201"/>
      <c r="D751" s="202"/>
      <c r="E751" s="202"/>
      <c r="F751" s="202"/>
    </row>
    <row r="752" spans="1:7" ht="30" x14ac:dyDescent="0.25">
      <c r="A752" s="199" t="s">
        <v>3258</v>
      </c>
      <c r="B752" s="200" t="s">
        <v>3259</v>
      </c>
      <c r="C752" s="201" t="s">
        <v>29</v>
      </c>
      <c r="D752" s="202">
        <v>169.35</v>
      </c>
      <c r="E752" s="202">
        <v>40.31</v>
      </c>
      <c r="F752" s="202">
        <v>209.66</v>
      </c>
      <c r="G752" s="178">
        <v>15</v>
      </c>
    </row>
    <row r="753" spans="1:7" ht="30" x14ac:dyDescent="0.25">
      <c r="A753" s="199" t="s">
        <v>3260</v>
      </c>
      <c r="B753" s="200" t="s">
        <v>3261</v>
      </c>
      <c r="C753" s="201" t="s">
        <v>29</v>
      </c>
      <c r="D753" s="202">
        <v>186.16</v>
      </c>
      <c r="E753" s="202">
        <v>43.96</v>
      </c>
      <c r="F753" s="202">
        <v>230.12</v>
      </c>
      <c r="G753" s="178">
        <v>15</v>
      </c>
    </row>
    <row r="754" spans="1:7" ht="30" x14ac:dyDescent="0.25">
      <c r="A754" s="199" t="s">
        <v>3262</v>
      </c>
      <c r="B754" s="200" t="s">
        <v>3263</v>
      </c>
      <c r="C754" s="201" t="s">
        <v>29</v>
      </c>
      <c r="D754" s="202">
        <v>204.09</v>
      </c>
      <c r="E754" s="202">
        <v>47.61</v>
      </c>
      <c r="F754" s="202">
        <v>251.7</v>
      </c>
      <c r="G754" s="178">
        <v>15</v>
      </c>
    </row>
    <row r="755" spans="1:7" ht="30" x14ac:dyDescent="0.25">
      <c r="A755" s="199" t="s">
        <v>3264</v>
      </c>
      <c r="B755" s="200" t="s">
        <v>3265</v>
      </c>
      <c r="C755" s="201" t="s">
        <v>29</v>
      </c>
      <c r="D755" s="202">
        <v>213.28</v>
      </c>
      <c r="E755" s="202">
        <v>52.26</v>
      </c>
      <c r="F755" s="202">
        <v>265.54000000000002</v>
      </c>
      <c r="G755" s="178">
        <v>15</v>
      </c>
    </row>
    <row r="756" spans="1:7" x14ac:dyDescent="0.25">
      <c r="A756" s="199" t="s">
        <v>3266</v>
      </c>
      <c r="B756" s="200" t="s">
        <v>3267</v>
      </c>
      <c r="C756" s="201"/>
      <c r="D756" s="202"/>
      <c r="E756" s="202"/>
      <c r="F756" s="202"/>
    </row>
    <row r="757" spans="1:7" x14ac:dyDescent="0.25">
      <c r="A757" s="199" t="s">
        <v>3268</v>
      </c>
      <c r="B757" s="200" t="s">
        <v>3269</v>
      </c>
      <c r="C757" s="201" t="s">
        <v>29</v>
      </c>
      <c r="D757" s="202">
        <v>155.62</v>
      </c>
      <c r="E757" s="202">
        <v>12.29</v>
      </c>
      <c r="F757" s="202">
        <v>167.91</v>
      </c>
      <c r="G757" s="178">
        <v>15</v>
      </c>
    </row>
    <row r="758" spans="1:7" x14ac:dyDescent="0.25">
      <c r="A758" s="199" t="s">
        <v>3270</v>
      </c>
      <c r="B758" s="200" t="s">
        <v>3271</v>
      </c>
      <c r="C758" s="201" t="s">
        <v>29</v>
      </c>
      <c r="D758" s="202">
        <v>172.89</v>
      </c>
      <c r="E758" s="202">
        <v>12.92</v>
      </c>
      <c r="F758" s="202">
        <v>185.81</v>
      </c>
      <c r="G758" s="178">
        <v>15</v>
      </c>
    </row>
    <row r="759" spans="1:7" x14ac:dyDescent="0.25">
      <c r="A759" s="199" t="s">
        <v>3272</v>
      </c>
      <c r="B759" s="200" t="s">
        <v>3273</v>
      </c>
      <c r="C759" s="201" t="s">
        <v>29</v>
      </c>
      <c r="D759" s="202">
        <v>187.82</v>
      </c>
      <c r="E759" s="202">
        <v>13.56</v>
      </c>
      <c r="F759" s="202">
        <v>201.38</v>
      </c>
      <c r="G759" s="178">
        <v>15</v>
      </c>
    </row>
    <row r="760" spans="1:7" x14ac:dyDescent="0.25">
      <c r="A760" s="199" t="s">
        <v>3274</v>
      </c>
      <c r="B760" s="200" t="s">
        <v>3275</v>
      </c>
      <c r="C760" s="201" t="s">
        <v>29</v>
      </c>
      <c r="D760" s="202">
        <v>258.82</v>
      </c>
      <c r="E760" s="202">
        <v>13.81</v>
      </c>
      <c r="F760" s="202">
        <v>272.63</v>
      </c>
      <c r="G760" s="178">
        <v>15</v>
      </c>
    </row>
    <row r="761" spans="1:7" x14ac:dyDescent="0.25">
      <c r="A761" s="199" t="s">
        <v>3276</v>
      </c>
      <c r="B761" s="200" t="s">
        <v>3277</v>
      </c>
      <c r="C761" s="201" t="s">
        <v>29</v>
      </c>
      <c r="D761" s="202">
        <v>153.75</v>
      </c>
      <c r="E761" s="202">
        <v>12.29</v>
      </c>
      <c r="F761" s="202">
        <v>166.04</v>
      </c>
      <c r="G761" s="178">
        <v>15</v>
      </c>
    </row>
    <row r="762" spans="1:7" x14ac:dyDescent="0.25">
      <c r="A762" s="199" t="s">
        <v>3278</v>
      </c>
      <c r="B762" s="200" t="s">
        <v>3279</v>
      </c>
      <c r="C762" s="201" t="s">
        <v>29</v>
      </c>
      <c r="D762" s="202">
        <v>159.5</v>
      </c>
      <c r="E762" s="202">
        <v>12.92</v>
      </c>
      <c r="F762" s="202">
        <v>172.42</v>
      </c>
      <c r="G762" s="178">
        <v>15</v>
      </c>
    </row>
    <row r="763" spans="1:7" x14ac:dyDescent="0.25">
      <c r="A763" s="199" t="s">
        <v>3280</v>
      </c>
      <c r="B763" s="200" t="s">
        <v>3281</v>
      </c>
      <c r="C763" s="201"/>
      <c r="D763" s="202"/>
      <c r="E763" s="202"/>
      <c r="F763" s="202"/>
    </row>
    <row r="764" spans="1:7" x14ac:dyDescent="0.25">
      <c r="A764" s="199" t="s">
        <v>3282</v>
      </c>
      <c r="B764" s="200" t="s">
        <v>3283</v>
      </c>
      <c r="C764" s="201"/>
      <c r="D764" s="202"/>
      <c r="E764" s="202"/>
      <c r="F764" s="202"/>
    </row>
    <row r="765" spans="1:7" x14ac:dyDescent="0.25">
      <c r="A765" s="199" t="s">
        <v>3284</v>
      </c>
      <c r="B765" s="200" t="s">
        <v>3285</v>
      </c>
      <c r="C765" s="201" t="s">
        <v>34</v>
      </c>
      <c r="D765" s="202">
        <v>661.16</v>
      </c>
      <c r="E765" s="202">
        <v>417.17</v>
      </c>
      <c r="F765" s="202">
        <v>1078.33</v>
      </c>
      <c r="G765" s="178">
        <v>15</v>
      </c>
    </row>
    <row r="766" spans="1:7" ht="30" x14ac:dyDescent="0.25">
      <c r="A766" s="199" t="s">
        <v>94</v>
      </c>
      <c r="B766" s="200" t="s">
        <v>3286</v>
      </c>
      <c r="C766" s="201" t="s">
        <v>29</v>
      </c>
      <c r="D766" s="202">
        <v>74.91</v>
      </c>
      <c r="E766" s="202">
        <v>40.03</v>
      </c>
      <c r="F766" s="202">
        <v>114.94</v>
      </c>
      <c r="G766" s="178">
        <v>15</v>
      </c>
    </row>
    <row r="767" spans="1:7" ht="30" x14ac:dyDescent="0.25">
      <c r="A767" s="199" t="s">
        <v>95</v>
      </c>
      <c r="B767" s="200" t="s">
        <v>3287</v>
      </c>
      <c r="C767" s="201" t="s">
        <v>29</v>
      </c>
      <c r="D767" s="202">
        <v>100.31</v>
      </c>
      <c r="E767" s="202">
        <v>40.94</v>
      </c>
      <c r="F767" s="202">
        <v>141.25</v>
      </c>
      <c r="G767" s="178">
        <v>15</v>
      </c>
    </row>
    <row r="768" spans="1:7" x14ac:dyDescent="0.25">
      <c r="A768" s="199" t="s">
        <v>3288</v>
      </c>
      <c r="B768" s="200" t="s">
        <v>3289</v>
      </c>
      <c r="C768" s="201"/>
      <c r="D768" s="202"/>
      <c r="E768" s="202"/>
      <c r="F768" s="202"/>
    </row>
    <row r="769" spans="1:7" x14ac:dyDescent="0.25">
      <c r="A769" s="199" t="s">
        <v>3290</v>
      </c>
      <c r="B769" s="200" t="s">
        <v>3291</v>
      </c>
      <c r="C769" s="201" t="s">
        <v>29</v>
      </c>
      <c r="D769" s="202">
        <v>40.96</v>
      </c>
      <c r="E769" s="202">
        <v>51.51</v>
      </c>
      <c r="F769" s="202">
        <v>92.47</v>
      </c>
      <c r="G769" s="178">
        <v>15</v>
      </c>
    </row>
    <row r="770" spans="1:7" x14ac:dyDescent="0.25">
      <c r="A770" s="199" t="s">
        <v>3292</v>
      </c>
      <c r="B770" s="200" t="s">
        <v>3293</v>
      </c>
      <c r="C770" s="201" t="s">
        <v>29</v>
      </c>
      <c r="D770" s="202">
        <v>56.16</v>
      </c>
      <c r="E770" s="202">
        <v>81.53</v>
      </c>
      <c r="F770" s="202">
        <v>137.69</v>
      </c>
      <c r="G770" s="178">
        <v>15</v>
      </c>
    </row>
    <row r="771" spans="1:7" x14ac:dyDescent="0.25">
      <c r="A771" s="199" t="s">
        <v>3294</v>
      </c>
      <c r="B771" s="200" t="s">
        <v>3295</v>
      </c>
      <c r="C771" s="201" t="s">
        <v>29</v>
      </c>
      <c r="D771" s="202">
        <v>124.36</v>
      </c>
      <c r="E771" s="202">
        <v>132.29</v>
      </c>
      <c r="F771" s="202">
        <v>256.64999999999998</v>
      </c>
      <c r="G771" s="178">
        <v>15</v>
      </c>
    </row>
    <row r="772" spans="1:7" x14ac:dyDescent="0.25">
      <c r="A772" s="199" t="s">
        <v>3296</v>
      </c>
      <c r="B772" s="200" t="s">
        <v>3297</v>
      </c>
      <c r="C772" s="201" t="s">
        <v>29</v>
      </c>
      <c r="D772" s="202">
        <v>179.62</v>
      </c>
      <c r="E772" s="202">
        <v>163.15</v>
      </c>
      <c r="F772" s="202">
        <v>342.77</v>
      </c>
      <c r="G772" s="178">
        <v>15</v>
      </c>
    </row>
    <row r="773" spans="1:7" x14ac:dyDescent="0.25">
      <c r="A773" s="199" t="s">
        <v>3298</v>
      </c>
      <c r="B773" s="200" t="s">
        <v>3299</v>
      </c>
      <c r="C773" s="201" t="s">
        <v>29</v>
      </c>
      <c r="D773" s="202">
        <v>151.30000000000001</v>
      </c>
      <c r="E773" s="202">
        <v>81.53</v>
      </c>
      <c r="F773" s="202">
        <v>232.83</v>
      </c>
      <c r="G773" s="178">
        <v>15</v>
      </c>
    </row>
    <row r="774" spans="1:7" x14ac:dyDescent="0.25">
      <c r="A774" s="199" t="s">
        <v>3300</v>
      </c>
      <c r="B774" s="200" t="s">
        <v>3301</v>
      </c>
      <c r="C774" s="201" t="s">
        <v>29</v>
      </c>
      <c r="D774" s="202">
        <v>343.04</v>
      </c>
      <c r="E774" s="202">
        <v>132.29</v>
      </c>
      <c r="F774" s="202">
        <v>475.33</v>
      </c>
      <c r="G774" s="178">
        <v>15</v>
      </c>
    </row>
    <row r="775" spans="1:7" x14ac:dyDescent="0.25">
      <c r="A775" s="199" t="s">
        <v>3302</v>
      </c>
      <c r="B775" s="200" t="s">
        <v>3303</v>
      </c>
      <c r="C775" s="201"/>
      <c r="D775" s="202"/>
      <c r="E775" s="202"/>
      <c r="F775" s="202"/>
    </row>
    <row r="776" spans="1:7" x14ac:dyDescent="0.25">
      <c r="A776" s="199" t="s">
        <v>3304</v>
      </c>
      <c r="B776" s="200" t="s">
        <v>3305</v>
      </c>
      <c r="C776" s="201" t="s">
        <v>29</v>
      </c>
      <c r="D776" s="202">
        <v>143.72</v>
      </c>
      <c r="E776" s="202">
        <v>72.66</v>
      </c>
      <c r="F776" s="202">
        <v>216.38</v>
      </c>
      <c r="G776" s="178">
        <v>15</v>
      </c>
    </row>
    <row r="777" spans="1:7" x14ac:dyDescent="0.25">
      <c r="A777" s="199" t="s">
        <v>3306</v>
      </c>
      <c r="B777" s="200" t="s">
        <v>3307</v>
      </c>
      <c r="C777" s="201" t="s">
        <v>29</v>
      </c>
      <c r="D777" s="202">
        <v>271.18</v>
      </c>
      <c r="E777" s="202">
        <v>137.04</v>
      </c>
      <c r="F777" s="202">
        <v>408.22</v>
      </c>
      <c r="G777" s="178">
        <v>15</v>
      </c>
    </row>
    <row r="778" spans="1:7" x14ac:dyDescent="0.25">
      <c r="A778" s="199" t="s">
        <v>3308</v>
      </c>
      <c r="B778" s="200" t="s">
        <v>3309</v>
      </c>
      <c r="C778" s="201" t="s">
        <v>29</v>
      </c>
      <c r="D778" s="202">
        <v>560.74</v>
      </c>
      <c r="E778" s="202">
        <v>191.67</v>
      </c>
      <c r="F778" s="202">
        <v>752.41</v>
      </c>
      <c r="G778" s="178">
        <v>15</v>
      </c>
    </row>
    <row r="779" spans="1:7" x14ac:dyDescent="0.25">
      <c r="A779" s="199" t="s">
        <v>3310</v>
      </c>
      <c r="B779" s="200" t="s">
        <v>3311</v>
      </c>
      <c r="C779" s="201"/>
      <c r="D779" s="202"/>
      <c r="E779" s="202"/>
      <c r="F779" s="202"/>
    </row>
    <row r="780" spans="1:7" x14ac:dyDescent="0.25">
      <c r="A780" s="199" t="s">
        <v>3312</v>
      </c>
      <c r="B780" s="200" t="s">
        <v>3313</v>
      </c>
      <c r="C780" s="201" t="s">
        <v>29</v>
      </c>
      <c r="D780" s="202">
        <v>39.1</v>
      </c>
      <c r="E780" s="202">
        <v>36.880000000000003</v>
      </c>
      <c r="F780" s="202">
        <v>75.98</v>
      </c>
      <c r="G780" s="178">
        <v>15</v>
      </c>
    </row>
    <row r="781" spans="1:7" x14ac:dyDescent="0.25">
      <c r="A781" s="199" t="s">
        <v>3314</v>
      </c>
      <c r="B781" s="200" t="s">
        <v>3315</v>
      </c>
      <c r="C781" s="201" t="s">
        <v>29</v>
      </c>
      <c r="D781" s="202">
        <v>47.22</v>
      </c>
      <c r="E781" s="202">
        <v>40.03</v>
      </c>
      <c r="F781" s="202">
        <v>87.25</v>
      </c>
      <c r="G781" s="178">
        <v>15</v>
      </c>
    </row>
    <row r="782" spans="1:7" x14ac:dyDescent="0.25">
      <c r="A782" s="199" t="s">
        <v>3316</v>
      </c>
      <c r="B782" s="200" t="s">
        <v>3317</v>
      </c>
      <c r="C782" s="201" t="s">
        <v>29</v>
      </c>
      <c r="D782" s="202">
        <v>57.93</v>
      </c>
      <c r="E782" s="202">
        <v>42.96</v>
      </c>
      <c r="F782" s="202">
        <v>100.89</v>
      </c>
      <c r="G782" s="178">
        <v>15</v>
      </c>
    </row>
    <row r="783" spans="1:7" x14ac:dyDescent="0.25">
      <c r="A783" s="199" t="s">
        <v>3318</v>
      </c>
      <c r="B783" s="200" t="s">
        <v>3319</v>
      </c>
      <c r="C783" s="201"/>
      <c r="D783" s="202"/>
      <c r="E783" s="202"/>
      <c r="F783" s="202"/>
    </row>
    <row r="784" spans="1:7" x14ac:dyDescent="0.25">
      <c r="A784" s="199" t="s">
        <v>3320</v>
      </c>
      <c r="B784" s="200" t="s">
        <v>3321</v>
      </c>
      <c r="C784" s="201" t="s">
        <v>29</v>
      </c>
      <c r="D784" s="202">
        <v>45.63</v>
      </c>
      <c r="E784" s="202">
        <v>40.03</v>
      </c>
      <c r="F784" s="202">
        <v>85.66</v>
      </c>
      <c r="G784" s="178">
        <v>15</v>
      </c>
    </row>
    <row r="785" spans="1:7" x14ac:dyDescent="0.25">
      <c r="A785" s="199" t="s">
        <v>3322</v>
      </c>
      <c r="B785" s="200" t="s">
        <v>3323</v>
      </c>
      <c r="C785" s="201" t="s">
        <v>29</v>
      </c>
      <c r="D785" s="202">
        <v>59.88</v>
      </c>
      <c r="E785" s="202">
        <v>42.96</v>
      </c>
      <c r="F785" s="202">
        <v>102.84</v>
      </c>
      <c r="G785" s="178">
        <v>15</v>
      </c>
    </row>
    <row r="786" spans="1:7" x14ac:dyDescent="0.25">
      <c r="A786" s="199" t="s">
        <v>96</v>
      </c>
      <c r="B786" s="200" t="s">
        <v>3324</v>
      </c>
      <c r="C786" s="201"/>
      <c r="D786" s="202"/>
      <c r="E786" s="202"/>
      <c r="F786" s="202"/>
    </row>
    <row r="787" spans="1:7" x14ac:dyDescent="0.25">
      <c r="A787" s="199" t="s">
        <v>3325</v>
      </c>
      <c r="B787" s="200" t="s">
        <v>3326</v>
      </c>
      <c r="C787" s="201" t="s">
        <v>29</v>
      </c>
      <c r="D787" s="202">
        <v>45.06</v>
      </c>
      <c r="E787" s="202">
        <v>36.880000000000003</v>
      </c>
      <c r="F787" s="202">
        <v>81.94</v>
      </c>
      <c r="G787" s="178">
        <v>15</v>
      </c>
    </row>
    <row r="788" spans="1:7" x14ac:dyDescent="0.25">
      <c r="A788" s="199" t="s">
        <v>97</v>
      </c>
      <c r="B788" s="200" t="s">
        <v>3327</v>
      </c>
      <c r="C788" s="201" t="s">
        <v>29</v>
      </c>
      <c r="D788" s="202">
        <v>58.26</v>
      </c>
      <c r="E788" s="202">
        <v>40.03</v>
      </c>
      <c r="F788" s="202">
        <v>98.29</v>
      </c>
      <c r="G788" s="178">
        <v>15</v>
      </c>
    </row>
    <row r="789" spans="1:7" x14ac:dyDescent="0.25">
      <c r="A789" s="199" t="s">
        <v>98</v>
      </c>
      <c r="B789" s="200" t="s">
        <v>3328</v>
      </c>
      <c r="C789" s="201" t="s">
        <v>29</v>
      </c>
      <c r="D789" s="202">
        <v>76.25</v>
      </c>
      <c r="E789" s="202">
        <v>40.94</v>
      </c>
      <c r="F789" s="202">
        <v>117.19</v>
      </c>
      <c r="G789" s="178">
        <v>15</v>
      </c>
    </row>
    <row r="790" spans="1:7" x14ac:dyDescent="0.25">
      <c r="A790" s="199" t="s">
        <v>99</v>
      </c>
      <c r="B790" s="200" t="s">
        <v>3329</v>
      </c>
      <c r="C790" s="201"/>
      <c r="D790" s="202"/>
      <c r="E790" s="202"/>
      <c r="F790" s="202"/>
    </row>
    <row r="791" spans="1:7" x14ac:dyDescent="0.25">
      <c r="A791" s="199" t="s">
        <v>3330</v>
      </c>
      <c r="B791" s="200" t="s">
        <v>3331</v>
      </c>
      <c r="C791" s="201" t="s">
        <v>29</v>
      </c>
      <c r="D791" s="202">
        <v>71.790000000000006</v>
      </c>
      <c r="E791" s="202">
        <v>45.06</v>
      </c>
      <c r="F791" s="202">
        <v>116.85</v>
      </c>
      <c r="G791" s="178">
        <v>15</v>
      </c>
    </row>
    <row r="792" spans="1:7" x14ac:dyDescent="0.25">
      <c r="A792" s="199" t="s">
        <v>3332</v>
      </c>
      <c r="B792" s="200" t="s">
        <v>3333</v>
      </c>
      <c r="C792" s="201" t="s">
        <v>29</v>
      </c>
      <c r="D792" s="202">
        <v>82.86</v>
      </c>
      <c r="E792" s="202">
        <v>46.2</v>
      </c>
      <c r="F792" s="202">
        <v>129.06</v>
      </c>
      <c r="G792" s="178">
        <v>15</v>
      </c>
    </row>
    <row r="793" spans="1:7" x14ac:dyDescent="0.25">
      <c r="A793" s="199" t="s">
        <v>3334</v>
      </c>
      <c r="B793" s="200" t="s">
        <v>3335</v>
      </c>
      <c r="C793" s="201" t="s">
        <v>29</v>
      </c>
      <c r="D793" s="202">
        <v>75.69</v>
      </c>
      <c r="E793" s="202">
        <v>59.67</v>
      </c>
      <c r="F793" s="202">
        <v>135.36000000000001</v>
      </c>
      <c r="G793" s="178">
        <v>15</v>
      </c>
    </row>
    <row r="794" spans="1:7" x14ac:dyDescent="0.25">
      <c r="A794" s="199" t="s">
        <v>3336</v>
      </c>
      <c r="B794" s="200" t="s">
        <v>3337</v>
      </c>
      <c r="C794" s="201" t="s">
        <v>29</v>
      </c>
      <c r="D794" s="202">
        <v>101.45</v>
      </c>
      <c r="E794" s="202">
        <v>63.6</v>
      </c>
      <c r="F794" s="202">
        <v>165.05</v>
      </c>
      <c r="G794" s="178">
        <v>15</v>
      </c>
    </row>
    <row r="795" spans="1:7" x14ac:dyDescent="0.25">
      <c r="A795" s="199" t="s">
        <v>100</v>
      </c>
      <c r="B795" s="200" t="s">
        <v>3338</v>
      </c>
      <c r="C795" s="201"/>
      <c r="D795" s="202"/>
      <c r="E795" s="202"/>
      <c r="F795" s="202"/>
    </row>
    <row r="796" spans="1:7" ht="30" x14ac:dyDescent="0.25">
      <c r="A796" s="199" t="s">
        <v>3339</v>
      </c>
      <c r="B796" s="200" t="s">
        <v>3340</v>
      </c>
      <c r="C796" s="201" t="s">
        <v>29</v>
      </c>
      <c r="D796" s="202">
        <v>97.99</v>
      </c>
      <c r="E796" s="202">
        <v>17.47</v>
      </c>
      <c r="F796" s="202">
        <v>115.46</v>
      </c>
      <c r="G796" s="178">
        <v>15</v>
      </c>
    </row>
    <row r="797" spans="1:7" ht="30" x14ac:dyDescent="0.25">
      <c r="A797" s="199" t="s">
        <v>3341</v>
      </c>
      <c r="B797" s="200" t="s">
        <v>3342</v>
      </c>
      <c r="C797" s="201" t="s">
        <v>29</v>
      </c>
      <c r="D797" s="202">
        <v>112.03</v>
      </c>
      <c r="E797" s="202">
        <v>17.920000000000002</v>
      </c>
      <c r="F797" s="202">
        <v>129.94999999999999</v>
      </c>
      <c r="G797" s="178">
        <v>15</v>
      </c>
    </row>
    <row r="798" spans="1:7" ht="30" x14ac:dyDescent="0.25">
      <c r="A798" s="199" t="s">
        <v>3343</v>
      </c>
      <c r="B798" s="200" t="s">
        <v>3344</v>
      </c>
      <c r="C798" s="201" t="s">
        <v>29</v>
      </c>
      <c r="D798" s="202">
        <v>141.28</v>
      </c>
      <c r="E798" s="202">
        <v>18.149999999999999</v>
      </c>
      <c r="F798" s="202">
        <v>159.43</v>
      </c>
      <c r="G798" s="178">
        <v>15</v>
      </c>
    </row>
    <row r="799" spans="1:7" ht="30" x14ac:dyDescent="0.25">
      <c r="A799" s="199" t="s">
        <v>3345</v>
      </c>
      <c r="B799" s="200" t="s">
        <v>3346</v>
      </c>
      <c r="C799" s="201" t="s">
        <v>29</v>
      </c>
      <c r="D799" s="202">
        <v>173.54</v>
      </c>
      <c r="E799" s="202">
        <v>18.829999999999998</v>
      </c>
      <c r="F799" s="202">
        <v>192.37</v>
      </c>
      <c r="G799" s="178">
        <v>15</v>
      </c>
    </row>
    <row r="800" spans="1:7" x14ac:dyDescent="0.25">
      <c r="A800" s="199" t="s">
        <v>101</v>
      </c>
      <c r="B800" s="200" t="s">
        <v>3347</v>
      </c>
      <c r="C800" s="201"/>
      <c r="D800" s="202"/>
      <c r="E800" s="202"/>
      <c r="F800" s="202"/>
    </row>
    <row r="801" spans="1:7" x14ac:dyDescent="0.25">
      <c r="A801" s="199" t="s">
        <v>102</v>
      </c>
      <c r="B801" s="200" t="s">
        <v>3348</v>
      </c>
      <c r="C801" s="201" t="s">
        <v>34</v>
      </c>
      <c r="D801" s="202">
        <v>963.99</v>
      </c>
      <c r="E801" s="202">
        <v>952.14</v>
      </c>
      <c r="F801" s="202">
        <v>1916.13</v>
      </c>
      <c r="G801" s="178">
        <v>15</v>
      </c>
    </row>
    <row r="802" spans="1:7" x14ac:dyDescent="0.25">
      <c r="A802" s="199" t="s">
        <v>3349</v>
      </c>
      <c r="B802" s="200" t="s">
        <v>3350</v>
      </c>
      <c r="C802" s="201" t="s">
        <v>32</v>
      </c>
      <c r="D802" s="202">
        <v>4.1399999999999997</v>
      </c>
      <c r="E802" s="202">
        <v>8.61</v>
      </c>
      <c r="F802" s="202">
        <v>12.75</v>
      </c>
      <c r="G802" s="178">
        <v>15</v>
      </c>
    </row>
    <row r="803" spans="1:7" x14ac:dyDescent="0.25">
      <c r="A803" s="199" t="s">
        <v>103</v>
      </c>
      <c r="B803" s="200" t="s">
        <v>3351</v>
      </c>
      <c r="C803" s="201"/>
      <c r="D803" s="202"/>
      <c r="E803" s="202"/>
      <c r="F803" s="202"/>
    </row>
    <row r="804" spans="1:7" ht="30" x14ac:dyDescent="0.25">
      <c r="A804" s="199" t="s">
        <v>3352</v>
      </c>
      <c r="B804" s="200" t="s">
        <v>3353</v>
      </c>
      <c r="C804" s="201" t="s">
        <v>29</v>
      </c>
      <c r="D804" s="202">
        <v>173.46</v>
      </c>
      <c r="E804" s="202">
        <v>90.58</v>
      </c>
      <c r="F804" s="202">
        <v>264.04000000000002</v>
      </c>
      <c r="G804" s="178">
        <v>15</v>
      </c>
    </row>
    <row r="805" spans="1:7" ht="30" x14ac:dyDescent="0.25">
      <c r="A805" s="199" t="s">
        <v>3354</v>
      </c>
      <c r="B805" s="200" t="s">
        <v>3355</v>
      </c>
      <c r="C805" s="201" t="s">
        <v>29</v>
      </c>
      <c r="D805" s="202">
        <v>150.94</v>
      </c>
      <c r="E805" s="202">
        <v>75.17</v>
      </c>
      <c r="F805" s="202">
        <v>226.11</v>
      </c>
      <c r="G805" s="178">
        <v>15</v>
      </c>
    </row>
    <row r="806" spans="1:7" ht="30" x14ac:dyDescent="0.25">
      <c r="A806" s="199" t="s">
        <v>3356</v>
      </c>
      <c r="B806" s="200" t="s">
        <v>3357</v>
      </c>
      <c r="C806" s="201" t="s">
        <v>29</v>
      </c>
      <c r="D806" s="202">
        <v>150.1</v>
      </c>
      <c r="E806" s="202">
        <v>75.17</v>
      </c>
      <c r="F806" s="202">
        <v>225.27</v>
      </c>
      <c r="G806" s="178">
        <v>15</v>
      </c>
    </row>
    <row r="807" spans="1:7" ht="30" x14ac:dyDescent="0.25">
      <c r="A807" s="199" t="s">
        <v>3358</v>
      </c>
      <c r="B807" s="200" t="s">
        <v>3359</v>
      </c>
      <c r="C807" s="201" t="s">
        <v>29</v>
      </c>
      <c r="D807" s="202">
        <v>1873.14</v>
      </c>
      <c r="E807" s="202">
        <v>203.91</v>
      </c>
      <c r="F807" s="202">
        <v>2077.0500000000002</v>
      </c>
      <c r="G807" s="178">
        <v>15</v>
      </c>
    </row>
    <row r="808" spans="1:7" x14ac:dyDescent="0.25">
      <c r="A808" s="199" t="s">
        <v>3360</v>
      </c>
      <c r="B808" s="200" t="s">
        <v>3361</v>
      </c>
      <c r="C808" s="201" t="s">
        <v>29</v>
      </c>
      <c r="D808" s="202">
        <v>1033.55</v>
      </c>
      <c r="E808" s="202">
        <v>135.38999999999999</v>
      </c>
      <c r="F808" s="202">
        <v>1168.94</v>
      </c>
      <c r="G808" s="178">
        <v>15</v>
      </c>
    </row>
    <row r="809" spans="1:7" x14ac:dyDescent="0.25">
      <c r="A809" s="199" t="s">
        <v>104</v>
      </c>
      <c r="B809" s="200" t="s">
        <v>3362</v>
      </c>
      <c r="C809" s="201"/>
      <c r="D809" s="202"/>
      <c r="E809" s="202"/>
      <c r="F809" s="202"/>
    </row>
    <row r="810" spans="1:7" x14ac:dyDescent="0.25">
      <c r="A810" s="199" t="s">
        <v>105</v>
      </c>
      <c r="B810" s="200" t="s">
        <v>3363</v>
      </c>
      <c r="C810" s="201" t="s">
        <v>29</v>
      </c>
      <c r="D810" s="202">
        <v>1136.0899999999999</v>
      </c>
      <c r="E810" s="202">
        <v>87.67</v>
      </c>
      <c r="F810" s="202">
        <v>1223.76</v>
      </c>
      <c r="G810" s="178">
        <v>15</v>
      </c>
    </row>
    <row r="811" spans="1:7" x14ac:dyDescent="0.25">
      <c r="A811" s="199" t="s">
        <v>3364</v>
      </c>
      <c r="B811" s="200" t="s">
        <v>3365</v>
      </c>
      <c r="C811" s="201" t="s">
        <v>29</v>
      </c>
      <c r="D811" s="202">
        <v>263.05</v>
      </c>
      <c r="E811" s="202"/>
      <c r="F811" s="202">
        <v>263.05</v>
      </c>
      <c r="G811" s="178">
        <v>15</v>
      </c>
    </row>
    <row r="812" spans="1:7" ht="45" x14ac:dyDescent="0.25">
      <c r="A812" s="199" t="s">
        <v>106</v>
      </c>
      <c r="B812" s="200" t="s">
        <v>3366</v>
      </c>
      <c r="C812" s="201" t="s">
        <v>29</v>
      </c>
      <c r="D812" s="202">
        <v>835.68</v>
      </c>
      <c r="E812" s="202"/>
      <c r="F812" s="202">
        <v>835.68</v>
      </c>
      <c r="G812" s="178">
        <v>15</v>
      </c>
    </row>
    <row r="813" spans="1:7" ht="30" x14ac:dyDescent="0.25">
      <c r="A813" s="199" t="s">
        <v>3367</v>
      </c>
      <c r="B813" s="200" t="s">
        <v>3368</v>
      </c>
      <c r="C813" s="201" t="s">
        <v>29</v>
      </c>
      <c r="D813" s="202">
        <v>1123.3699999999999</v>
      </c>
      <c r="E813" s="202">
        <v>87.67</v>
      </c>
      <c r="F813" s="202">
        <v>1211.04</v>
      </c>
      <c r="G813" s="178">
        <v>15</v>
      </c>
    </row>
    <row r="814" spans="1:7" ht="30" x14ac:dyDescent="0.25">
      <c r="A814" s="199" t="s">
        <v>3369</v>
      </c>
      <c r="B814" s="200" t="s">
        <v>3370</v>
      </c>
      <c r="C814" s="201" t="s">
        <v>29</v>
      </c>
      <c r="D814" s="202">
        <v>154.71</v>
      </c>
      <c r="E814" s="202"/>
      <c r="F814" s="202">
        <v>154.71</v>
      </c>
      <c r="G814" s="178">
        <v>15</v>
      </c>
    </row>
    <row r="815" spans="1:7" ht="30" x14ac:dyDescent="0.25">
      <c r="A815" s="199" t="s">
        <v>3371</v>
      </c>
      <c r="B815" s="200" t="s">
        <v>3372</v>
      </c>
      <c r="C815" s="201" t="s">
        <v>29</v>
      </c>
      <c r="D815" s="202">
        <v>211.16</v>
      </c>
      <c r="E815" s="202"/>
      <c r="F815" s="202">
        <v>211.16</v>
      </c>
      <c r="G815" s="178">
        <v>15</v>
      </c>
    </row>
    <row r="816" spans="1:7" ht="30" x14ac:dyDescent="0.25">
      <c r="A816" s="199" t="s">
        <v>3373</v>
      </c>
      <c r="B816" s="200" t="s">
        <v>3374</v>
      </c>
      <c r="C816" s="201" t="s">
        <v>29</v>
      </c>
      <c r="D816" s="202">
        <v>206.71</v>
      </c>
      <c r="E816" s="202"/>
      <c r="F816" s="202">
        <v>206.71</v>
      </c>
      <c r="G816" s="178">
        <v>15</v>
      </c>
    </row>
    <row r="817" spans="1:7" ht="30" x14ac:dyDescent="0.25">
      <c r="A817" s="199" t="s">
        <v>3375</v>
      </c>
      <c r="B817" s="200" t="s">
        <v>3376</v>
      </c>
      <c r="C817" s="201" t="s">
        <v>29</v>
      </c>
      <c r="D817" s="202">
        <v>194.7</v>
      </c>
      <c r="E817" s="202"/>
      <c r="F817" s="202">
        <v>194.7</v>
      </c>
      <c r="G817" s="178">
        <v>15</v>
      </c>
    </row>
    <row r="818" spans="1:7" ht="30" x14ac:dyDescent="0.25">
      <c r="A818" s="199" t="s">
        <v>3377</v>
      </c>
      <c r="B818" s="200" t="s">
        <v>3378</v>
      </c>
      <c r="C818" s="201" t="s">
        <v>29</v>
      </c>
      <c r="D818" s="202">
        <v>161.35</v>
      </c>
      <c r="E818" s="202"/>
      <c r="F818" s="202">
        <v>161.35</v>
      </c>
      <c r="G818" s="178">
        <v>15</v>
      </c>
    </row>
    <row r="819" spans="1:7" ht="30" x14ac:dyDescent="0.25">
      <c r="A819" s="199" t="s">
        <v>3379</v>
      </c>
      <c r="B819" s="200" t="s">
        <v>3380</v>
      </c>
      <c r="C819" s="201" t="s">
        <v>29</v>
      </c>
      <c r="D819" s="202">
        <v>166.99</v>
      </c>
      <c r="E819" s="202"/>
      <c r="F819" s="202">
        <v>166.99</v>
      </c>
      <c r="G819" s="178">
        <v>15</v>
      </c>
    </row>
    <row r="820" spans="1:7" ht="30" x14ac:dyDescent="0.25">
      <c r="A820" s="199" t="s">
        <v>3381</v>
      </c>
      <c r="B820" s="200" t="s">
        <v>3382</v>
      </c>
      <c r="C820" s="201" t="s">
        <v>29</v>
      </c>
      <c r="D820" s="202">
        <v>207.37</v>
      </c>
      <c r="E820" s="202"/>
      <c r="F820" s="202">
        <v>207.37</v>
      </c>
      <c r="G820" s="178">
        <v>15</v>
      </c>
    </row>
    <row r="821" spans="1:7" ht="30" x14ac:dyDescent="0.25">
      <c r="A821" s="199" t="s">
        <v>107</v>
      </c>
      <c r="B821" s="200" t="s">
        <v>3383</v>
      </c>
      <c r="C821" s="201" t="s">
        <v>29</v>
      </c>
      <c r="D821" s="202">
        <v>158.63</v>
      </c>
      <c r="E821" s="202"/>
      <c r="F821" s="202">
        <v>158.63</v>
      </c>
      <c r="G821" s="178">
        <v>15</v>
      </c>
    </row>
    <row r="822" spans="1:7" ht="30" x14ac:dyDescent="0.25">
      <c r="A822" s="199" t="s">
        <v>3384</v>
      </c>
      <c r="B822" s="200" t="s">
        <v>3385</v>
      </c>
      <c r="C822" s="201" t="s">
        <v>29</v>
      </c>
      <c r="D822" s="202">
        <v>233.39</v>
      </c>
      <c r="E822" s="202"/>
      <c r="F822" s="202">
        <v>233.39</v>
      </c>
      <c r="G822" s="178">
        <v>15</v>
      </c>
    </row>
    <row r="823" spans="1:7" ht="30" x14ac:dyDescent="0.25">
      <c r="A823" s="199" t="s">
        <v>3386</v>
      </c>
      <c r="B823" s="200" t="s">
        <v>3387</v>
      </c>
      <c r="C823" s="201" t="s">
        <v>29</v>
      </c>
      <c r="D823" s="202">
        <v>253.84</v>
      </c>
      <c r="E823" s="202"/>
      <c r="F823" s="202">
        <v>253.84</v>
      </c>
      <c r="G823" s="178">
        <v>15</v>
      </c>
    </row>
    <row r="824" spans="1:7" ht="30" x14ac:dyDescent="0.25">
      <c r="A824" s="199" t="s">
        <v>3388</v>
      </c>
      <c r="B824" s="200" t="s">
        <v>3389</v>
      </c>
      <c r="C824" s="201" t="s">
        <v>29</v>
      </c>
      <c r="D824" s="202">
        <v>1512.01</v>
      </c>
      <c r="E824" s="202"/>
      <c r="F824" s="202">
        <v>1512.01</v>
      </c>
      <c r="G824" s="178">
        <v>15</v>
      </c>
    </row>
    <row r="825" spans="1:7" ht="30" x14ac:dyDescent="0.25">
      <c r="A825" s="199" t="s">
        <v>3390</v>
      </c>
      <c r="B825" s="200" t="s">
        <v>3391</v>
      </c>
      <c r="C825" s="201" t="s">
        <v>29</v>
      </c>
      <c r="D825" s="202">
        <v>891.22</v>
      </c>
      <c r="E825" s="202"/>
      <c r="F825" s="202">
        <v>891.22</v>
      </c>
      <c r="G825" s="178">
        <v>15</v>
      </c>
    </row>
    <row r="826" spans="1:7" ht="30" x14ac:dyDescent="0.25">
      <c r="A826" s="199" t="s">
        <v>3392</v>
      </c>
      <c r="B826" s="200" t="s">
        <v>3393</v>
      </c>
      <c r="C826" s="201" t="s">
        <v>29</v>
      </c>
      <c r="D826" s="202">
        <v>1404.92</v>
      </c>
      <c r="E826" s="202"/>
      <c r="F826" s="202">
        <v>1404.92</v>
      </c>
      <c r="G826" s="178">
        <v>15</v>
      </c>
    </row>
    <row r="827" spans="1:7" x14ac:dyDescent="0.25">
      <c r="A827" s="199" t="s">
        <v>3394</v>
      </c>
      <c r="B827" s="200" t="s">
        <v>3395</v>
      </c>
      <c r="C827" s="201" t="s">
        <v>29</v>
      </c>
      <c r="D827" s="202">
        <v>299.95</v>
      </c>
      <c r="E827" s="202">
        <v>81.349999999999994</v>
      </c>
      <c r="F827" s="202">
        <v>381.3</v>
      </c>
      <c r="G827" s="178">
        <v>15</v>
      </c>
    </row>
    <row r="828" spans="1:7" ht="30" x14ac:dyDescent="0.25">
      <c r="A828" s="199" t="s">
        <v>3396</v>
      </c>
      <c r="B828" s="200" t="s">
        <v>3397</v>
      </c>
      <c r="C828" s="201" t="s">
        <v>29</v>
      </c>
      <c r="D828" s="202">
        <v>262.8</v>
      </c>
      <c r="E828" s="202"/>
      <c r="F828" s="202">
        <v>262.8</v>
      </c>
      <c r="G828" s="178">
        <v>15</v>
      </c>
    </row>
    <row r="829" spans="1:7" ht="30" x14ac:dyDescent="0.25">
      <c r="A829" s="199" t="s">
        <v>3398</v>
      </c>
      <c r="B829" s="200" t="s">
        <v>3399</v>
      </c>
      <c r="C829" s="201" t="s">
        <v>29</v>
      </c>
      <c r="D829" s="202">
        <v>289.41000000000003</v>
      </c>
      <c r="E829" s="202"/>
      <c r="F829" s="202">
        <v>289.41000000000003</v>
      </c>
      <c r="G829" s="178">
        <v>15</v>
      </c>
    </row>
    <row r="830" spans="1:7" ht="30" x14ac:dyDescent="0.25">
      <c r="A830" s="199" t="s">
        <v>3400</v>
      </c>
      <c r="B830" s="200" t="s">
        <v>3401</v>
      </c>
      <c r="C830" s="201" t="s">
        <v>29</v>
      </c>
      <c r="D830" s="202">
        <v>277.95</v>
      </c>
      <c r="E830" s="202"/>
      <c r="F830" s="202">
        <v>277.95</v>
      </c>
      <c r="G830" s="178">
        <v>15</v>
      </c>
    </row>
    <row r="831" spans="1:7" ht="30" x14ac:dyDescent="0.25">
      <c r="A831" s="199" t="s">
        <v>3402</v>
      </c>
      <c r="B831" s="200" t="s">
        <v>3403</v>
      </c>
      <c r="C831" s="201" t="s">
        <v>29</v>
      </c>
      <c r="D831" s="202">
        <v>234.94</v>
      </c>
      <c r="E831" s="202"/>
      <c r="F831" s="202">
        <v>234.94</v>
      </c>
      <c r="G831" s="178">
        <v>15</v>
      </c>
    </row>
    <row r="832" spans="1:7" ht="30" x14ac:dyDescent="0.25">
      <c r="A832" s="199" t="s">
        <v>3404</v>
      </c>
      <c r="B832" s="200" t="s">
        <v>3405</v>
      </c>
      <c r="C832" s="201" t="s">
        <v>29</v>
      </c>
      <c r="D832" s="202">
        <v>282.74</v>
      </c>
      <c r="E832" s="202"/>
      <c r="F832" s="202">
        <v>282.74</v>
      </c>
      <c r="G832" s="178">
        <v>15</v>
      </c>
    </row>
    <row r="833" spans="1:7" ht="30" x14ac:dyDescent="0.25">
      <c r="A833" s="199" t="s">
        <v>3406</v>
      </c>
      <c r="B833" s="200" t="s">
        <v>3407</v>
      </c>
      <c r="C833" s="201" t="s">
        <v>29</v>
      </c>
      <c r="D833" s="202">
        <v>256.43</v>
      </c>
      <c r="E833" s="202"/>
      <c r="F833" s="202">
        <v>256.43</v>
      </c>
      <c r="G833" s="178">
        <v>15</v>
      </c>
    </row>
    <row r="834" spans="1:7" x14ac:dyDescent="0.25">
      <c r="A834" s="199" t="s">
        <v>108</v>
      </c>
      <c r="B834" s="200" t="s">
        <v>3408</v>
      </c>
      <c r="C834" s="201"/>
      <c r="D834" s="202"/>
      <c r="E834" s="202"/>
      <c r="F834" s="202"/>
    </row>
    <row r="835" spans="1:7" x14ac:dyDescent="0.25">
      <c r="A835" s="199" t="s">
        <v>3409</v>
      </c>
      <c r="B835" s="200" t="s">
        <v>3410</v>
      </c>
      <c r="C835" s="201" t="s">
        <v>29</v>
      </c>
      <c r="D835" s="202">
        <v>99.47</v>
      </c>
      <c r="E835" s="202">
        <v>145.18</v>
      </c>
      <c r="F835" s="202">
        <v>244.65</v>
      </c>
      <c r="G835" s="178">
        <v>15</v>
      </c>
    </row>
    <row r="836" spans="1:7" x14ac:dyDescent="0.25">
      <c r="A836" s="199" t="s">
        <v>109</v>
      </c>
      <c r="B836" s="200" t="s">
        <v>3411</v>
      </c>
      <c r="C836" s="201"/>
      <c r="D836" s="202"/>
      <c r="E836" s="202"/>
      <c r="F836" s="202"/>
    </row>
    <row r="837" spans="1:7" x14ac:dyDescent="0.25">
      <c r="A837" s="199" t="s">
        <v>3412</v>
      </c>
      <c r="B837" s="200" t="s">
        <v>3413</v>
      </c>
      <c r="C837" s="201" t="s">
        <v>29</v>
      </c>
      <c r="D837" s="202"/>
      <c r="E837" s="202">
        <v>50.35</v>
      </c>
      <c r="F837" s="202">
        <v>50.35</v>
      </c>
      <c r="G837" s="178">
        <v>15</v>
      </c>
    </row>
    <row r="838" spans="1:7" ht="30" x14ac:dyDescent="0.25">
      <c r="A838" s="199" t="s">
        <v>3414</v>
      </c>
      <c r="B838" s="200" t="s">
        <v>3415</v>
      </c>
      <c r="C838" s="201" t="s">
        <v>15</v>
      </c>
      <c r="D838" s="202">
        <v>2.08</v>
      </c>
      <c r="E838" s="202">
        <v>6.91</v>
      </c>
      <c r="F838" s="202">
        <v>8.99</v>
      </c>
      <c r="G838" s="178">
        <v>15</v>
      </c>
    </row>
    <row r="839" spans="1:7" ht="30" x14ac:dyDescent="0.25">
      <c r="A839" s="199" t="s">
        <v>3416</v>
      </c>
      <c r="B839" s="200" t="s">
        <v>3417</v>
      </c>
      <c r="C839" s="201" t="s">
        <v>15</v>
      </c>
      <c r="D839" s="202">
        <v>2.2200000000000002</v>
      </c>
      <c r="E839" s="202">
        <v>6.91</v>
      </c>
      <c r="F839" s="202">
        <v>9.1300000000000008</v>
      </c>
      <c r="G839" s="178">
        <v>15</v>
      </c>
    </row>
    <row r="840" spans="1:7" ht="30" x14ac:dyDescent="0.25">
      <c r="A840" s="199" t="s">
        <v>3418</v>
      </c>
      <c r="B840" s="200" t="s">
        <v>3419</v>
      </c>
      <c r="C840" s="201" t="s">
        <v>15</v>
      </c>
      <c r="D840" s="202">
        <v>2.76</v>
      </c>
      <c r="E840" s="202">
        <v>6.91</v>
      </c>
      <c r="F840" s="202">
        <v>9.67</v>
      </c>
      <c r="G840" s="178">
        <v>15</v>
      </c>
    </row>
    <row r="841" spans="1:7" ht="30" x14ac:dyDescent="0.25">
      <c r="A841" s="199" t="s">
        <v>3420</v>
      </c>
      <c r="B841" s="200" t="s">
        <v>3421</v>
      </c>
      <c r="C841" s="201" t="s">
        <v>15</v>
      </c>
      <c r="D841" s="202">
        <v>2.98</v>
      </c>
      <c r="E841" s="202">
        <v>6.91</v>
      </c>
      <c r="F841" s="202">
        <v>9.89</v>
      </c>
      <c r="G841" s="178">
        <v>15</v>
      </c>
    </row>
    <row r="842" spans="1:7" ht="30" x14ac:dyDescent="0.25">
      <c r="A842" s="199" t="s">
        <v>3422</v>
      </c>
      <c r="B842" s="200" t="s">
        <v>3423</v>
      </c>
      <c r="C842" s="201" t="s">
        <v>15</v>
      </c>
      <c r="D842" s="202">
        <v>4.2</v>
      </c>
      <c r="E842" s="202">
        <v>6.91</v>
      </c>
      <c r="F842" s="202">
        <v>11.11</v>
      </c>
      <c r="G842" s="178">
        <v>15</v>
      </c>
    </row>
    <row r="843" spans="1:7" x14ac:dyDescent="0.25">
      <c r="A843" s="199" t="s">
        <v>3424</v>
      </c>
      <c r="B843" s="200" t="s">
        <v>3425</v>
      </c>
      <c r="C843" s="201"/>
      <c r="D843" s="202"/>
      <c r="E843" s="202"/>
      <c r="F843" s="202"/>
    </row>
    <row r="844" spans="1:7" x14ac:dyDescent="0.25">
      <c r="A844" s="199" t="s">
        <v>3426</v>
      </c>
      <c r="B844" s="200" t="s">
        <v>3427</v>
      </c>
      <c r="C844" s="201"/>
      <c r="D844" s="202"/>
      <c r="E844" s="202"/>
      <c r="F844" s="202"/>
    </row>
    <row r="845" spans="1:7" ht="30" x14ac:dyDescent="0.25">
      <c r="A845" s="199" t="s">
        <v>3428</v>
      </c>
      <c r="B845" s="200" t="s">
        <v>3429</v>
      </c>
      <c r="C845" s="201" t="s">
        <v>29</v>
      </c>
      <c r="D845" s="202">
        <v>120.76</v>
      </c>
      <c r="E845" s="202">
        <v>62.94</v>
      </c>
      <c r="F845" s="202">
        <v>183.7</v>
      </c>
      <c r="G845" s="178">
        <v>15</v>
      </c>
    </row>
    <row r="846" spans="1:7" ht="30" x14ac:dyDescent="0.25">
      <c r="A846" s="199" t="s">
        <v>3430</v>
      </c>
      <c r="B846" s="200" t="s">
        <v>3431</v>
      </c>
      <c r="C846" s="201" t="s">
        <v>29</v>
      </c>
      <c r="D846" s="202">
        <v>129.55000000000001</v>
      </c>
      <c r="E846" s="202">
        <v>65.45</v>
      </c>
      <c r="F846" s="202">
        <v>195</v>
      </c>
      <c r="G846" s="178">
        <v>15</v>
      </c>
    </row>
    <row r="847" spans="1:7" ht="30" x14ac:dyDescent="0.25">
      <c r="A847" s="199" t="s">
        <v>3432</v>
      </c>
      <c r="B847" s="200" t="s">
        <v>3433</v>
      </c>
      <c r="C847" s="201" t="s">
        <v>29</v>
      </c>
      <c r="D847" s="202">
        <v>138.33000000000001</v>
      </c>
      <c r="E847" s="202">
        <v>67.97</v>
      </c>
      <c r="F847" s="202">
        <v>206.3</v>
      </c>
      <c r="G847" s="178">
        <v>15</v>
      </c>
    </row>
    <row r="848" spans="1:7" ht="30" x14ac:dyDescent="0.25">
      <c r="A848" s="199" t="s">
        <v>3434</v>
      </c>
      <c r="B848" s="200" t="s">
        <v>3435</v>
      </c>
      <c r="C848" s="201" t="s">
        <v>29</v>
      </c>
      <c r="D848" s="202">
        <v>151.72</v>
      </c>
      <c r="E848" s="202">
        <v>73.010000000000005</v>
      </c>
      <c r="F848" s="202">
        <v>224.73</v>
      </c>
      <c r="G848" s="178">
        <v>15</v>
      </c>
    </row>
    <row r="849" spans="1:7" ht="30" x14ac:dyDescent="0.25">
      <c r="A849" s="199" t="s">
        <v>3436</v>
      </c>
      <c r="B849" s="200" t="s">
        <v>3437</v>
      </c>
      <c r="C849" s="201" t="s">
        <v>29</v>
      </c>
      <c r="D849" s="202">
        <v>82.8</v>
      </c>
      <c r="E849" s="202">
        <v>47.83</v>
      </c>
      <c r="F849" s="202">
        <v>130.63</v>
      </c>
      <c r="G849" s="178">
        <v>15</v>
      </c>
    </row>
    <row r="850" spans="1:7" ht="30" x14ac:dyDescent="0.25">
      <c r="A850" s="199" t="s">
        <v>3438</v>
      </c>
      <c r="B850" s="200" t="s">
        <v>3439</v>
      </c>
      <c r="C850" s="201" t="s">
        <v>29</v>
      </c>
      <c r="D850" s="202">
        <v>91.59</v>
      </c>
      <c r="E850" s="202">
        <v>50.35</v>
      </c>
      <c r="F850" s="202">
        <v>141.94</v>
      </c>
      <c r="G850" s="178">
        <v>15</v>
      </c>
    </row>
    <row r="851" spans="1:7" ht="30" x14ac:dyDescent="0.25">
      <c r="A851" s="199" t="s">
        <v>3440</v>
      </c>
      <c r="B851" s="200" t="s">
        <v>3441</v>
      </c>
      <c r="C851" s="201" t="s">
        <v>29</v>
      </c>
      <c r="D851" s="202">
        <v>100.37</v>
      </c>
      <c r="E851" s="202">
        <v>52.87</v>
      </c>
      <c r="F851" s="202">
        <v>153.24</v>
      </c>
      <c r="G851" s="178">
        <v>15</v>
      </c>
    </row>
    <row r="852" spans="1:7" ht="30" x14ac:dyDescent="0.25">
      <c r="A852" s="199" t="s">
        <v>3442</v>
      </c>
      <c r="B852" s="200" t="s">
        <v>3443</v>
      </c>
      <c r="C852" s="201" t="s">
        <v>29</v>
      </c>
      <c r="D852" s="202">
        <v>109.56</v>
      </c>
      <c r="E852" s="202">
        <v>57.91</v>
      </c>
      <c r="F852" s="202">
        <v>167.47</v>
      </c>
      <c r="G852" s="178">
        <v>15</v>
      </c>
    </row>
    <row r="853" spans="1:7" x14ac:dyDescent="0.25">
      <c r="A853" s="199" t="s">
        <v>3444</v>
      </c>
      <c r="B853" s="200" t="s">
        <v>3445</v>
      </c>
      <c r="C853" s="201" t="s">
        <v>29</v>
      </c>
      <c r="D853" s="202">
        <v>90.84</v>
      </c>
      <c r="E853" s="202">
        <v>60.42</v>
      </c>
      <c r="F853" s="202">
        <v>151.26</v>
      </c>
      <c r="G853" s="178">
        <v>15</v>
      </c>
    </row>
    <row r="854" spans="1:7" x14ac:dyDescent="0.25">
      <c r="A854" s="199" t="s">
        <v>3446</v>
      </c>
      <c r="B854" s="200" t="s">
        <v>3447</v>
      </c>
      <c r="C854" s="201" t="s">
        <v>29</v>
      </c>
      <c r="D854" s="202">
        <v>68.47</v>
      </c>
      <c r="E854" s="202">
        <v>45.32</v>
      </c>
      <c r="F854" s="202">
        <v>113.79</v>
      </c>
      <c r="G854" s="178">
        <v>15</v>
      </c>
    </row>
    <row r="855" spans="1:7" x14ac:dyDescent="0.25">
      <c r="A855" s="199" t="s">
        <v>3448</v>
      </c>
      <c r="B855" s="200" t="s">
        <v>3449</v>
      </c>
      <c r="C855" s="201" t="s">
        <v>29</v>
      </c>
      <c r="D855" s="202">
        <v>84.54</v>
      </c>
      <c r="E855" s="202">
        <v>32.729999999999997</v>
      </c>
      <c r="F855" s="202">
        <v>117.27</v>
      </c>
      <c r="G855" s="178">
        <v>15</v>
      </c>
    </row>
    <row r="856" spans="1:7" ht="30" x14ac:dyDescent="0.25">
      <c r="A856" s="199" t="s">
        <v>3450</v>
      </c>
      <c r="B856" s="200" t="s">
        <v>3451</v>
      </c>
      <c r="C856" s="201" t="s">
        <v>29</v>
      </c>
      <c r="D856" s="202">
        <v>25.74</v>
      </c>
      <c r="E856" s="202">
        <v>6.42</v>
      </c>
      <c r="F856" s="202">
        <v>32.159999999999997</v>
      </c>
      <c r="G856" s="178">
        <v>15</v>
      </c>
    </row>
    <row r="857" spans="1:7" x14ac:dyDescent="0.25">
      <c r="A857" s="199" t="s">
        <v>3452</v>
      </c>
      <c r="B857" s="200" t="s">
        <v>3453</v>
      </c>
      <c r="C857" s="201" t="s">
        <v>29</v>
      </c>
      <c r="D857" s="202">
        <v>16.100000000000001</v>
      </c>
      <c r="E857" s="202">
        <v>6.42</v>
      </c>
      <c r="F857" s="202">
        <v>22.52</v>
      </c>
      <c r="G857" s="178">
        <v>15</v>
      </c>
    </row>
    <row r="858" spans="1:7" x14ac:dyDescent="0.25">
      <c r="A858" s="199" t="s">
        <v>3454</v>
      </c>
      <c r="B858" s="200" t="s">
        <v>3455</v>
      </c>
      <c r="C858" s="201"/>
      <c r="D858" s="202"/>
      <c r="E858" s="202"/>
      <c r="F858" s="202"/>
    </row>
    <row r="859" spans="1:7" ht="30" x14ac:dyDescent="0.25">
      <c r="A859" s="199" t="s">
        <v>110</v>
      </c>
      <c r="B859" s="200" t="s">
        <v>3456</v>
      </c>
      <c r="C859" s="201" t="s">
        <v>57</v>
      </c>
      <c r="D859" s="202">
        <v>28.59</v>
      </c>
      <c r="E859" s="202"/>
      <c r="F859" s="202">
        <v>28.59</v>
      </c>
      <c r="G859" s="178">
        <v>15</v>
      </c>
    </row>
    <row r="860" spans="1:7" x14ac:dyDescent="0.25">
      <c r="A860" s="199" t="s">
        <v>3457</v>
      </c>
      <c r="B860" s="200" t="s">
        <v>3458</v>
      </c>
      <c r="C860" s="201" t="s">
        <v>57</v>
      </c>
      <c r="D860" s="202"/>
      <c r="E860" s="202">
        <v>6.47</v>
      </c>
      <c r="F860" s="202">
        <v>6.47</v>
      </c>
      <c r="G860" s="178">
        <v>15</v>
      </c>
    </row>
    <row r="861" spans="1:7" ht="30" x14ac:dyDescent="0.25">
      <c r="A861" s="199" t="s">
        <v>3459</v>
      </c>
      <c r="B861" s="200" t="s">
        <v>3460</v>
      </c>
      <c r="C861" s="201" t="s">
        <v>57</v>
      </c>
      <c r="D861" s="202">
        <v>30.53</v>
      </c>
      <c r="E861" s="202"/>
      <c r="F861" s="202">
        <v>30.53</v>
      </c>
      <c r="G861" s="178">
        <v>15</v>
      </c>
    </row>
    <row r="862" spans="1:7" ht="30" x14ac:dyDescent="0.25">
      <c r="A862" s="199" t="s">
        <v>3461</v>
      </c>
      <c r="B862" s="200" t="s">
        <v>3462</v>
      </c>
      <c r="C862" s="201" t="s">
        <v>57</v>
      </c>
      <c r="D862" s="202">
        <v>31.07</v>
      </c>
      <c r="E862" s="202"/>
      <c r="F862" s="202">
        <v>31.07</v>
      </c>
      <c r="G862" s="178">
        <v>15</v>
      </c>
    </row>
    <row r="863" spans="1:7" ht="30" x14ac:dyDescent="0.25">
      <c r="A863" s="199" t="s">
        <v>3463</v>
      </c>
      <c r="B863" s="200" t="s">
        <v>3464</v>
      </c>
      <c r="C863" s="201" t="s">
        <v>57</v>
      </c>
      <c r="D863" s="202">
        <v>33.19</v>
      </c>
      <c r="E863" s="202"/>
      <c r="F863" s="202">
        <v>33.19</v>
      </c>
      <c r="G863" s="178">
        <v>15</v>
      </c>
    </row>
    <row r="864" spans="1:7" ht="30" x14ac:dyDescent="0.25">
      <c r="A864" s="199" t="s">
        <v>3465</v>
      </c>
      <c r="B864" s="200" t="s">
        <v>3466</v>
      </c>
      <c r="C864" s="201" t="s">
        <v>57</v>
      </c>
      <c r="D864" s="202">
        <v>11.52</v>
      </c>
      <c r="E864" s="202">
        <v>6.47</v>
      </c>
      <c r="F864" s="202">
        <v>17.989999999999998</v>
      </c>
      <c r="G864" s="178">
        <v>15</v>
      </c>
    </row>
    <row r="865" spans="1:7" x14ac:dyDescent="0.25">
      <c r="A865" s="199" t="s">
        <v>3467</v>
      </c>
      <c r="B865" s="200" t="s">
        <v>3468</v>
      </c>
      <c r="C865" s="201"/>
      <c r="D865" s="202"/>
      <c r="E865" s="202"/>
      <c r="F865" s="202"/>
    </row>
    <row r="866" spans="1:7" ht="30" x14ac:dyDescent="0.25">
      <c r="A866" s="199" t="s">
        <v>3469</v>
      </c>
      <c r="B866" s="200" t="s">
        <v>3470</v>
      </c>
      <c r="C866" s="201" t="s">
        <v>34</v>
      </c>
      <c r="D866" s="202">
        <v>2590.8200000000002</v>
      </c>
      <c r="E866" s="202">
        <v>968.87</v>
      </c>
      <c r="F866" s="202">
        <v>3559.69</v>
      </c>
      <c r="G866" s="178">
        <v>15</v>
      </c>
    </row>
    <row r="867" spans="1:7" x14ac:dyDescent="0.25">
      <c r="A867" s="199" t="s">
        <v>3471</v>
      </c>
      <c r="B867" s="200" t="s">
        <v>3472</v>
      </c>
      <c r="C867" s="201" t="s">
        <v>34</v>
      </c>
      <c r="D867" s="202">
        <v>2505.2399999999998</v>
      </c>
      <c r="E867" s="202">
        <v>1068.96</v>
      </c>
      <c r="F867" s="202">
        <v>3574.2</v>
      </c>
      <c r="G867" s="178">
        <v>15</v>
      </c>
    </row>
    <row r="868" spans="1:7" ht="30" x14ac:dyDescent="0.25">
      <c r="A868" s="199" t="s">
        <v>3473</v>
      </c>
      <c r="B868" s="200" t="s">
        <v>3474</v>
      </c>
      <c r="C868" s="201" t="s">
        <v>34</v>
      </c>
      <c r="D868" s="202">
        <v>2309.44</v>
      </c>
      <c r="E868" s="202">
        <v>921.14</v>
      </c>
      <c r="F868" s="202">
        <v>3230.58</v>
      </c>
      <c r="G868" s="178">
        <v>15</v>
      </c>
    </row>
    <row r="869" spans="1:7" ht="30" x14ac:dyDescent="0.25">
      <c r="A869" s="199" t="s">
        <v>3475</v>
      </c>
      <c r="B869" s="200" t="s">
        <v>3476</v>
      </c>
      <c r="C869" s="201" t="s">
        <v>34</v>
      </c>
      <c r="D869" s="202">
        <v>2031.05</v>
      </c>
      <c r="E869" s="202">
        <v>911.83</v>
      </c>
      <c r="F869" s="202">
        <v>2942.88</v>
      </c>
      <c r="G869" s="178">
        <v>15</v>
      </c>
    </row>
    <row r="870" spans="1:7" x14ac:dyDescent="0.25">
      <c r="A870" s="199" t="s">
        <v>3477</v>
      </c>
      <c r="B870" s="200" t="s">
        <v>3478</v>
      </c>
      <c r="C870" s="201" t="s">
        <v>34</v>
      </c>
      <c r="D870" s="202">
        <v>2274.86</v>
      </c>
      <c r="E870" s="202">
        <v>977</v>
      </c>
      <c r="F870" s="202">
        <v>3251.86</v>
      </c>
      <c r="G870" s="178">
        <v>15</v>
      </c>
    </row>
    <row r="871" spans="1:7" x14ac:dyDescent="0.25">
      <c r="A871" s="199" t="s">
        <v>111</v>
      </c>
      <c r="B871" s="200" t="s">
        <v>3479</v>
      </c>
      <c r="C871" s="201"/>
      <c r="D871" s="202"/>
      <c r="E871" s="202"/>
      <c r="F871" s="202"/>
    </row>
    <row r="872" spans="1:7" x14ac:dyDescent="0.25">
      <c r="A872" s="199" t="s">
        <v>3480</v>
      </c>
      <c r="B872" s="200" t="s">
        <v>3481</v>
      </c>
      <c r="C872" s="201" t="s">
        <v>34</v>
      </c>
      <c r="D872" s="202">
        <v>4227.05</v>
      </c>
      <c r="E872" s="202">
        <v>1510.5</v>
      </c>
      <c r="F872" s="202">
        <v>5737.55</v>
      </c>
      <c r="G872" s="178">
        <v>15</v>
      </c>
    </row>
    <row r="873" spans="1:7" ht="30" x14ac:dyDescent="0.25">
      <c r="A873" s="199" t="s">
        <v>3482</v>
      </c>
      <c r="B873" s="200" t="s">
        <v>3483</v>
      </c>
      <c r="C873" s="201" t="s">
        <v>32</v>
      </c>
      <c r="D873" s="202">
        <v>0.12</v>
      </c>
      <c r="E873" s="202">
        <v>7.05</v>
      </c>
      <c r="F873" s="202">
        <v>7.17</v>
      </c>
      <c r="G873" s="178">
        <v>15</v>
      </c>
    </row>
    <row r="874" spans="1:7" ht="30" x14ac:dyDescent="0.25">
      <c r="A874" s="199" t="s">
        <v>3484</v>
      </c>
      <c r="B874" s="200" t="s">
        <v>3485</v>
      </c>
      <c r="C874" s="201" t="s">
        <v>32</v>
      </c>
      <c r="D874" s="202">
        <v>0.28999999999999998</v>
      </c>
      <c r="E874" s="202">
        <v>18.63</v>
      </c>
      <c r="F874" s="202">
        <v>18.920000000000002</v>
      </c>
      <c r="G874" s="178">
        <v>15</v>
      </c>
    </row>
    <row r="875" spans="1:7" x14ac:dyDescent="0.25">
      <c r="A875" s="199" t="s">
        <v>3486</v>
      </c>
      <c r="B875" s="200" t="s">
        <v>3487</v>
      </c>
      <c r="C875" s="201"/>
      <c r="D875" s="202"/>
      <c r="E875" s="202"/>
      <c r="F875" s="202"/>
    </row>
    <row r="876" spans="1:7" x14ac:dyDescent="0.25">
      <c r="A876" s="199" t="s">
        <v>3488</v>
      </c>
      <c r="B876" s="200" t="s">
        <v>3489</v>
      </c>
      <c r="C876" s="201"/>
      <c r="D876" s="202"/>
      <c r="E876" s="202"/>
      <c r="F876" s="202"/>
    </row>
    <row r="877" spans="1:7" x14ac:dyDescent="0.25">
      <c r="A877" s="199" t="s">
        <v>3490</v>
      </c>
      <c r="B877" s="200" t="s">
        <v>3491</v>
      </c>
      <c r="C877" s="201" t="s">
        <v>29</v>
      </c>
      <c r="D877" s="202">
        <v>46.24</v>
      </c>
      <c r="E877" s="202">
        <v>36.53</v>
      </c>
      <c r="F877" s="202">
        <v>82.77</v>
      </c>
      <c r="G877" s="178">
        <v>15</v>
      </c>
    </row>
    <row r="878" spans="1:7" x14ac:dyDescent="0.25">
      <c r="A878" s="199" t="s">
        <v>3492</v>
      </c>
      <c r="B878" s="200" t="s">
        <v>3493</v>
      </c>
      <c r="C878" s="201" t="s">
        <v>29</v>
      </c>
      <c r="D878" s="202">
        <v>61.76</v>
      </c>
      <c r="E878" s="202">
        <v>36.53</v>
      </c>
      <c r="F878" s="202">
        <v>98.29</v>
      </c>
      <c r="G878" s="178">
        <v>15</v>
      </c>
    </row>
    <row r="879" spans="1:7" x14ac:dyDescent="0.25">
      <c r="A879" s="199" t="s">
        <v>3494</v>
      </c>
      <c r="B879" s="200" t="s">
        <v>3495</v>
      </c>
      <c r="C879" s="201" t="s">
        <v>29</v>
      </c>
      <c r="D879" s="202">
        <v>36</v>
      </c>
      <c r="E879" s="202">
        <v>36.53</v>
      </c>
      <c r="F879" s="202">
        <v>72.53</v>
      </c>
      <c r="G879" s="178">
        <v>15</v>
      </c>
    </row>
    <row r="880" spans="1:7" x14ac:dyDescent="0.25">
      <c r="A880" s="199" t="s">
        <v>3496</v>
      </c>
      <c r="B880" s="200" t="s">
        <v>3497</v>
      </c>
      <c r="C880" s="201" t="s">
        <v>29</v>
      </c>
      <c r="D880" s="202">
        <v>86.94</v>
      </c>
      <c r="E880" s="202">
        <v>54.8</v>
      </c>
      <c r="F880" s="202">
        <v>141.74</v>
      </c>
      <c r="G880" s="178">
        <v>15</v>
      </c>
    </row>
    <row r="881" spans="1:7" x14ac:dyDescent="0.25">
      <c r="A881" s="199" t="s">
        <v>3498</v>
      </c>
      <c r="B881" s="200" t="s">
        <v>3499</v>
      </c>
      <c r="C881" s="201" t="s">
        <v>29</v>
      </c>
      <c r="D881" s="202">
        <v>104.76</v>
      </c>
      <c r="E881" s="202">
        <v>54.8</v>
      </c>
      <c r="F881" s="202">
        <v>159.56</v>
      </c>
      <c r="G881" s="178">
        <v>15</v>
      </c>
    </row>
    <row r="882" spans="1:7" x14ac:dyDescent="0.25">
      <c r="A882" s="199" t="s">
        <v>3500</v>
      </c>
      <c r="B882" s="200" t="s">
        <v>3501</v>
      </c>
      <c r="C882" s="201" t="s">
        <v>32</v>
      </c>
      <c r="D882" s="202">
        <v>0.99</v>
      </c>
      <c r="E882" s="202">
        <v>16.11</v>
      </c>
      <c r="F882" s="202">
        <v>17.100000000000001</v>
      </c>
      <c r="G882" s="178">
        <v>15</v>
      </c>
    </row>
    <row r="883" spans="1:7" ht="30" x14ac:dyDescent="0.25">
      <c r="A883" s="199" t="s">
        <v>3502</v>
      </c>
      <c r="B883" s="200" t="s">
        <v>3503</v>
      </c>
      <c r="C883" s="201" t="s">
        <v>32</v>
      </c>
      <c r="D883" s="202">
        <v>13.73</v>
      </c>
      <c r="E883" s="202">
        <v>20.14</v>
      </c>
      <c r="F883" s="202">
        <v>33.869999999999997</v>
      </c>
      <c r="G883" s="178">
        <v>15</v>
      </c>
    </row>
    <row r="884" spans="1:7" x14ac:dyDescent="0.25">
      <c r="A884" s="199" t="s">
        <v>3504</v>
      </c>
      <c r="B884" s="200" t="s">
        <v>3505</v>
      </c>
      <c r="C884" s="201" t="s">
        <v>32</v>
      </c>
      <c r="D884" s="202">
        <v>21.75</v>
      </c>
      <c r="E884" s="202">
        <v>20.14</v>
      </c>
      <c r="F884" s="202">
        <v>41.89</v>
      </c>
      <c r="G884" s="178">
        <v>15</v>
      </c>
    </row>
    <row r="885" spans="1:7" x14ac:dyDescent="0.25">
      <c r="A885" s="199" t="s">
        <v>3506</v>
      </c>
      <c r="B885" s="200" t="s">
        <v>3507</v>
      </c>
      <c r="C885" s="201"/>
      <c r="D885" s="202"/>
      <c r="E885" s="202"/>
      <c r="F885" s="202"/>
    </row>
    <row r="886" spans="1:7" ht="30" x14ac:dyDescent="0.25">
      <c r="A886" s="199" t="s">
        <v>3508</v>
      </c>
      <c r="B886" s="200" t="s">
        <v>3509</v>
      </c>
      <c r="C886" s="201" t="s">
        <v>29</v>
      </c>
      <c r="D886" s="202">
        <v>40.32</v>
      </c>
      <c r="E886" s="202">
        <v>20.14</v>
      </c>
      <c r="F886" s="202">
        <v>60.46</v>
      </c>
      <c r="G886" s="178">
        <v>15</v>
      </c>
    </row>
    <row r="887" spans="1:7" ht="30" x14ac:dyDescent="0.25">
      <c r="A887" s="199" t="s">
        <v>3510</v>
      </c>
      <c r="B887" s="200" t="s">
        <v>3511</v>
      </c>
      <c r="C887" s="201" t="s">
        <v>29</v>
      </c>
      <c r="D887" s="202">
        <v>61.63</v>
      </c>
      <c r="E887" s="202">
        <v>20.14</v>
      </c>
      <c r="F887" s="202">
        <v>81.77</v>
      </c>
      <c r="G887" s="178">
        <v>15</v>
      </c>
    </row>
    <row r="888" spans="1:7" ht="30" x14ac:dyDescent="0.25">
      <c r="A888" s="199" t="s">
        <v>3512</v>
      </c>
      <c r="B888" s="200" t="s">
        <v>3513</v>
      </c>
      <c r="C888" s="201" t="s">
        <v>29</v>
      </c>
      <c r="D888" s="202">
        <v>151.41999999999999</v>
      </c>
      <c r="E888" s="202">
        <v>20.14</v>
      </c>
      <c r="F888" s="202">
        <v>171.56</v>
      </c>
      <c r="G888" s="178">
        <v>15</v>
      </c>
    </row>
    <row r="889" spans="1:7" ht="30" x14ac:dyDescent="0.25">
      <c r="A889" s="199" t="s">
        <v>3514</v>
      </c>
      <c r="B889" s="200" t="s">
        <v>3515</v>
      </c>
      <c r="C889" s="201" t="s">
        <v>29</v>
      </c>
      <c r="D889" s="202">
        <v>160.81</v>
      </c>
      <c r="E889" s="202">
        <v>20.14</v>
      </c>
      <c r="F889" s="202">
        <v>180.95</v>
      </c>
      <c r="G889" s="178">
        <v>15</v>
      </c>
    </row>
    <row r="890" spans="1:7" ht="30" x14ac:dyDescent="0.25">
      <c r="A890" s="199" t="s">
        <v>3516</v>
      </c>
      <c r="B890" s="200" t="s">
        <v>3517</v>
      </c>
      <c r="C890" s="201" t="s">
        <v>32</v>
      </c>
      <c r="D890" s="202">
        <v>84.52</v>
      </c>
      <c r="E890" s="202">
        <v>10.07</v>
      </c>
      <c r="F890" s="202">
        <v>94.59</v>
      </c>
      <c r="G890" s="178">
        <v>15</v>
      </c>
    </row>
    <row r="891" spans="1:7" ht="30" x14ac:dyDescent="0.25">
      <c r="A891" s="199" t="s">
        <v>3518</v>
      </c>
      <c r="B891" s="200" t="s">
        <v>3519</v>
      </c>
      <c r="C891" s="201" t="s">
        <v>32</v>
      </c>
      <c r="D891" s="202">
        <v>79.27</v>
      </c>
      <c r="E891" s="202">
        <v>10.07</v>
      </c>
      <c r="F891" s="202">
        <v>89.34</v>
      </c>
      <c r="G891" s="178">
        <v>15</v>
      </c>
    </row>
    <row r="892" spans="1:7" ht="30" x14ac:dyDescent="0.25">
      <c r="A892" s="199" t="s">
        <v>3520</v>
      </c>
      <c r="B892" s="200" t="s">
        <v>3521</v>
      </c>
      <c r="C892" s="201" t="s">
        <v>32</v>
      </c>
      <c r="D892" s="202">
        <v>112.29</v>
      </c>
      <c r="E892" s="202">
        <v>10.07</v>
      </c>
      <c r="F892" s="202">
        <v>122.36</v>
      </c>
      <c r="G892" s="178">
        <v>15</v>
      </c>
    </row>
    <row r="893" spans="1:7" ht="30" x14ac:dyDescent="0.25">
      <c r="A893" s="199" t="s">
        <v>3522</v>
      </c>
      <c r="B893" s="200" t="s">
        <v>3523</v>
      </c>
      <c r="C893" s="201" t="s">
        <v>32</v>
      </c>
      <c r="D893" s="202">
        <v>173.13</v>
      </c>
      <c r="E893" s="202">
        <v>10.07</v>
      </c>
      <c r="F893" s="202">
        <v>183.2</v>
      </c>
      <c r="G893" s="178">
        <v>15</v>
      </c>
    </row>
    <row r="894" spans="1:7" ht="30" x14ac:dyDescent="0.25">
      <c r="A894" s="199" t="s">
        <v>3524</v>
      </c>
      <c r="B894" s="200" t="s">
        <v>3525</v>
      </c>
      <c r="C894" s="201" t="s">
        <v>32</v>
      </c>
      <c r="D894" s="202">
        <v>56.17</v>
      </c>
      <c r="E894" s="202">
        <v>10.07</v>
      </c>
      <c r="F894" s="202">
        <v>66.239999999999995</v>
      </c>
      <c r="G894" s="178">
        <v>15</v>
      </c>
    </row>
    <row r="895" spans="1:7" ht="30" x14ac:dyDescent="0.25">
      <c r="A895" s="199" t="s">
        <v>3526</v>
      </c>
      <c r="B895" s="200" t="s">
        <v>3527</v>
      </c>
      <c r="C895" s="201" t="s">
        <v>32</v>
      </c>
      <c r="D895" s="202">
        <v>106.19</v>
      </c>
      <c r="E895" s="202">
        <v>10.07</v>
      </c>
      <c r="F895" s="202">
        <v>116.26</v>
      </c>
      <c r="G895" s="178">
        <v>15</v>
      </c>
    </row>
    <row r="896" spans="1:7" ht="30" x14ac:dyDescent="0.25">
      <c r="A896" s="199" t="s">
        <v>3528</v>
      </c>
      <c r="B896" s="200" t="s">
        <v>3529</v>
      </c>
      <c r="C896" s="201" t="s">
        <v>32</v>
      </c>
      <c r="D896" s="202">
        <v>72.5</v>
      </c>
      <c r="E896" s="202">
        <v>10.07</v>
      </c>
      <c r="F896" s="202">
        <v>82.57</v>
      </c>
      <c r="G896" s="178">
        <v>15</v>
      </c>
    </row>
    <row r="897" spans="1:7" x14ac:dyDescent="0.25">
      <c r="A897" s="199" t="s">
        <v>112</v>
      </c>
      <c r="B897" s="200" t="s">
        <v>3530</v>
      </c>
      <c r="C897" s="201"/>
      <c r="D897" s="202"/>
      <c r="E897" s="202"/>
      <c r="F897" s="202"/>
    </row>
    <row r="898" spans="1:7" ht="30" x14ac:dyDescent="0.25">
      <c r="A898" s="199" t="s">
        <v>3531</v>
      </c>
      <c r="B898" s="200" t="s">
        <v>3532</v>
      </c>
      <c r="C898" s="201" t="s">
        <v>29</v>
      </c>
      <c r="D898" s="202">
        <v>81.489999999999995</v>
      </c>
      <c r="E898" s="202">
        <v>32.729999999999997</v>
      </c>
      <c r="F898" s="202">
        <v>114.22</v>
      </c>
      <c r="G898" s="178">
        <v>15</v>
      </c>
    </row>
    <row r="899" spans="1:7" x14ac:dyDescent="0.25">
      <c r="A899" s="199" t="s">
        <v>3533</v>
      </c>
      <c r="B899" s="200" t="s">
        <v>3534</v>
      </c>
      <c r="C899" s="201" t="s">
        <v>32</v>
      </c>
      <c r="D899" s="202">
        <v>106.71</v>
      </c>
      <c r="E899" s="202">
        <v>11.08</v>
      </c>
      <c r="F899" s="202">
        <v>117.79</v>
      </c>
      <c r="G899" s="178">
        <v>15</v>
      </c>
    </row>
    <row r="900" spans="1:7" x14ac:dyDescent="0.25">
      <c r="A900" s="199" t="s">
        <v>113</v>
      </c>
      <c r="B900" s="200" t="s">
        <v>3535</v>
      </c>
      <c r="C900" s="201"/>
      <c r="D900" s="202"/>
      <c r="E900" s="202"/>
      <c r="F900" s="202"/>
    </row>
    <row r="901" spans="1:7" ht="30" x14ac:dyDescent="0.25">
      <c r="A901" s="199" t="s">
        <v>3536</v>
      </c>
      <c r="B901" s="200" t="s">
        <v>3537</v>
      </c>
      <c r="C901" s="201" t="s">
        <v>29</v>
      </c>
      <c r="D901" s="202">
        <v>87.54</v>
      </c>
      <c r="E901" s="202">
        <v>20.14</v>
      </c>
      <c r="F901" s="202">
        <v>107.68</v>
      </c>
      <c r="G901" s="178">
        <v>15</v>
      </c>
    </row>
    <row r="902" spans="1:7" ht="30" x14ac:dyDescent="0.25">
      <c r="A902" s="199" t="s">
        <v>3538</v>
      </c>
      <c r="B902" s="200" t="s">
        <v>3539</v>
      </c>
      <c r="C902" s="201" t="s">
        <v>29</v>
      </c>
      <c r="D902" s="202">
        <v>175.15</v>
      </c>
      <c r="E902" s="202">
        <v>20.14</v>
      </c>
      <c r="F902" s="202">
        <v>195.29</v>
      </c>
      <c r="G902" s="178">
        <v>15</v>
      </c>
    </row>
    <row r="903" spans="1:7" ht="30" x14ac:dyDescent="0.25">
      <c r="A903" s="199" t="s">
        <v>3540</v>
      </c>
      <c r="B903" s="200" t="s">
        <v>3541</v>
      </c>
      <c r="C903" s="201" t="s">
        <v>29</v>
      </c>
      <c r="D903" s="202">
        <v>166.4</v>
      </c>
      <c r="E903" s="202">
        <v>20.14</v>
      </c>
      <c r="F903" s="202">
        <v>186.54</v>
      </c>
      <c r="G903" s="178">
        <v>15</v>
      </c>
    </row>
    <row r="904" spans="1:7" ht="30" x14ac:dyDescent="0.25">
      <c r="A904" s="199" t="s">
        <v>3542</v>
      </c>
      <c r="B904" s="200" t="s">
        <v>3543</v>
      </c>
      <c r="C904" s="201" t="s">
        <v>29</v>
      </c>
      <c r="D904" s="202">
        <v>83.41</v>
      </c>
      <c r="E904" s="202">
        <v>20.14</v>
      </c>
      <c r="F904" s="202">
        <v>103.55</v>
      </c>
      <c r="G904" s="178">
        <v>15</v>
      </c>
    </row>
    <row r="905" spans="1:7" ht="30" x14ac:dyDescent="0.25">
      <c r="A905" s="199" t="s">
        <v>3544</v>
      </c>
      <c r="B905" s="200" t="s">
        <v>3545</v>
      </c>
      <c r="C905" s="201" t="s">
        <v>32</v>
      </c>
      <c r="D905" s="202">
        <v>63.5</v>
      </c>
      <c r="E905" s="202">
        <v>10.07</v>
      </c>
      <c r="F905" s="202">
        <v>73.569999999999993</v>
      </c>
      <c r="G905" s="178">
        <v>15</v>
      </c>
    </row>
    <row r="906" spans="1:7" ht="30" x14ac:dyDescent="0.25">
      <c r="A906" s="199" t="s">
        <v>3546</v>
      </c>
      <c r="B906" s="200" t="s">
        <v>3547</v>
      </c>
      <c r="C906" s="201" t="s">
        <v>32</v>
      </c>
      <c r="D906" s="202">
        <v>67.55</v>
      </c>
      <c r="E906" s="202">
        <v>10.07</v>
      </c>
      <c r="F906" s="202">
        <v>77.62</v>
      </c>
      <c r="G906" s="178">
        <v>15</v>
      </c>
    </row>
    <row r="907" spans="1:7" x14ac:dyDescent="0.25">
      <c r="A907" s="199" t="s">
        <v>114</v>
      </c>
      <c r="B907" s="200" t="s">
        <v>3548</v>
      </c>
      <c r="C907" s="201"/>
      <c r="D907" s="202"/>
      <c r="E907" s="202"/>
      <c r="F907" s="202"/>
    </row>
    <row r="908" spans="1:7" ht="30" x14ac:dyDescent="0.25">
      <c r="A908" s="199" t="s">
        <v>115</v>
      </c>
      <c r="B908" s="200" t="s">
        <v>3549</v>
      </c>
      <c r="C908" s="201" t="s">
        <v>29</v>
      </c>
      <c r="D908" s="202">
        <v>243.65</v>
      </c>
      <c r="E908" s="202">
        <v>50.65</v>
      </c>
      <c r="F908" s="202">
        <v>294.3</v>
      </c>
      <c r="G908" s="178">
        <v>15</v>
      </c>
    </row>
    <row r="909" spans="1:7" ht="30" x14ac:dyDescent="0.25">
      <c r="A909" s="199" t="s">
        <v>3550</v>
      </c>
      <c r="B909" s="200" t="s">
        <v>3551</v>
      </c>
      <c r="C909" s="201" t="s">
        <v>29</v>
      </c>
      <c r="D909" s="202">
        <v>154.15</v>
      </c>
      <c r="E909" s="202">
        <v>21.92</v>
      </c>
      <c r="F909" s="202">
        <v>176.07</v>
      </c>
      <c r="G909" s="178">
        <v>15</v>
      </c>
    </row>
    <row r="910" spans="1:7" ht="30" x14ac:dyDescent="0.25">
      <c r="A910" s="199" t="s">
        <v>3552</v>
      </c>
      <c r="B910" s="200" t="s">
        <v>3553</v>
      </c>
      <c r="C910" s="201" t="s">
        <v>29</v>
      </c>
      <c r="D910" s="202">
        <v>127.08</v>
      </c>
      <c r="E910" s="202">
        <v>21.92</v>
      </c>
      <c r="F910" s="202">
        <v>149</v>
      </c>
      <c r="G910" s="178">
        <v>15</v>
      </c>
    </row>
    <row r="911" spans="1:7" ht="30" x14ac:dyDescent="0.25">
      <c r="A911" s="199" t="s">
        <v>3554</v>
      </c>
      <c r="B911" s="200" t="s">
        <v>3555</v>
      </c>
      <c r="C911" s="201" t="s">
        <v>29</v>
      </c>
      <c r="D911" s="202">
        <v>118.98</v>
      </c>
      <c r="E911" s="202">
        <v>20.14</v>
      </c>
      <c r="F911" s="202">
        <v>139.12</v>
      </c>
      <c r="G911" s="178">
        <v>15</v>
      </c>
    </row>
    <row r="912" spans="1:7" x14ac:dyDescent="0.25">
      <c r="A912" s="199" t="s">
        <v>116</v>
      </c>
      <c r="B912" s="200" t="s">
        <v>3556</v>
      </c>
      <c r="C912" s="201"/>
      <c r="D912" s="202"/>
      <c r="E912" s="202"/>
      <c r="F912" s="202"/>
    </row>
    <row r="913" spans="1:7" x14ac:dyDescent="0.25">
      <c r="A913" s="199" t="s">
        <v>3557</v>
      </c>
      <c r="B913" s="200" t="s">
        <v>3558</v>
      </c>
      <c r="C913" s="201" t="s">
        <v>29</v>
      </c>
      <c r="D913" s="202">
        <v>71.33</v>
      </c>
      <c r="E913" s="202">
        <v>20.14</v>
      </c>
      <c r="F913" s="202">
        <v>91.47</v>
      </c>
      <c r="G913" s="178">
        <v>15</v>
      </c>
    </row>
    <row r="914" spans="1:7" ht="30" x14ac:dyDescent="0.25">
      <c r="A914" s="199" t="s">
        <v>3559</v>
      </c>
      <c r="B914" s="200" t="s">
        <v>3560</v>
      </c>
      <c r="C914" s="201" t="s">
        <v>29</v>
      </c>
      <c r="D914" s="202">
        <v>111.64</v>
      </c>
      <c r="E914" s="202">
        <v>20.14</v>
      </c>
      <c r="F914" s="202">
        <v>131.78</v>
      </c>
      <c r="G914" s="178">
        <v>15</v>
      </c>
    </row>
    <row r="915" spans="1:7" x14ac:dyDescent="0.25">
      <c r="A915" s="199" t="s">
        <v>3561</v>
      </c>
      <c r="B915" s="200" t="s">
        <v>3562</v>
      </c>
      <c r="C915" s="201" t="s">
        <v>32</v>
      </c>
      <c r="D915" s="202">
        <v>162.91</v>
      </c>
      <c r="E915" s="202">
        <v>10.07</v>
      </c>
      <c r="F915" s="202">
        <v>172.98</v>
      </c>
      <c r="G915" s="178">
        <v>15</v>
      </c>
    </row>
    <row r="916" spans="1:7" x14ac:dyDescent="0.25">
      <c r="A916" s="199" t="s">
        <v>117</v>
      </c>
      <c r="B916" s="200" t="s">
        <v>3563</v>
      </c>
      <c r="C916" s="201"/>
      <c r="D916" s="202"/>
      <c r="E916" s="202"/>
      <c r="F916" s="202"/>
    </row>
    <row r="917" spans="1:7" x14ac:dyDescent="0.25">
      <c r="A917" s="199" t="s">
        <v>3564</v>
      </c>
      <c r="B917" s="200" t="s">
        <v>3565</v>
      </c>
      <c r="C917" s="201" t="s">
        <v>15</v>
      </c>
      <c r="D917" s="202">
        <v>74.05</v>
      </c>
      <c r="E917" s="202">
        <v>5.03</v>
      </c>
      <c r="F917" s="202">
        <v>79.08</v>
      </c>
      <c r="G917" s="178">
        <v>15</v>
      </c>
    </row>
    <row r="918" spans="1:7" x14ac:dyDescent="0.25">
      <c r="A918" s="199" t="s">
        <v>3566</v>
      </c>
      <c r="B918" s="200" t="s">
        <v>3567</v>
      </c>
      <c r="C918" s="201" t="s">
        <v>15</v>
      </c>
      <c r="D918" s="202">
        <v>74.05</v>
      </c>
      <c r="E918" s="202">
        <v>5.03</v>
      </c>
      <c r="F918" s="202">
        <v>79.08</v>
      </c>
      <c r="G918" s="178">
        <v>15</v>
      </c>
    </row>
    <row r="919" spans="1:7" x14ac:dyDescent="0.25">
      <c r="A919" s="199" t="s">
        <v>3568</v>
      </c>
      <c r="B919" s="200" t="s">
        <v>3569</v>
      </c>
      <c r="C919" s="201"/>
      <c r="D919" s="202"/>
      <c r="E919" s="202"/>
      <c r="F919" s="202"/>
    </row>
    <row r="920" spans="1:7" x14ac:dyDescent="0.25">
      <c r="A920" s="199" t="s">
        <v>3570</v>
      </c>
      <c r="B920" s="200" t="s">
        <v>3571</v>
      </c>
      <c r="C920" s="201" t="s">
        <v>29</v>
      </c>
      <c r="D920" s="202">
        <v>933.98</v>
      </c>
      <c r="E920" s="202"/>
      <c r="F920" s="202">
        <v>933.98</v>
      </c>
      <c r="G920" s="178">
        <v>15</v>
      </c>
    </row>
    <row r="921" spans="1:7" x14ac:dyDescent="0.25">
      <c r="A921" s="199" t="s">
        <v>3572</v>
      </c>
      <c r="B921" s="200" t="s">
        <v>3573</v>
      </c>
      <c r="C921" s="201"/>
      <c r="D921" s="202"/>
      <c r="E921" s="202"/>
      <c r="F921" s="202"/>
    </row>
    <row r="922" spans="1:7" ht="30" x14ac:dyDescent="0.25">
      <c r="A922" s="199" t="s">
        <v>3574</v>
      </c>
      <c r="B922" s="200" t="s">
        <v>3575</v>
      </c>
      <c r="C922" s="201" t="s">
        <v>29</v>
      </c>
      <c r="D922" s="202">
        <v>129.09</v>
      </c>
      <c r="E922" s="202">
        <v>102.71</v>
      </c>
      <c r="F922" s="202">
        <v>231.8</v>
      </c>
      <c r="G922" s="178">
        <v>15</v>
      </c>
    </row>
    <row r="923" spans="1:7" x14ac:dyDescent="0.25">
      <c r="A923" s="199" t="s">
        <v>3576</v>
      </c>
      <c r="B923" s="200" t="s">
        <v>3577</v>
      </c>
      <c r="C923" s="201" t="s">
        <v>29</v>
      </c>
      <c r="D923" s="202">
        <v>174.36</v>
      </c>
      <c r="E923" s="202">
        <v>92.45</v>
      </c>
      <c r="F923" s="202">
        <v>266.81</v>
      </c>
      <c r="G923" s="178">
        <v>15</v>
      </c>
    </row>
    <row r="924" spans="1:7" ht="30" x14ac:dyDescent="0.25">
      <c r="A924" s="199" t="s">
        <v>3578</v>
      </c>
      <c r="B924" s="200" t="s">
        <v>3579</v>
      </c>
      <c r="C924" s="201" t="s">
        <v>29</v>
      </c>
      <c r="D924" s="202">
        <v>185.2</v>
      </c>
      <c r="E924" s="202">
        <v>102.71</v>
      </c>
      <c r="F924" s="202">
        <v>287.91000000000003</v>
      </c>
      <c r="G924" s="178">
        <v>15</v>
      </c>
    </row>
    <row r="925" spans="1:7" x14ac:dyDescent="0.25">
      <c r="A925" s="199" t="s">
        <v>3580</v>
      </c>
      <c r="B925" s="200" t="s">
        <v>3581</v>
      </c>
      <c r="C925" s="201"/>
      <c r="D925" s="202"/>
      <c r="E925" s="202"/>
      <c r="F925" s="202"/>
    </row>
    <row r="926" spans="1:7" x14ac:dyDescent="0.25">
      <c r="A926" s="199" t="s">
        <v>3582</v>
      </c>
      <c r="B926" s="200" t="s">
        <v>3583</v>
      </c>
      <c r="C926" s="201" t="s">
        <v>32</v>
      </c>
      <c r="D926" s="202">
        <v>57.48</v>
      </c>
      <c r="E926" s="202">
        <v>61.41</v>
      </c>
      <c r="F926" s="202">
        <v>118.89</v>
      </c>
      <c r="G926" s="178">
        <v>15</v>
      </c>
    </row>
    <row r="927" spans="1:7" x14ac:dyDescent="0.25">
      <c r="A927" s="199" t="s">
        <v>118</v>
      </c>
      <c r="B927" s="200" t="s">
        <v>3584</v>
      </c>
      <c r="C927" s="201" t="s">
        <v>32</v>
      </c>
      <c r="D927" s="202">
        <v>88.67</v>
      </c>
      <c r="E927" s="202">
        <v>72.58</v>
      </c>
      <c r="F927" s="202">
        <v>161.25</v>
      </c>
      <c r="G927" s="178">
        <v>15</v>
      </c>
    </row>
    <row r="928" spans="1:7" x14ac:dyDescent="0.25">
      <c r="A928" s="199" t="s">
        <v>119</v>
      </c>
      <c r="B928" s="200" t="s">
        <v>3585</v>
      </c>
      <c r="C928" s="201" t="s">
        <v>32</v>
      </c>
      <c r="D928" s="202">
        <v>165.59</v>
      </c>
      <c r="E928" s="202">
        <v>78.16</v>
      </c>
      <c r="F928" s="202">
        <v>243.75</v>
      </c>
      <c r="G928" s="178">
        <v>15</v>
      </c>
    </row>
    <row r="929" spans="1:7" x14ac:dyDescent="0.25">
      <c r="A929" s="199" t="s">
        <v>3586</v>
      </c>
      <c r="B929" s="200" t="s">
        <v>3587</v>
      </c>
      <c r="C929" s="201" t="s">
        <v>32</v>
      </c>
      <c r="D929" s="202">
        <v>44.07</v>
      </c>
      <c r="E929" s="202">
        <v>61.41</v>
      </c>
      <c r="F929" s="202">
        <v>105.48</v>
      </c>
      <c r="G929" s="178">
        <v>15</v>
      </c>
    </row>
    <row r="930" spans="1:7" x14ac:dyDescent="0.25">
      <c r="A930" s="199" t="s">
        <v>3588</v>
      </c>
      <c r="B930" s="200" t="s">
        <v>3589</v>
      </c>
      <c r="C930" s="201" t="s">
        <v>32</v>
      </c>
      <c r="D930" s="202">
        <v>67.83</v>
      </c>
      <c r="E930" s="202">
        <v>72.58</v>
      </c>
      <c r="F930" s="202">
        <v>140.41</v>
      </c>
      <c r="G930" s="178">
        <v>15</v>
      </c>
    </row>
    <row r="931" spans="1:7" x14ac:dyDescent="0.25">
      <c r="A931" s="199" t="s">
        <v>3590</v>
      </c>
      <c r="B931" s="200" t="s">
        <v>3591</v>
      </c>
      <c r="C931" s="201" t="s">
        <v>32</v>
      </c>
      <c r="D931" s="202">
        <v>84.35</v>
      </c>
      <c r="E931" s="202">
        <v>53.03</v>
      </c>
      <c r="F931" s="202">
        <v>137.38</v>
      </c>
      <c r="G931" s="178">
        <v>15</v>
      </c>
    </row>
    <row r="932" spans="1:7" x14ac:dyDescent="0.25">
      <c r="A932" s="199" t="s">
        <v>3592</v>
      </c>
      <c r="B932" s="200" t="s">
        <v>3593</v>
      </c>
      <c r="C932" s="201" t="s">
        <v>15</v>
      </c>
      <c r="D932" s="202">
        <v>15.29</v>
      </c>
      <c r="E932" s="202">
        <v>1.59</v>
      </c>
      <c r="F932" s="202">
        <v>16.88</v>
      </c>
      <c r="G932" s="178">
        <v>15</v>
      </c>
    </row>
    <row r="933" spans="1:7" x14ac:dyDescent="0.25">
      <c r="A933" s="199" t="s">
        <v>3594</v>
      </c>
      <c r="B933" s="200" t="s">
        <v>3595</v>
      </c>
      <c r="C933" s="201" t="s">
        <v>15</v>
      </c>
      <c r="D933" s="202">
        <v>18.09</v>
      </c>
      <c r="E933" s="202">
        <v>2.27</v>
      </c>
      <c r="F933" s="202">
        <v>20.36</v>
      </c>
      <c r="G933" s="178">
        <v>15</v>
      </c>
    </row>
    <row r="934" spans="1:7" x14ac:dyDescent="0.25">
      <c r="A934" s="199" t="s">
        <v>3596</v>
      </c>
      <c r="B934" s="200" t="s">
        <v>3597</v>
      </c>
      <c r="C934" s="201" t="s">
        <v>15</v>
      </c>
      <c r="D934" s="202">
        <v>19.62</v>
      </c>
      <c r="E934" s="202">
        <v>3.18</v>
      </c>
      <c r="F934" s="202">
        <v>22.8</v>
      </c>
      <c r="G934" s="178">
        <v>15</v>
      </c>
    </row>
    <row r="935" spans="1:7" x14ac:dyDescent="0.25">
      <c r="A935" s="199" t="s">
        <v>3598</v>
      </c>
      <c r="B935" s="200" t="s">
        <v>3599</v>
      </c>
      <c r="C935" s="201"/>
      <c r="D935" s="202"/>
      <c r="E935" s="202"/>
      <c r="F935" s="202"/>
    </row>
    <row r="936" spans="1:7" x14ac:dyDescent="0.25">
      <c r="A936" s="199" t="s">
        <v>3600</v>
      </c>
      <c r="B936" s="200" t="s">
        <v>3601</v>
      </c>
      <c r="C936" s="201" t="s">
        <v>32</v>
      </c>
      <c r="D936" s="202">
        <v>2.54</v>
      </c>
      <c r="E936" s="202">
        <v>20.14</v>
      </c>
      <c r="F936" s="202">
        <v>22.68</v>
      </c>
      <c r="G936" s="178">
        <v>15</v>
      </c>
    </row>
    <row r="937" spans="1:7" x14ac:dyDescent="0.25">
      <c r="A937" s="199" t="s">
        <v>3602</v>
      </c>
      <c r="B937" s="200" t="s">
        <v>3603</v>
      </c>
      <c r="C937" s="201" t="s">
        <v>29</v>
      </c>
      <c r="D937" s="202"/>
      <c r="E937" s="202">
        <v>54.8</v>
      </c>
      <c r="F937" s="202">
        <v>54.8</v>
      </c>
      <c r="G937" s="178">
        <v>15</v>
      </c>
    </row>
    <row r="938" spans="1:7" x14ac:dyDescent="0.25">
      <c r="A938" s="199" t="s">
        <v>3604</v>
      </c>
      <c r="B938" s="200" t="s">
        <v>3605</v>
      </c>
      <c r="C938" s="201" t="s">
        <v>29</v>
      </c>
      <c r="D938" s="202"/>
      <c r="E938" s="202">
        <v>54.8</v>
      </c>
      <c r="F938" s="202">
        <v>54.8</v>
      </c>
      <c r="G938" s="178">
        <v>15</v>
      </c>
    </row>
    <row r="939" spans="1:7" ht="30" x14ac:dyDescent="0.25">
      <c r="A939" s="199" t="s">
        <v>3606</v>
      </c>
      <c r="B939" s="200" t="s">
        <v>3607</v>
      </c>
      <c r="C939" s="201" t="s">
        <v>29</v>
      </c>
      <c r="D939" s="202"/>
      <c r="E939" s="202">
        <v>25.18</v>
      </c>
      <c r="F939" s="202">
        <v>25.18</v>
      </c>
      <c r="G939" s="178">
        <v>15</v>
      </c>
    </row>
    <row r="940" spans="1:7" x14ac:dyDescent="0.25">
      <c r="A940" s="199" t="s">
        <v>3608</v>
      </c>
      <c r="B940" s="200" t="s">
        <v>3609</v>
      </c>
      <c r="C940" s="201" t="s">
        <v>29</v>
      </c>
      <c r="D940" s="202"/>
      <c r="E940" s="202">
        <v>36.53</v>
      </c>
      <c r="F940" s="202">
        <v>36.53</v>
      </c>
      <c r="G940" s="178">
        <v>15</v>
      </c>
    </row>
    <row r="941" spans="1:7" ht="30" x14ac:dyDescent="0.25">
      <c r="A941" s="199" t="s">
        <v>3610</v>
      </c>
      <c r="B941" s="200" t="s">
        <v>3611</v>
      </c>
      <c r="C941" s="201" t="s">
        <v>29</v>
      </c>
      <c r="D941" s="202">
        <v>3.24</v>
      </c>
      <c r="E941" s="202">
        <v>20.14</v>
      </c>
      <c r="F941" s="202">
        <v>23.38</v>
      </c>
      <c r="G941" s="178">
        <v>15</v>
      </c>
    </row>
    <row r="942" spans="1:7" ht="30" x14ac:dyDescent="0.25">
      <c r="A942" s="199" t="s">
        <v>3612</v>
      </c>
      <c r="B942" s="200" t="s">
        <v>3613</v>
      </c>
      <c r="C942" s="201" t="s">
        <v>29</v>
      </c>
      <c r="D942" s="202">
        <v>9.7200000000000006</v>
      </c>
      <c r="E942" s="202">
        <v>20.14</v>
      </c>
      <c r="F942" s="202">
        <v>29.86</v>
      </c>
      <c r="G942" s="178">
        <v>15</v>
      </c>
    </row>
    <row r="943" spans="1:7" x14ac:dyDescent="0.25">
      <c r="A943" s="199" t="s">
        <v>3614</v>
      </c>
      <c r="B943" s="200" t="s">
        <v>3615</v>
      </c>
      <c r="C943" s="201"/>
      <c r="D943" s="202"/>
      <c r="E943" s="202"/>
      <c r="F943" s="202"/>
    </row>
    <row r="944" spans="1:7" x14ac:dyDescent="0.25">
      <c r="A944" s="199" t="s">
        <v>3616</v>
      </c>
      <c r="B944" s="200" t="s">
        <v>3617</v>
      </c>
      <c r="C944" s="201"/>
      <c r="D944" s="202"/>
      <c r="E944" s="202"/>
      <c r="F944" s="202"/>
    </row>
    <row r="945" spans="1:7" x14ac:dyDescent="0.25">
      <c r="A945" s="199" t="s">
        <v>3618</v>
      </c>
      <c r="B945" s="200" t="s">
        <v>3619</v>
      </c>
      <c r="C945" s="201" t="s">
        <v>34</v>
      </c>
      <c r="D945" s="202">
        <v>1065.3900000000001</v>
      </c>
      <c r="E945" s="202">
        <v>358.88</v>
      </c>
      <c r="F945" s="202">
        <v>1424.27</v>
      </c>
      <c r="G945" s="178">
        <v>15</v>
      </c>
    </row>
    <row r="946" spans="1:7" x14ac:dyDescent="0.25">
      <c r="A946" s="199" t="s">
        <v>120</v>
      </c>
      <c r="B946" s="200" t="s">
        <v>3620</v>
      </c>
      <c r="C946" s="201" t="s">
        <v>34</v>
      </c>
      <c r="D946" s="202">
        <v>466.01</v>
      </c>
      <c r="E946" s="202">
        <v>358.88</v>
      </c>
      <c r="F946" s="202">
        <v>824.89</v>
      </c>
      <c r="G946" s="178">
        <v>15</v>
      </c>
    </row>
    <row r="947" spans="1:7" x14ac:dyDescent="0.25">
      <c r="A947" s="199" t="s">
        <v>121</v>
      </c>
      <c r="B947" s="200" t="s">
        <v>3621</v>
      </c>
      <c r="C947" s="201" t="s">
        <v>34</v>
      </c>
      <c r="D947" s="202">
        <v>422.13</v>
      </c>
      <c r="E947" s="202">
        <v>358.88</v>
      </c>
      <c r="F947" s="202">
        <v>781.01</v>
      </c>
      <c r="G947" s="178">
        <v>15</v>
      </c>
    </row>
    <row r="948" spans="1:7" x14ac:dyDescent="0.25">
      <c r="A948" s="199" t="s">
        <v>3622</v>
      </c>
      <c r="B948" s="200" t="s">
        <v>3623</v>
      </c>
      <c r="C948" s="201" t="s">
        <v>29</v>
      </c>
      <c r="D948" s="202">
        <v>3.98</v>
      </c>
      <c r="E948" s="202">
        <v>27.94</v>
      </c>
      <c r="F948" s="202">
        <v>31.92</v>
      </c>
      <c r="G948" s="178">
        <v>15</v>
      </c>
    </row>
    <row r="949" spans="1:7" ht="30" x14ac:dyDescent="0.25">
      <c r="A949" s="199" t="s">
        <v>122</v>
      </c>
      <c r="B949" s="200" t="s">
        <v>3624</v>
      </c>
      <c r="C949" s="201" t="s">
        <v>29</v>
      </c>
      <c r="D949" s="202">
        <v>9.24</v>
      </c>
      <c r="E949" s="202">
        <v>27.45</v>
      </c>
      <c r="F949" s="202">
        <v>36.69</v>
      </c>
      <c r="G949" s="178">
        <v>15</v>
      </c>
    </row>
    <row r="950" spans="1:7" x14ac:dyDescent="0.25">
      <c r="A950" s="199" t="s">
        <v>3625</v>
      </c>
      <c r="B950" s="200" t="s">
        <v>3626</v>
      </c>
      <c r="C950" s="201" t="s">
        <v>34</v>
      </c>
      <c r="D950" s="202">
        <v>1173.21</v>
      </c>
      <c r="E950" s="202">
        <v>358.88</v>
      </c>
      <c r="F950" s="202">
        <v>1532.09</v>
      </c>
      <c r="G950" s="178">
        <v>15</v>
      </c>
    </row>
    <row r="951" spans="1:7" x14ac:dyDescent="0.25">
      <c r="A951" s="199" t="s">
        <v>3627</v>
      </c>
      <c r="B951" s="200" t="s">
        <v>3628</v>
      </c>
      <c r="C951" s="201"/>
      <c r="D951" s="202"/>
      <c r="E951" s="202"/>
      <c r="F951" s="202"/>
    </row>
    <row r="952" spans="1:7" x14ac:dyDescent="0.25">
      <c r="A952" s="199" t="s">
        <v>123</v>
      </c>
      <c r="B952" s="200" t="s">
        <v>3629</v>
      </c>
      <c r="C952" s="201" t="s">
        <v>29</v>
      </c>
      <c r="D952" s="202">
        <v>2.33</v>
      </c>
      <c r="E952" s="202">
        <v>5.31</v>
      </c>
      <c r="F952" s="202">
        <v>7.64</v>
      </c>
      <c r="G952" s="178">
        <v>15</v>
      </c>
    </row>
    <row r="953" spans="1:7" x14ac:dyDescent="0.25">
      <c r="A953" s="199" t="s">
        <v>3630</v>
      </c>
      <c r="B953" s="200" t="s">
        <v>3631</v>
      </c>
      <c r="C953" s="201" t="s">
        <v>29</v>
      </c>
      <c r="D953" s="202">
        <v>1.5</v>
      </c>
      <c r="E953" s="202">
        <v>5.31</v>
      </c>
      <c r="F953" s="202">
        <v>6.81</v>
      </c>
      <c r="G953" s="178">
        <v>15</v>
      </c>
    </row>
    <row r="954" spans="1:7" x14ac:dyDescent="0.25">
      <c r="A954" s="199" t="s">
        <v>3632</v>
      </c>
      <c r="B954" s="200" t="s">
        <v>3633</v>
      </c>
      <c r="C954" s="201" t="s">
        <v>29</v>
      </c>
      <c r="D954" s="202">
        <v>7.45</v>
      </c>
      <c r="E954" s="202">
        <v>5.31</v>
      </c>
      <c r="F954" s="202">
        <v>12.76</v>
      </c>
      <c r="G954" s="178">
        <v>15</v>
      </c>
    </row>
    <row r="955" spans="1:7" x14ac:dyDescent="0.25">
      <c r="A955" s="199" t="s">
        <v>3634</v>
      </c>
      <c r="B955" s="200" t="s">
        <v>3635</v>
      </c>
      <c r="C955" s="201" t="s">
        <v>29</v>
      </c>
      <c r="D955" s="202">
        <v>2.38</v>
      </c>
      <c r="E955" s="202">
        <v>7.76</v>
      </c>
      <c r="F955" s="202">
        <v>10.14</v>
      </c>
      <c r="G955" s="178">
        <v>15</v>
      </c>
    </row>
    <row r="956" spans="1:7" x14ac:dyDescent="0.25">
      <c r="A956" s="199" t="s">
        <v>3636</v>
      </c>
      <c r="B956" s="200" t="s">
        <v>3637</v>
      </c>
      <c r="C956" s="201" t="s">
        <v>29</v>
      </c>
      <c r="D956" s="202">
        <v>4.1500000000000004</v>
      </c>
      <c r="E956" s="202">
        <v>8.24</v>
      </c>
      <c r="F956" s="202">
        <v>12.39</v>
      </c>
      <c r="G956" s="178">
        <v>15</v>
      </c>
    </row>
    <row r="957" spans="1:7" x14ac:dyDescent="0.25">
      <c r="A957" s="199" t="s">
        <v>3638</v>
      </c>
      <c r="B957" s="200" t="s">
        <v>3639</v>
      </c>
      <c r="C957" s="201" t="s">
        <v>29</v>
      </c>
      <c r="D957" s="202">
        <v>9.9600000000000009</v>
      </c>
      <c r="E957" s="202">
        <v>14.61</v>
      </c>
      <c r="F957" s="202">
        <v>24.57</v>
      </c>
      <c r="G957" s="178">
        <v>15</v>
      </c>
    </row>
    <row r="958" spans="1:7" x14ac:dyDescent="0.25">
      <c r="A958" s="199" t="s">
        <v>124</v>
      </c>
      <c r="B958" s="200" t="s">
        <v>3640</v>
      </c>
      <c r="C958" s="201" t="s">
        <v>29</v>
      </c>
      <c r="D958" s="202">
        <v>9.9600000000000009</v>
      </c>
      <c r="E958" s="202">
        <v>20.14</v>
      </c>
      <c r="F958" s="202">
        <v>30.1</v>
      </c>
      <c r="G958" s="178">
        <v>15</v>
      </c>
    </row>
    <row r="959" spans="1:7" x14ac:dyDescent="0.25">
      <c r="A959" s="199" t="s">
        <v>3641</v>
      </c>
      <c r="B959" s="200" t="s">
        <v>3642</v>
      </c>
      <c r="C959" s="201" t="s">
        <v>29</v>
      </c>
      <c r="D959" s="202">
        <v>47.6</v>
      </c>
      <c r="E959" s="202">
        <v>12.59</v>
      </c>
      <c r="F959" s="202">
        <v>60.19</v>
      </c>
      <c r="G959" s="178">
        <v>15</v>
      </c>
    </row>
    <row r="960" spans="1:7" x14ac:dyDescent="0.25">
      <c r="A960" s="199" t="s">
        <v>125</v>
      </c>
      <c r="B960" s="200" t="s">
        <v>3643</v>
      </c>
      <c r="C960" s="201" t="s">
        <v>29</v>
      </c>
      <c r="D960" s="202">
        <v>1.99</v>
      </c>
      <c r="E960" s="202">
        <v>12.59</v>
      </c>
      <c r="F960" s="202">
        <v>14.58</v>
      </c>
      <c r="G960" s="178">
        <v>15</v>
      </c>
    </row>
    <row r="961" spans="1:7" x14ac:dyDescent="0.25">
      <c r="A961" s="199" t="s">
        <v>3644</v>
      </c>
      <c r="B961" s="200" t="s">
        <v>3645</v>
      </c>
      <c r="C961" s="201" t="s">
        <v>29</v>
      </c>
      <c r="D961" s="202">
        <v>9.58</v>
      </c>
      <c r="E961" s="202">
        <v>32.729999999999997</v>
      </c>
      <c r="F961" s="202">
        <v>42.31</v>
      </c>
      <c r="G961" s="178">
        <v>15</v>
      </c>
    </row>
    <row r="962" spans="1:7" x14ac:dyDescent="0.25">
      <c r="A962" s="199" t="s">
        <v>3646</v>
      </c>
      <c r="B962" s="200" t="s">
        <v>3647</v>
      </c>
      <c r="C962" s="201"/>
      <c r="D962" s="202"/>
      <c r="E962" s="202"/>
      <c r="F962" s="202"/>
    </row>
    <row r="963" spans="1:7" x14ac:dyDescent="0.25">
      <c r="A963" s="199" t="s">
        <v>3648</v>
      </c>
      <c r="B963" s="200" t="s">
        <v>3649</v>
      </c>
      <c r="C963" s="201" t="s">
        <v>29</v>
      </c>
      <c r="D963" s="202">
        <v>9.32</v>
      </c>
      <c r="E963" s="202">
        <v>27.69</v>
      </c>
      <c r="F963" s="202">
        <v>37.01</v>
      </c>
      <c r="G963" s="178">
        <v>15</v>
      </c>
    </row>
    <row r="964" spans="1:7" x14ac:dyDescent="0.25">
      <c r="A964" s="199" t="s">
        <v>3650</v>
      </c>
      <c r="B964" s="200" t="s">
        <v>3651</v>
      </c>
      <c r="C964" s="201" t="s">
        <v>29</v>
      </c>
      <c r="D964" s="202">
        <v>9.93</v>
      </c>
      <c r="E964" s="202">
        <v>32.729999999999997</v>
      </c>
      <c r="F964" s="202">
        <v>42.66</v>
      </c>
      <c r="G964" s="178">
        <v>15</v>
      </c>
    </row>
    <row r="965" spans="1:7" x14ac:dyDescent="0.25">
      <c r="A965" s="199" t="s">
        <v>126</v>
      </c>
      <c r="B965" s="200" t="s">
        <v>3652</v>
      </c>
      <c r="C965" s="201" t="s">
        <v>29</v>
      </c>
      <c r="D965" s="202">
        <v>28.23</v>
      </c>
      <c r="E965" s="202">
        <v>32.729999999999997</v>
      </c>
      <c r="F965" s="202">
        <v>60.96</v>
      </c>
      <c r="G965" s="178">
        <v>15</v>
      </c>
    </row>
    <row r="966" spans="1:7" x14ac:dyDescent="0.25">
      <c r="A966" s="199" t="s">
        <v>3653</v>
      </c>
      <c r="B966" s="200" t="s">
        <v>3654</v>
      </c>
      <c r="C966" s="201" t="s">
        <v>29</v>
      </c>
      <c r="D966" s="202">
        <v>9.32</v>
      </c>
      <c r="E966" s="202">
        <v>20.14</v>
      </c>
      <c r="F966" s="202">
        <v>29.46</v>
      </c>
      <c r="G966" s="178">
        <v>15</v>
      </c>
    </row>
    <row r="967" spans="1:7" x14ac:dyDescent="0.25">
      <c r="A967" s="199" t="s">
        <v>3655</v>
      </c>
      <c r="B967" s="200" t="s">
        <v>3656</v>
      </c>
      <c r="C967" s="201" t="s">
        <v>29</v>
      </c>
      <c r="D967" s="202">
        <v>9.32</v>
      </c>
      <c r="E967" s="202">
        <v>35.25</v>
      </c>
      <c r="F967" s="202">
        <v>44.57</v>
      </c>
      <c r="G967" s="178">
        <v>15</v>
      </c>
    </row>
    <row r="968" spans="1:7" x14ac:dyDescent="0.25">
      <c r="A968" s="199" t="s">
        <v>3657</v>
      </c>
      <c r="B968" s="200" t="s">
        <v>3658</v>
      </c>
      <c r="C968" s="201" t="s">
        <v>32</v>
      </c>
      <c r="D968" s="202">
        <v>6.71</v>
      </c>
      <c r="E968" s="202">
        <v>57.02</v>
      </c>
      <c r="F968" s="202">
        <v>63.73</v>
      </c>
      <c r="G968" s="178">
        <v>15</v>
      </c>
    </row>
    <row r="969" spans="1:7" ht="30" x14ac:dyDescent="0.25">
      <c r="A969" s="199" t="s">
        <v>3659</v>
      </c>
      <c r="B969" s="200" t="s">
        <v>3660</v>
      </c>
      <c r="C969" s="201" t="s">
        <v>32</v>
      </c>
      <c r="D969" s="202">
        <v>1.24</v>
      </c>
      <c r="E969" s="202">
        <v>26.54</v>
      </c>
      <c r="F969" s="202">
        <v>27.78</v>
      </c>
      <c r="G969" s="178">
        <v>15</v>
      </c>
    </row>
    <row r="970" spans="1:7" ht="30" x14ac:dyDescent="0.25">
      <c r="A970" s="199" t="s">
        <v>3661</v>
      </c>
      <c r="B970" s="200" t="s">
        <v>3662</v>
      </c>
      <c r="C970" s="201" t="s">
        <v>32</v>
      </c>
      <c r="D970" s="202">
        <v>1.42</v>
      </c>
      <c r="E970" s="202">
        <v>26.54</v>
      </c>
      <c r="F970" s="202">
        <v>27.96</v>
      </c>
      <c r="G970" s="178">
        <v>15</v>
      </c>
    </row>
    <row r="971" spans="1:7" ht="30" x14ac:dyDescent="0.25">
      <c r="A971" s="199" t="s">
        <v>3663</v>
      </c>
      <c r="B971" s="200" t="s">
        <v>3664</v>
      </c>
      <c r="C971" s="201" t="s">
        <v>32</v>
      </c>
      <c r="D971" s="202">
        <v>1.67</v>
      </c>
      <c r="E971" s="202">
        <v>26.54</v>
      </c>
      <c r="F971" s="202">
        <v>28.21</v>
      </c>
      <c r="G971" s="178">
        <v>15</v>
      </c>
    </row>
    <row r="972" spans="1:7" ht="30" x14ac:dyDescent="0.25">
      <c r="A972" s="199" t="s">
        <v>3665</v>
      </c>
      <c r="B972" s="200" t="s">
        <v>3666</v>
      </c>
      <c r="C972" s="201" t="s">
        <v>32</v>
      </c>
      <c r="D972" s="202">
        <v>2.13</v>
      </c>
      <c r="E972" s="202">
        <v>26.54</v>
      </c>
      <c r="F972" s="202">
        <v>28.67</v>
      </c>
      <c r="G972" s="178">
        <v>15</v>
      </c>
    </row>
    <row r="973" spans="1:7" x14ac:dyDescent="0.25">
      <c r="A973" s="199" t="s">
        <v>3667</v>
      </c>
      <c r="B973" s="200" t="s">
        <v>3668</v>
      </c>
      <c r="C973" s="201"/>
      <c r="D973" s="202"/>
      <c r="E973" s="202"/>
      <c r="F973" s="202"/>
    </row>
    <row r="974" spans="1:7" x14ac:dyDescent="0.25">
      <c r="A974" s="199" t="s">
        <v>3669</v>
      </c>
      <c r="B974" s="200" t="s">
        <v>3670</v>
      </c>
      <c r="C974" s="201" t="s">
        <v>29</v>
      </c>
      <c r="D974" s="202">
        <v>5.2</v>
      </c>
      <c r="E974" s="202">
        <v>16.739999999999998</v>
      </c>
      <c r="F974" s="202">
        <v>21.94</v>
      </c>
      <c r="G974" s="178">
        <v>15</v>
      </c>
    </row>
    <row r="975" spans="1:7" x14ac:dyDescent="0.25">
      <c r="A975" s="199" t="s">
        <v>3671</v>
      </c>
      <c r="B975" s="200" t="s">
        <v>3672</v>
      </c>
      <c r="C975" s="201" t="s">
        <v>29</v>
      </c>
      <c r="D975" s="202">
        <v>7.28</v>
      </c>
      <c r="E975" s="202">
        <v>16.739999999999998</v>
      </c>
      <c r="F975" s="202">
        <v>24.02</v>
      </c>
      <c r="G975" s="178">
        <v>15</v>
      </c>
    </row>
    <row r="976" spans="1:7" x14ac:dyDescent="0.25">
      <c r="A976" s="199" t="s">
        <v>3673</v>
      </c>
      <c r="B976" s="200" t="s">
        <v>3674</v>
      </c>
      <c r="C976" s="201"/>
      <c r="D976" s="202"/>
      <c r="E976" s="202"/>
      <c r="F976" s="202"/>
    </row>
    <row r="977" spans="1:7" x14ac:dyDescent="0.25">
      <c r="A977" s="199" t="s">
        <v>3675</v>
      </c>
      <c r="B977" s="200" t="s">
        <v>3676</v>
      </c>
      <c r="C977" s="201" t="s">
        <v>34</v>
      </c>
      <c r="D977" s="202">
        <v>478.19</v>
      </c>
      <c r="E977" s="202">
        <v>483.26</v>
      </c>
      <c r="F977" s="202">
        <v>961.45</v>
      </c>
      <c r="G977" s="178">
        <v>15</v>
      </c>
    </row>
    <row r="978" spans="1:7" ht="30" x14ac:dyDescent="0.25">
      <c r="A978" s="199" t="s">
        <v>3677</v>
      </c>
      <c r="B978" s="200" t="s">
        <v>3678</v>
      </c>
      <c r="C978" s="201" t="s">
        <v>34</v>
      </c>
      <c r="D978" s="202">
        <v>556.51</v>
      </c>
      <c r="E978" s="202">
        <v>483.26</v>
      </c>
      <c r="F978" s="202">
        <v>1039.77</v>
      </c>
      <c r="G978" s="178">
        <v>15</v>
      </c>
    </row>
    <row r="979" spans="1:7" ht="30" x14ac:dyDescent="0.25">
      <c r="A979" s="199" t="s">
        <v>3679</v>
      </c>
      <c r="B979" s="200" t="s">
        <v>3680</v>
      </c>
      <c r="C979" s="201" t="s">
        <v>34</v>
      </c>
      <c r="D979" s="202">
        <v>595.41999999999996</v>
      </c>
      <c r="E979" s="202">
        <v>483.26</v>
      </c>
      <c r="F979" s="202">
        <v>1078.68</v>
      </c>
      <c r="G979" s="178">
        <v>15</v>
      </c>
    </row>
    <row r="980" spans="1:7" x14ac:dyDescent="0.25">
      <c r="A980" s="199" t="s">
        <v>3681</v>
      </c>
      <c r="B980" s="200" t="s">
        <v>3682</v>
      </c>
      <c r="C980" s="201" t="s">
        <v>32</v>
      </c>
      <c r="D980" s="202">
        <v>27.16</v>
      </c>
      <c r="E980" s="202">
        <v>56.16</v>
      </c>
      <c r="F980" s="202">
        <v>83.32</v>
      </c>
      <c r="G980" s="178">
        <v>15</v>
      </c>
    </row>
    <row r="981" spans="1:7" x14ac:dyDescent="0.25">
      <c r="A981" s="199" t="s">
        <v>3683</v>
      </c>
      <c r="B981" s="200" t="s">
        <v>3684</v>
      </c>
      <c r="C981" s="201" t="s">
        <v>32</v>
      </c>
      <c r="D981" s="202">
        <v>14.34</v>
      </c>
      <c r="E981" s="202">
        <v>76.45</v>
      </c>
      <c r="F981" s="202">
        <v>90.79</v>
      </c>
      <c r="G981" s="178">
        <v>15</v>
      </c>
    </row>
    <row r="982" spans="1:7" x14ac:dyDescent="0.25">
      <c r="A982" s="199" t="s">
        <v>127</v>
      </c>
      <c r="B982" s="200" t="s">
        <v>3685</v>
      </c>
      <c r="C982" s="201"/>
      <c r="D982" s="202"/>
      <c r="E982" s="202"/>
      <c r="F982" s="202"/>
    </row>
    <row r="983" spans="1:7" x14ac:dyDescent="0.25">
      <c r="A983" s="199" t="s">
        <v>3686</v>
      </c>
      <c r="B983" s="200" t="s">
        <v>3687</v>
      </c>
      <c r="C983" s="201" t="s">
        <v>29</v>
      </c>
      <c r="D983" s="202">
        <v>93.57</v>
      </c>
      <c r="E983" s="202">
        <v>9.08</v>
      </c>
      <c r="F983" s="202">
        <v>102.65</v>
      </c>
      <c r="G983" s="178">
        <v>15</v>
      </c>
    </row>
    <row r="984" spans="1:7" x14ac:dyDescent="0.25">
      <c r="A984" s="199" t="s">
        <v>3688</v>
      </c>
      <c r="B984" s="200" t="s">
        <v>3689</v>
      </c>
      <c r="C984" s="201" t="s">
        <v>32</v>
      </c>
      <c r="D984" s="202">
        <v>55.39</v>
      </c>
      <c r="E984" s="202">
        <v>2.27</v>
      </c>
      <c r="F984" s="202">
        <v>57.66</v>
      </c>
      <c r="G984" s="178">
        <v>15</v>
      </c>
    </row>
    <row r="985" spans="1:7" x14ac:dyDescent="0.25">
      <c r="A985" s="199" t="s">
        <v>3690</v>
      </c>
      <c r="B985" s="200" t="s">
        <v>3691</v>
      </c>
      <c r="C985" s="201" t="s">
        <v>32</v>
      </c>
      <c r="D985" s="202">
        <v>94.05</v>
      </c>
      <c r="E985" s="202">
        <v>2.73</v>
      </c>
      <c r="F985" s="202">
        <v>96.78</v>
      </c>
      <c r="G985" s="178">
        <v>15</v>
      </c>
    </row>
    <row r="986" spans="1:7" x14ac:dyDescent="0.25">
      <c r="A986" s="199" t="s">
        <v>3692</v>
      </c>
      <c r="B986" s="200" t="s">
        <v>3693</v>
      </c>
      <c r="C986" s="201" t="s">
        <v>32</v>
      </c>
      <c r="D986" s="202">
        <v>51.26</v>
      </c>
      <c r="E986" s="202">
        <v>4.54</v>
      </c>
      <c r="F986" s="202">
        <v>55.8</v>
      </c>
      <c r="G986" s="178">
        <v>15</v>
      </c>
    </row>
    <row r="987" spans="1:7" ht="30" x14ac:dyDescent="0.25">
      <c r="A987" s="199" t="s">
        <v>3694</v>
      </c>
      <c r="B987" s="200" t="s">
        <v>3695</v>
      </c>
      <c r="C987" s="201" t="s">
        <v>32</v>
      </c>
      <c r="D987" s="202">
        <v>124.58</v>
      </c>
      <c r="E987" s="202">
        <v>0.55000000000000004</v>
      </c>
      <c r="F987" s="202">
        <v>125.13</v>
      </c>
      <c r="G987" s="178">
        <v>15</v>
      </c>
    </row>
    <row r="988" spans="1:7" x14ac:dyDescent="0.25">
      <c r="A988" s="199" t="s">
        <v>128</v>
      </c>
      <c r="B988" s="200" t="s">
        <v>3696</v>
      </c>
      <c r="C988" s="201" t="s">
        <v>29</v>
      </c>
      <c r="D988" s="202">
        <v>260.31</v>
      </c>
      <c r="E988" s="202">
        <v>5.45</v>
      </c>
      <c r="F988" s="202">
        <v>265.76</v>
      </c>
      <c r="G988" s="178">
        <v>15</v>
      </c>
    </row>
    <row r="989" spans="1:7" x14ac:dyDescent="0.25">
      <c r="A989" s="199" t="s">
        <v>129</v>
      </c>
      <c r="B989" s="200" t="s">
        <v>3697</v>
      </c>
      <c r="C989" s="201"/>
      <c r="D989" s="202"/>
      <c r="E989" s="202"/>
      <c r="F989" s="202"/>
    </row>
    <row r="990" spans="1:7" x14ac:dyDescent="0.25">
      <c r="A990" s="199" t="s">
        <v>3698</v>
      </c>
      <c r="B990" s="200" t="s">
        <v>3699</v>
      </c>
      <c r="C990" s="201" t="s">
        <v>29</v>
      </c>
      <c r="D990" s="202">
        <v>92.75</v>
      </c>
      <c r="E990" s="202">
        <v>9.08</v>
      </c>
      <c r="F990" s="202">
        <v>101.83</v>
      </c>
      <c r="G990" s="178">
        <v>15</v>
      </c>
    </row>
    <row r="991" spans="1:7" x14ac:dyDescent="0.25">
      <c r="A991" s="199" t="s">
        <v>3700</v>
      </c>
      <c r="B991" s="200" t="s">
        <v>3701</v>
      </c>
      <c r="C991" s="201" t="s">
        <v>32</v>
      </c>
      <c r="D991" s="202">
        <v>42.35</v>
      </c>
      <c r="E991" s="202">
        <v>2.27</v>
      </c>
      <c r="F991" s="202">
        <v>44.62</v>
      </c>
      <c r="G991" s="178">
        <v>15</v>
      </c>
    </row>
    <row r="992" spans="1:7" x14ac:dyDescent="0.25">
      <c r="A992" s="199" t="s">
        <v>3702</v>
      </c>
      <c r="B992" s="200" t="s">
        <v>3703</v>
      </c>
      <c r="C992" s="201" t="s">
        <v>32</v>
      </c>
      <c r="D992" s="202">
        <v>91.18</v>
      </c>
      <c r="E992" s="202">
        <v>2.73</v>
      </c>
      <c r="F992" s="202">
        <v>93.91</v>
      </c>
      <c r="G992" s="178">
        <v>15</v>
      </c>
    </row>
    <row r="993" spans="1:7" x14ac:dyDescent="0.25">
      <c r="A993" s="199" t="s">
        <v>3704</v>
      </c>
      <c r="B993" s="200" t="s">
        <v>3705</v>
      </c>
      <c r="C993" s="201" t="s">
        <v>32</v>
      </c>
      <c r="D993" s="202">
        <v>90.54</v>
      </c>
      <c r="E993" s="202">
        <v>2.73</v>
      </c>
      <c r="F993" s="202">
        <v>93.27</v>
      </c>
      <c r="G993" s="178">
        <v>15</v>
      </c>
    </row>
    <row r="994" spans="1:7" ht="30" x14ac:dyDescent="0.25">
      <c r="A994" s="199" t="s">
        <v>3706</v>
      </c>
      <c r="B994" s="200" t="s">
        <v>3707</v>
      </c>
      <c r="C994" s="201" t="s">
        <v>32</v>
      </c>
      <c r="D994" s="202">
        <v>43.74</v>
      </c>
      <c r="E994" s="202">
        <v>4.54</v>
      </c>
      <c r="F994" s="202">
        <v>48.28</v>
      </c>
      <c r="G994" s="178">
        <v>15</v>
      </c>
    </row>
    <row r="995" spans="1:7" x14ac:dyDescent="0.25">
      <c r="A995" s="199" t="s">
        <v>3708</v>
      </c>
      <c r="B995" s="200" t="s">
        <v>3709</v>
      </c>
      <c r="C995" s="201" t="s">
        <v>32</v>
      </c>
      <c r="D995" s="202">
        <v>99.1</v>
      </c>
      <c r="E995" s="202"/>
      <c r="F995" s="202">
        <v>99.1</v>
      </c>
      <c r="G995" s="178">
        <v>15</v>
      </c>
    </row>
    <row r="996" spans="1:7" x14ac:dyDescent="0.25">
      <c r="A996" s="199" t="s">
        <v>3710</v>
      </c>
      <c r="B996" s="200" t="s">
        <v>3711</v>
      </c>
      <c r="C996" s="201" t="s">
        <v>29</v>
      </c>
      <c r="D996" s="202">
        <v>158.99</v>
      </c>
      <c r="E996" s="202"/>
      <c r="F996" s="202">
        <v>158.99</v>
      </c>
      <c r="G996" s="178">
        <v>15</v>
      </c>
    </row>
    <row r="997" spans="1:7" ht="30" x14ac:dyDescent="0.25">
      <c r="A997" s="199" t="s">
        <v>3712</v>
      </c>
      <c r="B997" s="200" t="s">
        <v>3713</v>
      </c>
      <c r="C997" s="201" t="s">
        <v>28</v>
      </c>
      <c r="D997" s="202">
        <v>2037.97</v>
      </c>
      <c r="E997" s="202"/>
      <c r="F997" s="202">
        <v>2037.97</v>
      </c>
      <c r="G997" s="178">
        <v>15</v>
      </c>
    </row>
    <row r="998" spans="1:7" x14ac:dyDescent="0.25">
      <c r="A998" s="199" t="s">
        <v>130</v>
      </c>
      <c r="B998" s="200" t="s">
        <v>3714</v>
      </c>
      <c r="C998" s="201"/>
      <c r="D998" s="202"/>
      <c r="E998" s="202"/>
      <c r="F998" s="202"/>
    </row>
    <row r="999" spans="1:7" x14ac:dyDescent="0.25">
      <c r="A999" s="199" t="s">
        <v>3715</v>
      </c>
      <c r="B999" s="200" t="s">
        <v>3716</v>
      </c>
      <c r="C999" s="201" t="s">
        <v>29</v>
      </c>
      <c r="D999" s="202">
        <v>32.619999999999997</v>
      </c>
      <c r="E999" s="202">
        <v>63.83</v>
      </c>
      <c r="F999" s="202">
        <v>96.45</v>
      </c>
      <c r="G999" s="178">
        <v>15</v>
      </c>
    </row>
    <row r="1000" spans="1:7" ht="30" x14ac:dyDescent="0.25">
      <c r="A1000" s="199" t="s">
        <v>131</v>
      </c>
      <c r="B1000" s="200" t="s">
        <v>3717</v>
      </c>
      <c r="C1000" s="201" t="s">
        <v>32</v>
      </c>
      <c r="D1000" s="202">
        <v>82.99</v>
      </c>
      <c r="E1000" s="202">
        <v>22.71</v>
      </c>
      <c r="F1000" s="202">
        <v>105.7</v>
      </c>
      <c r="G1000" s="178">
        <v>15</v>
      </c>
    </row>
    <row r="1001" spans="1:7" ht="30" x14ac:dyDescent="0.25">
      <c r="A1001" s="199" t="s">
        <v>132</v>
      </c>
      <c r="B1001" s="200" t="s">
        <v>3718</v>
      </c>
      <c r="C1001" s="201" t="s">
        <v>32</v>
      </c>
      <c r="D1001" s="202">
        <v>11.09</v>
      </c>
      <c r="E1001" s="202"/>
      <c r="F1001" s="202">
        <v>11.09</v>
      </c>
      <c r="G1001" s="178">
        <v>15</v>
      </c>
    </row>
    <row r="1002" spans="1:7" x14ac:dyDescent="0.25">
      <c r="A1002" s="199" t="s">
        <v>133</v>
      </c>
      <c r="B1002" s="200" t="s">
        <v>3719</v>
      </c>
      <c r="C1002" s="201" t="s">
        <v>29</v>
      </c>
      <c r="D1002" s="202">
        <v>190.47</v>
      </c>
      <c r="E1002" s="202">
        <v>22.71</v>
      </c>
      <c r="F1002" s="202">
        <v>213.18</v>
      </c>
      <c r="G1002" s="178">
        <v>15</v>
      </c>
    </row>
    <row r="1003" spans="1:7" ht="30" x14ac:dyDescent="0.25">
      <c r="A1003" s="199" t="s">
        <v>3720</v>
      </c>
      <c r="B1003" s="200" t="s">
        <v>3721</v>
      </c>
      <c r="C1003" s="201" t="s">
        <v>29</v>
      </c>
      <c r="D1003" s="202">
        <v>14.63</v>
      </c>
      <c r="E1003" s="202">
        <v>25.04</v>
      </c>
      <c r="F1003" s="202">
        <v>39.67</v>
      </c>
      <c r="G1003" s="178">
        <v>15</v>
      </c>
    </row>
    <row r="1004" spans="1:7" x14ac:dyDescent="0.25">
      <c r="A1004" s="199" t="s">
        <v>134</v>
      </c>
      <c r="B1004" s="200" t="s">
        <v>3722</v>
      </c>
      <c r="C1004" s="201"/>
      <c r="D1004" s="202"/>
      <c r="E1004" s="202"/>
      <c r="F1004" s="202"/>
    </row>
    <row r="1005" spans="1:7" x14ac:dyDescent="0.25">
      <c r="A1005" s="199" t="s">
        <v>3723</v>
      </c>
      <c r="B1005" s="200" t="s">
        <v>3724</v>
      </c>
      <c r="C1005" s="201" t="s">
        <v>29</v>
      </c>
      <c r="D1005" s="202">
        <v>50.49</v>
      </c>
      <c r="E1005" s="202"/>
      <c r="F1005" s="202">
        <v>50.49</v>
      </c>
      <c r="G1005" s="178">
        <v>15</v>
      </c>
    </row>
    <row r="1006" spans="1:7" ht="30" x14ac:dyDescent="0.25">
      <c r="A1006" s="199" t="s">
        <v>3725</v>
      </c>
      <c r="B1006" s="200" t="s">
        <v>3726</v>
      </c>
      <c r="C1006" s="201" t="s">
        <v>29</v>
      </c>
      <c r="D1006" s="202">
        <v>45.71</v>
      </c>
      <c r="E1006" s="202"/>
      <c r="F1006" s="202">
        <v>45.71</v>
      </c>
      <c r="G1006" s="178">
        <v>15</v>
      </c>
    </row>
    <row r="1007" spans="1:7" ht="30" x14ac:dyDescent="0.25">
      <c r="A1007" s="199" t="s">
        <v>3727</v>
      </c>
      <c r="B1007" s="200" t="s">
        <v>3728</v>
      </c>
      <c r="C1007" s="201" t="s">
        <v>32</v>
      </c>
      <c r="D1007" s="202">
        <v>54.21</v>
      </c>
      <c r="E1007" s="202"/>
      <c r="F1007" s="202">
        <v>54.21</v>
      </c>
      <c r="G1007" s="178">
        <v>15</v>
      </c>
    </row>
    <row r="1008" spans="1:7" x14ac:dyDescent="0.25">
      <c r="A1008" s="199" t="s">
        <v>3729</v>
      </c>
      <c r="B1008" s="200" t="s">
        <v>3730</v>
      </c>
      <c r="C1008" s="201" t="s">
        <v>32</v>
      </c>
      <c r="D1008" s="202">
        <v>55.09</v>
      </c>
      <c r="E1008" s="202"/>
      <c r="F1008" s="202">
        <v>55.09</v>
      </c>
      <c r="G1008" s="178">
        <v>15</v>
      </c>
    </row>
    <row r="1009" spans="1:7" ht="30" x14ac:dyDescent="0.25">
      <c r="A1009" s="199" t="s">
        <v>3731</v>
      </c>
      <c r="B1009" s="200" t="s">
        <v>3732</v>
      </c>
      <c r="C1009" s="201" t="s">
        <v>32</v>
      </c>
      <c r="D1009" s="202"/>
      <c r="E1009" s="202">
        <v>50.35</v>
      </c>
      <c r="F1009" s="202">
        <v>50.35</v>
      </c>
      <c r="G1009" s="178">
        <v>15</v>
      </c>
    </row>
    <row r="1010" spans="1:7" x14ac:dyDescent="0.25">
      <c r="A1010" s="199" t="s">
        <v>3733</v>
      </c>
      <c r="B1010" s="200" t="s">
        <v>3734</v>
      </c>
      <c r="C1010" s="201" t="s">
        <v>29</v>
      </c>
      <c r="D1010" s="202">
        <v>11.57</v>
      </c>
      <c r="E1010" s="202">
        <v>25.64</v>
      </c>
      <c r="F1010" s="202">
        <v>37.21</v>
      </c>
      <c r="G1010" s="178">
        <v>15</v>
      </c>
    </row>
    <row r="1011" spans="1:7" x14ac:dyDescent="0.25">
      <c r="A1011" s="199" t="s">
        <v>3735</v>
      </c>
      <c r="B1011" s="200" t="s">
        <v>3736</v>
      </c>
      <c r="C1011" s="201" t="s">
        <v>29</v>
      </c>
      <c r="D1011" s="202">
        <v>26.18</v>
      </c>
      <c r="E1011" s="202">
        <v>25.64</v>
      </c>
      <c r="F1011" s="202">
        <v>51.82</v>
      </c>
      <c r="G1011" s="178">
        <v>15</v>
      </c>
    </row>
    <row r="1012" spans="1:7" x14ac:dyDescent="0.25">
      <c r="A1012" s="199" t="s">
        <v>3737</v>
      </c>
      <c r="B1012" s="200" t="s">
        <v>3738</v>
      </c>
      <c r="C1012" s="201" t="s">
        <v>32</v>
      </c>
      <c r="D1012" s="202">
        <v>6.17</v>
      </c>
      <c r="E1012" s="202">
        <v>13.38</v>
      </c>
      <c r="F1012" s="202">
        <v>19.55</v>
      </c>
      <c r="G1012" s="178">
        <v>15</v>
      </c>
    </row>
    <row r="1013" spans="1:7" x14ac:dyDescent="0.25">
      <c r="A1013" s="199" t="s">
        <v>3739</v>
      </c>
      <c r="B1013" s="200" t="s">
        <v>3740</v>
      </c>
      <c r="C1013" s="201" t="s">
        <v>32</v>
      </c>
      <c r="D1013" s="202">
        <v>13.96</v>
      </c>
      <c r="E1013" s="202">
        <v>13.38</v>
      </c>
      <c r="F1013" s="202">
        <v>27.34</v>
      </c>
      <c r="G1013" s="178">
        <v>15</v>
      </c>
    </row>
    <row r="1014" spans="1:7" x14ac:dyDescent="0.25">
      <c r="A1014" s="199" t="s">
        <v>3741</v>
      </c>
      <c r="B1014" s="200" t="s">
        <v>3742</v>
      </c>
      <c r="C1014" s="201"/>
      <c r="D1014" s="202"/>
      <c r="E1014" s="202"/>
      <c r="F1014" s="202"/>
    </row>
    <row r="1015" spans="1:7" x14ac:dyDescent="0.25">
      <c r="A1015" s="199" t="s">
        <v>3743</v>
      </c>
      <c r="B1015" s="200" t="s">
        <v>3744</v>
      </c>
      <c r="C1015" s="201"/>
      <c r="D1015" s="202"/>
      <c r="E1015" s="202"/>
      <c r="F1015" s="202"/>
    </row>
    <row r="1016" spans="1:7" ht="30" x14ac:dyDescent="0.25">
      <c r="A1016" s="199" t="s">
        <v>3745</v>
      </c>
      <c r="B1016" s="200" t="s">
        <v>3746</v>
      </c>
      <c r="C1016" s="201" t="s">
        <v>29</v>
      </c>
      <c r="D1016" s="202">
        <v>52.71</v>
      </c>
      <c r="E1016" s="202">
        <v>14.49</v>
      </c>
      <c r="F1016" s="202">
        <v>67.2</v>
      </c>
      <c r="G1016" s="178">
        <v>15</v>
      </c>
    </row>
    <row r="1017" spans="1:7" x14ac:dyDescent="0.25">
      <c r="A1017" s="199" t="s">
        <v>3747</v>
      </c>
      <c r="B1017" s="200" t="s">
        <v>3748</v>
      </c>
      <c r="C1017" s="201"/>
      <c r="D1017" s="202"/>
      <c r="E1017" s="202"/>
      <c r="F1017" s="202"/>
    </row>
    <row r="1018" spans="1:7" ht="45" x14ac:dyDescent="0.25">
      <c r="A1018" s="199" t="s">
        <v>3749</v>
      </c>
      <c r="B1018" s="200" t="s">
        <v>3750</v>
      </c>
      <c r="C1018" s="201" t="s">
        <v>29</v>
      </c>
      <c r="D1018" s="202">
        <v>33.61</v>
      </c>
      <c r="E1018" s="202">
        <v>17.16</v>
      </c>
      <c r="F1018" s="202">
        <v>50.77</v>
      </c>
      <c r="G1018" s="178">
        <v>15</v>
      </c>
    </row>
    <row r="1019" spans="1:7" ht="45" x14ac:dyDescent="0.25">
      <c r="A1019" s="199" t="s">
        <v>135</v>
      </c>
      <c r="B1019" s="200" t="s">
        <v>3751</v>
      </c>
      <c r="C1019" s="201" t="s">
        <v>32</v>
      </c>
      <c r="D1019" s="202">
        <v>5.53</v>
      </c>
      <c r="E1019" s="202">
        <v>1.37</v>
      </c>
      <c r="F1019" s="202">
        <v>6.9</v>
      </c>
      <c r="G1019" s="178">
        <v>15</v>
      </c>
    </row>
    <row r="1020" spans="1:7" ht="60" x14ac:dyDescent="0.25">
      <c r="A1020" s="199" t="s">
        <v>3752</v>
      </c>
      <c r="B1020" s="200" t="s">
        <v>3753</v>
      </c>
      <c r="C1020" s="201" t="s">
        <v>29</v>
      </c>
      <c r="D1020" s="202">
        <v>112.43</v>
      </c>
      <c r="E1020" s="202">
        <v>17.16</v>
      </c>
      <c r="F1020" s="202">
        <v>129.59</v>
      </c>
      <c r="G1020" s="178">
        <v>15</v>
      </c>
    </row>
    <row r="1021" spans="1:7" ht="60" x14ac:dyDescent="0.25">
      <c r="A1021" s="199" t="s">
        <v>3754</v>
      </c>
      <c r="B1021" s="200" t="s">
        <v>3755</v>
      </c>
      <c r="C1021" s="201" t="s">
        <v>32</v>
      </c>
      <c r="D1021" s="202">
        <v>18.79</v>
      </c>
      <c r="E1021" s="202">
        <v>1.37</v>
      </c>
      <c r="F1021" s="202">
        <v>20.16</v>
      </c>
      <c r="G1021" s="178">
        <v>15</v>
      </c>
    </row>
    <row r="1022" spans="1:7" ht="45" x14ac:dyDescent="0.25">
      <c r="A1022" s="199" t="s">
        <v>3756</v>
      </c>
      <c r="B1022" s="200" t="s">
        <v>3757</v>
      </c>
      <c r="C1022" s="201" t="s">
        <v>29</v>
      </c>
      <c r="D1022" s="202">
        <v>39.94</v>
      </c>
      <c r="E1022" s="202">
        <v>17.16</v>
      </c>
      <c r="F1022" s="202">
        <v>57.1</v>
      </c>
      <c r="G1022" s="178">
        <v>15</v>
      </c>
    </row>
    <row r="1023" spans="1:7" ht="45" x14ac:dyDescent="0.25">
      <c r="A1023" s="199" t="s">
        <v>3758</v>
      </c>
      <c r="B1023" s="200" t="s">
        <v>3759</v>
      </c>
      <c r="C1023" s="201" t="s">
        <v>32</v>
      </c>
      <c r="D1023" s="202">
        <v>6.4</v>
      </c>
      <c r="E1023" s="202">
        <v>1.37</v>
      </c>
      <c r="F1023" s="202">
        <v>7.77</v>
      </c>
      <c r="G1023" s="178">
        <v>15</v>
      </c>
    </row>
    <row r="1024" spans="1:7" ht="45" x14ac:dyDescent="0.25">
      <c r="A1024" s="199" t="s">
        <v>3760</v>
      </c>
      <c r="B1024" s="200" t="s">
        <v>3761</v>
      </c>
      <c r="C1024" s="201" t="s">
        <v>29</v>
      </c>
      <c r="D1024" s="202">
        <v>35.15</v>
      </c>
      <c r="E1024" s="202">
        <v>17.16</v>
      </c>
      <c r="F1024" s="202">
        <v>52.31</v>
      </c>
      <c r="G1024" s="178">
        <v>15</v>
      </c>
    </row>
    <row r="1025" spans="1:7" ht="60" x14ac:dyDescent="0.25">
      <c r="A1025" s="199" t="s">
        <v>3762</v>
      </c>
      <c r="B1025" s="200" t="s">
        <v>3763</v>
      </c>
      <c r="C1025" s="201" t="s">
        <v>32</v>
      </c>
      <c r="D1025" s="202">
        <v>5.58</v>
      </c>
      <c r="E1025" s="202">
        <v>1.37</v>
      </c>
      <c r="F1025" s="202">
        <v>6.95</v>
      </c>
      <c r="G1025" s="178">
        <v>15</v>
      </c>
    </row>
    <row r="1026" spans="1:7" ht="30" x14ac:dyDescent="0.25">
      <c r="A1026" s="199" t="s">
        <v>3764</v>
      </c>
      <c r="B1026" s="200" t="s">
        <v>3765</v>
      </c>
      <c r="C1026" s="201" t="s">
        <v>29</v>
      </c>
      <c r="D1026" s="202">
        <v>12</v>
      </c>
      <c r="E1026" s="202">
        <v>72.12</v>
      </c>
      <c r="F1026" s="202">
        <v>84.12</v>
      </c>
      <c r="G1026" s="178">
        <v>15</v>
      </c>
    </row>
    <row r="1027" spans="1:7" ht="30" x14ac:dyDescent="0.25">
      <c r="A1027" s="199" t="s">
        <v>3766</v>
      </c>
      <c r="B1027" s="200" t="s">
        <v>3767</v>
      </c>
      <c r="C1027" s="201" t="s">
        <v>29</v>
      </c>
      <c r="D1027" s="202">
        <v>1.1599999999999999</v>
      </c>
      <c r="E1027" s="202">
        <v>11.45</v>
      </c>
      <c r="F1027" s="202">
        <v>12.61</v>
      </c>
      <c r="G1027" s="178">
        <v>15</v>
      </c>
    </row>
    <row r="1028" spans="1:7" ht="30" x14ac:dyDescent="0.25">
      <c r="A1028" s="199" t="s">
        <v>3768</v>
      </c>
      <c r="B1028" s="200" t="s">
        <v>3769</v>
      </c>
      <c r="C1028" s="201" t="s">
        <v>29</v>
      </c>
      <c r="D1028" s="202">
        <v>2.9</v>
      </c>
      <c r="E1028" s="202">
        <v>11.45</v>
      </c>
      <c r="F1028" s="202">
        <v>14.35</v>
      </c>
      <c r="G1028" s="178">
        <v>15</v>
      </c>
    </row>
    <row r="1029" spans="1:7" ht="30" x14ac:dyDescent="0.25">
      <c r="A1029" s="199" t="s">
        <v>3770</v>
      </c>
      <c r="B1029" s="200" t="s">
        <v>3771</v>
      </c>
      <c r="C1029" s="201" t="s">
        <v>29</v>
      </c>
      <c r="D1029" s="202">
        <v>2.33</v>
      </c>
      <c r="E1029" s="202">
        <v>11.45</v>
      </c>
      <c r="F1029" s="202">
        <v>13.78</v>
      </c>
      <c r="G1029" s="178">
        <v>15</v>
      </c>
    </row>
    <row r="1030" spans="1:7" ht="30" x14ac:dyDescent="0.25">
      <c r="A1030" s="199" t="s">
        <v>3772</v>
      </c>
      <c r="B1030" s="200" t="s">
        <v>3773</v>
      </c>
      <c r="C1030" s="201" t="s">
        <v>29</v>
      </c>
      <c r="D1030" s="202">
        <v>7.26</v>
      </c>
      <c r="E1030" s="202">
        <v>11.45</v>
      </c>
      <c r="F1030" s="202">
        <v>18.71</v>
      </c>
      <c r="G1030" s="178">
        <v>15</v>
      </c>
    </row>
    <row r="1031" spans="1:7" ht="30" x14ac:dyDescent="0.25">
      <c r="A1031" s="199" t="s">
        <v>3774</v>
      </c>
      <c r="B1031" s="200" t="s">
        <v>3775</v>
      </c>
      <c r="C1031" s="201" t="s">
        <v>32</v>
      </c>
      <c r="D1031" s="202">
        <v>0.12</v>
      </c>
      <c r="E1031" s="202">
        <v>1.28</v>
      </c>
      <c r="F1031" s="202">
        <v>1.4</v>
      </c>
      <c r="G1031" s="178">
        <v>15</v>
      </c>
    </row>
    <row r="1032" spans="1:7" ht="45" x14ac:dyDescent="0.25">
      <c r="A1032" s="199" t="s">
        <v>3776</v>
      </c>
      <c r="B1032" s="200" t="s">
        <v>3777</v>
      </c>
      <c r="C1032" s="201" t="s">
        <v>32</v>
      </c>
      <c r="D1032" s="202">
        <v>0.28999999999999998</v>
      </c>
      <c r="E1032" s="202">
        <v>1.28</v>
      </c>
      <c r="F1032" s="202">
        <v>1.57</v>
      </c>
      <c r="G1032" s="178">
        <v>15</v>
      </c>
    </row>
    <row r="1033" spans="1:7" ht="30" x14ac:dyDescent="0.25">
      <c r="A1033" s="199" t="s">
        <v>3778</v>
      </c>
      <c r="B1033" s="200" t="s">
        <v>3779</v>
      </c>
      <c r="C1033" s="201" t="s">
        <v>32</v>
      </c>
      <c r="D1033" s="202">
        <v>0.23</v>
      </c>
      <c r="E1033" s="202">
        <v>1.28</v>
      </c>
      <c r="F1033" s="202">
        <v>1.51</v>
      </c>
      <c r="G1033" s="178">
        <v>15</v>
      </c>
    </row>
    <row r="1034" spans="1:7" ht="45" x14ac:dyDescent="0.25">
      <c r="A1034" s="199" t="s">
        <v>3780</v>
      </c>
      <c r="B1034" s="200" t="s">
        <v>3781</v>
      </c>
      <c r="C1034" s="201" t="s">
        <v>32</v>
      </c>
      <c r="D1034" s="202">
        <v>0.73</v>
      </c>
      <c r="E1034" s="202">
        <v>1.28</v>
      </c>
      <c r="F1034" s="202">
        <v>2.0099999999999998</v>
      </c>
      <c r="G1034" s="178">
        <v>15</v>
      </c>
    </row>
    <row r="1035" spans="1:7" x14ac:dyDescent="0.25">
      <c r="A1035" s="199" t="s">
        <v>3782</v>
      </c>
      <c r="B1035" s="200" t="s">
        <v>3783</v>
      </c>
      <c r="C1035" s="201"/>
      <c r="D1035" s="202"/>
      <c r="E1035" s="202"/>
      <c r="F1035" s="202"/>
    </row>
    <row r="1036" spans="1:7" ht="45" x14ac:dyDescent="0.25">
      <c r="A1036" s="199" t="s">
        <v>3784</v>
      </c>
      <c r="B1036" s="200" t="s">
        <v>3785</v>
      </c>
      <c r="C1036" s="201" t="s">
        <v>29</v>
      </c>
      <c r="D1036" s="202">
        <v>139.94</v>
      </c>
      <c r="E1036" s="202">
        <v>17.16</v>
      </c>
      <c r="F1036" s="202">
        <v>157.1</v>
      </c>
      <c r="G1036" s="178">
        <v>15</v>
      </c>
    </row>
    <row r="1037" spans="1:7" ht="45" x14ac:dyDescent="0.25">
      <c r="A1037" s="199" t="s">
        <v>3786</v>
      </c>
      <c r="B1037" s="200" t="s">
        <v>3787</v>
      </c>
      <c r="C1037" s="201" t="s">
        <v>29</v>
      </c>
      <c r="D1037" s="202">
        <v>203.76</v>
      </c>
      <c r="E1037" s="202">
        <v>17.16</v>
      </c>
      <c r="F1037" s="202">
        <v>220.92</v>
      </c>
      <c r="G1037" s="178">
        <v>15</v>
      </c>
    </row>
    <row r="1038" spans="1:7" ht="45" x14ac:dyDescent="0.25">
      <c r="A1038" s="199" t="s">
        <v>3788</v>
      </c>
      <c r="B1038" s="200" t="s">
        <v>3789</v>
      </c>
      <c r="C1038" s="201" t="s">
        <v>29</v>
      </c>
      <c r="D1038" s="202">
        <v>154.16999999999999</v>
      </c>
      <c r="E1038" s="202">
        <v>17.16</v>
      </c>
      <c r="F1038" s="202">
        <v>171.33</v>
      </c>
      <c r="G1038" s="178">
        <v>15</v>
      </c>
    </row>
    <row r="1039" spans="1:7" ht="45" x14ac:dyDescent="0.25">
      <c r="A1039" s="199" t="s">
        <v>3790</v>
      </c>
      <c r="B1039" s="200" t="s">
        <v>3791</v>
      </c>
      <c r="C1039" s="201" t="s">
        <v>32</v>
      </c>
      <c r="D1039" s="202">
        <v>39.9</v>
      </c>
      <c r="E1039" s="202">
        <v>1.72</v>
      </c>
      <c r="F1039" s="202">
        <v>41.62</v>
      </c>
      <c r="G1039" s="178">
        <v>15</v>
      </c>
    </row>
    <row r="1040" spans="1:7" ht="60" x14ac:dyDescent="0.25">
      <c r="A1040" s="199" t="s">
        <v>3792</v>
      </c>
      <c r="B1040" s="200" t="s">
        <v>3793</v>
      </c>
      <c r="C1040" s="201" t="s">
        <v>29</v>
      </c>
      <c r="D1040" s="202">
        <v>256.49</v>
      </c>
      <c r="E1040" s="202">
        <v>17.16</v>
      </c>
      <c r="F1040" s="202">
        <v>273.64999999999998</v>
      </c>
      <c r="G1040" s="178">
        <v>15</v>
      </c>
    </row>
    <row r="1041" spans="1:7" ht="60" x14ac:dyDescent="0.25">
      <c r="A1041" s="199" t="s">
        <v>3794</v>
      </c>
      <c r="B1041" s="200" t="s">
        <v>3795</v>
      </c>
      <c r="C1041" s="201" t="s">
        <v>32</v>
      </c>
      <c r="D1041" s="202">
        <v>53.94</v>
      </c>
      <c r="E1041" s="202">
        <v>1.72</v>
      </c>
      <c r="F1041" s="202">
        <v>55.66</v>
      </c>
      <c r="G1041" s="178">
        <v>15</v>
      </c>
    </row>
    <row r="1042" spans="1:7" ht="45" x14ac:dyDescent="0.25">
      <c r="A1042" s="199" t="s">
        <v>3796</v>
      </c>
      <c r="B1042" s="200" t="s">
        <v>3797</v>
      </c>
      <c r="C1042" s="201" t="s">
        <v>29</v>
      </c>
      <c r="D1042" s="202">
        <v>33.47</v>
      </c>
      <c r="E1042" s="202">
        <v>11.45</v>
      </c>
      <c r="F1042" s="202">
        <v>44.92</v>
      </c>
      <c r="G1042" s="178">
        <v>15</v>
      </c>
    </row>
    <row r="1043" spans="1:7" ht="45" x14ac:dyDescent="0.25">
      <c r="A1043" s="199" t="s">
        <v>3798</v>
      </c>
      <c r="B1043" s="200" t="s">
        <v>3799</v>
      </c>
      <c r="C1043" s="201" t="s">
        <v>29</v>
      </c>
      <c r="D1043" s="202">
        <v>30.13</v>
      </c>
      <c r="E1043" s="202">
        <v>11.45</v>
      </c>
      <c r="F1043" s="202">
        <v>41.58</v>
      </c>
      <c r="G1043" s="178">
        <v>15</v>
      </c>
    </row>
    <row r="1044" spans="1:7" ht="60" x14ac:dyDescent="0.25">
      <c r="A1044" s="199" t="s">
        <v>3800</v>
      </c>
      <c r="B1044" s="200" t="s">
        <v>3801</v>
      </c>
      <c r="C1044" s="201" t="s">
        <v>29</v>
      </c>
      <c r="D1044" s="202">
        <v>55.78</v>
      </c>
      <c r="E1044" s="202">
        <v>11.45</v>
      </c>
      <c r="F1044" s="202">
        <v>67.23</v>
      </c>
      <c r="G1044" s="178">
        <v>15</v>
      </c>
    </row>
    <row r="1045" spans="1:7" ht="45" x14ac:dyDescent="0.25">
      <c r="A1045" s="199" t="s">
        <v>3802</v>
      </c>
      <c r="B1045" s="200" t="s">
        <v>3803</v>
      </c>
      <c r="C1045" s="201" t="s">
        <v>29</v>
      </c>
      <c r="D1045" s="202">
        <v>50.22</v>
      </c>
      <c r="E1045" s="202">
        <v>11.45</v>
      </c>
      <c r="F1045" s="202">
        <v>61.67</v>
      </c>
      <c r="G1045" s="178">
        <v>15</v>
      </c>
    </row>
    <row r="1046" spans="1:7" ht="60" x14ac:dyDescent="0.25">
      <c r="A1046" s="199" t="s">
        <v>3804</v>
      </c>
      <c r="B1046" s="200" t="s">
        <v>3805</v>
      </c>
      <c r="C1046" s="201" t="s">
        <v>29</v>
      </c>
      <c r="D1046" s="202">
        <v>52</v>
      </c>
      <c r="E1046" s="202">
        <v>11.45</v>
      </c>
      <c r="F1046" s="202">
        <v>63.45</v>
      </c>
      <c r="G1046" s="178">
        <v>15</v>
      </c>
    </row>
    <row r="1047" spans="1:7" ht="60" x14ac:dyDescent="0.25">
      <c r="A1047" s="199" t="s">
        <v>3806</v>
      </c>
      <c r="B1047" s="200" t="s">
        <v>3807</v>
      </c>
      <c r="C1047" s="201" t="s">
        <v>32</v>
      </c>
      <c r="D1047" s="202">
        <v>3.35</v>
      </c>
      <c r="E1047" s="202">
        <v>1.1399999999999999</v>
      </c>
      <c r="F1047" s="202">
        <v>4.49</v>
      </c>
      <c r="G1047" s="178">
        <v>15</v>
      </c>
    </row>
    <row r="1048" spans="1:7" ht="60" x14ac:dyDescent="0.25">
      <c r="A1048" s="199" t="s">
        <v>3808</v>
      </c>
      <c r="B1048" s="200" t="s">
        <v>3809</v>
      </c>
      <c r="C1048" s="201" t="s">
        <v>32</v>
      </c>
      <c r="D1048" s="202">
        <v>3.01</v>
      </c>
      <c r="E1048" s="202">
        <v>1.1399999999999999</v>
      </c>
      <c r="F1048" s="202">
        <v>4.1500000000000004</v>
      </c>
      <c r="G1048" s="178">
        <v>15</v>
      </c>
    </row>
    <row r="1049" spans="1:7" x14ac:dyDescent="0.25">
      <c r="A1049" s="199" t="s">
        <v>3810</v>
      </c>
      <c r="B1049" s="200" t="s">
        <v>3811</v>
      </c>
      <c r="C1049" s="201"/>
      <c r="D1049" s="202"/>
      <c r="E1049" s="202"/>
      <c r="F1049" s="202"/>
    </row>
    <row r="1050" spans="1:7" ht="60" x14ac:dyDescent="0.25">
      <c r="A1050" s="199" t="s">
        <v>3812</v>
      </c>
      <c r="B1050" s="200" t="s">
        <v>3813</v>
      </c>
      <c r="C1050" s="201" t="s">
        <v>29</v>
      </c>
      <c r="D1050" s="202">
        <v>97.04</v>
      </c>
      <c r="E1050" s="202">
        <v>45.32</v>
      </c>
      <c r="F1050" s="202">
        <v>142.36000000000001</v>
      </c>
      <c r="G1050" s="178">
        <v>15</v>
      </c>
    </row>
    <row r="1051" spans="1:7" ht="45" x14ac:dyDescent="0.25">
      <c r="A1051" s="199" t="s">
        <v>3814</v>
      </c>
      <c r="B1051" s="200" t="s">
        <v>3815</v>
      </c>
      <c r="C1051" s="201" t="s">
        <v>32</v>
      </c>
      <c r="D1051" s="202">
        <v>17.37</v>
      </c>
      <c r="E1051" s="202">
        <v>12.59</v>
      </c>
      <c r="F1051" s="202">
        <v>29.96</v>
      </c>
      <c r="G1051" s="178">
        <v>15</v>
      </c>
    </row>
    <row r="1052" spans="1:7" ht="45" x14ac:dyDescent="0.25">
      <c r="A1052" s="199" t="s">
        <v>136</v>
      </c>
      <c r="B1052" s="200" t="s">
        <v>3816</v>
      </c>
      <c r="C1052" s="201" t="s">
        <v>29</v>
      </c>
      <c r="D1052" s="202">
        <v>159.63999999999999</v>
      </c>
      <c r="E1052" s="202">
        <v>45.32</v>
      </c>
      <c r="F1052" s="202">
        <v>204.96</v>
      </c>
      <c r="G1052" s="178">
        <v>15</v>
      </c>
    </row>
    <row r="1053" spans="1:7" ht="45" x14ac:dyDescent="0.25">
      <c r="A1053" s="199" t="s">
        <v>137</v>
      </c>
      <c r="B1053" s="200" t="s">
        <v>3817</v>
      </c>
      <c r="C1053" s="201" t="s">
        <v>32</v>
      </c>
      <c r="D1053" s="202">
        <v>28.27</v>
      </c>
      <c r="E1053" s="202">
        <v>12.59</v>
      </c>
      <c r="F1053" s="202">
        <v>40.86</v>
      </c>
      <c r="G1053" s="178">
        <v>15</v>
      </c>
    </row>
    <row r="1054" spans="1:7" ht="60" x14ac:dyDescent="0.25">
      <c r="A1054" s="199" t="s">
        <v>3818</v>
      </c>
      <c r="B1054" s="200" t="s">
        <v>3819</v>
      </c>
      <c r="C1054" s="201" t="s">
        <v>29</v>
      </c>
      <c r="D1054" s="202">
        <v>104.59</v>
      </c>
      <c r="E1054" s="202">
        <v>45.32</v>
      </c>
      <c r="F1054" s="202">
        <v>149.91</v>
      </c>
      <c r="G1054" s="178">
        <v>15</v>
      </c>
    </row>
    <row r="1055" spans="1:7" ht="60" x14ac:dyDescent="0.25">
      <c r="A1055" s="199" t="s">
        <v>3820</v>
      </c>
      <c r="B1055" s="200" t="s">
        <v>3821</v>
      </c>
      <c r="C1055" s="201" t="s">
        <v>32</v>
      </c>
      <c r="D1055" s="202">
        <v>18.68</v>
      </c>
      <c r="E1055" s="202">
        <v>12.59</v>
      </c>
      <c r="F1055" s="202">
        <v>31.27</v>
      </c>
      <c r="G1055" s="178">
        <v>15</v>
      </c>
    </row>
    <row r="1056" spans="1:7" ht="45" x14ac:dyDescent="0.25">
      <c r="A1056" s="199" t="s">
        <v>3822</v>
      </c>
      <c r="B1056" s="200" t="s">
        <v>3823</v>
      </c>
      <c r="C1056" s="201" t="s">
        <v>29</v>
      </c>
      <c r="D1056" s="202">
        <v>151.4</v>
      </c>
      <c r="E1056" s="202">
        <v>45.32</v>
      </c>
      <c r="F1056" s="202">
        <v>196.72</v>
      </c>
      <c r="G1056" s="178">
        <v>15</v>
      </c>
    </row>
    <row r="1057" spans="1:7" ht="45" x14ac:dyDescent="0.25">
      <c r="A1057" s="199" t="s">
        <v>3824</v>
      </c>
      <c r="B1057" s="200" t="s">
        <v>3825</v>
      </c>
      <c r="C1057" s="201" t="s">
        <v>32</v>
      </c>
      <c r="D1057" s="202">
        <v>27.12</v>
      </c>
      <c r="E1057" s="202">
        <v>12.59</v>
      </c>
      <c r="F1057" s="202">
        <v>39.71</v>
      </c>
      <c r="G1057" s="178">
        <v>15</v>
      </c>
    </row>
    <row r="1058" spans="1:7" ht="60" x14ac:dyDescent="0.25">
      <c r="A1058" s="199" t="s">
        <v>3826</v>
      </c>
      <c r="B1058" s="200" t="s">
        <v>3827</v>
      </c>
      <c r="C1058" s="201" t="s">
        <v>29</v>
      </c>
      <c r="D1058" s="202">
        <v>159.77000000000001</v>
      </c>
      <c r="E1058" s="202">
        <v>45.32</v>
      </c>
      <c r="F1058" s="202">
        <v>205.09</v>
      </c>
      <c r="G1058" s="178">
        <v>15</v>
      </c>
    </row>
    <row r="1059" spans="1:7" ht="45" x14ac:dyDescent="0.25">
      <c r="A1059" s="199" t="s">
        <v>3828</v>
      </c>
      <c r="B1059" s="200" t="s">
        <v>3829</v>
      </c>
      <c r="C1059" s="201" t="s">
        <v>32</v>
      </c>
      <c r="D1059" s="202">
        <v>28.58</v>
      </c>
      <c r="E1059" s="202">
        <v>12.59</v>
      </c>
      <c r="F1059" s="202">
        <v>41.17</v>
      </c>
      <c r="G1059" s="178">
        <v>15</v>
      </c>
    </row>
    <row r="1060" spans="1:7" ht="60" x14ac:dyDescent="0.25">
      <c r="A1060" s="199" t="s">
        <v>3830</v>
      </c>
      <c r="B1060" s="200" t="s">
        <v>3831</v>
      </c>
      <c r="C1060" s="201" t="s">
        <v>29</v>
      </c>
      <c r="D1060" s="202">
        <v>203.2</v>
      </c>
      <c r="E1060" s="202">
        <v>45.32</v>
      </c>
      <c r="F1060" s="202">
        <v>248.52</v>
      </c>
      <c r="G1060" s="178">
        <v>15</v>
      </c>
    </row>
    <row r="1061" spans="1:7" ht="45" x14ac:dyDescent="0.25">
      <c r="A1061" s="199" t="s">
        <v>3832</v>
      </c>
      <c r="B1061" s="200" t="s">
        <v>3833</v>
      </c>
      <c r="C1061" s="201" t="s">
        <v>32</v>
      </c>
      <c r="D1061" s="202">
        <v>36.14</v>
      </c>
      <c r="E1061" s="202">
        <v>12.59</v>
      </c>
      <c r="F1061" s="202">
        <v>48.73</v>
      </c>
      <c r="G1061" s="178">
        <v>15</v>
      </c>
    </row>
    <row r="1062" spans="1:7" x14ac:dyDescent="0.25">
      <c r="A1062" s="199" t="s">
        <v>138</v>
      </c>
      <c r="B1062" s="200" t="s">
        <v>3834</v>
      </c>
      <c r="C1062" s="201"/>
      <c r="D1062" s="202"/>
      <c r="E1062" s="202"/>
      <c r="F1062" s="202"/>
    </row>
    <row r="1063" spans="1:7" ht="30" x14ac:dyDescent="0.25">
      <c r="A1063" s="199" t="s">
        <v>3835</v>
      </c>
      <c r="B1063" s="200" t="s">
        <v>3836</v>
      </c>
      <c r="C1063" s="201" t="s">
        <v>29</v>
      </c>
      <c r="D1063" s="202">
        <v>143.94999999999999</v>
      </c>
      <c r="E1063" s="202">
        <v>25.66</v>
      </c>
      <c r="F1063" s="202">
        <v>169.61</v>
      </c>
      <c r="G1063" s="178">
        <v>15</v>
      </c>
    </row>
    <row r="1064" spans="1:7" ht="30" x14ac:dyDescent="0.25">
      <c r="A1064" s="199" t="s">
        <v>3837</v>
      </c>
      <c r="B1064" s="200" t="s">
        <v>3838</v>
      </c>
      <c r="C1064" s="201" t="s">
        <v>29</v>
      </c>
      <c r="D1064" s="202">
        <v>87.06</v>
      </c>
      <c r="E1064" s="202">
        <v>25.66</v>
      </c>
      <c r="F1064" s="202">
        <v>112.72</v>
      </c>
      <c r="G1064" s="178">
        <v>15</v>
      </c>
    </row>
    <row r="1065" spans="1:7" ht="45" x14ac:dyDescent="0.25">
      <c r="A1065" s="199" t="s">
        <v>3839</v>
      </c>
      <c r="B1065" s="200" t="s">
        <v>3840</v>
      </c>
      <c r="C1065" s="201" t="s">
        <v>29</v>
      </c>
      <c r="D1065" s="202">
        <v>73.23</v>
      </c>
      <c r="E1065" s="202">
        <v>25.66</v>
      </c>
      <c r="F1065" s="202">
        <v>98.89</v>
      </c>
      <c r="G1065" s="178">
        <v>15</v>
      </c>
    </row>
    <row r="1066" spans="1:7" ht="45" x14ac:dyDescent="0.25">
      <c r="A1066" s="199" t="s">
        <v>3841</v>
      </c>
      <c r="B1066" s="200" t="s">
        <v>3842</v>
      </c>
      <c r="C1066" s="201" t="s">
        <v>29</v>
      </c>
      <c r="D1066" s="202">
        <v>70.58</v>
      </c>
      <c r="E1066" s="202">
        <v>25.66</v>
      </c>
      <c r="F1066" s="202">
        <v>96.24</v>
      </c>
      <c r="G1066" s="178">
        <v>15</v>
      </c>
    </row>
    <row r="1067" spans="1:7" ht="30" x14ac:dyDescent="0.25">
      <c r="A1067" s="199" t="s">
        <v>139</v>
      </c>
      <c r="B1067" s="200" t="s">
        <v>3843</v>
      </c>
      <c r="C1067" s="201" t="s">
        <v>29</v>
      </c>
      <c r="D1067" s="202">
        <v>62.13</v>
      </c>
      <c r="E1067" s="202">
        <v>25.66</v>
      </c>
      <c r="F1067" s="202">
        <v>87.79</v>
      </c>
      <c r="G1067" s="178">
        <v>15</v>
      </c>
    </row>
    <row r="1068" spans="1:7" x14ac:dyDescent="0.25">
      <c r="A1068" s="199" t="s">
        <v>140</v>
      </c>
      <c r="B1068" s="200" t="s">
        <v>3844</v>
      </c>
      <c r="C1068" s="201"/>
      <c r="D1068" s="202"/>
      <c r="E1068" s="202"/>
      <c r="F1068" s="202"/>
    </row>
    <row r="1069" spans="1:7" ht="45" x14ac:dyDescent="0.25">
      <c r="A1069" s="199" t="s">
        <v>3845</v>
      </c>
      <c r="B1069" s="200" t="s">
        <v>3846</v>
      </c>
      <c r="C1069" s="201" t="s">
        <v>29</v>
      </c>
      <c r="D1069" s="202">
        <v>163.19</v>
      </c>
      <c r="E1069" s="202">
        <v>32.479999999999997</v>
      </c>
      <c r="F1069" s="202">
        <v>195.67</v>
      </c>
      <c r="G1069" s="178">
        <v>15</v>
      </c>
    </row>
    <row r="1070" spans="1:7" ht="45" x14ac:dyDescent="0.25">
      <c r="A1070" s="199" t="s">
        <v>141</v>
      </c>
      <c r="B1070" s="200" t="s">
        <v>3847</v>
      </c>
      <c r="C1070" s="201" t="s">
        <v>29</v>
      </c>
      <c r="D1070" s="202">
        <v>347.49</v>
      </c>
      <c r="E1070" s="202">
        <v>32.479999999999997</v>
      </c>
      <c r="F1070" s="202">
        <v>379.97</v>
      </c>
      <c r="G1070" s="178">
        <v>15</v>
      </c>
    </row>
    <row r="1071" spans="1:7" ht="45" x14ac:dyDescent="0.25">
      <c r="A1071" s="199" t="s">
        <v>3848</v>
      </c>
      <c r="B1071" s="200" t="s">
        <v>3849</v>
      </c>
      <c r="C1071" s="201" t="s">
        <v>29</v>
      </c>
      <c r="D1071" s="202">
        <v>296.60000000000002</v>
      </c>
      <c r="E1071" s="202">
        <v>32.479999999999997</v>
      </c>
      <c r="F1071" s="202">
        <v>329.08</v>
      </c>
      <c r="G1071" s="178">
        <v>15</v>
      </c>
    </row>
    <row r="1072" spans="1:7" x14ac:dyDescent="0.25">
      <c r="A1072" s="199" t="s">
        <v>142</v>
      </c>
      <c r="B1072" s="200" t="s">
        <v>3850</v>
      </c>
      <c r="C1072" s="201"/>
      <c r="D1072" s="202"/>
      <c r="E1072" s="202"/>
      <c r="F1072" s="202"/>
    </row>
    <row r="1073" spans="1:7" ht="45" x14ac:dyDescent="0.25">
      <c r="A1073" s="199" t="s">
        <v>3851</v>
      </c>
      <c r="B1073" s="200" t="s">
        <v>3852</v>
      </c>
      <c r="C1073" s="201" t="s">
        <v>29</v>
      </c>
      <c r="D1073" s="202">
        <v>123.85</v>
      </c>
      <c r="E1073" s="202">
        <v>20.78</v>
      </c>
      <c r="F1073" s="202">
        <v>144.63</v>
      </c>
      <c r="G1073" s="178">
        <v>15</v>
      </c>
    </row>
    <row r="1074" spans="1:7" ht="45" x14ac:dyDescent="0.25">
      <c r="A1074" s="199" t="s">
        <v>143</v>
      </c>
      <c r="B1074" s="200" t="s">
        <v>3853</v>
      </c>
      <c r="C1074" s="201" t="s">
        <v>29</v>
      </c>
      <c r="D1074" s="202">
        <v>133.26</v>
      </c>
      <c r="E1074" s="202">
        <v>20.78</v>
      </c>
      <c r="F1074" s="202">
        <v>154.04</v>
      </c>
      <c r="G1074" s="178">
        <v>15</v>
      </c>
    </row>
    <row r="1075" spans="1:7" ht="45" x14ac:dyDescent="0.25">
      <c r="A1075" s="199" t="s">
        <v>3854</v>
      </c>
      <c r="B1075" s="200" t="s">
        <v>3855</v>
      </c>
      <c r="C1075" s="201" t="s">
        <v>29</v>
      </c>
      <c r="D1075" s="202">
        <v>43.94</v>
      </c>
      <c r="E1075" s="202">
        <v>11.45</v>
      </c>
      <c r="F1075" s="202">
        <v>55.39</v>
      </c>
      <c r="G1075" s="178">
        <v>15</v>
      </c>
    </row>
    <row r="1076" spans="1:7" x14ac:dyDescent="0.25">
      <c r="A1076" s="199" t="s">
        <v>3856</v>
      </c>
      <c r="B1076" s="200" t="s">
        <v>3857</v>
      </c>
      <c r="C1076" s="201"/>
      <c r="D1076" s="202"/>
      <c r="E1076" s="202"/>
      <c r="F1076" s="202"/>
    </row>
    <row r="1077" spans="1:7" x14ac:dyDescent="0.25">
      <c r="A1077" s="199" t="s">
        <v>3858</v>
      </c>
      <c r="B1077" s="200" t="s">
        <v>3859</v>
      </c>
      <c r="C1077" s="201"/>
      <c r="D1077" s="202"/>
      <c r="E1077" s="202"/>
      <c r="F1077" s="202"/>
    </row>
    <row r="1078" spans="1:7" ht="30" x14ac:dyDescent="0.25">
      <c r="A1078" s="199" t="s">
        <v>3860</v>
      </c>
      <c r="B1078" s="200" t="s">
        <v>3861</v>
      </c>
      <c r="C1078" s="201" t="s">
        <v>29</v>
      </c>
      <c r="D1078" s="202">
        <v>435.98</v>
      </c>
      <c r="E1078" s="202">
        <v>50.25</v>
      </c>
      <c r="F1078" s="202">
        <v>486.23</v>
      </c>
      <c r="G1078" s="178">
        <v>15</v>
      </c>
    </row>
    <row r="1079" spans="1:7" ht="30" x14ac:dyDescent="0.25">
      <c r="A1079" s="199" t="s">
        <v>144</v>
      </c>
      <c r="B1079" s="200" t="s">
        <v>3862</v>
      </c>
      <c r="C1079" s="201" t="s">
        <v>32</v>
      </c>
      <c r="D1079" s="202">
        <v>159.91</v>
      </c>
      <c r="E1079" s="202">
        <v>15.07</v>
      </c>
      <c r="F1079" s="202">
        <v>174.98</v>
      </c>
      <c r="G1079" s="178">
        <v>15</v>
      </c>
    </row>
    <row r="1080" spans="1:7" ht="30" x14ac:dyDescent="0.25">
      <c r="A1080" s="199" t="s">
        <v>145</v>
      </c>
      <c r="B1080" s="200" t="s">
        <v>3863</v>
      </c>
      <c r="C1080" s="201" t="s">
        <v>32</v>
      </c>
      <c r="D1080" s="202">
        <v>187.15</v>
      </c>
      <c r="E1080" s="202">
        <v>22.61</v>
      </c>
      <c r="F1080" s="202">
        <v>209.76</v>
      </c>
      <c r="G1080" s="178">
        <v>15</v>
      </c>
    </row>
    <row r="1081" spans="1:7" ht="30" x14ac:dyDescent="0.25">
      <c r="A1081" s="199" t="s">
        <v>3864</v>
      </c>
      <c r="B1081" s="200" t="s">
        <v>3865</v>
      </c>
      <c r="C1081" s="201" t="s">
        <v>32</v>
      </c>
      <c r="D1081" s="202">
        <v>398.02</v>
      </c>
      <c r="E1081" s="202">
        <v>37.69</v>
      </c>
      <c r="F1081" s="202">
        <v>435.71</v>
      </c>
      <c r="G1081" s="178">
        <v>15</v>
      </c>
    </row>
    <row r="1082" spans="1:7" ht="30" x14ac:dyDescent="0.25">
      <c r="A1082" s="199" t="s">
        <v>3866</v>
      </c>
      <c r="B1082" s="200" t="s">
        <v>3867</v>
      </c>
      <c r="C1082" s="201" t="s">
        <v>32</v>
      </c>
      <c r="D1082" s="202">
        <v>78.66</v>
      </c>
      <c r="E1082" s="202">
        <v>7.54</v>
      </c>
      <c r="F1082" s="202">
        <v>86.2</v>
      </c>
      <c r="G1082" s="178">
        <v>15</v>
      </c>
    </row>
    <row r="1083" spans="1:7" ht="30" x14ac:dyDescent="0.25">
      <c r="A1083" s="199" t="s">
        <v>146</v>
      </c>
      <c r="B1083" s="200" t="s">
        <v>3868</v>
      </c>
      <c r="C1083" s="201" t="s">
        <v>32</v>
      </c>
      <c r="D1083" s="202">
        <v>89.37</v>
      </c>
      <c r="E1083" s="202">
        <v>7.54</v>
      </c>
      <c r="F1083" s="202">
        <v>96.91</v>
      </c>
      <c r="G1083" s="178">
        <v>15</v>
      </c>
    </row>
    <row r="1084" spans="1:7" x14ac:dyDescent="0.25">
      <c r="A1084" s="199" t="s">
        <v>3869</v>
      </c>
      <c r="B1084" s="200" t="s">
        <v>3870</v>
      </c>
      <c r="C1084" s="201"/>
      <c r="D1084" s="202"/>
      <c r="E1084" s="202"/>
      <c r="F1084" s="202"/>
    </row>
    <row r="1085" spans="1:7" ht="30" x14ac:dyDescent="0.25">
      <c r="A1085" s="199" t="s">
        <v>3871</v>
      </c>
      <c r="B1085" s="200" t="s">
        <v>3872</v>
      </c>
      <c r="C1085" s="201" t="s">
        <v>29</v>
      </c>
      <c r="D1085" s="202">
        <v>894.66</v>
      </c>
      <c r="E1085" s="202">
        <v>50.25</v>
      </c>
      <c r="F1085" s="202">
        <v>944.91</v>
      </c>
      <c r="G1085" s="178">
        <v>15</v>
      </c>
    </row>
    <row r="1086" spans="1:7" ht="30" x14ac:dyDescent="0.25">
      <c r="A1086" s="199" t="s">
        <v>3873</v>
      </c>
      <c r="B1086" s="200" t="s">
        <v>3874</v>
      </c>
      <c r="C1086" s="201" t="s">
        <v>29</v>
      </c>
      <c r="D1086" s="202">
        <v>902.29</v>
      </c>
      <c r="E1086" s="202">
        <v>50.25</v>
      </c>
      <c r="F1086" s="202">
        <v>952.54</v>
      </c>
      <c r="G1086" s="178">
        <v>15</v>
      </c>
    </row>
    <row r="1087" spans="1:7" ht="30" x14ac:dyDescent="0.25">
      <c r="A1087" s="199" t="s">
        <v>3875</v>
      </c>
      <c r="B1087" s="200" t="s">
        <v>3876</v>
      </c>
      <c r="C1087" s="201" t="s">
        <v>29</v>
      </c>
      <c r="D1087" s="202">
        <v>1033.3699999999999</v>
      </c>
      <c r="E1087" s="202">
        <v>50.25</v>
      </c>
      <c r="F1087" s="202">
        <v>1083.6199999999999</v>
      </c>
      <c r="G1087" s="178">
        <v>15</v>
      </c>
    </row>
    <row r="1088" spans="1:7" ht="30" x14ac:dyDescent="0.25">
      <c r="A1088" s="199" t="s">
        <v>3877</v>
      </c>
      <c r="B1088" s="200" t="s">
        <v>3878</v>
      </c>
      <c r="C1088" s="201" t="s">
        <v>29</v>
      </c>
      <c r="D1088" s="202">
        <v>1027.8</v>
      </c>
      <c r="E1088" s="202">
        <v>50.25</v>
      </c>
      <c r="F1088" s="202">
        <v>1078.05</v>
      </c>
      <c r="G1088" s="178">
        <v>15</v>
      </c>
    </row>
    <row r="1089" spans="1:7" x14ac:dyDescent="0.25">
      <c r="A1089" s="199" t="s">
        <v>3879</v>
      </c>
      <c r="B1089" s="200" t="s">
        <v>3880</v>
      </c>
      <c r="C1089" s="201" t="s">
        <v>32</v>
      </c>
      <c r="D1089" s="202">
        <v>447.98</v>
      </c>
      <c r="E1089" s="202">
        <v>37.69</v>
      </c>
      <c r="F1089" s="202">
        <v>485.67</v>
      </c>
      <c r="G1089" s="178">
        <v>15</v>
      </c>
    </row>
    <row r="1090" spans="1:7" ht="30" x14ac:dyDescent="0.25">
      <c r="A1090" s="199" t="s">
        <v>3881</v>
      </c>
      <c r="B1090" s="200" t="s">
        <v>3882</v>
      </c>
      <c r="C1090" s="201" t="s">
        <v>32</v>
      </c>
      <c r="D1090" s="202">
        <v>461.68</v>
      </c>
      <c r="E1090" s="202">
        <v>37.69</v>
      </c>
      <c r="F1090" s="202">
        <v>499.37</v>
      </c>
      <c r="G1090" s="178">
        <v>15</v>
      </c>
    </row>
    <row r="1091" spans="1:7" ht="30" x14ac:dyDescent="0.25">
      <c r="A1091" s="199" t="s">
        <v>3883</v>
      </c>
      <c r="B1091" s="200" t="s">
        <v>3884</v>
      </c>
      <c r="C1091" s="201" t="s">
        <v>32</v>
      </c>
      <c r="D1091" s="202">
        <v>69.42</v>
      </c>
      <c r="E1091" s="202">
        <v>10.050000000000001</v>
      </c>
      <c r="F1091" s="202">
        <v>79.47</v>
      </c>
      <c r="G1091" s="178">
        <v>15</v>
      </c>
    </row>
    <row r="1092" spans="1:7" x14ac:dyDescent="0.25">
      <c r="A1092" s="199" t="s">
        <v>3885</v>
      </c>
      <c r="B1092" s="200" t="s">
        <v>3886</v>
      </c>
      <c r="C1092" s="201"/>
      <c r="D1092" s="202"/>
      <c r="E1092" s="202"/>
      <c r="F1092" s="202"/>
    </row>
    <row r="1093" spans="1:7" x14ac:dyDescent="0.25">
      <c r="A1093" s="199" t="s">
        <v>3887</v>
      </c>
      <c r="B1093" s="200" t="s">
        <v>3888</v>
      </c>
      <c r="C1093" s="201" t="s">
        <v>29</v>
      </c>
      <c r="D1093" s="202">
        <v>261.88</v>
      </c>
      <c r="E1093" s="202">
        <v>45.32</v>
      </c>
      <c r="F1093" s="202">
        <v>307.2</v>
      </c>
      <c r="G1093" s="178">
        <v>15</v>
      </c>
    </row>
    <row r="1094" spans="1:7" x14ac:dyDescent="0.25">
      <c r="A1094" s="199" t="s">
        <v>3889</v>
      </c>
      <c r="B1094" s="200" t="s">
        <v>3890</v>
      </c>
      <c r="C1094" s="201" t="s">
        <v>29</v>
      </c>
      <c r="D1094" s="202">
        <v>62.72</v>
      </c>
      <c r="E1094" s="202">
        <v>45.32</v>
      </c>
      <c r="F1094" s="202">
        <v>108.04</v>
      </c>
      <c r="G1094" s="178">
        <v>15</v>
      </c>
    </row>
    <row r="1095" spans="1:7" x14ac:dyDescent="0.25">
      <c r="A1095" s="199" t="s">
        <v>3891</v>
      </c>
      <c r="B1095" s="200" t="s">
        <v>3892</v>
      </c>
      <c r="C1095" s="201" t="s">
        <v>32</v>
      </c>
      <c r="D1095" s="202">
        <v>8.5399999999999991</v>
      </c>
      <c r="E1095" s="202">
        <v>13.59</v>
      </c>
      <c r="F1095" s="202">
        <v>22.13</v>
      </c>
      <c r="G1095" s="178">
        <v>15</v>
      </c>
    </row>
    <row r="1096" spans="1:7" x14ac:dyDescent="0.25">
      <c r="A1096" s="199" t="s">
        <v>3893</v>
      </c>
      <c r="B1096" s="200" t="s">
        <v>3894</v>
      </c>
      <c r="C1096" s="201" t="s">
        <v>32</v>
      </c>
      <c r="D1096" s="202">
        <v>54.83</v>
      </c>
      <c r="E1096" s="202">
        <v>6.8</v>
      </c>
      <c r="F1096" s="202">
        <v>61.63</v>
      </c>
      <c r="G1096" s="178">
        <v>15</v>
      </c>
    </row>
    <row r="1097" spans="1:7" x14ac:dyDescent="0.25">
      <c r="A1097" s="199" t="s">
        <v>3895</v>
      </c>
      <c r="B1097" s="200" t="s">
        <v>3896</v>
      </c>
      <c r="C1097" s="201" t="s">
        <v>29</v>
      </c>
      <c r="D1097" s="202">
        <v>74.03</v>
      </c>
      <c r="E1097" s="202">
        <v>20.14</v>
      </c>
      <c r="F1097" s="202">
        <v>94.17</v>
      </c>
      <c r="G1097" s="178">
        <v>15</v>
      </c>
    </row>
    <row r="1098" spans="1:7" x14ac:dyDescent="0.25">
      <c r="A1098" s="199" t="s">
        <v>3897</v>
      </c>
      <c r="B1098" s="200" t="s">
        <v>3898</v>
      </c>
      <c r="C1098" s="201" t="s">
        <v>32</v>
      </c>
      <c r="D1098" s="202">
        <v>20.56</v>
      </c>
      <c r="E1098" s="202">
        <v>6.8</v>
      </c>
      <c r="F1098" s="202">
        <v>27.36</v>
      </c>
      <c r="G1098" s="178">
        <v>15</v>
      </c>
    </row>
    <row r="1099" spans="1:7" ht="30" x14ac:dyDescent="0.25">
      <c r="A1099" s="199" t="s">
        <v>3899</v>
      </c>
      <c r="B1099" s="200" t="s">
        <v>3900</v>
      </c>
      <c r="C1099" s="201" t="s">
        <v>32</v>
      </c>
      <c r="D1099" s="202">
        <v>70.86</v>
      </c>
      <c r="E1099" s="202">
        <v>13.59</v>
      </c>
      <c r="F1099" s="202">
        <v>84.45</v>
      </c>
      <c r="G1099" s="178">
        <v>15</v>
      </c>
    </row>
    <row r="1100" spans="1:7" x14ac:dyDescent="0.25">
      <c r="A1100" s="199" t="s">
        <v>3901</v>
      </c>
      <c r="B1100" s="200" t="s">
        <v>3902</v>
      </c>
      <c r="C1100" s="201"/>
      <c r="D1100" s="202"/>
      <c r="E1100" s="202"/>
      <c r="F1100" s="202"/>
    </row>
    <row r="1101" spans="1:7" ht="30" x14ac:dyDescent="0.25">
      <c r="A1101" s="199" t="s">
        <v>3903</v>
      </c>
      <c r="B1101" s="200" t="s">
        <v>3904</v>
      </c>
      <c r="C1101" s="201" t="s">
        <v>29</v>
      </c>
      <c r="D1101" s="202">
        <v>25.53</v>
      </c>
      <c r="E1101" s="202">
        <v>45.32</v>
      </c>
      <c r="F1101" s="202">
        <v>70.849999999999994</v>
      </c>
      <c r="G1101" s="178">
        <v>15</v>
      </c>
    </row>
    <row r="1102" spans="1:7" x14ac:dyDescent="0.25">
      <c r="A1102" s="199" t="s">
        <v>3905</v>
      </c>
      <c r="B1102" s="200" t="s">
        <v>3906</v>
      </c>
      <c r="C1102" s="201"/>
      <c r="D1102" s="202"/>
      <c r="E1102" s="202"/>
      <c r="F1102" s="202"/>
    </row>
    <row r="1103" spans="1:7" x14ac:dyDescent="0.25">
      <c r="A1103" s="199" t="s">
        <v>3907</v>
      </c>
      <c r="B1103" s="200" t="s">
        <v>3908</v>
      </c>
      <c r="C1103" s="201"/>
      <c r="D1103" s="202"/>
      <c r="E1103" s="202"/>
      <c r="F1103" s="202"/>
    </row>
    <row r="1104" spans="1:7" x14ac:dyDescent="0.25">
      <c r="A1104" s="199" t="s">
        <v>3909</v>
      </c>
      <c r="B1104" s="200" t="s">
        <v>3910</v>
      </c>
      <c r="C1104" s="201" t="s">
        <v>29</v>
      </c>
      <c r="D1104" s="202">
        <v>104.12</v>
      </c>
      <c r="E1104" s="202">
        <v>77.790000000000006</v>
      </c>
      <c r="F1104" s="202">
        <v>181.91</v>
      </c>
      <c r="G1104" s="178">
        <v>15</v>
      </c>
    </row>
    <row r="1105" spans="1:7" x14ac:dyDescent="0.25">
      <c r="A1105" s="199" t="s">
        <v>3911</v>
      </c>
      <c r="B1105" s="200" t="s">
        <v>3912</v>
      </c>
      <c r="C1105" s="201"/>
      <c r="D1105" s="202"/>
      <c r="E1105" s="202"/>
      <c r="F1105" s="202"/>
    </row>
    <row r="1106" spans="1:7" x14ac:dyDescent="0.25">
      <c r="A1106" s="199" t="s">
        <v>3913</v>
      </c>
      <c r="B1106" s="200" t="s">
        <v>3914</v>
      </c>
      <c r="C1106" s="201" t="s">
        <v>29</v>
      </c>
      <c r="D1106" s="202">
        <v>738.57</v>
      </c>
      <c r="E1106" s="202"/>
      <c r="F1106" s="202">
        <v>738.57</v>
      </c>
      <c r="G1106" s="178">
        <v>15</v>
      </c>
    </row>
    <row r="1107" spans="1:7" x14ac:dyDescent="0.25">
      <c r="A1107" s="199" t="s">
        <v>3915</v>
      </c>
      <c r="B1107" s="200" t="s">
        <v>3916</v>
      </c>
      <c r="C1107" s="201"/>
      <c r="D1107" s="202"/>
      <c r="E1107" s="202"/>
      <c r="F1107" s="202"/>
    </row>
    <row r="1108" spans="1:7" x14ac:dyDescent="0.25">
      <c r="A1108" s="199" t="s">
        <v>3917</v>
      </c>
      <c r="B1108" s="200" t="s">
        <v>3918</v>
      </c>
      <c r="C1108" s="201" t="s">
        <v>29</v>
      </c>
      <c r="D1108" s="202">
        <v>384.19</v>
      </c>
      <c r="E1108" s="202">
        <v>25.57</v>
      </c>
      <c r="F1108" s="202">
        <v>409.76</v>
      </c>
      <c r="G1108" s="178">
        <v>15</v>
      </c>
    </row>
    <row r="1109" spans="1:7" x14ac:dyDescent="0.25">
      <c r="A1109" s="199" t="s">
        <v>3919</v>
      </c>
      <c r="B1109" s="200" t="s">
        <v>3920</v>
      </c>
      <c r="C1109" s="201"/>
      <c r="D1109" s="202"/>
      <c r="E1109" s="202"/>
      <c r="F1109" s="202"/>
    </row>
    <row r="1110" spans="1:7" x14ac:dyDescent="0.25">
      <c r="A1110" s="199" t="s">
        <v>3921</v>
      </c>
      <c r="B1110" s="200" t="s">
        <v>3922</v>
      </c>
      <c r="C1110" s="201" t="s">
        <v>32</v>
      </c>
      <c r="D1110" s="202">
        <v>29.23</v>
      </c>
      <c r="E1110" s="202">
        <v>16.98</v>
      </c>
      <c r="F1110" s="202">
        <v>46.21</v>
      </c>
      <c r="G1110" s="178">
        <v>15</v>
      </c>
    </row>
    <row r="1111" spans="1:7" x14ac:dyDescent="0.25">
      <c r="A1111" s="199" t="s">
        <v>3923</v>
      </c>
      <c r="B1111" s="200" t="s">
        <v>3924</v>
      </c>
      <c r="C1111" s="201" t="s">
        <v>32</v>
      </c>
      <c r="D1111" s="202">
        <v>4.2699999999999996</v>
      </c>
      <c r="E1111" s="202">
        <v>4.1500000000000004</v>
      </c>
      <c r="F1111" s="202">
        <v>8.42</v>
      </c>
      <c r="G1111" s="178">
        <v>15</v>
      </c>
    </row>
    <row r="1112" spans="1:7" x14ac:dyDescent="0.25">
      <c r="A1112" s="199" t="s">
        <v>3925</v>
      </c>
      <c r="B1112" s="200" t="s">
        <v>3926</v>
      </c>
      <c r="C1112" s="201"/>
      <c r="D1112" s="202"/>
      <c r="E1112" s="202"/>
      <c r="F1112" s="202"/>
    </row>
    <row r="1113" spans="1:7" x14ac:dyDescent="0.25">
      <c r="A1113" s="199" t="s">
        <v>3927</v>
      </c>
      <c r="B1113" s="200" t="s">
        <v>3928</v>
      </c>
      <c r="C1113" s="201" t="s">
        <v>29</v>
      </c>
      <c r="D1113" s="202">
        <v>0.47</v>
      </c>
      <c r="E1113" s="202">
        <v>10.07</v>
      </c>
      <c r="F1113" s="202">
        <v>10.54</v>
      </c>
      <c r="G1113" s="178">
        <v>15</v>
      </c>
    </row>
    <row r="1114" spans="1:7" x14ac:dyDescent="0.25">
      <c r="A1114" s="199" t="s">
        <v>3929</v>
      </c>
      <c r="B1114" s="200" t="s">
        <v>3930</v>
      </c>
      <c r="C1114" s="201" t="s">
        <v>29</v>
      </c>
      <c r="D1114" s="202">
        <v>26.41</v>
      </c>
      <c r="E1114" s="202">
        <v>25.57</v>
      </c>
      <c r="F1114" s="202">
        <v>51.98</v>
      </c>
      <c r="G1114" s="178">
        <v>15</v>
      </c>
    </row>
    <row r="1115" spans="1:7" x14ac:dyDescent="0.25">
      <c r="A1115" s="199" t="s">
        <v>3931</v>
      </c>
      <c r="B1115" s="200" t="s">
        <v>3932</v>
      </c>
      <c r="C1115" s="201" t="s">
        <v>32</v>
      </c>
      <c r="D1115" s="202">
        <v>0.47</v>
      </c>
      <c r="E1115" s="202">
        <v>12.83</v>
      </c>
      <c r="F1115" s="202">
        <v>13.3</v>
      </c>
      <c r="G1115" s="178">
        <v>15</v>
      </c>
    </row>
    <row r="1116" spans="1:7" x14ac:dyDescent="0.25">
      <c r="A1116" s="199" t="s">
        <v>3933</v>
      </c>
      <c r="B1116" s="200" t="s">
        <v>3934</v>
      </c>
      <c r="C1116" s="201" t="s">
        <v>29</v>
      </c>
      <c r="D1116" s="202">
        <v>159.77000000000001</v>
      </c>
      <c r="E1116" s="202"/>
      <c r="F1116" s="202">
        <v>159.77000000000001</v>
      </c>
      <c r="G1116" s="178">
        <v>15</v>
      </c>
    </row>
    <row r="1117" spans="1:7" x14ac:dyDescent="0.25">
      <c r="A1117" s="199" t="s">
        <v>3935</v>
      </c>
      <c r="B1117" s="200" t="s">
        <v>3936</v>
      </c>
      <c r="C1117" s="201"/>
      <c r="D1117" s="202"/>
      <c r="E1117" s="202"/>
      <c r="F1117" s="202"/>
    </row>
    <row r="1118" spans="1:7" x14ac:dyDescent="0.25">
      <c r="A1118" s="199" t="s">
        <v>3937</v>
      </c>
      <c r="B1118" s="200" t="s">
        <v>3938</v>
      </c>
      <c r="C1118" s="201"/>
      <c r="D1118" s="202"/>
      <c r="E1118" s="202"/>
      <c r="F1118" s="202"/>
    </row>
    <row r="1119" spans="1:7" ht="30" x14ac:dyDescent="0.25">
      <c r="A1119" s="199" t="s">
        <v>3939</v>
      </c>
      <c r="B1119" s="200" t="s">
        <v>3940</v>
      </c>
      <c r="C1119" s="201" t="s">
        <v>29</v>
      </c>
      <c r="D1119" s="202">
        <v>118.02</v>
      </c>
      <c r="E1119" s="202">
        <v>11.58</v>
      </c>
      <c r="F1119" s="202">
        <v>129.6</v>
      </c>
      <c r="G1119" s="178">
        <v>15</v>
      </c>
    </row>
    <row r="1120" spans="1:7" ht="30" x14ac:dyDescent="0.25">
      <c r="A1120" s="199" t="s">
        <v>3941</v>
      </c>
      <c r="B1120" s="200" t="s">
        <v>3942</v>
      </c>
      <c r="C1120" s="201" t="s">
        <v>29</v>
      </c>
      <c r="D1120" s="202">
        <v>98.25</v>
      </c>
      <c r="E1120" s="202"/>
      <c r="F1120" s="202">
        <v>98.25</v>
      </c>
      <c r="G1120" s="178">
        <v>15</v>
      </c>
    </row>
    <row r="1121" spans="1:7" x14ac:dyDescent="0.25">
      <c r="A1121" s="199" t="s">
        <v>3943</v>
      </c>
      <c r="B1121" s="200" t="s">
        <v>3944</v>
      </c>
      <c r="C1121" s="201"/>
      <c r="D1121" s="202"/>
      <c r="E1121" s="202"/>
      <c r="F1121" s="202"/>
    </row>
    <row r="1122" spans="1:7" ht="30" x14ac:dyDescent="0.25">
      <c r="A1122" s="199" t="s">
        <v>3945</v>
      </c>
      <c r="B1122" s="200" t="s">
        <v>3946</v>
      </c>
      <c r="C1122" s="201" t="s">
        <v>29</v>
      </c>
      <c r="D1122" s="202">
        <v>155.74</v>
      </c>
      <c r="E1122" s="202">
        <v>25.7</v>
      </c>
      <c r="F1122" s="202">
        <v>181.44</v>
      </c>
      <c r="G1122" s="178">
        <v>15</v>
      </c>
    </row>
    <row r="1123" spans="1:7" ht="30" x14ac:dyDescent="0.25">
      <c r="A1123" s="199" t="s">
        <v>147</v>
      </c>
      <c r="B1123" s="200" t="s">
        <v>3947</v>
      </c>
      <c r="C1123" s="201" t="s">
        <v>29</v>
      </c>
      <c r="D1123" s="202">
        <v>248.43</v>
      </c>
      <c r="E1123" s="202">
        <v>25.7</v>
      </c>
      <c r="F1123" s="202">
        <v>274.13</v>
      </c>
      <c r="G1123" s="178">
        <v>15</v>
      </c>
    </row>
    <row r="1124" spans="1:7" ht="30" x14ac:dyDescent="0.25">
      <c r="A1124" s="199" t="s">
        <v>3948</v>
      </c>
      <c r="B1124" s="200" t="s">
        <v>3949</v>
      </c>
      <c r="C1124" s="201" t="s">
        <v>29</v>
      </c>
      <c r="D1124" s="202">
        <v>226.73</v>
      </c>
      <c r="E1124" s="202"/>
      <c r="F1124" s="202">
        <v>226.73</v>
      </c>
      <c r="G1124" s="178">
        <v>15</v>
      </c>
    </row>
    <row r="1125" spans="1:7" ht="30" x14ac:dyDescent="0.25">
      <c r="A1125" s="199" t="s">
        <v>3950</v>
      </c>
      <c r="B1125" s="200" t="s">
        <v>3951</v>
      </c>
      <c r="C1125" s="201" t="s">
        <v>29</v>
      </c>
      <c r="D1125" s="202">
        <v>259.10000000000002</v>
      </c>
      <c r="E1125" s="202">
        <v>25.7</v>
      </c>
      <c r="F1125" s="202">
        <v>284.8</v>
      </c>
      <c r="G1125" s="178">
        <v>15</v>
      </c>
    </row>
    <row r="1126" spans="1:7" ht="30" x14ac:dyDescent="0.25">
      <c r="A1126" s="199" t="s">
        <v>3952</v>
      </c>
      <c r="B1126" s="200" t="s">
        <v>3953</v>
      </c>
      <c r="C1126" s="201" t="s">
        <v>29</v>
      </c>
      <c r="D1126" s="202">
        <v>382.95</v>
      </c>
      <c r="E1126" s="202">
        <v>25.7</v>
      </c>
      <c r="F1126" s="202">
        <v>408.65</v>
      </c>
      <c r="G1126" s="178">
        <v>15</v>
      </c>
    </row>
    <row r="1127" spans="1:7" ht="30" x14ac:dyDescent="0.25">
      <c r="A1127" s="199" t="s">
        <v>3954</v>
      </c>
      <c r="B1127" s="200" t="s">
        <v>3955</v>
      </c>
      <c r="C1127" s="201" t="s">
        <v>29</v>
      </c>
      <c r="D1127" s="202">
        <v>249.22</v>
      </c>
      <c r="E1127" s="202">
        <v>25.7</v>
      </c>
      <c r="F1127" s="202">
        <v>274.92</v>
      </c>
      <c r="G1127" s="178">
        <v>15</v>
      </c>
    </row>
    <row r="1128" spans="1:7" ht="30" x14ac:dyDescent="0.25">
      <c r="A1128" s="199" t="s">
        <v>3956</v>
      </c>
      <c r="B1128" s="200" t="s">
        <v>3957</v>
      </c>
      <c r="C1128" s="201" t="s">
        <v>29</v>
      </c>
      <c r="D1128" s="202">
        <v>496.34</v>
      </c>
      <c r="E1128" s="202">
        <v>25.7</v>
      </c>
      <c r="F1128" s="202">
        <v>522.04</v>
      </c>
      <c r="G1128" s="178">
        <v>15</v>
      </c>
    </row>
    <row r="1129" spans="1:7" ht="30" x14ac:dyDescent="0.25">
      <c r="A1129" s="199" t="s">
        <v>3958</v>
      </c>
      <c r="B1129" s="200" t="s">
        <v>3959</v>
      </c>
      <c r="C1129" s="201" t="s">
        <v>29</v>
      </c>
      <c r="D1129" s="202">
        <v>409.9</v>
      </c>
      <c r="E1129" s="202">
        <v>25.7</v>
      </c>
      <c r="F1129" s="202">
        <v>435.6</v>
      </c>
      <c r="G1129" s="178">
        <v>15</v>
      </c>
    </row>
    <row r="1130" spans="1:7" ht="30" x14ac:dyDescent="0.25">
      <c r="A1130" s="199" t="s">
        <v>148</v>
      </c>
      <c r="B1130" s="200" t="s">
        <v>3960</v>
      </c>
      <c r="C1130" s="201" t="s">
        <v>29</v>
      </c>
      <c r="D1130" s="202">
        <v>275.69</v>
      </c>
      <c r="E1130" s="202">
        <v>52.2</v>
      </c>
      <c r="F1130" s="202">
        <v>327.89</v>
      </c>
      <c r="G1130" s="178">
        <v>15</v>
      </c>
    </row>
    <row r="1131" spans="1:7" x14ac:dyDescent="0.25">
      <c r="A1131" s="199" t="s">
        <v>3961</v>
      </c>
      <c r="B1131" s="200" t="s">
        <v>3962</v>
      </c>
      <c r="C1131" s="201"/>
      <c r="D1131" s="202"/>
      <c r="E1131" s="202"/>
      <c r="F1131" s="202"/>
    </row>
    <row r="1132" spans="1:7" ht="30" x14ac:dyDescent="0.25">
      <c r="A1132" s="199" t="s">
        <v>3963</v>
      </c>
      <c r="B1132" s="200" t="s">
        <v>3964</v>
      </c>
      <c r="C1132" s="201" t="s">
        <v>29</v>
      </c>
      <c r="D1132" s="202">
        <v>1398.41</v>
      </c>
      <c r="E1132" s="202"/>
      <c r="F1132" s="202">
        <v>1398.41</v>
      </c>
      <c r="G1132" s="178">
        <v>15</v>
      </c>
    </row>
    <row r="1133" spans="1:7" ht="30" x14ac:dyDescent="0.25">
      <c r="A1133" s="199" t="s">
        <v>3965</v>
      </c>
      <c r="B1133" s="200" t="s">
        <v>3966</v>
      </c>
      <c r="C1133" s="201" t="s">
        <v>29</v>
      </c>
      <c r="D1133" s="202">
        <v>334.24</v>
      </c>
      <c r="E1133" s="202"/>
      <c r="F1133" s="202">
        <v>334.24</v>
      </c>
      <c r="G1133" s="178">
        <v>15</v>
      </c>
    </row>
    <row r="1134" spans="1:7" ht="30" x14ac:dyDescent="0.25">
      <c r="A1134" s="199" t="s">
        <v>149</v>
      </c>
      <c r="B1134" s="200" t="s">
        <v>3967</v>
      </c>
      <c r="C1134" s="201" t="s">
        <v>29</v>
      </c>
      <c r="D1134" s="202">
        <v>567.91999999999996</v>
      </c>
      <c r="E1134" s="202">
        <v>319.47000000000003</v>
      </c>
      <c r="F1134" s="202">
        <v>887.39</v>
      </c>
      <c r="G1134" s="178">
        <v>15</v>
      </c>
    </row>
    <row r="1135" spans="1:7" ht="30" x14ac:dyDescent="0.25">
      <c r="A1135" s="199" t="s">
        <v>3968</v>
      </c>
      <c r="B1135" s="200" t="s">
        <v>3969</v>
      </c>
      <c r="C1135" s="201" t="s">
        <v>29</v>
      </c>
      <c r="D1135" s="202">
        <v>379</v>
      </c>
      <c r="E1135" s="202">
        <v>319.47000000000003</v>
      </c>
      <c r="F1135" s="202">
        <v>698.47</v>
      </c>
      <c r="G1135" s="178">
        <v>15</v>
      </c>
    </row>
    <row r="1136" spans="1:7" x14ac:dyDescent="0.25">
      <c r="A1136" s="199" t="s">
        <v>3970</v>
      </c>
      <c r="B1136" s="200" t="s">
        <v>3971</v>
      </c>
      <c r="C1136" s="201"/>
      <c r="D1136" s="202"/>
      <c r="E1136" s="202"/>
      <c r="F1136" s="202"/>
    </row>
    <row r="1137" spans="1:7" ht="30" x14ac:dyDescent="0.25">
      <c r="A1137" s="199" t="s">
        <v>3972</v>
      </c>
      <c r="B1137" s="200" t="s">
        <v>3973</v>
      </c>
      <c r="C1137" s="201" t="s">
        <v>29</v>
      </c>
      <c r="D1137" s="202">
        <v>152.65</v>
      </c>
      <c r="E1137" s="202"/>
      <c r="F1137" s="202">
        <v>152.65</v>
      </c>
      <c r="G1137" s="178">
        <v>15</v>
      </c>
    </row>
    <row r="1138" spans="1:7" ht="30" x14ac:dyDescent="0.25">
      <c r="A1138" s="199" t="s">
        <v>3974</v>
      </c>
      <c r="B1138" s="200" t="s">
        <v>3975</v>
      </c>
      <c r="C1138" s="201" t="s">
        <v>29</v>
      </c>
      <c r="D1138" s="202">
        <v>192.76</v>
      </c>
      <c r="E1138" s="202"/>
      <c r="F1138" s="202">
        <v>192.76</v>
      </c>
      <c r="G1138" s="178">
        <v>15</v>
      </c>
    </row>
    <row r="1139" spans="1:7" x14ac:dyDescent="0.25">
      <c r="A1139" s="199" t="s">
        <v>3976</v>
      </c>
      <c r="B1139" s="200" t="s">
        <v>3977</v>
      </c>
      <c r="C1139" s="201"/>
      <c r="D1139" s="202"/>
      <c r="E1139" s="202"/>
      <c r="F1139" s="202"/>
    </row>
    <row r="1140" spans="1:7" ht="45" x14ac:dyDescent="0.25">
      <c r="A1140" s="199" t="s">
        <v>3978</v>
      </c>
      <c r="B1140" s="200" t="s">
        <v>3979</v>
      </c>
      <c r="C1140" s="201" t="s">
        <v>29</v>
      </c>
      <c r="D1140" s="202">
        <v>158.65</v>
      </c>
      <c r="E1140" s="202">
        <v>109.59</v>
      </c>
      <c r="F1140" s="202">
        <v>268.24</v>
      </c>
      <c r="G1140" s="178">
        <v>15</v>
      </c>
    </row>
    <row r="1141" spans="1:7" ht="30" x14ac:dyDescent="0.25">
      <c r="A1141" s="199" t="s">
        <v>3980</v>
      </c>
      <c r="B1141" s="200" t="s">
        <v>3981</v>
      </c>
      <c r="C1141" s="201" t="s">
        <v>29</v>
      </c>
      <c r="D1141" s="202">
        <v>492.08</v>
      </c>
      <c r="E1141" s="202"/>
      <c r="F1141" s="202">
        <v>492.08</v>
      </c>
      <c r="G1141" s="178">
        <v>15</v>
      </c>
    </row>
    <row r="1142" spans="1:7" x14ac:dyDescent="0.25">
      <c r="A1142" s="199" t="s">
        <v>3982</v>
      </c>
      <c r="B1142" s="200" t="s">
        <v>3983</v>
      </c>
      <c r="C1142" s="201"/>
      <c r="D1142" s="202"/>
      <c r="E1142" s="202"/>
      <c r="F1142" s="202"/>
    </row>
    <row r="1143" spans="1:7" x14ac:dyDescent="0.25">
      <c r="A1143" s="199" t="s">
        <v>3984</v>
      </c>
      <c r="B1143" s="200" t="s">
        <v>3985</v>
      </c>
      <c r="C1143" s="201" t="s">
        <v>29</v>
      </c>
      <c r="D1143" s="202">
        <v>788.21</v>
      </c>
      <c r="E1143" s="202"/>
      <c r="F1143" s="202">
        <v>788.21</v>
      </c>
      <c r="G1143" s="178">
        <v>15</v>
      </c>
    </row>
    <row r="1144" spans="1:7" x14ac:dyDescent="0.25">
      <c r="A1144" s="199" t="s">
        <v>3986</v>
      </c>
      <c r="B1144" s="200" t="s">
        <v>3987</v>
      </c>
      <c r="C1144" s="201"/>
      <c r="D1144" s="202"/>
      <c r="E1144" s="202"/>
      <c r="F1144" s="202"/>
    </row>
    <row r="1145" spans="1:7" x14ac:dyDescent="0.25">
      <c r="A1145" s="199" t="s">
        <v>3988</v>
      </c>
      <c r="B1145" s="200" t="s">
        <v>3989</v>
      </c>
      <c r="C1145" s="201" t="s">
        <v>32</v>
      </c>
      <c r="D1145" s="202">
        <v>47.53</v>
      </c>
      <c r="E1145" s="202">
        <v>8.8699999999999992</v>
      </c>
      <c r="F1145" s="202">
        <v>56.4</v>
      </c>
      <c r="G1145" s="178">
        <v>15</v>
      </c>
    </row>
    <row r="1146" spans="1:7" x14ac:dyDescent="0.25">
      <c r="A1146" s="199" t="s">
        <v>3990</v>
      </c>
      <c r="B1146" s="200" t="s">
        <v>3991</v>
      </c>
      <c r="C1146" s="201" t="s">
        <v>32</v>
      </c>
      <c r="D1146" s="202">
        <v>63.43</v>
      </c>
      <c r="E1146" s="202">
        <v>8.8699999999999992</v>
      </c>
      <c r="F1146" s="202">
        <v>72.3</v>
      </c>
      <c r="G1146" s="178">
        <v>15</v>
      </c>
    </row>
    <row r="1147" spans="1:7" ht="30" x14ac:dyDescent="0.25">
      <c r="A1147" s="199" t="s">
        <v>3992</v>
      </c>
      <c r="B1147" s="200" t="s">
        <v>3993</v>
      </c>
      <c r="C1147" s="201" t="s">
        <v>32</v>
      </c>
      <c r="D1147" s="202">
        <v>30.54</v>
      </c>
      <c r="E1147" s="202">
        <v>11.6</v>
      </c>
      <c r="F1147" s="202">
        <v>42.14</v>
      </c>
      <c r="G1147" s="178">
        <v>15</v>
      </c>
    </row>
    <row r="1148" spans="1:7" ht="45" x14ac:dyDescent="0.25">
      <c r="A1148" s="199" t="s">
        <v>3994</v>
      </c>
      <c r="B1148" s="200" t="s">
        <v>3995</v>
      </c>
      <c r="C1148" s="201" t="s">
        <v>32</v>
      </c>
      <c r="D1148" s="202">
        <v>36.71</v>
      </c>
      <c r="E1148" s="202">
        <v>11.6</v>
      </c>
      <c r="F1148" s="202">
        <v>48.31</v>
      </c>
      <c r="G1148" s="178">
        <v>15</v>
      </c>
    </row>
    <row r="1149" spans="1:7" ht="30" x14ac:dyDescent="0.25">
      <c r="A1149" s="199" t="s">
        <v>150</v>
      </c>
      <c r="B1149" s="200" t="s">
        <v>3996</v>
      </c>
      <c r="C1149" s="201" t="s">
        <v>32</v>
      </c>
      <c r="D1149" s="202">
        <v>51.32</v>
      </c>
      <c r="E1149" s="202">
        <v>8.8699999999999992</v>
      </c>
      <c r="F1149" s="202">
        <v>60.19</v>
      </c>
      <c r="G1149" s="178">
        <v>15</v>
      </c>
    </row>
    <row r="1150" spans="1:7" x14ac:dyDescent="0.25">
      <c r="A1150" s="199" t="s">
        <v>3997</v>
      </c>
      <c r="B1150" s="200" t="s">
        <v>3998</v>
      </c>
      <c r="C1150" s="201" t="s">
        <v>32</v>
      </c>
      <c r="D1150" s="202">
        <v>23.4</v>
      </c>
      <c r="E1150" s="202">
        <v>3.52</v>
      </c>
      <c r="F1150" s="202">
        <v>26.92</v>
      </c>
      <c r="G1150" s="178">
        <v>15</v>
      </c>
    </row>
    <row r="1151" spans="1:7" x14ac:dyDescent="0.25">
      <c r="A1151" s="199" t="s">
        <v>3999</v>
      </c>
      <c r="B1151" s="200" t="s">
        <v>4000</v>
      </c>
      <c r="C1151" s="201" t="s">
        <v>32</v>
      </c>
      <c r="D1151" s="202">
        <v>10.54</v>
      </c>
      <c r="E1151" s="202"/>
      <c r="F1151" s="202">
        <v>10.54</v>
      </c>
      <c r="G1151" s="178">
        <v>15</v>
      </c>
    </row>
    <row r="1152" spans="1:7" ht="30" x14ac:dyDescent="0.25">
      <c r="A1152" s="199" t="s">
        <v>4001</v>
      </c>
      <c r="B1152" s="200" t="s">
        <v>4002</v>
      </c>
      <c r="C1152" s="201" t="s">
        <v>32</v>
      </c>
      <c r="D1152" s="202">
        <v>82.57</v>
      </c>
      <c r="E1152" s="202"/>
      <c r="F1152" s="202">
        <v>82.57</v>
      </c>
      <c r="G1152" s="178">
        <v>15</v>
      </c>
    </row>
    <row r="1153" spans="1:7" x14ac:dyDescent="0.25">
      <c r="A1153" s="199" t="s">
        <v>4003</v>
      </c>
      <c r="B1153" s="200" t="s">
        <v>4004</v>
      </c>
      <c r="C1153" s="201"/>
      <c r="D1153" s="202"/>
      <c r="E1153" s="202"/>
      <c r="F1153" s="202"/>
    </row>
    <row r="1154" spans="1:7" ht="30" x14ac:dyDescent="0.25">
      <c r="A1154" s="199" t="s">
        <v>4005</v>
      </c>
      <c r="B1154" s="200" t="s">
        <v>4006</v>
      </c>
      <c r="C1154" s="201" t="s">
        <v>32</v>
      </c>
      <c r="D1154" s="202">
        <v>215.42</v>
      </c>
      <c r="E1154" s="202">
        <v>9.56</v>
      </c>
      <c r="F1154" s="202">
        <v>224.98</v>
      </c>
      <c r="G1154" s="178">
        <v>15</v>
      </c>
    </row>
    <row r="1155" spans="1:7" ht="30" x14ac:dyDescent="0.25">
      <c r="A1155" s="199" t="s">
        <v>4007</v>
      </c>
      <c r="B1155" s="200" t="s">
        <v>4008</v>
      </c>
      <c r="C1155" s="201" t="s">
        <v>32</v>
      </c>
      <c r="D1155" s="202">
        <v>52.36</v>
      </c>
      <c r="E1155" s="202">
        <v>8.8699999999999992</v>
      </c>
      <c r="F1155" s="202">
        <v>61.23</v>
      </c>
      <c r="G1155" s="178">
        <v>15</v>
      </c>
    </row>
    <row r="1156" spans="1:7" x14ac:dyDescent="0.25">
      <c r="A1156" s="199" t="s">
        <v>4009</v>
      </c>
      <c r="B1156" s="200" t="s">
        <v>4010</v>
      </c>
      <c r="C1156" s="201"/>
      <c r="D1156" s="202"/>
      <c r="E1156" s="202"/>
      <c r="F1156" s="202"/>
    </row>
    <row r="1157" spans="1:7" x14ac:dyDescent="0.25">
      <c r="A1157" s="199" t="s">
        <v>4011</v>
      </c>
      <c r="B1157" s="200" t="s">
        <v>4012</v>
      </c>
      <c r="C1157" s="201" t="s">
        <v>29</v>
      </c>
      <c r="D1157" s="202">
        <v>12.59</v>
      </c>
      <c r="E1157" s="202">
        <v>10.07</v>
      </c>
      <c r="F1157" s="202">
        <v>22.66</v>
      </c>
      <c r="G1157" s="178">
        <v>15</v>
      </c>
    </row>
    <row r="1158" spans="1:7" x14ac:dyDescent="0.25">
      <c r="A1158" s="199" t="s">
        <v>4013</v>
      </c>
      <c r="B1158" s="200" t="s">
        <v>4014</v>
      </c>
      <c r="C1158" s="201" t="s">
        <v>29</v>
      </c>
      <c r="D1158" s="202">
        <v>3.89</v>
      </c>
      <c r="E1158" s="202">
        <v>35.25</v>
      </c>
      <c r="F1158" s="202">
        <v>39.14</v>
      </c>
      <c r="G1158" s="178">
        <v>15</v>
      </c>
    </row>
    <row r="1159" spans="1:7" ht="30" x14ac:dyDescent="0.25">
      <c r="A1159" s="199" t="s">
        <v>4015</v>
      </c>
      <c r="B1159" s="200" t="s">
        <v>4016</v>
      </c>
      <c r="C1159" s="201" t="s">
        <v>29</v>
      </c>
      <c r="D1159" s="202"/>
      <c r="E1159" s="202">
        <v>76.8</v>
      </c>
      <c r="F1159" s="202">
        <v>76.8</v>
      </c>
      <c r="G1159" s="178">
        <v>15</v>
      </c>
    </row>
    <row r="1160" spans="1:7" x14ac:dyDescent="0.25">
      <c r="A1160" s="199" t="s">
        <v>4017</v>
      </c>
      <c r="B1160" s="200" t="s">
        <v>4018</v>
      </c>
      <c r="C1160" s="201" t="s">
        <v>15</v>
      </c>
      <c r="D1160" s="202">
        <v>56.53</v>
      </c>
      <c r="E1160" s="202"/>
      <c r="F1160" s="202">
        <v>56.53</v>
      </c>
      <c r="G1160" s="178">
        <v>15</v>
      </c>
    </row>
    <row r="1161" spans="1:7" x14ac:dyDescent="0.25">
      <c r="A1161" s="199" t="s">
        <v>4019</v>
      </c>
      <c r="B1161" s="200" t="s">
        <v>4020</v>
      </c>
      <c r="C1161" s="201" t="s">
        <v>32</v>
      </c>
      <c r="D1161" s="202"/>
      <c r="E1161" s="202">
        <v>12.83</v>
      </c>
      <c r="F1161" s="202">
        <v>12.83</v>
      </c>
      <c r="G1161" s="178">
        <v>15</v>
      </c>
    </row>
    <row r="1162" spans="1:7" x14ac:dyDescent="0.25">
      <c r="A1162" s="199" t="s">
        <v>4021</v>
      </c>
      <c r="B1162" s="200" t="s">
        <v>4022</v>
      </c>
      <c r="C1162" s="201" t="s">
        <v>32</v>
      </c>
      <c r="D1162" s="202">
        <v>16.649999999999999</v>
      </c>
      <c r="E1162" s="202">
        <v>13.82</v>
      </c>
      <c r="F1162" s="202">
        <v>30.47</v>
      </c>
      <c r="G1162" s="178">
        <v>15</v>
      </c>
    </row>
    <row r="1163" spans="1:7" ht="30" x14ac:dyDescent="0.25">
      <c r="A1163" s="199" t="s">
        <v>4023</v>
      </c>
      <c r="B1163" s="200" t="s">
        <v>4024</v>
      </c>
      <c r="C1163" s="201" t="s">
        <v>32</v>
      </c>
      <c r="D1163" s="202">
        <v>16.489999999999998</v>
      </c>
      <c r="E1163" s="202">
        <v>13.82</v>
      </c>
      <c r="F1163" s="202">
        <v>30.31</v>
      </c>
      <c r="G1163" s="178">
        <v>15</v>
      </c>
    </row>
    <row r="1164" spans="1:7" x14ac:dyDescent="0.25">
      <c r="A1164" s="199" t="s">
        <v>4025</v>
      </c>
      <c r="B1164" s="200" t="s">
        <v>4026</v>
      </c>
      <c r="C1164" s="201" t="s">
        <v>32</v>
      </c>
      <c r="D1164" s="202">
        <v>55.82</v>
      </c>
      <c r="E1164" s="202">
        <v>3.52</v>
      </c>
      <c r="F1164" s="202">
        <v>59.34</v>
      </c>
      <c r="G1164" s="178">
        <v>15</v>
      </c>
    </row>
    <row r="1165" spans="1:7" x14ac:dyDescent="0.25">
      <c r="A1165" s="199" t="s">
        <v>4027</v>
      </c>
      <c r="B1165" s="200" t="s">
        <v>4028</v>
      </c>
      <c r="C1165" s="201" t="s">
        <v>32</v>
      </c>
      <c r="D1165" s="202">
        <v>14.38</v>
      </c>
      <c r="E1165" s="202">
        <v>1.76</v>
      </c>
      <c r="F1165" s="202">
        <v>16.14</v>
      </c>
      <c r="G1165" s="178">
        <v>15</v>
      </c>
    </row>
    <row r="1166" spans="1:7" x14ac:dyDescent="0.25">
      <c r="A1166" s="199" t="s">
        <v>4029</v>
      </c>
      <c r="B1166" s="200" t="s">
        <v>4030</v>
      </c>
      <c r="C1166" s="201" t="s">
        <v>32</v>
      </c>
      <c r="D1166" s="202">
        <v>38.909999999999997</v>
      </c>
      <c r="E1166" s="202">
        <v>7.56</v>
      </c>
      <c r="F1166" s="202">
        <v>46.47</v>
      </c>
      <c r="G1166" s="178">
        <v>15</v>
      </c>
    </row>
    <row r="1167" spans="1:7" x14ac:dyDescent="0.25">
      <c r="A1167" s="199" t="s">
        <v>4031</v>
      </c>
      <c r="B1167" s="200" t="s">
        <v>4032</v>
      </c>
      <c r="C1167" s="201"/>
      <c r="D1167" s="202"/>
      <c r="E1167" s="202"/>
      <c r="F1167" s="202"/>
    </row>
    <row r="1168" spans="1:7" x14ac:dyDescent="0.25">
      <c r="A1168" s="199" t="s">
        <v>4033</v>
      </c>
      <c r="B1168" s="200" t="s">
        <v>4034</v>
      </c>
      <c r="C1168" s="201"/>
      <c r="D1168" s="202"/>
      <c r="E1168" s="202"/>
      <c r="F1168" s="202"/>
    </row>
    <row r="1169" spans="1:7" x14ac:dyDescent="0.25">
      <c r="A1169" s="199" t="s">
        <v>4035</v>
      </c>
      <c r="B1169" s="200" t="s">
        <v>4036</v>
      </c>
      <c r="C1169" s="201" t="s">
        <v>29</v>
      </c>
      <c r="D1169" s="202">
        <v>58.13</v>
      </c>
      <c r="E1169" s="202">
        <v>30.21</v>
      </c>
      <c r="F1169" s="202">
        <v>88.34</v>
      </c>
      <c r="G1169" s="178">
        <v>15</v>
      </c>
    </row>
    <row r="1170" spans="1:7" ht="30" x14ac:dyDescent="0.25">
      <c r="A1170" s="199" t="s">
        <v>4037</v>
      </c>
      <c r="B1170" s="200" t="s">
        <v>4038</v>
      </c>
      <c r="C1170" s="201" t="s">
        <v>29</v>
      </c>
      <c r="D1170" s="202">
        <v>78.38</v>
      </c>
      <c r="E1170" s="202">
        <v>60.42</v>
      </c>
      <c r="F1170" s="202">
        <v>138.80000000000001</v>
      </c>
      <c r="G1170" s="178">
        <v>15</v>
      </c>
    </row>
    <row r="1171" spans="1:7" ht="30" x14ac:dyDescent="0.25">
      <c r="A1171" s="199" t="s">
        <v>4039</v>
      </c>
      <c r="B1171" s="200" t="s">
        <v>4040</v>
      </c>
      <c r="C1171" s="201" t="s">
        <v>29</v>
      </c>
      <c r="D1171" s="202">
        <v>107.83</v>
      </c>
      <c r="E1171" s="202">
        <v>65.45</v>
      </c>
      <c r="F1171" s="202">
        <v>173.28</v>
      </c>
      <c r="G1171" s="178">
        <v>15</v>
      </c>
    </row>
    <row r="1172" spans="1:7" x14ac:dyDescent="0.25">
      <c r="A1172" s="199" t="s">
        <v>4041</v>
      </c>
      <c r="B1172" s="200" t="s">
        <v>4042</v>
      </c>
      <c r="C1172" s="201" t="s">
        <v>32</v>
      </c>
      <c r="D1172" s="202">
        <v>22.27</v>
      </c>
      <c r="E1172" s="202">
        <v>20.14</v>
      </c>
      <c r="F1172" s="202">
        <v>42.41</v>
      </c>
      <c r="G1172" s="178">
        <v>15</v>
      </c>
    </row>
    <row r="1173" spans="1:7" ht="30" x14ac:dyDescent="0.25">
      <c r="A1173" s="199" t="s">
        <v>4043</v>
      </c>
      <c r="B1173" s="200" t="s">
        <v>4044</v>
      </c>
      <c r="C1173" s="201" t="s">
        <v>29</v>
      </c>
      <c r="D1173" s="202">
        <v>134.52000000000001</v>
      </c>
      <c r="E1173" s="202">
        <v>60.42</v>
      </c>
      <c r="F1173" s="202">
        <v>194.94</v>
      </c>
      <c r="G1173" s="178">
        <v>15</v>
      </c>
    </row>
    <row r="1174" spans="1:7" ht="30" x14ac:dyDescent="0.25">
      <c r="A1174" s="199" t="s">
        <v>4045</v>
      </c>
      <c r="B1174" s="200" t="s">
        <v>4046</v>
      </c>
      <c r="C1174" s="201" t="s">
        <v>29</v>
      </c>
      <c r="D1174" s="202">
        <v>101.82</v>
      </c>
      <c r="E1174" s="202">
        <v>30.21</v>
      </c>
      <c r="F1174" s="202">
        <v>132.03</v>
      </c>
      <c r="G1174" s="178">
        <v>15</v>
      </c>
    </row>
    <row r="1175" spans="1:7" x14ac:dyDescent="0.25">
      <c r="A1175" s="199" t="s">
        <v>4047</v>
      </c>
      <c r="B1175" s="200" t="s">
        <v>4048</v>
      </c>
      <c r="C1175" s="201"/>
      <c r="D1175" s="202"/>
      <c r="E1175" s="202"/>
      <c r="F1175" s="202"/>
    </row>
    <row r="1176" spans="1:7" x14ac:dyDescent="0.25">
      <c r="A1176" s="199" t="s">
        <v>4049</v>
      </c>
      <c r="B1176" s="200" t="s">
        <v>4050</v>
      </c>
      <c r="C1176" s="201" t="s">
        <v>29</v>
      </c>
      <c r="D1176" s="202">
        <v>150.5</v>
      </c>
      <c r="E1176" s="202"/>
      <c r="F1176" s="202">
        <v>150.5</v>
      </c>
      <c r="G1176" s="178">
        <v>15</v>
      </c>
    </row>
    <row r="1177" spans="1:7" ht="30" x14ac:dyDescent="0.25">
      <c r="A1177" s="199" t="s">
        <v>151</v>
      </c>
      <c r="B1177" s="200" t="s">
        <v>4051</v>
      </c>
      <c r="C1177" s="201" t="s">
        <v>29</v>
      </c>
      <c r="D1177" s="202">
        <v>119.94</v>
      </c>
      <c r="E1177" s="202"/>
      <c r="F1177" s="202">
        <v>119.94</v>
      </c>
      <c r="G1177" s="178">
        <v>15</v>
      </c>
    </row>
    <row r="1178" spans="1:7" ht="30" x14ac:dyDescent="0.25">
      <c r="A1178" s="199" t="s">
        <v>152</v>
      </c>
      <c r="B1178" s="200" t="s">
        <v>4052</v>
      </c>
      <c r="C1178" s="201" t="s">
        <v>29</v>
      </c>
      <c r="D1178" s="202">
        <v>99.2</v>
      </c>
      <c r="E1178" s="202"/>
      <c r="F1178" s="202">
        <v>99.2</v>
      </c>
      <c r="G1178" s="178">
        <v>15</v>
      </c>
    </row>
    <row r="1179" spans="1:7" x14ac:dyDescent="0.25">
      <c r="A1179" s="199" t="s">
        <v>4053</v>
      </c>
      <c r="B1179" s="200" t="s">
        <v>4054</v>
      </c>
      <c r="C1179" s="201"/>
      <c r="D1179" s="202"/>
      <c r="E1179" s="202"/>
      <c r="F1179" s="202"/>
    </row>
    <row r="1180" spans="1:7" x14ac:dyDescent="0.25">
      <c r="A1180" s="199" t="s">
        <v>4055</v>
      </c>
      <c r="B1180" s="200" t="s">
        <v>4056</v>
      </c>
      <c r="C1180" s="201" t="s">
        <v>29</v>
      </c>
      <c r="D1180" s="202">
        <v>110.77</v>
      </c>
      <c r="E1180" s="202"/>
      <c r="F1180" s="202">
        <v>110.77</v>
      </c>
      <c r="G1180" s="178">
        <v>15</v>
      </c>
    </row>
    <row r="1181" spans="1:7" x14ac:dyDescent="0.25">
      <c r="A1181" s="199" t="s">
        <v>4057</v>
      </c>
      <c r="B1181" s="200" t="s">
        <v>4058</v>
      </c>
      <c r="C1181" s="201" t="s">
        <v>29</v>
      </c>
      <c r="D1181" s="202">
        <v>169.55</v>
      </c>
      <c r="E1181" s="202"/>
      <c r="F1181" s="202">
        <v>169.55</v>
      </c>
      <c r="G1181" s="178">
        <v>15</v>
      </c>
    </row>
    <row r="1182" spans="1:7" x14ac:dyDescent="0.25">
      <c r="A1182" s="199" t="s">
        <v>153</v>
      </c>
      <c r="B1182" s="200" t="s">
        <v>4059</v>
      </c>
      <c r="C1182" s="201" t="s">
        <v>29</v>
      </c>
      <c r="D1182" s="202">
        <v>114.71</v>
      </c>
      <c r="E1182" s="202"/>
      <c r="F1182" s="202">
        <v>114.71</v>
      </c>
      <c r="G1182" s="178">
        <v>15</v>
      </c>
    </row>
    <row r="1183" spans="1:7" x14ac:dyDescent="0.25">
      <c r="A1183" s="199" t="s">
        <v>154</v>
      </c>
      <c r="B1183" s="200" t="s">
        <v>4060</v>
      </c>
      <c r="C1183" s="201" t="s">
        <v>29</v>
      </c>
      <c r="D1183" s="202">
        <v>170.36</v>
      </c>
      <c r="E1183" s="202"/>
      <c r="F1183" s="202">
        <v>170.36</v>
      </c>
      <c r="G1183" s="178">
        <v>15</v>
      </c>
    </row>
    <row r="1184" spans="1:7" x14ac:dyDescent="0.25">
      <c r="A1184" s="199" t="s">
        <v>4061</v>
      </c>
      <c r="B1184" s="200" t="s">
        <v>4062</v>
      </c>
      <c r="C1184" s="201" t="s">
        <v>29</v>
      </c>
      <c r="D1184" s="202">
        <v>100.49</v>
      </c>
      <c r="E1184" s="202"/>
      <c r="F1184" s="202">
        <v>100.49</v>
      </c>
      <c r="G1184" s="178">
        <v>15</v>
      </c>
    </row>
    <row r="1185" spans="1:7" ht="30" x14ac:dyDescent="0.25">
      <c r="A1185" s="199" t="s">
        <v>4063</v>
      </c>
      <c r="B1185" s="200" t="s">
        <v>4064</v>
      </c>
      <c r="C1185" s="201" t="s">
        <v>29</v>
      </c>
      <c r="D1185" s="202">
        <v>320.05</v>
      </c>
      <c r="E1185" s="202"/>
      <c r="F1185" s="202">
        <v>320.05</v>
      </c>
      <c r="G1185" s="178">
        <v>15</v>
      </c>
    </row>
    <row r="1186" spans="1:7" ht="30" x14ac:dyDescent="0.25">
      <c r="A1186" s="199" t="s">
        <v>4065</v>
      </c>
      <c r="B1186" s="200" t="s">
        <v>4066</v>
      </c>
      <c r="C1186" s="201" t="s">
        <v>29</v>
      </c>
      <c r="D1186" s="202">
        <v>212.8</v>
      </c>
      <c r="E1186" s="202"/>
      <c r="F1186" s="202">
        <v>212.8</v>
      </c>
      <c r="G1186" s="178">
        <v>15</v>
      </c>
    </row>
    <row r="1187" spans="1:7" ht="30" x14ac:dyDescent="0.25">
      <c r="A1187" s="199" t="s">
        <v>4067</v>
      </c>
      <c r="B1187" s="200" t="s">
        <v>4068</v>
      </c>
      <c r="C1187" s="201" t="s">
        <v>29</v>
      </c>
      <c r="D1187" s="202">
        <v>338.12</v>
      </c>
      <c r="E1187" s="202"/>
      <c r="F1187" s="202">
        <v>338.12</v>
      </c>
      <c r="G1187" s="178">
        <v>15</v>
      </c>
    </row>
    <row r="1188" spans="1:7" x14ac:dyDescent="0.25">
      <c r="A1188" s="199" t="s">
        <v>4069</v>
      </c>
      <c r="B1188" s="200" t="s">
        <v>4070</v>
      </c>
      <c r="C1188" s="201"/>
      <c r="D1188" s="202"/>
      <c r="E1188" s="202"/>
      <c r="F1188" s="202"/>
    </row>
    <row r="1189" spans="1:7" ht="30" x14ac:dyDescent="0.25">
      <c r="A1189" s="199" t="s">
        <v>4071</v>
      </c>
      <c r="B1189" s="200" t="s">
        <v>4072</v>
      </c>
      <c r="C1189" s="201" t="s">
        <v>29</v>
      </c>
      <c r="D1189" s="202">
        <v>878.4</v>
      </c>
      <c r="E1189" s="202"/>
      <c r="F1189" s="202">
        <v>878.4</v>
      </c>
      <c r="G1189" s="178">
        <v>15</v>
      </c>
    </row>
    <row r="1190" spans="1:7" ht="30" x14ac:dyDescent="0.25">
      <c r="A1190" s="199" t="s">
        <v>4073</v>
      </c>
      <c r="B1190" s="200" t="s">
        <v>4074</v>
      </c>
      <c r="C1190" s="201" t="s">
        <v>29</v>
      </c>
      <c r="D1190" s="202">
        <v>405.18</v>
      </c>
      <c r="E1190" s="202"/>
      <c r="F1190" s="202">
        <v>405.18</v>
      </c>
      <c r="G1190" s="178">
        <v>15</v>
      </c>
    </row>
    <row r="1191" spans="1:7" x14ac:dyDescent="0.25">
      <c r="A1191" s="199" t="s">
        <v>4075</v>
      </c>
      <c r="B1191" s="200" t="s">
        <v>4076</v>
      </c>
      <c r="C1191" s="201"/>
      <c r="D1191" s="202"/>
      <c r="E1191" s="202"/>
      <c r="F1191" s="202"/>
    </row>
    <row r="1192" spans="1:7" x14ac:dyDescent="0.25">
      <c r="A1192" s="199" t="s">
        <v>4077</v>
      </c>
      <c r="B1192" s="200" t="s">
        <v>4078</v>
      </c>
      <c r="C1192" s="201" t="s">
        <v>29</v>
      </c>
      <c r="D1192" s="202">
        <v>269.07</v>
      </c>
      <c r="E1192" s="202">
        <v>145.18</v>
      </c>
      <c r="F1192" s="202">
        <v>414.25</v>
      </c>
      <c r="G1192" s="178">
        <v>15</v>
      </c>
    </row>
    <row r="1193" spans="1:7" ht="30" x14ac:dyDescent="0.25">
      <c r="A1193" s="199" t="s">
        <v>155</v>
      </c>
      <c r="B1193" s="200" t="s">
        <v>4079</v>
      </c>
      <c r="C1193" s="201" t="s">
        <v>29</v>
      </c>
      <c r="D1193" s="202">
        <v>850.79</v>
      </c>
      <c r="E1193" s="202"/>
      <c r="F1193" s="202">
        <v>850.79</v>
      </c>
      <c r="G1193" s="178">
        <v>15</v>
      </c>
    </row>
    <row r="1194" spans="1:7" ht="30" x14ac:dyDescent="0.25">
      <c r="A1194" s="199" t="s">
        <v>4080</v>
      </c>
      <c r="B1194" s="200" t="s">
        <v>4081</v>
      </c>
      <c r="C1194" s="201" t="s">
        <v>29</v>
      </c>
      <c r="D1194" s="202">
        <v>646.54</v>
      </c>
      <c r="E1194" s="202"/>
      <c r="F1194" s="202">
        <v>646.54</v>
      </c>
      <c r="G1194" s="178">
        <v>15</v>
      </c>
    </row>
    <row r="1195" spans="1:7" ht="30" x14ac:dyDescent="0.25">
      <c r="A1195" s="199" t="s">
        <v>4082</v>
      </c>
      <c r="B1195" s="200" t="s">
        <v>4083</v>
      </c>
      <c r="C1195" s="201" t="s">
        <v>29</v>
      </c>
      <c r="D1195" s="202">
        <v>1077.58</v>
      </c>
      <c r="E1195" s="202"/>
      <c r="F1195" s="202">
        <v>1077.58</v>
      </c>
      <c r="G1195" s="178">
        <v>15</v>
      </c>
    </row>
    <row r="1196" spans="1:7" x14ac:dyDescent="0.25">
      <c r="A1196" s="199" t="s">
        <v>4084</v>
      </c>
      <c r="B1196" s="200" t="s">
        <v>4085</v>
      </c>
      <c r="C1196" s="201"/>
      <c r="D1196" s="202"/>
      <c r="E1196" s="202"/>
      <c r="F1196" s="202"/>
    </row>
    <row r="1197" spans="1:7" x14ac:dyDescent="0.25">
      <c r="A1197" s="199" t="s">
        <v>4086</v>
      </c>
      <c r="B1197" s="200" t="s">
        <v>4087</v>
      </c>
      <c r="C1197" s="201" t="s">
        <v>29</v>
      </c>
      <c r="D1197" s="202">
        <v>68.19</v>
      </c>
      <c r="E1197" s="202">
        <v>7.56</v>
      </c>
      <c r="F1197" s="202">
        <v>75.75</v>
      </c>
      <c r="G1197" s="178">
        <v>15</v>
      </c>
    </row>
    <row r="1198" spans="1:7" x14ac:dyDescent="0.25">
      <c r="A1198" s="199" t="s">
        <v>4088</v>
      </c>
      <c r="B1198" s="200" t="s">
        <v>4089</v>
      </c>
      <c r="C1198" s="201" t="s">
        <v>29</v>
      </c>
      <c r="D1198" s="202">
        <v>0.94</v>
      </c>
      <c r="E1198" s="202">
        <v>15.1</v>
      </c>
      <c r="F1198" s="202">
        <v>16.04</v>
      </c>
      <c r="G1198" s="178">
        <v>15</v>
      </c>
    </row>
    <row r="1199" spans="1:7" x14ac:dyDescent="0.25">
      <c r="A1199" s="199" t="s">
        <v>4090</v>
      </c>
      <c r="B1199" s="200" t="s">
        <v>4091</v>
      </c>
      <c r="C1199" s="201" t="s">
        <v>29</v>
      </c>
      <c r="D1199" s="202"/>
      <c r="E1199" s="202">
        <v>7.56</v>
      </c>
      <c r="F1199" s="202">
        <v>7.56</v>
      </c>
      <c r="G1199" s="178">
        <v>15</v>
      </c>
    </row>
    <row r="1200" spans="1:7" x14ac:dyDescent="0.25">
      <c r="A1200" s="199" t="s">
        <v>4092</v>
      </c>
      <c r="B1200" s="200" t="s">
        <v>4093</v>
      </c>
      <c r="C1200" s="201" t="s">
        <v>32</v>
      </c>
      <c r="D1200" s="202">
        <v>24.86</v>
      </c>
      <c r="E1200" s="202"/>
      <c r="F1200" s="202">
        <v>24.86</v>
      </c>
      <c r="G1200" s="178">
        <v>15</v>
      </c>
    </row>
    <row r="1201" spans="1:7" x14ac:dyDescent="0.25">
      <c r="A1201" s="199" t="s">
        <v>4094</v>
      </c>
      <c r="B1201" s="200" t="s">
        <v>4095</v>
      </c>
      <c r="C1201" s="201" t="s">
        <v>15</v>
      </c>
      <c r="D1201" s="202">
        <v>32.229999999999997</v>
      </c>
      <c r="E1201" s="202"/>
      <c r="F1201" s="202">
        <v>32.229999999999997</v>
      </c>
      <c r="G1201" s="178">
        <v>15</v>
      </c>
    </row>
    <row r="1202" spans="1:7" x14ac:dyDescent="0.25">
      <c r="A1202" s="199" t="s">
        <v>4096</v>
      </c>
      <c r="B1202" s="200" t="s">
        <v>4097</v>
      </c>
      <c r="C1202" s="201"/>
      <c r="D1202" s="202"/>
      <c r="E1202" s="202"/>
      <c r="F1202" s="202"/>
    </row>
    <row r="1203" spans="1:7" x14ac:dyDescent="0.25">
      <c r="A1203" s="199" t="s">
        <v>4098</v>
      </c>
      <c r="B1203" s="200" t="s">
        <v>4099</v>
      </c>
      <c r="C1203" s="201"/>
      <c r="D1203" s="202"/>
      <c r="E1203" s="202"/>
      <c r="F1203" s="202"/>
    </row>
    <row r="1204" spans="1:7" x14ac:dyDescent="0.25">
      <c r="A1204" s="199" t="s">
        <v>4100</v>
      </c>
      <c r="B1204" s="200" t="s">
        <v>4101</v>
      </c>
      <c r="C1204" s="201" t="s">
        <v>29</v>
      </c>
      <c r="D1204" s="202">
        <v>1020.82</v>
      </c>
      <c r="E1204" s="202">
        <v>65.95</v>
      </c>
      <c r="F1204" s="202">
        <v>1086.77</v>
      </c>
      <c r="G1204" s="178">
        <v>15</v>
      </c>
    </row>
    <row r="1205" spans="1:7" x14ac:dyDescent="0.25">
      <c r="A1205" s="199" t="s">
        <v>4102</v>
      </c>
      <c r="B1205" s="200" t="s">
        <v>4103</v>
      </c>
      <c r="C1205" s="201" t="s">
        <v>29</v>
      </c>
      <c r="D1205" s="202">
        <v>910.59</v>
      </c>
      <c r="E1205" s="202">
        <v>65.95</v>
      </c>
      <c r="F1205" s="202">
        <v>976.54</v>
      </c>
      <c r="G1205" s="178">
        <v>15</v>
      </c>
    </row>
    <row r="1206" spans="1:7" x14ac:dyDescent="0.25">
      <c r="A1206" s="199" t="s">
        <v>4104</v>
      </c>
      <c r="B1206" s="200" t="s">
        <v>4105</v>
      </c>
      <c r="C1206" s="201"/>
      <c r="D1206" s="202"/>
      <c r="E1206" s="202"/>
      <c r="F1206" s="202"/>
    </row>
    <row r="1207" spans="1:7" ht="30" x14ac:dyDescent="0.25">
      <c r="A1207" s="199" t="s">
        <v>4106</v>
      </c>
      <c r="B1207" s="200" t="s">
        <v>4107</v>
      </c>
      <c r="C1207" s="201" t="s">
        <v>29</v>
      </c>
      <c r="D1207" s="202">
        <v>801.64</v>
      </c>
      <c r="E1207" s="202">
        <v>69.48</v>
      </c>
      <c r="F1207" s="202">
        <v>871.12</v>
      </c>
      <c r="G1207" s="178">
        <v>15</v>
      </c>
    </row>
    <row r="1208" spans="1:7" x14ac:dyDescent="0.25">
      <c r="A1208" s="199" t="s">
        <v>4108</v>
      </c>
      <c r="B1208" s="200" t="s">
        <v>4109</v>
      </c>
      <c r="C1208" s="201" t="s">
        <v>15</v>
      </c>
      <c r="D1208" s="202">
        <v>1340.65</v>
      </c>
      <c r="E1208" s="202">
        <v>140.97999999999999</v>
      </c>
      <c r="F1208" s="202">
        <v>1481.63</v>
      </c>
      <c r="G1208" s="178">
        <v>15</v>
      </c>
    </row>
    <row r="1209" spans="1:7" x14ac:dyDescent="0.25">
      <c r="A1209" s="199" t="s">
        <v>4110</v>
      </c>
      <c r="B1209" s="200" t="s">
        <v>4111</v>
      </c>
      <c r="C1209" s="201" t="s">
        <v>15</v>
      </c>
      <c r="D1209" s="202">
        <v>1344.47</v>
      </c>
      <c r="E1209" s="202">
        <v>140.97999999999999</v>
      </c>
      <c r="F1209" s="202">
        <v>1485.45</v>
      </c>
      <c r="G1209" s="178">
        <v>15</v>
      </c>
    </row>
    <row r="1210" spans="1:7" x14ac:dyDescent="0.25">
      <c r="A1210" s="199" t="s">
        <v>4112</v>
      </c>
      <c r="B1210" s="200" t="s">
        <v>4113</v>
      </c>
      <c r="C1210" s="201" t="s">
        <v>15</v>
      </c>
      <c r="D1210" s="202">
        <v>1444.09</v>
      </c>
      <c r="E1210" s="202">
        <v>140.97999999999999</v>
      </c>
      <c r="F1210" s="202">
        <v>1585.07</v>
      </c>
      <c r="G1210" s="178">
        <v>15</v>
      </c>
    </row>
    <row r="1211" spans="1:7" x14ac:dyDescent="0.25">
      <c r="A1211" s="199" t="s">
        <v>4114</v>
      </c>
      <c r="B1211" s="200" t="s">
        <v>4115</v>
      </c>
      <c r="C1211" s="201" t="s">
        <v>15</v>
      </c>
      <c r="D1211" s="202">
        <v>2529.25</v>
      </c>
      <c r="E1211" s="202">
        <v>176.23</v>
      </c>
      <c r="F1211" s="202">
        <v>2705.48</v>
      </c>
      <c r="G1211" s="178">
        <v>15</v>
      </c>
    </row>
    <row r="1212" spans="1:7" x14ac:dyDescent="0.25">
      <c r="A1212" s="199" t="s">
        <v>4116</v>
      </c>
      <c r="B1212" s="200" t="s">
        <v>4117</v>
      </c>
      <c r="C1212" s="201"/>
      <c r="D1212" s="202"/>
      <c r="E1212" s="202"/>
      <c r="F1212" s="202"/>
    </row>
    <row r="1213" spans="1:7" ht="30" x14ac:dyDescent="0.25">
      <c r="A1213" s="199" t="s">
        <v>4118</v>
      </c>
      <c r="B1213" s="200" t="s">
        <v>4119</v>
      </c>
      <c r="C1213" s="201" t="s">
        <v>15</v>
      </c>
      <c r="D1213" s="202">
        <v>1320.83</v>
      </c>
      <c r="E1213" s="202">
        <v>70.489999999999995</v>
      </c>
      <c r="F1213" s="202">
        <v>1391.32</v>
      </c>
      <c r="G1213" s="178">
        <v>15</v>
      </c>
    </row>
    <row r="1214" spans="1:7" ht="30" x14ac:dyDescent="0.25">
      <c r="A1214" s="199" t="s">
        <v>4120</v>
      </c>
      <c r="B1214" s="200" t="s">
        <v>4121</v>
      </c>
      <c r="C1214" s="201" t="s">
        <v>15</v>
      </c>
      <c r="D1214" s="202">
        <v>1115.67</v>
      </c>
      <c r="E1214" s="202">
        <v>70.489999999999995</v>
      </c>
      <c r="F1214" s="202">
        <v>1186.1600000000001</v>
      </c>
      <c r="G1214" s="178">
        <v>15</v>
      </c>
    </row>
    <row r="1215" spans="1:7" ht="30" x14ac:dyDescent="0.25">
      <c r="A1215" s="199" t="s">
        <v>4122</v>
      </c>
      <c r="B1215" s="200" t="s">
        <v>4123</v>
      </c>
      <c r="C1215" s="201" t="s">
        <v>15</v>
      </c>
      <c r="D1215" s="202">
        <v>1283.3599999999999</v>
      </c>
      <c r="E1215" s="202">
        <v>140.97999999999999</v>
      </c>
      <c r="F1215" s="202">
        <v>1424.34</v>
      </c>
      <c r="G1215" s="178">
        <v>15</v>
      </c>
    </row>
    <row r="1216" spans="1:7" ht="30" x14ac:dyDescent="0.25">
      <c r="A1216" s="199" t="s">
        <v>4124</v>
      </c>
      <c r="B1216" s="200" t="s">
        <v>4125</v>
      </c>
      <c r="C1216" s="201" t="s">
        <v>15</v>
      </c>
      <c r="D1216" s="202">
        <v>1397.1</v>
      </c>
      <c r="E1216" s="202">
        <v>140.97999999999999</v>
      </c>
      <c r="F1216" s="202">
        <v>1538.08</v>
      </c>
      <c r="G1216" s="178">
        <v>15</v>
      </c>
    </row>
    <row r="1217" spans="1:7" ht="30" x14ac:dyDescent="0.25">
      <c r="A1217" s="199" t="s">
        <v>4126</v>
      </c>
      <c r="B1217" s="200" t="s">
        <v>4127</v>
      </c>
      <c r="C1217" s="201" t="s">
        <v>15</v>
      </c>
      <c r="D1217" s="202">
        <v>1399.82</v>
      </c>
      <c r="E1217" s="202">
        <v>140.97999999999999</v>
      </c>
      <c r="F1217" s="202">
        <v>1540.8</v>
      </c>
      <c r="G1217" s="178">
        <v>15</v>
      </c>
    </row>
    <row r="1218" spans="1:7" ht="30" x14ac:dyDescent="0.25">
      <c r="A1218" s="199" t="s">
        <v>4128</v>
      </c>
      <c r="B1218" s="200" t="s">
        <v>4129</v>
      </c>
      <c r="C1218" s="201" t="s">
        <v>15</v>
      </c>
      <c r="D1218" s="202">
        <v>2293.85</v>
      </c>
      <c r="E1218" s="202">
        <v>176.23</v>
      </c>
      <c r="F1218" s="202">
        <v>2470.08</v>
      </c>
      <c r="G1218" s="178">
        <v>15</v>
      </c>
    </row>
    <row r="1219" spans="1:7" ht="30" x14ac:dyDescent="0.25">
      <c r="A1219" s="199" t="s">
        <v>4130</v>
      </c>
      <c r="B1219" s="200" t="s">
        <v>4131</v>
      </c>
      <c r="C1219" s="201" t="s">
        <v>15</v>
      </c>
      <c r="D1219" s="202">
        <v>2422.52</v>
      </c>
      <c r="E1219" s="202">
        <v>176.23</v>
      </c>
      <c r="F1219" s="202">
        <v>2598.75</v>
      </c>
      <c r="G1219" s="178">
        <v>15</v>
      </c>
    </row>
    <row r="1220" spans="1:7" ht="30" x14ac:dyDescent="0.25">
      <c r="A1220" s="199" t="s">
        <v>4132</v>
      </c>
      <c r="B1220" s="200" t="s">
        <v>4133</v>
      </c>
      <c r="C1220" s="201" t="s">
        <v>15</v>
      </c>
      <c r="D1220" s="202">
        <v>4402.1499999999996</v>
      </c>
      <c r="E1220" s="202">
        <v>201.41</v>
      </c>
      <c r="F1220" s="202">
        <v>4603.5600000000004</v>
      </c>
      <c r="G1220" s="178">
        <v>15</v>
      </c>
    </row>
    <row r="1221" spans="1:7" ht="30" x14ac:dyDescent="0.25">
      <c r="A1221" s="199" t="s">
        <v>4134</v>
      </c>
      <c r="B1221" s="200" t="s">
        <v>4135</v>
      </c>
      <c r="C1221" s="201" t="s">
        <v>15</v>
      </c>
      <c r="D1221" s="202">
        <v>1390.57</v>
      </c>
      <c r="E1221" s="202">
        <v>17.62</v>
      </c>
      <c r="F1221" s="202">
        <v>1408.19</v>
      </c>
      <c r="G1221" s="178">
        <v>15</v>
      </c>
    </row>
    <row r="1222" spans="1:7" ht="30" x14ac:dyDescent="0.25">
      <c r="A1222" s="199" t="s">
        <v>4136</v>
      </c>
      <c r="B1222" s="200" t="s">
        <v>4137</v>
      </c>
      <c r="C1222" s="201" t="s">
        <v>15</v>
      </c>
      <c r="D1222" s="202">
        <v>2120.73</v>
      </c>
      <c r="E1222" s="202">
        <v>135.94</v>
      </c>
      <c r="F1222" s="202">
        <v>2256.67</v>
      </c>
      <c r="G1222" s="178">
        <v>15</v>
      </c>
    </row>
    <row r="1223" spans="1:7" ht="30" x14ac:dyDescent="0.25">
      <c r="A1223" s="199" t="s">
        <v>156</v>
      </c>
      <c r="B1223" s="200" t="s">
        <v>4138</v>
      </c>
      <c r="C1223" s="201" t="s">
        <v>15</v>
      </c>
      <c r="D1223" s="202">
        <v>2206.9299999999998</v>
      </c>
      <c r="E1223" s="202">
        <v>130.9</v>
      </c>
      <c r="F1223" s="202">
        <v>2337.83</v>
      </c>
      <c r="G1223" s="178">
        <v>15</v>
      </c>
    </row>
    <row r="1224" spans="1:7" ht="30" x14ac:dyDescent="0.25">
      <c r="A1224" s="199" t="s">
        <v>157</v>
      </c>
      <c r="B1224" s="200" t="s">
        <v>4139</v>
      </c>
      <c r="C1224" s="201" t="s">
        <v>15</v>
      </c>
      <c r="D1224" s="202">
        <v>2368.5</v>
      </c>
      <c r="E1224" s="202">
        <v>130.9</v>
      </c>
      <c r="F1224" s="202">
        <v>2499.4</v>
      </c>
      <c r="G1224" s="178">
        <v>15</v>
      </c>
    </row>
    <row r="1225" spans="1:7" ht="30" x14ac:dyDescent="0.25">
      <c r="A1225" s="199" t="s">
        <v>158</v>
      </c>
      <c r="B1225" s="200" t="s">
        <v>4140</v>
      </c>
      <c r="C1225" s="201" t="s">
        <v>15</v>
      </c>
      <c r="D1225" s="202">
        <v>2371.2199999999998</v>
      </c>
      <c r="E1225" s="202">
        <v>130.9</v>
      </c>
      <c r="F1225" s="202">
        <v>2502.12</v>
      </c>
      <c r="G1225" s="178">
        <v>15</v>
      </c>
    </row>
    <row r="1226" spans="1:7" ht="30" x14ac:dyDescent="0.25">
      <c r="A1226" s="199" t="s">
        <v>159</v>
      </c>
      <c r="B1226" s="200" t="s">
        <v>4141</v>
      </c>
      <c r="C1226" s="201" t="s">
        <v>15</v>
      </c>
      <c r="D1226" s="202">
        <v>3208.44</v>
      </c>
      <c r="E1226" s="202">
        <v>171.2</v>
      </c>
      <c r="F1226" s="202">
        <v>3379.64</v>
      </c>
      <c r="G1226" s="178">
        <v>15</v>
      </c>
    </row>
    <row r="1227" spans="1:7" x14ac:dyDescent="0.25">
      <c r="A1227" s="199" t="s">
        <v>4142</v>
      </c>
      <c r="B1227" s="200" t="s">
        <v>4143</v>
      </c>
      <c r="C1227" s="201"/>
      <c r="D1227" s="202"/>
      <c r="E1227" s="202"/>
      <c r="F1227" s="202"/>
    </row>
    <row r="1228" spans="1:7" x14ac:dyDescent="0.25">
      <c r="A1228" s="199" t="s">
        <v>4144</v>
      </c>
      <c r="B1228" s="200" t="s">
        <v>4145</v>
      </c>
      <c r="C1228" s="201" t="s">
        <v>29</v>
      </c>
      <c r="D1228" s="202">
        <v>92.5</v>
      </c>
      <c r="E1228" s="202">
        <v>50.35</v>
      </c>
      <c r="F1228" s="202">
        <v>142.85</v>
      </c>
      <c r="G1228" s="178">
        <v>15</v>
      </c>
    </row>
    <row r="1229" spans="1:7" ht="30" x14ac:dyDescent="0.25">
      <c r="A1229" s="199" t="s">
        <v>4146</v>
      </c>
      <c r="B1229" s="200" t="s">
        <v>4147</v>
      </c>
      <c r="C1229" s="201" t="s">
        <v>32</v>
      </c>
      <c r="D1229" s="202">
        <v>6.9</v>
      </c>
      <c r="E1229" s="202">
        <v>10.07</v>
      </c>
      <c r="F1229" s="202">
        <v>16.97</v>
      </c>
      <c r="G1229" s="178">
        <v>15</v>
      </c>
    </row>
    <row r="1230" spans="1:7" ht="30" x14ac:dyDescent="0.25">
      <c r="A1230" s="199" t="s">
        <v>4148</v>
      </c>
      <c r="B1230" s="200" t="s">
        <v>4149</v>
      </c>
      <c r="C1230" s="201" t="s">
        <v>32</v>
      </c>
      <c r="D1230" s="202">
        <v>102.76</v>
      </c>
      <c r="E1230" s="202">
        <v>100.7</v>
      </c>
      <c r="F1230" s="202">
        <v>203.46</v>
      </c>
      <c r="G1230" s="178">
        <v>15</v>
      </c>
    </row>
    <row r="1231" spans="1:7" ht="30" x14ac:dyDescent="0.25">
      <c r="A1231" s="199" t="s">
        <v>4150</v>
      </c>
      <c r="B1231" s="200" t="s">
        <v>4151</v>
      </c>
      <c r="C1231" s="201" t="s">
        <v>29</v>
      </c>
      <c r="D1231" s="202">
        <v>2728.29</v>
      </c>
      <c r="E1231" s="202"/>
      <c r="F1231" s="202">
        <v>2728.29</v>
      </c>
      <c r="G1231" s="178">
        <v>15</v>
      </c>
    </row>
    <row r="1232" spans="1:7" ht="30" x14ac:dyDescent="0.25">
      <c r="A1232" s="199" t="s">
        <v>4152</v>
      </c>
      <c r="B1232" s="200" t="s">
        <v>4153</v>
      </c>
      <c r="C1232" s="201" t="s">
        <v>29</v>
      </c>
      <c r="D1232" s="202">
        <v>901.45</v>
      </c>
      <c r="E1232" s="202"/>
      <c r="F1232" s="202">
        <v>901.45</v>
      </c>
      <c r="G1232" s="178">
        <v>15</v>
      </c>
    </row>
    <row r="1233" spans="1:7" ht="30" x14ac:dyDescent="0.25">
      <c r="A1233" s="199" t="s">
        <v>4154</v>
      </c>
      <c r="B1233" s="200" t="s">
        <v>4155</v>
      </c>
      <c r="C1233" s="201" t="s">
        <v>29</v>
      </c>
      <c r="D1233" s="202">
        <v>680.03</v>
      </c>
      <c r="E1233" s="202">
        <v>20.14</v>
      </c>
      <c r="F1233" s="202">
        <v>700.17</v>
      </c>
      <c r="G1233" s="178">
        <v>15</v>
      </c>
    </row>
    <row r="1234" spans="1:7" ht="30" x14ac:dyDescent="0.25">
      <c r="A1234" s="199" t="s">
        <v>4156</v>
      </c>
      <c r="B1234" s="200" t="s">
        <v>4157</v>
      </c>
      <c r="C1234" s="201" t="s">
        <v>29</v>
      </c>
      <c r="D1234" s="202">
        <v>2268.04</v>
      </c>
      <c r="E1234" s="202"/>
      <c r="F1234" s="202">
        <v>2268.04</v>
      </c>
      <c r="G1234" s="178">
        <v>15</v>
      </c>
    </row>
    <row r="1235" spans="1:7" x14ac:dyDescent="0.25">
      <c r="A1235" s="199" t="s">
        <v>4158</v>
      </c>
      <c r="B1235" s="200" t="s">
        <v>4159</v>
      </c>
      <c r="C1235" s="201" t="s">
        <v>29</v>
      </c>
      <c r="D1235" s="202">
        <v>176.29</v>
      </c>
      <c r="E1235" s="202">
        <v>50.35</v>
      </c>
      <c r="F1235" s="202">
        <v>226.64</v>
      </c>
      <c r="G1235" s="178">
        <v>15</v>
      </c>
    </row>
    <row r="1236" spans="1:7" ht="30" x14ac:dyDescent="0.25">
      <c r="A1236" s="199" t="s">
        <v>4160</v>
      </c>
      <c r="B1236" s="200" t="s">
        <v>4161</v>
      </c>
      <c r="C1236" s="201" t="s">
        <v>35</v>
      </c>
      <c r="D1236" s="202">
        <v>1210.5</v>
      </c>
      <c r="E1236" s="202">
        <v>216.5</v>
      </c>
      <c r="F1236" s="202">
        <v>1427</v>
      </c>
      <c r="G1236" s="178">
        <v>15</v>
      </c>
    </row>
    <row r="1237" spans="1:7" x14ac:dyDescent="0.25">
      <c r="A1237" s="199" t="s">
        <v>4162</v>
      </c>
      <c r="B1237" s="200" t="s">
        <v>4163</v>
      </c>
      <c r="C1237" s="201" t="s">
        <v>29</v>
      </c>
      <c r="D1237" s="202">
        <v>269.93</v>
      </c>
      <c r="E1237" s="202">
        <v>9.8699999999999992</v>
      </c>
      <c r="F1237" s="202">
        <v>279.8</v>
      </c>
      <c r="G1237" s="178">
        <v>15</v>
      </c>
    </row>
    <row r="1238" spans="1:7" ht="30" x14ac:dyDescent="0.25">
      <c r="A1238" s="199" t="s">
        <v>4164</v>
      </c>
      <c r="B1238" s="200" t="s">
        <v>4165</v>
      </c>
      <c r="C1238" s="201" t="s">
        <v>29</v>
      </c>
      <c r="D1238" s="202">
        <v>2159.96</v>
      </c>
      <c r="E1238" s="202"/>
      <c r="F1238" s="202">
        <v>2159.96</v>
      </c>
      <c r="G1238" s="178">
        <v>15</v>
      </c>
    </row>
    <row r="1239" spans="1:7" ht="30" x14ac:dyDescent="0.25">
      <c r="A1239" s="199" t="s">
        <v>4166</v>
      </c>
      <c r="B1239" s="200" t="s">
        <v>4167</v>
      </c>
      <c r="C1239" s="201" t="s">
        <v>29</v>
      </c>
      <c r="D1239" s="202">
        <v>2024.43</v>
      </c>
      <c r="E1239" s="202"/>
      <c r="F1239" s="202">
        <v>2024.43</v>
      </c>
      <c r="G1239" s="178">
        <v>15</v>
      </c>
    </row>
    <row r="1240" spans="1:7" x14ac:dyDescent="0.25">
      <c r="A1240" s="199" t="s">
        <v>160</v>
      </c>
      <c r="B1240" s="200" t="s">
        <v>4168</v>
      </c>
      <c r="C1240" s="201" t="s">
        <v>29</v>
      </c>
      <c r="D1240" s="202">
        <v>512.98</v>
      </c>
      <c r="E1240" s="202">
        <v>41.46</v>
      </c>
      <c r="F1240" s="202">
        <v>554.44000000000005</v>
      </c>
      <c r="G1240" s="178">
        <v>15</v>
      </c>
    </row>
    <row r="1241" spans="1:7" ht="30" x14ac:dyDescent="0.25">
      <c r="A1241" s="199" t="s">
        <v>4169</v>
      </c>
      <c r="B1241" s="200" t="s">
        <v>4170</v>
      </c>
      <c r="C1241" s="201" t="s">
        <v>29</v>
      </c>
      <c r="D1241" s="202">
        <v>804.87</v>
      </c>
      <c r="E1241" s="202">
        <v>201.4</v>
      </c>
      <c r="F1241" s="202">
        <v>1006.27</v>
      </c>
      <c r="G1241" s="178">
        <v>15</v>
      </c>
    </row>
    <row r="1242" spans="1:7" x14ac:dyDescent="0.25">
      <c r="A1242" s="199" t="s">
        <v>4171</v>
      </c>
      <c r="B1242" s="200" t="s">
        <v>4172</v>
      </c>
      <c r="C1242" s="201" t="s">
        <v>29</v>
      </c>
      <c r="D1242" s="202">
        <v>495.13</v>
      </c>
      <c r="E1242" s="202">
        <v>100.42</v>
      </c>
      <c r="F1242" s="202">
        <v>595.54999999999995</v>
      </c>
      <c r="G1242" s="178">
        <v>15</v>
      </c>
    </row>
    <row r="1243" spans="1:7" ht="30" x14ac:dyDescent="0.25">
      <c r="A1243" s="199" t="s">
        <v>4173</v>
      </c>
      <c r="B1243" s="200" t="s">
        <v>4174</v>
      </c>
      <c r="C1243" s="201" t="s">
        <v>32</v>
      </c>
      <c r="D1243" s="202">
        <v>281.54000000000002</v>
      </c>
      <c r="E1243" s="202">
        <v>10.07</v>
      </c>
      <c r="F1243" s="202">
        <v>291.61</v>
      </c>
      <c r="G1243" s="178">
        <v>15</v>
      </c>
    </row>
    <row r="1244" spans="1:7" x14ac:dyDescent="0.25">
      <c r="A1244" s="199" t="s">
        <v>4175</v>
      </c>
      <c r="B1244" s="200" t="s">
        <v>4176</v>
      </c>
      <c r="C1244" s="201"/>
      <c r="D1244" s="202"/>
      <c r="E1244" s="202"/>
      <c r="F1244" s="202"/>
    </row>
    <row r="1245" spans="1:7" ht="30" x14ac:dyDescent="0.25">
      <c r="A1245" s="199" t="s">
        <v>4177</v>
      </c>
      <c r="B1245" s="200" t="s">
        <v>4178</v>
      </c>
      <c r="C1245" s="201" t="s">
        <v>29</v>
      </c>
      <c r="D1245" s="202">
        <v>251.55</v>
      </c>
      <c r="E1245" s="202">
        <v>69.48</v>
      </c>
      <c r="F1245" s="202">
        <v>321.02999999999997</v>
      </c>
      <c r="G1245" s="178">
        <v>15</v>
      </c>
    </row>
    <row r="1246" spans="1:7" x14ac:dyDescent="0.25">
      <c r="A1246" s="199" t="s">
        <v>4179</v>
      </c>
      <c r="B1246" s="200" t="s">
        <v>4180</v>
      </c>
      <c r="C1246" s="201" t="s">
        <v>15</v>
      </c>
      <c r="D1246" s="202">
        <v>505.81</v>
      </c>
      <c r="E1246" s="202">
        <v>140.97999999999999</v>
      </c>
      <c r="F1246" s="202">
        <v>646.79</v>
      </c>
      <c r="G1246" s="178">
        <v>15</v>
      </c>
    </row>
    <row r="1247" spans="1:7" x14ac:dyDescent="0.25">
      <c r="A1247" s="199" t="s">
        <v>4181</v>
      </c>
      <c r="B1247" s="200" t="s">
        <v>4182</v>
      </c>
      <c r="C1247" s="201" t="s">
        <v>15</v>
      </c>
      <c r="D1247" s="202">
        <v>503.64</v>
      </c>
      <c r="E1247" s="202">
        <v>140.97999999999999</v>
      </c>
      <c r="F1247" s="202">
        <v>644.62</v>
      </c>
      <c r="G1247" s="178">
        <v>15</v>
      </c>
    </row>
    <row r="1248" spans="1:7" x14ac:dyDescent="0.25">
      <c r="A1248" s="199" t="s">
        <v>4183</v>
      </c>
      <c r="B1248" s="200" t="s">
        <v>4184</v>
      </c>
      <c r="C1248" s="201" t="s">
        <v>15</v>
      </c>
      <c r="D1248" s="202">
        <v>510.75</v>
      </c>
      <c r="E1248" s="202">
        <v>140.97999999999999</v>
      </c>
      <c r="F1248" s="202">
        <v>651.73</v>
      </c>
      <c r="G1248" s="178">
        <v>15</v>
      </c>
    </row>
    <row r="1249" spans="1:7" x14ac:dyDescent="0.25">
      <c r="A1249" s="199" t="s">
        <v>4185</v>
      </c>
      <c r="B1249" s="200" t="s">
        <v>4186</v>
      </c>
      <c r="C1249" s="201" t="s">
        <v>15</v>
      </c>
      <c r="D1249" s="202">
        <v>534.34</v>
      </c>
      <c r="E1249" s="202">
        <v>140.97999999999999</v>
      </c>
      <c r="F1249" s="202">
        <v>675.32</v>
      </c>
      <c r="G1249" s="178">
        <v>15</v>
      </c>
    </row>
    <row r="1250" spans="1:7" x14ac:dyDescent="0.25">
      <c r="A1250" s="199" t="s">
        <v>4187</v>
      </c>
      <c r="B1250" s="200" t="s">
        <v>4188</v>
      </c>
      <c r="C1250" s="201" t="s">
        <v>15</v>
      </c>
      <c r="D1250" s="202">
        <v>756.76</v>
      </c>
      <c r="E1250" s="202">
        <v>140.97999999999999</v>
      </c>
      <c r="F1250" s="202">
        <v>897.74</v>
      </c>
      <c r="G1250" s="178">
        <v>15</v>
      </c>
    </row>
    <row r="1251" spans="1:7" x14ac:dyDescent="0.25">
      <c r="A1251" s="199" t="s">
        <v>4189</v>
      </c>
      <c r="B1251" s="200" t="s">
        <v>4190</v>
      </c>
      <c r="C1251" s="201" t="s">
        <v>15</v>
      </c>
      <c r="D1251" s="202">
        <v>865.23</v>
      </c>
      <c r="E1251" s="202">
        <v>176.23</v>
      </c>
      <c r="F1251" s="202">
        <v>1041.46</v>
      </c>
      <c r="G1251" s="178">
        <v>15</v>
      </c>
    </row>
    <row r="1252" spans="1:7" x14ac:dyDescent="0.25">
      <c r="A1252" s="199" t="s">
        <v>4191</v>
      </c>
      <c r="B1252" s="200" t="s">
        <v>4192</v>
      </c>
      <c r="C1252" s="201" t="s">
        <v>15</v>
      </c>
      <c r="D1252" s="202">
        <v>903.37</v>
      </c>
      <c r="E1252" s="202">
        <v>203.91</v>
      </c>
      <c r="F1252" s="202">
        <v>1107.28</v>
      </c>
      <c r="G1252" s="178">
        <v>15</v>
      </c>
    </row>
    <row r="1253" spans="1:7" ht="30" x14ac:dyDescent="0.25">
      <c r="A1253" s="199" t="s">
        <v>4193</v>
      </c>
      <c r="B1253" s="200" t="s">
        <v>4194</v>
      </c>
      <c r="C1253" s="201" t="s">
        <v>15</v>
      </c>
      <c r="D1253" s="202">
        <v>345.18</v>
      </c>
      <c r="E1253" s="202">
        <v>70.489999999999995</v>
      </c>
      <c r="F1253" s="202">
        <v>415.67</v>
      </c>
      <c r="G1253" s="178">
        <v>15</v>
      </c>
    </row>
    <row r="1254" spans="1:7" ht="30" x14ac:dyDescent="0.25">
      <c r="A1254" s="199" t="s">
        <v>4195</v>
      </c>
      <c r="B1254" s="200" t="s">
        <v>4196</v>
      </c>
      <c r="C1254" s="201" t="s">
        <v>15</v>
      </c>
      <c r="D1254" s="202">
        <v>350.12</v>
      </c>
      <c r="E1254" s="202">
        <v>70.489999999999995</v>
      </c>
      <c r="F1254" s="202">
        <v>420.61</v>
      </c>
      <c r="G1254" s="178">
        <v>15</v>
      </c>
    </row>
    <row r="1255" spans="1:7" ht="30" x14ac:dyDescent="0.25">
      <c r="A1255" s="199" t="s">
        <v>4197</v>
      </c>
      <c r="B1255" s="200" t="s">
        <v>4198</v>
      </c>
      <c r="C1255" s="201" t="s">
        <v>15</v>
      </c>
      <c r="D1255" s="202">
        <v>373.71</v>
      </c>
      <c r="E1255" s="202">
        <v>70.489999999999995</v>
      </c>
      <c r="F1255" s="202">
        <v>444.2</v>
      </c>
      <c r="G1255" s="178">
        <v>15</v>
      </c>
    </row>
    <row r="1256" spans="1:7" x14ac:dyDescent="0.25">
      <c r="A1256" s="199" t="s">
        <v>4199</v>
      </c>
      <c r="B1256" s="200" t="s">
        <v>4200</v>
      </c>
      <c r="C1256" s="201" t="s">
        <v>15</v>
      </c>
      <c r="D1256" s="202">
        <v>998.93</v>
      </c>
      <c r="E1256" s="202">
        <v>70.489999999999995</v>
      </c>
      <c r="F1256" s="202">
        <v>1069.42</v>
      </c>
      <c r="G1256" s="178">
        <v>15</v>
      </c>
    </row>
    <row r="1257" spans="1:7" x14ac:dyDescent="0.25">
      <c r="A1257" s="199" t="s">
        <v>4201</v>
      </c>
      <c r="B1257" s="200" t="s">
        <v>4202</v>
      </c>
      <c r="C1257" s="201" t="s">
        <v>15</v>
      </c>
      <c r="D1257" s="202">
        <v>1003.87</v>
      </c>
      <c r="E1257" s="202">
        <v>70.489999999999995</v>
      </c>
      <c r="F1257" s="202">
        <v>1074.3599999999999</v>
      </c>
      <c r="G1257" s="178">
        <v>15</v>
      </c>
    </row>
    <row r="1258" spans="1:7" x14ac:dyDescent="0.25">
      <c r="A1258" s="199" t="s">
        <v>4203</v>
      </c>
      <c r="B1258" s="200" t="s">
        <v>4204</v>
      </c>
      <c r="C1258" s="201" t="s">
        <v>15</v>
      </c>
      <c r="D1258" s="202">
        <v>1427.21</v>
      </c>
      <c r="E1258" s="202">
        <v>130.9</v>
      </c>
      <c r="F1258" s="202">
        <v>1558.11</v>
      </c>
      <c r="G1258" s="178">
        <v>15</v>
      </c>
    </row>
    <row r="1259" spans="1:7" x14ac:dyDescent="0.25">
      <c r="A1259" s="199" t="s">
        <v>4205</v>
      </c>
      <c r="B1259" s="200" t="s">
        <v>4206</v>
      </c>
      <c r="C1259" s="201" t="s">
        <v>15</v>
      </c>
      <c r="D1259" s="202">
        <v>1458.24</v>
      </c>
      <c r="E1259" s="202">
        <v>130.9</v>
      </c>
      <c r="F1259" s="202">
        <v>1589.14</v>
      </c>
      <c r="G1259" s="178">
        <v>15</v>
      </c>
    </row>
    <row r="1260" spans="1:7" x14ac:dyDescent="0.25">
      <c r="A1260" s="199" t="s">
        <v>4207</v>
      </c>
      <c r="B1260" s="200" t="s">
        <v>4208</v>
      </c>
      <c r="C1260" s="201" t="s">
        <v>15</v>
      </c>
      <c r="D1260" s="202">
        <v>1505.74</v>
      </c>
      <c r="E1260" s="202">
        <v>130.9</v>
      </c>
      <c r="F1260" s="202">
        <v>1636.64</v>
      </c>
      <c r="G1260" s="178">
        <v>15</v>
      </c>
    </row>
    <row r="1261" spans="1:7" x14ac:dyDescent="0.25">
      <c r="A1261" s="199" t="s">
        <v>4209</v>
      </c>
      <c r="B1261" s="200" t="s">
        <v>4210</v>
      </c>
      <c r="C1261" s="201" t="s">
        <v>15</v>
      </c>
      <c r="D1261" s="202">
        <v>1779.82</v>
      </c>
      <c r="E1261" s="202">
        <v>171.2</v>
      </c>
      <c r="F1261" s="202">
        <v>1951.02</v>
      </c>
      <c r="G1261" s="178">
        <v>15</v>
      </c>
    </row>
    <row r="1262" spans="1:7" x14ac:dyDescent="0.25">
      <c r="A1262" s="199" t="s">
        <v>4211</v>
      </c>
      <c r="B1262" s="200" t="s">
        <v>4212</v>
      </c>
      <c r="C1262" s="201" t="s">
        <v>15</v>
      </c>
      <c r="D1262" s="202">
        <v>1885.36</v>
      </c>
      <c r="E1262" s="202">
        <v>171.2</v>
      </c>
      <c r="F1262" s="202">
        <v>2056.56</v>
      </c>
      <c r="G1262" s="178">
        <v>15</v>
      </c>
    </row>
    <row r="1263" spans="1:7" x14ac:dyDescent="0.25">
      <c r="A1263" s="199" t="s">
        <v>4213</v>
      </c>
      <c r="B1263" s="200" t="s">
        <v>4214</v>
      </c>
      <c r="C1263" s="201" t="s">
        <v>15</v>
      </c>
      <c r="D1263" s="202">
        <v>1191.18</v>
      </c>
      <c r="E1263" s="202">
        <v>70.489999999999995</v>
      </c>
      <c r="F1263" s="202">
        <v>1261.67</v>
      </c>
      <c r="G1263" s="178">
        <v>15</v>
      </c>
    </row>
    <row r="1264" spans="1:7" x14ac:dyDescent="0.25">
      <c r="A1264" s="199" t="s">
        <v>4215</v>
      </c>
      <c r="B1264" s="200" t="s">
        <v>4216</v>
      </c>
      <c r="C1264" s="201" t="s">
        <v>15</v>
      </c>
      <c r="D1264" s="202">
        <v>1405.46</v>
      </c>
      <c r="E1264" s="202">
        <v>70.489999999999995</v>
      </c>
      <c r="F1264" s="202">
        <v>1475.95</v>
      </c>
      <c r="G1264" s="178">
        <v>15</v>
      </c>
    </row>
    <row r="1265" spans="1:7" x14ac:dyDescent="0.25">
      <c r="A1265" s="199" t="s">
        <v>4217</v>
      </c>
      <c r="B1265" s="200" t="s">
        <v>4218</v>
      </c>
      <c r="C1265" s="201" t="s">
        <v>15</v>
      </c>
      <c r="D1265" s="202">
        <v>786.96</v>
      </c>
      <c r="E1265" s="202">
        <v>176.23</v>
      </c>
      <c r="F1265" s="202">
        <v>963.19</v>
      </c>
      <c r="G1265" s="178">
        <v>15</v>
      </c>
    </row>
    <row r="1266" spans="1:7" x14ac:dyDescent="0.25">
      <c r="A1266" s="199" t="s">
        <v>4219</v>
      </c>
      <c r="B1266" s="200" t="s">
        <v>4220</v>
      </c>
      <c r="C1266" s="201"/>
      <c r="D1266" s="202"/>
      <c r="E1266" s="202"/>
      <c r="F1266" s="202"/>
    </row>
    <row r="1267" spans="1:7" ht="30" x14ac:dyDescent="0.25">
      <c r="A1267" s="199" t="s">
        <v>4221</v>
      </c>
      <c r="B1267" s="200" t="s">
        <v>4222</v>
      </c>
      <c r="C1267" s="201" t="s">
        <v>29</v>
      </c>
      <c r="D1267" s="202">
        <v>263.94</v>
      </c>
      <c r="E1267" s="202">
        <v>69.48</v>
      </c>
      <c r="F1267" s="202">
        <v>333.42</v>
      </c>
      <c r="G1267" s="178">
        <v>15</v>
      </c>
    </row>
    <row r="1268" spans="1:7" ht="30" x14ac:dyDescent="0.25">
      <c r="A1268" s="199" t="s">
        <v>4223</v>
      </c>
      <c r="B1268" s="200" t="s">
        <v>4224</v>
      </c>
      <c r="C1268" s="201" t="s">
        <v>15</v>
      </c>
      <c r="D1268" s="202">
        <v>515.13</v>
      </c>
      <c r="E1268" s="202">
        <v>140.97999999999999</v>
      </c>
      <c r="F1268" s="202">
        <v>656.11</v>
      </c>
      <c r="G1268" s="178">
        <v>15</v>
      </c>
    </row>
    <row r="1269" spans="1:7" ht="30" x14ac:dyDescent="0.25">
      <c r="A1269" s="199" t="s">
        <v>4225</v>
      </c>
      <c r="B1269" s="200" t="s">
        <v>4226</v>
      </c>
      <c r="C1269" s="201" t="s">
        <v>15</v>
      </c>
      <c r="D1269" s="202">
        <v>522.99</v>
      </c>
      <c r="E1269" s="202">
        <v>140.97999999999999</v>
      </c>
      <c r="F1269" s="202">
        <v>663.97</v>
      </c>
      <c r="G1269" s="178">
        <v>15</v>
      </c>
    </row>
    <row r="1270" spans="1:7" ht="30" x14ac:dyDescent="0.25">
      <c r="A1270" s="199" t="s">
        <v>4227</v>
      </c>
      <c r="B1270" s="200" t="s">
        <v>4228</v>
      </c>
      <c r="C1270" s="201" t="s">
        <v>15</v>
      </c>
      <c r="D1270" s="202">
        <v>555.16999999999996</v>
      </c>
      <c r="E1270" s="202">
        <v>140.97999999999999</v>
      </c>
      <c r="F1270" s="202">
        <v>696.15</v>
      </c>
      <c r="G1270" s="178">
        <v>15</v>
      </c>
    </row>
    <row r="1271" spans="1:7" ht="30" x14ac:dyDescent="0.25">
      <c r="A1271" s="199" t="s">
        <v>4229</v>
      </c>
      <c r="B1271" s="200" t="s">
        <v>4230</v>
      </c>
      <c r="C1271" s="201"/>
      <c r="D1271" s="202"/>
      <c r="E1271" s="202"/>
      <c r="F1271" s="202"/>
    </row>
    <row r="1272" spans="1:7" ht="45" x14ac:dyDescent="0.25">
      <c r="A1272" s="199" t="s">
        <v>4231</v>
      </c>
      <c r="B1272" s="200" t="s">
        <v>4232</v>
      </c>
      <c r="C1272" s="201" t="s">
        <v>15</v>
      </c>
      <c r="D1272" s="202">
        <v>619.95000000000005</v>
      </c>
      <c r="E1272" s="202"/>
      <c r="F1272" s="202">
        <v>619.95000000000005</v>
      </c>
      <c r="G1272" s="178">
        <v>15</v>
      </c>
    </row>
    <row r="1273" spans="1:7" ht="30" x14ac:dyDescent="0.25">
      <c r="A1273" s="199" t="s">
        <v>4233</v>
      </c>
      <c r="B1273" s="200" t="s">
        <v>4234</v>
      </c>
      <c r="C1273" s="201"/>
      <c r="D1273" s="202"/>
      <c r="E1273" s="202"/>
      <c r="F1273" s="202"/>
    </row>
    <row r="1274" spans="1:7" ht="45" x14ac:dyDescent="0.25">
      <c r="A1274" s="199" t="s">
        <v>4235</v>
      </c>
      <c r="B1274" s="200" t="s">
        <v>4236</v>
      </c>
      <c r="C1274" s="201" t="s">
        <v>15</v>
      </c>
      <c r="D1274" s="202">
        <v>619.95000000000005</v>
      </c>
      <c r="E1274" s="202"/>
      <c r="F1274" s="202">
        <v>619.95000000000005</v>
      </c>
      <c r="G1274" s="178">
        <v>15</v>
      </c>
    </row>
    <row r="1275" spans="1:7" ht="45" x14ac:dyDescent="0.25">
      <c r="A1275" s="199" t="s">
        <v>4237</v>
      </c>
      <c r="B1275" s="200" t="s">
        <v>4238</v>
      </c>
      <c r="C1275" s="201" t="s">
        <v>15</v>
      </c>
      <c r="D1275" s="202">
        <v>637.38</v>
      </c>
      <c r="E1275" s="202"/>
      <c r="F1275" s="202">
        <v>637.38</v>
      </c>
      <c r="G1275" s="178">
        <v>15</v>
      </c>
    </row>
    <row r="1276" spans="1:7" ht="45" x14ac:dyDescent="0.25">
      <c r="A1276" s="199" t="s">
        <v>4239</v>
      </c>
      <c r="B1276" s="200" t="s">
        <v>4240</v>
      </c>
      <c r="C1276" s="201" t="s">
        <v>15</v>
      </c>
      <c r="D1276" s="202">
        <v>619.95000000000005</v>
      </c>
      <c r="E1276" s="202"/>
      <c r="F1276" s="202">
        <v>619.95000000000005</v>
      </c>
      <c r="G1276" s="178">
        <v>15</v>
      </c>
    </row>
    <row r="1277" spans="1:7" ht="60" x14ac:dyDescent="0.25">
      <c r="A1277" s="199" t="s">
        <v>4241</v>
      </c>
      <c r="B1277" s="200" t="s">
        <v>4242</v>
      </c>
      <c r="C1277" s="201" t="s">
        <v>15</v>
      </c>
      <c r="D1277" s="202">
        <v>770.14</v>
      </c>
      <c r="E1277" s="202"/>
      <c r="F1277" s="202">
        <v>770.14</v>
      </c>
      <c r="G1277" s="178">
        <v>15</v>
      </c>
    </row>
    <row r="1278" spans="1:7" ht="60" x14ac:dyDescent="0.25">
      <c r="A1278" s="199" t="s">
        <v>4243</v>
      </c>
      <c r="B1278" s="200" t="s">
        <v>4244</v>
      </c>
      <c r="C1278" s="201" t="s">
        <v>15</v>
      </c>
      <c r="D1278" s="202">
        <v>807.12</v>
      </c>
      <c r="E1278" s="202"/>
      <c r="F1278" s="202">
        <v>807.12</v>
      </c>
      <c r="G1278" s="178">
        <v>15</v>
      </c>
    </row>
    <row r="1279" spans="1:7" ht="60" x14ac:dyDescent="0.25">
      <c r="A1279" s="199" t="s">
        <v>4245</v>
      </c>
      <c r="B1279" s="200" t="s">
        <v>4246</v>
      </c>
      <c r="C1279" s="201" t="s">
        <v>15</v>
      </c>
      <c r="D1279" s="202">
        <v>902.18</v>
      </c>
      <c r="E1279" s="202"/>
      <c r="F1279" s="202">
        <v>902.18</v>
      </c>
      <c r="G1279" s="178">
        <v>15</v>
      </c>
    </row>
    <row r="1280" spans="1:7" x14ac:dyDescent="0.25">
      <c r="A1280" s="199" t="s">
        <v>4247</v>
      </c>
      <c r="B1280" s="200" t="s">
        <v>4248</v>
      </c>
      <c r="C1280" s="201"/>
      <c r="D1280" s="202"/>
      <c r="E1280" s="202"/>
      <c r="F1280" s="202"/>
    </row>
    <row r="1281" spans="1:7" x14ac:dyDescent="0.25">
      <c r="A1281" s="199" t="s">
        <v>4249</v>
      </c>
      <c r="B1281" s="200" t="s">
        <v>4250</v>
      </c>
      <c r="C1281" s="201" t="s">
        <v>15</v>
      </c>
      <c r="D1281" s="202"/>
      <c r="E1281" s="202">
        <v>65.45</v>
      </c>
      <c r="F1281" s="202">
        <v>65.45</v>
      </c>
      <c r="G1281" s="178">
        <v>15</v>
      </c>
    </row>
    <row r="1282" spans="1:7" x14ac:dyDescent="0.25">
      <c r="A1282" s="199" t="s">
        <v>4251</v>
      </c>
      <c r="B1282" s="200" t="s">
        <v>4252</v>
      </c>
      <c r="C1282" s="201" t="s">
        <v>15</v>
      </c>
      <c r="D1282" s="202"/>
      <c r="E1282" s="202">
        <v>80.56</v>
      </c>
      <c r="F1282" s="202">
        <v>80.56</v>
      </c>
      <c r="G1282" s="178">
        <v>15</v>
      </c>
    </row>
    <row r="1283" spans="1:7" x14ac:dyDescent="0.25">
      <c r="A1283" s="199" t="s">
        <v>4253</v>
      </c>
      <c r="B1283" s="200" t="s">
        <v>4254</v>
      </c>
      <c r="C1283" s="201" t="s">
        <v>32</v>
      </c>
      <c r="D1283" s="202"/>
      <c r="E1283" s="202">
        <v>2.52</v>
      </c>
      <c r="F1283" s="202">
        <v>2.52</v>
      </c>
      <c r="G1283" s="178">
        <v>15</v>
      </c>
    </row>
    <row r="1284" spans="1:7" x14ac:dyDescent="0.25">
      <c r="A1284" s="199" t="s">
        <v>4255</v>
      </c>
      <c r="B1284" s="200" t="s">
        <v>4256</v>
      </c>
      <c r="C1284" s="201" t="s">
        <v>32</v>
      </c>
      <c r="D1284" s="202">
        <v>43.5</v>
      </c>
      <c r="E1284" s="202">
        <v>15.1</v>
      </c>
      <c r="F1284" s="202">
        <v>58.6</v>
      </c>
      <c r="G1284" s="178">
        <v>15</v>
      </c>
    </row>
    <row r="1285" spans="1:7" ht="30" x14ac:dyDescent="0.25">
      <c r="A1285" s="199" t="s">
        <v>161</v>
      </c>
      <c r="B1285" s="200" t="s">
        <v>4257</v>
      </c>
      <c r="C1285" s="201" t="s">
        <v>29</v>
      </c>
      <c r="D1285" s="202">
        <v>1713.08</v>
      </c>
      <c r="E1285" s="202">
        <v>201.4</v>
      </c>
      <c r="F1285" s="202">
        <v>1914.48</v>
      </c>
      <c r="G1285" s="178">
        <v>15</v>
      </c>
    </row>
    <row r="1286" spans="1:7" x14ac:dyDescent="0.25">
      <c r="A1286" s="199" t="s">
        <v>4258</v>
      </c>
      <c r="B1286" s="200" t="s">
        <v>4259</v>
      </c>
      <c r="C1286" s="201" t="s">
        <v>32</v>
      </c>
      <c r="D1286" s="202">
        <v>6.69</v>
      </c>
      <c r="E1286" s="202">
        <v>2.52</v>
      </c>
      <c r="F1286" s="202">
        <v>9.2100000000000009</v>
      </c>
      <c r="G1286" s="178">
        <v>15</v>
      </c>
    </row>
    <row r="1287" spans="1:7" x14ac:dyDescent="0.25">
      <c r="A1287" s="199" t="s">
        <v>162</v>
      </c>
      <c r="B1287" s="200" t="s">
        <v>4260</v>
      </c>
      <c r="C1287" s="201" t="s">
        <v>15</v>
      </c>
      <c r="D1287" s="202">
        <v>324.22000000000003</v>
      </c>
      <c r="E1287" s="202"/>
      <c r="F1287" s="202">
        <v>324.22000000000003</v>
      </c>
      <c r="G1287" s="178">
        <v>15</v>
      </c>
    </row>
    <row r="1288" spans="1:7" x14ac:dyDescent="0.25">
      <c r="A1288" s="199" t="s">
        <v>4261</v>
      </c>
      <c r="B1288" s="200" t="s">
        <v>4262</v>
      </c>
      <c r="C1288" s="201" t="s">
        <v>29</v>
      </c>
      <c r="D1288" s="202">
        <v>1175.02</v>
      </c>
      <c r="E1288" s="202">
        <v>25.18</v>
      </c>
      <c r="F1288" s="202">
        <v>1200.2</v>
      </c>
      <c r="G1288" s="178">
        <v>15</v>
      </c>
    </row>
    <row r="1289" spans="1:7" x14ac:dyDescent="0.25">
      <c r="A1289" s="199" t="s">
        <v>4263</v>
      </c>
      <c r="B1289" s="200" t="s">
        <v>4264</v>
      </c>
      <c r="C1289" s="201" t="s">
        <v>29</v>
      </c>
      <c r="D1289" s="202">
        <v>129.68</v>
      </c>
      <c r="E1289" s="202">
        <v>25.18</v>
      </c>
      <c r="F1289" s="202">
        <v>154.86000000000001</v>
      </c>
      <c r="G1289" s="178">
        <v>15</v>
      </c>
    </row>
    <row r="1290" spans="1:7" x14ac:dyDescent="0.25">
      <c r="A1290" s="199" t="s">
        <v>4265</v>
      </c>
      <c r="B1290" s="200" t="s">
        <v>4266</v>
      </c>
      <c r="C1290" s="201" t="s">
        <v>29</v>
      </c>
      <c r="D1290" s="202">
        <v>463.16</v>
      </c>
      <c r="E1290" s="202">
        <v>25.18</v>
      </c>
      <c r="F1290" s="202">
        <v>488.34</v>
      </c>
      <c r="G1290" s="178">
        <v>15</v>
      </c>
    </row>
    <row r="1291" spans="1:7" x14ac:dyDescent="0.25">
      <c r="A1291" s="199" t="s">
        <v>4267</v>
      </c>
      <c r="B1291" s="200" t="s">
        <v>4268</v>
      </c>
      <c r="C1291" s="201" t="s">
        <v>15</v>
      </c>
      <c r="D1291" s="202">
        <v>230.86</v>
      </c>
      <c r="E1291" s="202">
        <v>75.53</v>
      </c>
      <c r="F1291" s="202">
        <v>306.39</v>
      </c>
      <c r="G1291" s="178">
        <v>15</v>
      </c>
    </row>
    <row r="1292" spans="1:7" x14ac:dyDescent="0.25">
      <c r="A1292" s="199" t="s">
        <v>4269</v>
      </c>
      <c r="B1292" s="200" t="s">
        <v>4270</v>
      </c>
      <c r="C1292" s="201" t="s">
        <v>15</v>
      </c>
      <c r="D1292" s="202">
        <v>228.69</v>
      </c>
      <c r="E1292" s="202">
        <v>75.53</v>
      </c>
      <c r="F1292" s="202">
        <v>304.22000000000003</v>
      </c>
      <c r="G1292" s="178">
        <v>15</v>
      </c>
    </row>
    <row r="1293" spans="1:7" x14ac:dyDescent="0.25">
      <c r="A1293" s="199" t="s">
        <v>4271</v>
      </c>
      <c r="B1293" s="200" t="s">
        <v>4272</v>
      </c>
      <c r="C1293" s="201" t="s">
        <v>15</v>
      </c>
      <c r="D1293" s="202">
        <v>235.8</v>
      </c>
      <c r="E1293" s="202">
        <v>75.53</v>
      </c>
      <c r="F1293" s="202">
        <v>311.33</v>
      </c>
      <c r="G1293" s="178">
        <v>15</v>
      </c>
    </row>
    <row r="1294" spans="1:7" x14ac:dyDescent="0.25">
      <c r="A1294" s="199" t="s">
        <v>4273</v>
      </c>
      <c r="B1294" s="200" t="s">
        <v>4274</v>
      </c>
      <c r="C1294" s="201" t="s">
        <v>15</v>
      </c>
      <c r="D1294" s="202">
        <v>259.39</v>
      </c>
      <c r="E1294" s="202">
        <v>75.53</v>
      </c>
      <c r="F1294" s="202">
        <v>334.92</v>
      </c>
      <c r="G1294" s="178">
        <v>15</v>
      </c>
    </row>
    <row r="1295" spans="1:7" ht="30" x14ac:dyDescent="0.25">
      <c r="A1295" s="199" t="s">
        <v>4275</v>
      </c>
      <c r="B1295" s="200" t="s">
        <v>4276</v>
      </c>
      <c r="C1295" s="201" t="s">
        <v>15</v>
      </c>
      <c r="D1295" s="202">
        <v>1008.41</v>
      </c>
      <c r="E1295" s="202">
        <v>75.53</v>
      </c>
      <c r="F1295" s="202">
        <v>1083.94</v>
      </c>
      <c r="G1295" s="178">
        <v>15</v>
      </c>
    </row>
    <row r="1296" spans="1:7" ht="30" x14ac:dyDescent="0.25">
      <c r="A1296" s="199" t="s">
        <v>4277</v>
      </c>
      <c r="B1296" s="200" t="s">
        <v>4278</v>
      </c>
      <c r="C1296" s="201" t="s">
        <v>15</v>
      </c>
      <c r="D1296" s="202">
        <v>1124.8699999999999</v>
      </c>
      <c r="E1296" s="202">
        <v>75.53</v>
      </c>
      <c r="F1296" s="202">
        <v>1200.4000000000001</v>
      </c>
      <c r="G1296" s="178">
        <v>15</v>
      </c>
    </row>
    <row r="1297" spans="1:7" ht="30" x14ac:dyDescent="0.25">
      <c r="A1297" s="199" t="s">
        <v>4279</v>
      </c>
      <c r="B1297" s="200" t="s">
        <v>4280</v>
      </c>
      <c r="C1297" s="201" t="s">
        <v>15</v>
      </c>
      <c r="D1297" s="202">
        <v>1122.1500000000001</v>
      </c>
      <c r="E1297" s="202">
        <v>75.53</v>
      </c>
      <c r="F1297" s="202">
        <v>1197.68</v>
      </c>
      <c r="G1297" s="178">
        <v>15</v>
      </c>
    </row>
    <row r="1298" spans="1:7" ht="30" x14ac:dyDescent="0.25">
      <c r="A1298" s="199" t="s">
        <v>4281</v>
      </c>
      <c r="B1298" s="200" t="s">
        <v>4282</v>
      </c>
      <c r="C1298" s="201" t="s">
        <v>29</v>
      </c>
      <c r="D1298" s="202">
        <v>595.16999999999996</v>
      </c>
      <c r="E1298" s="202">
        <v>40.880000000000003</v>
      </c>
      <c r="F1298" s="202">
        <v>636.04999999999995</v>
      </c>
      <c r="G1298" s="178">
        <v>15</v>
      </c>
    </row>
    <row r="1299" spans="1:7" ht="30" x14ac:dyDescent="0.25">
      <c r="A1299" s="199" t="s">
        <v>4283</v>
      </c>
      <c r="B1299" s="200" t="s">
        <v>4284</v>
      </c>
      <c r="C1299" s="201" t="s">
        <v>29</v>
      </c>
      <c r="D1299" s="202">
        <v>1216.9100000000001</v>
      </c>
      <c r="E1299" s="202">
        <v>75.53</v>
      </c>
      <c r="F1299" s="202">
        <v>1292.44</v>
      </c>
      <c r="G1299" s="178">
        <v>15</v>
      </c>
    </row>
    <row r="1300" spans="1:7" x14ac:dyDescent="0.25">
      <c r="A1300" s="199" t="s">
        <v>4285</v>
      </c>
      <c r="B1300" s="200" t="s">
        <v>4286</v>
      </c>
      <c r="C1300" s="201"/>
      <c r="D1300" s="202"/>
      <c r="E1300" s="202"/>
      <c r="F1300" s="202"/>
    </row>
    <row r="1301" spans="1:7" x14ac:dyDescent="0.25">
      <c r="A1301" s="199" t="s">
        <v>4287</v>
      </c>
      <c r="B1301" s="200" t="s">
        <v>4288</v>
      </c>
      <c r="C1301" s="201"/>
      <c r="D1301" s="202"/>
      <c r="E1301" s="202"/>
      <c r="F1301" s="202"/>
    </row>
    <row r="1302" spans="1:7" x14ac:dyDescent="0.25">
      <c r="A1302" s="199" t="s">
        <v>4289</v>
      </c>
      <c r="B1302" s="200" t="s">
        <v>4290</v>
      </c>
      <c r="C1302" s="201" t="s">
        <v>29</v>
      </c>
      <c r="D1302" s="202">
        <v>689.97</v>
      </c>
      <c r="E1302" s="202">
        <v>31.96</v>
      </c>
      <c r="F1302" s="202">
        <v>721.93</v>
      </c>
      <c r="G1302" s="178">
        <v>15</v>
      </c>
    </row>
    <row r="1303" spans="1:7" x14ac:dyDescent="0.25">
      <c r="A1303" s="199" t="s">
        <v>4291</v>
      </c>
      <c r="B1303" s="200" t="s">
        <v>4292</v>
      </c>
      <c r="C1303" s="201" t="s">
        <v>29</v>
      </c>
      <c r="D1303" s="202">
        <v>1500.21</v>
      </c>
      <c r="E1303" s="202">
        <v>31.96</v>
      </c>
      <c r="F1303" s="202">
        <v>1532.17</v>
      </c>
      <c r="G1303" s="178">
        <v>15</v>
      </c>
    </row>
    <row r="1304" spans="1:7" x14ac:dyDescent="0.25">
      <c r="A1304" s="199" t="s">
        <v>4293</v>
      </c>
      <c r="B1304" s="200" t="s">
        <v>4294</v>
      </c>
      <c r="C1304" s="201" t="s">
        <v>29</v>
      </c>
      <c r="D1304" s="202">
        <v>894.9</v>
      </c>
      <c r="E1304" s="202">
        <v>31.96</v>
      </c>
      <c r="F1304" s="202">
        <v>926.86</v>
      </c>
      <c r="G1304" s="178">
        <v>15</v>
      </c>
    </row>
    <row r="1305" spans="1:7" x14ac:dyDescent="0.25">
      <c r="A1305" s="199" t="s">
        <v>4295</v>
      </c>
      <c r="B1305" s="200" t="s">
        <v>4296</v>
      </c>
      <c r="C1305" s="201" t="s">
        <v>29</v>
      </c>
      <c r="D1305" s="202">
        <v>765.77</v>
      </c>
      <c r="E1305" s="202">
        <v>31.96</v>
      </c>
      <c r="F1305" s="202">
        <v>797.73</v>
      </c>
      <c r="G1305" s="178">
        <v>15</v>
      </c>
    </row>
    <row r="1306" spans="1:7" x14ac:dyDescent="0.25">
      <c r="A1306" s="199" t="s">
        <v>4297</v>
      </c>
      <c r="B1306" s="200" t="s">
        <v>4298</v>
      </c>
      <c r="C1306" s="201" t="s">
        <v>29</v>
      </c>
      <c r="D1306" s="202">
        <v>333.05</v>
      </c>
      <c r="E1306" s="202">
        <v>31.96</v>
      </c>
      <c r="F1306" s="202">
        <v>365.01</v>
      </c>
      <c r="G1306" s="178">
        <v>15</v>
      </c>
    </row>
    <row r="1307" spans="1:7" x14ac:dyDescent="0.25">
      <c r="A1307" s="199" t="s">
        <v>4299</v>
      </c>
      <c r="B1307" s="200" t="s">
        <v>4300</v>
      </c>
      <c r="C1307" s="201" t="s">
        <v>29</v>
      </c>
      <c r="D1307" s="202">
        <v>972.41</v>
      </c>
      <c r="E1307" s="202">
        <v>31.96</v>
      </c>
      <c r="F1307" s="202">
        <v>1004.37</v>
      </c>
      <c r="G1307" s="178">
        <v>15</v>
      </c>
    </row>
    <row r="1308" spans="1:7" ht="30" x14ac:dyDescent="0.25">
      <c r="A1308" s="199" t="s">
        <v>4301</v>
      </c>
      <c r="B1308" s="200" t="s">
        <v>4302</v>
      </c>
      <c r="C1308" s="201" t="s">
        <v>29</v>
      </c>
      <c r="D1308" s="202">
        <v>277.73</v>
      </c>
      <c r="E1308" s="202"/>
      <c r="F1308" s="202">
        <v>277.73</v>
      </c>
      <c r="G1308" s="178">
        <v>15</v>
      </c>
    </row>
    <row r="1309" spans="1:7" ht="45" x14ac:dyDescent="0.25">
      <c r="A1309" s="199" t="s">
        <v>4303</v>
      </c>
      <c r="B1309" s="200" t="s">
        <v>4304</v>
      </c>
      <c r="C1309" s="201" t="s">
        <v>29</v>
      </c>
      <c r="D1309" s="202">
        <v>863.13</v>
      </c>
      <c r="E1309" s="202">
        <v>30.69</v>
      </c>
      <c r="F1309" s="202">
        <v>893.82</v>
      </c>
      <c r="G1309" s="178">
        <v>15</v>
      </c>
    </row>
    <row r="1310" spans="1:7" ht="45" x14ac:dyDescent="0.25">
      <c r="A1310" s="199" t="s">
        <v>4305</v>
      </c>
      <c r="B1310" s="200" t="s">
        <v>4306</v>
      </c>
      <c r="C1310" s="201" t="s">
        <v>29</v>
      </c>
      <c r="D1310" s="202">
        <v>766.48</v>
      </c>
      <c r="E1310" s="202">
        <v>30.69</v>
      </c>
      <c r="F1310" s="202">
        <v>797.17</v>
      </c>
      <c r="G1310" s="178">
        <v>15</v>
      </c>
    </row>
    <row r="1311" spans="1:7" ht="30" x14ac:dyDescent="0.25">
      <c r="A1311" s="199" t="s">
        <v>4307</v>
      </c>
      <c r="B1311" s="200" t="s">
        <v>4308</v>
      </c>
      <c r="C1311" s="201" t="s">
        <v>29</v>
      </c>
      <c r="D1311" s="202">
        <v>2066.6</v>
      </c>
      <c r="E1311" s="202">
        <v>81.209999999999994</v>
      </c>
      <c r="F1311" s="202">
        <v>2147.81</v>
      </c>
      <c r="G1311" s="178">
        <v>15</v>
      </c>
    </row>
    <row r="1312" spans="1:7" x14ac:dyDescent="0.25">
      <c r="A1312" s="199" t="s">
        <v>163</v>
      </c>
      <c r="B1312" s="200" t="s">
        <v>4309</v>
      </c>
      <c r="C1312" s="201" t="s">
        <v>29</v>
      </c>
      <c r="D1312" s="202">
        <v>998.17</v>
      </c>
      <c r="E1312" s="202">
        <v>95.77</v>
      </c>
      <c r="F1312" s="202">
        <v>1093.94</v>
      </c>
      <c r="G1312" s="178">
        <v>15</v>
      </c>
    </row>
    <row r="1313" spans="1:7" x14ac:dyDescent="0.25">
      <c r="A1313" s="199" t="s">
        <v>4310</v>
      </c>
      <c r="B1313" s="200" t="s">
        <v>4311</v>
      </c>
      <c r="C1313" s="201"/>
      <c r="D1313" s="202"/>
      <c r="E1313" s="202"/>
      <c r="F1313" s="202"/>
    </row>
    <row r="1314" spans="1:7" x14ac:dyDescent="0.25">
      <c r="A1314" s="199" t="s">
        <v>4312</v>
      </c>
      <c r="B1314" s="200" t="s">
        <v>4313</v>
      </c>
      <c r="C1314" s="201" t="s">
        <v>29</v>
      </c>
      <c r="D1314" s="202">
        <v>967.54</v>
      </c>
      <c r="E1314" s="202">
        <v>95.77</v>
      </c>
      <c r="F1314" s="202">
        <v>1063.31</v>
      </c>
      <c r="G1314" s="178">
        <v>15</v>
      </c>
    </row>
    <row r="1315" spans="1:7" x14ac:dyDescent="0.25">
      <c r="A1315" s="199" t="s">
        <v>4314</v>
      </c>
      <c r="B1315" s="200" t="s">
        <v>4315</v>
      </c>
      <c r="C1315" s="201" t="s">
        <v>29</v>
      </c>
      <c r="D1315" s="202">
        <v>861.75</v>
      </c>
      <c r="E1315" s="202">
        <v>95.77</v>
      </c>
      <c r="F1315" s="202">
        <v>957.52</v>
      </c>
      <c r="G1315" s="178">
        <v>15</v>
      </c>
    </row>
    <row r="1316" spans="1:7" ht="30" x14ac:dyDescent="0.25">
      <c r="A1316" s="199" t="s">
        <v>4316</v>
      </c>
      <c r="B1316" s="200" t="s">
        <v>4317</v>
      </c>
      <c r="C1316" s="201" t="s">
        <v>15</v>
      </c>
      <c r="D1316" s="202">
        <v>1372.26</v>
      </c>
      <c r="E1316" s="202">
        <v>168.83</v>
      </c>
      <c r="F1316" s="202">
        <v>1541.09</v>
      </c>
      <c r="G1316" s="178">
        <v>15</v>
      </c>
    </row>
    <row r="1317" spans="1:7" ht="30" x14ac:dyDescent="0.25">
      <c r="A1317" s="199" t="s">
        <v>4318</v>
      </c>
      <c r="B1317" s="200" t="s">
        <v>4319</v>
      </c>
      <c r="C1317" s="201" t="s">
        <v>15</v>
      </c>
      <c r="D1317" s="202">
        <v>1509.55</v>
      </c>
      <c r="E1317" s="202">
        <v>168.83</v>
      </c>
      <c r="F1317" s="202">
        <v>1678.38</v>
      </c>
      <c r="G1317" s="178">
        <v>15</v>
      </c>
    </row>
    <row r="1318" spans="1:7" ht="30" x14ac:dyDescent="0.25">
      <c r="A1318" s="199" t="s">
        <v>164</v>
      </c>
      <c r="B1318" s="200" t="s">
        <v>4320</v>
      </c>
      <c r="C1318" s="201" t="s">
        <v>29</v>
      </c>
      <c r="D1318" s="202">
        <v>994.02</v>
      </c>
      <c r="E1318" s="202">
        <v>95.77</v>
      </c>
      <c r="F1318" s="202">
        <v>1089.79</v>
      </c>
      <c r="G1318" s="178">
        <v>15</v>
      </c>
    </row>
    <row r="1319" spans="1:7" ht="30" x14ac:dyDescent="0.25">
      <c r="A1319" s="199" t="s">
        <v>4321</v>
      </c>
      <c r="B1319" s="200" t="s">
        <v>4322</v>
      </c>
      <c r="C1319" s="201" t="s">
        <v>15</v>
      </c>
      <c r="D1319" s="202">
        <v>2290.87</v>
      </c>
      <c r="E1319" s="202">
        <v>168.83</v>
      </c>
      <c r="F1319" s="202">
        <v>2459.6999999999998</v>
      </c>
      <c r="G1319" s="178">
        <v>15</v>
      </c>
    </row>
    <row r="1320" spans="1:7" ht="30" x14ac:dyDescent="0.25">
      <c r="A1320" s="199" t="s">
        <v>4323</v>
      </c>
      <c r="B1320" s="200" t="s">
        <v>4324</v>
      </c>
      <c r="C1320" s="201" t="s">
        <v>15</v>
      </c>
      <c r="D1320" s="202">
        <v>2428.1</v>
      </c>
      <c r="E1320" s="202">
        <v>168.83</v>
      </c>
      <c r="F1320" s="202">
        <v>2596.9299999999998</v>
      </c>
      <c r="G1320" s="178">
        <v>15</v>
      </c>
    </row>
    <row r="1321" spans="1:7" x14ac:dyDescent="0.25">
      <c r="A1321" s="199" t="s">
        <v>4325</v>
      </c>
      <c r="B1321" s="200" t="s">
        <v>4326</v>
      </c>
      <c r="C1321" s="201" t="s">
        <v>29</v>
      </c>
      <c r="D1321" s="202">
        <v>933.48</v>
      </c>
      <c r="E1321" s="202">
        <v>95.77</v>
      </c>
      <c r="F1321" s="202">
        <v>1029.25</v>
      </c>
      <c r="G1321" s="178">
        <v>15</v>
      </c>
    </row>
    <row r="1322" spans="1:7" x14ac:dyDescent="0.25">
      <c r="A1322" s="199" t="s">
        <v>4327</v>
      </c>
      <c r="B1322" s="200" t="s">
        <v>4328</v>
      </c>
      <c r="C1322" s="201" t="s">
        <v>29</v>
      </c>
      <c r="D1322" s="202">
        <v>334.13</v>
      </c>
      <c r="E1322" s="202">
        <v>95.77</v>
      </c>
      <c r="F1322" s="202">
        <v>429.9</v>
      </c>
      <c r="G1322" s="178">
        <v>15</v>
      </c>
    </row>
    <row r="1323" spans="1:7" x14ac:dyDescent="0.25">
      <c r="A1323" s="199" t="s">
        <v>4329</v>
      </c>
      <c r="B1323" s="200" t="s">
        <v>4330</v>
      </c>
      <c r="C1323" s="201" t="s">
        <v>29</v>
      </c>
      <c r="D1323" s="202">
        <v>1542.05</v>
      </c>
      <c r="E1323" s="202">
        <v>95.77</v>
      </c>
      <c r="F1323" s="202">
        <v>1637.82</v>
      </c>
      <c r="G1323" s="178">
        <v>15</v>
      </c>
    </row>
    <row r="1324" spans="1:7" ht="30" x14ac:dyDescent="0.25">
      <c r="A1324" s="199" t="s">
        <v>4331</v>
      </c>
      <c r="B1324" s="200" t="s">
        <v>4332</v>
      </c>
      <c r="C1324" s="201" t="s">
        <v>29</v>
      </c>
      <c r="D1324" s="202">
        <v>970.52</v>
      </c>
      <c r="E1324" s="202">
        <v>73.06</v>
      </c>
      <c r="F1324" s="202">
        <v>1043.58</v>
      </c>
      <c r="G1324" s="178">
        <v>15</v>
      </c>
    </row>
    <row r="1325" spans="1:7" ht="30" x14ac:dyDescent="0.25">
      <c r="A1325" s="199" t="s">
        <v>4333</v>
      </c>
      <c r="B1325" s="200" t="s">
        <v>4334</v>
      </c>
      <c r="C1325" s="201" t="s">
        <v>29</v>
      </c>
      <c r="D1325" s="202">
        <v>799.09</v>
      </c>
      <c r="E1325" s="202">
        <v>95.77</v>
      </c>
      <c r="F1325" s="202">
        <v>894.86</v>
      </c>
      <c r="G1325" s="178">
        <v>15</v>
      </c>
    </row>
    <row r="1326" spans="1:7" ht="30" x14ac:dyDescent="0.25">
      <c r="A1326" s="199" t="s">
        <v>4335</v>
      </c>
      <c r="B1326" s="200" t="s">
        <v>4336</v>
      </c>
      <c r="C1326" s="201" t="s">
        <v>29</v>
      </c>
      <c r="D1326" s="202">
        <v>696.43</v>
      </c>
      <c r="E1326" s="202">
        <v>95.77</v>
      </c>
      <c r="F1326" s="202">
        <v>792.2</v>
      </c>
      <c r="G1326" s="178">
        <v>15</v>
      </c>
    </row>
    <row r="1327" spans="1:7" x14ac:dyDescent="0.25">
      <c r="A1327" s="199" t="s">
        <v>4337</v>
      </c>
      <c r="B1327" s="200" t="s">
        <v>4338</v>
      </c>
      <c r="C1327" s="201" t="s">
        <v>29</v>
      </c>
      <c r="D1327" s="202">
        <v>1253.92</v>
      </c>
      <c r="E1327" s="202">
        <v>95.77</v>
      </c>
      <c r="F1327" s="202">
        <v>1349.69</v>
      </c>
      <c r="G1327" s="178">
        <v>15</v>
      </c>
    </row>
    <row r="1328" spans="1:7" x14ac:dyDescent="0.25">
      <c r="A1328" s="199" t="s">
        <v>4339</v>
      </c>
      <c r="B1328" s="200" t="s">
        <v>4340</v>
      </c>
      <c r="C1328" s="201" t="s">
        <v>29</v>
      </c>
      <c r="D1328" s="202">
        <v>1591.93</v>
      </c>
      <c r="E1328" s="202">
        <v>95.77</v>
      </c>
      <c r="F1328" s="202">
        <v>1687.7</v>
      </c>
      <c r="G1328" s="178">
        <v>15</v>
      </c>
    </row>
    <row r="1329" spans="1:7" ht="30" x14ac:dyDescent="0.25">
      <c r="A1329" s="199" t="s">
        <v>4341</v>
      </c>
      <c r="B1329" s="200" t="s">
        <v>4342</v>
      </c>
      <c r="C1329" s="201" t="s">
        <v>29</v>
      </c>
      <c r="D1329" s="202">
        <v>1064.0999999999999</v>
      </c>
      <c r="E1329" s="202">
        <v>95.77</v>
      </c>
      <c r="F1329" s="202">
        <v>1159.8699999999999</v>
      </c>
      <c r="G1329" s="178">
        <v>15</v>
      </c>
    </row>
    <row r="1330" spans="1:7" x14ac:dyDescent="0.25">
      <c r="A1330" s="199" t="s">
        <v>4343</v>
      </c>
      <c r="B1330" s="200" t="s">
        <v>4344</v>
      </c>
      <c r="C1330" s="201" t="s">
        <v>29</v>
      </c>
      <c r="D1330" s="202">
        <v>1366.68</v>
      </c>
      <c r="E1330" s="202">
        <v>63.64</v>
      </c>
      <c r="F1330" s="202">
        <v>1430.32</v>
      </c>
      <c r="G1330" s="178">
        <v>15</v>
      </c>
    </row>
    <row r="1331" spans="1:7" x14ac:dyDescent="0.25">
      <c r="A1331" s="199" t="s">
        <v>4345</v>
      </c>
      <c r="B1331" s="200" t="s">
        <v>4346</v>
      </c>
      <c r="C1331" s="201" t="s">
        <v>29</v>
      </c>
      <c r="D1331" s="202">
        <v>1239.28</v>
      </c>
      <c r="E1331" s="202">
        <v>73.06</v>
      </c>
      <c r="F1331" s="202">
        <v>1312.34</v>
      </c>
      <c r="G1331" s="178">
        <v>15</v>
      </c>
    </row>
    <row r="1332" spans="1:7" ht="30" x14ac:dyDescent="0.25">
      <c r="A1332" s="199" t="s">
        <v>4347</v>
      </c>
      <c r="B1332" s="200" t="s">
        <v>4348</v>
      </c>
      <c r="C1332" s="201" t="s">
        <v>29</v>
      </c>
      <c r="D1332" s="202">
        <v>1900.07</v>
      </c>
      <c r="E1332" s="202">
        <v>63.64</v>
      </c>
      <c r="F1332" s="202">
        <v>1963.71</v>
      </c>
      <c r="G1332" s="178">
        <v>15</v>
      </c>
    </row>
    <row r="1333" spans="1:7" ht="30" x14ac:dyDescent="0.25">
      <c r="A1333" s="199" t="s">
        <v>4349</v>
      </c>
      <c r="B1333" s="200" t="s">
        <v>4350</v>
      </c>
      <c r="C1333" s="201" t="s">
        <v>29</v>
      </c>
      <c r="D1333" s="202">
        <v>1308.17</v>
      </c>
      <c r="E1333" s="202">
        <v>63.64</v>
      </c>
      <c r="F1333" s="202">
        <v>1371.81</v>
      </c>
      <c r="G1333" s="178">
        <v>15</v>
      </c>
    </row>
    <row r="1334" spans="1:7" x14ac:dyDescent="0.25">
      <c r="A1334" s="199" t="s">
        <v>4351</v>
      </c>
      <c r="B1334" s="200" t="s">
        <v>4352</v>
      </c>
      <c r="C1334" s="201" t="s">
        <v>29</v>
      </c>
      <c r="D1334" s="202">
        <v>1665.67</v>
      </c>
      <c r="E1334" s="202">
        <v>31.96</v>
      </c>
      <c r="F1334" s="202">
        <v>1697.63</v>
      </c>
      <c r="G1334" s="178">
        <v>15</v>
      </c>
    </row>
    <row r="1335" spans="1:7" x14ac:dyDescent="0.25">
      <c r="A1335" s="199" t="s">
        <v>4353</v>
      </c>
      <c r="B1335" s="200" t="s">
        <v>4354</v>
      </c>
      <c r="C1335" s="201" t="s">
        <v>29</v>
      </c>
      <c r="D1335" s="202">
        <v>288.32</v>
      </c>
      <c r="E1335" s="202">
        <v>50.35</v>
      </c>
      <c r="F1335" s="202">
        <v>338.67</v>
      </c>
      <c r="G1335" s="178">
        <v>15</v>
      </c>
    </row>
    <row r="1336" spans="1:7" ht="30" x14ac:dyDescent="0.25">
      <c r="A1336" s="199" t="s">
        <v>4355</v>
      </c>
      <c r="B1336" s="200" t="s">
        <v>4356</v>
      </c>
      <c r="C1336" s="201" t="s">
        <v>29</v>
      </c>
      <c r="D1336" s="202">
        <v>828.68</v>
      </c>
      <c r="E1336" s="202">
        <v>95.77</v>
      </c>
      <c r="F1336" s="202">
        <v>924.45</v>
      </c>
      <c r="G1336" s="178">
        <v>15</v>
      </c>
    </row>
    <row r="1337" spans="1:7" ht="30" x14ac:dyDescent="0.25">
      <c r="A1337" s="199" t="s">
        <v>4357</v>
      </c>
      <c r="B1337" s="200" t="s">
        <v>4358</v>
      </c>
      <c r="C1337" s="201" t="s">
        <v>29</v>
      </c>
      <c r="D1337" s="202">
        <v>1208.71</v>
      </c>
      <c r="E1337" s="202">
        <v>151.97999999999999</v>
      </c>
      <c r="F1337" s="202">
        <v>1360.69</v>
      </c>
      <c r="G1337" s="178">
        <v>15</v>
      </c>
    </row>
    <row r="1338" spans="1:7" ht="30" x14ac:dyDescent="0.25">
      <c r="A1338" s="199" t="s">
        <v>4359</v>
      </c>
      <c r="B1338" s="200" t="s">
        <v>4360</v>
      </c>
      <c r="C1338" s="201" t="s">
        <v>29</v>
      </c>
      <c r="D1338" s="202">
        <v>6727.63</v>
      </c>
      <c r="E1338" s="202">
        <v>187.59</v>
      </c>
      <c r="F1338" s="202">
        <v>6915.22</v>
      </c>
      <c r="G1338" s="178">
        <v>15</v>
      </c>
    </row>
    <row r="1339" spans="1:7" ht="30" x14ac:dyDescent="0.25">
      <c r="A1339" s="199" t="s">
        <v>4361</v>
      </c>
      <c r="B1339" s="200" t="s">
        <v>4362</v>
      </c>
      <c r="C1339" s="201" t="s">
        <v>29</v>
      </c>
      <c r="D1339" s="202">
        <v>1043.8800000000001</v>
      </c>
      <c r="E1339" s="202">
        <v>63.64</v>
      </c>
      <c r="F1339" s="202">
        <v>1107.52</v>
      </c>
      <c r="G1339" s="178">
        <v>15</v>
      </c>
    </row>
    <row r="1340" spans="1:7" ht="30" x14ac:dyDescent="0.25">
      <c r="A1340" s="199" t="s">
        <v>4363</v>
      </c>
      <c r="B1340" s="200" t="s">
        <v>4364</v>
      </c>
      <c r="C1340" s="201" t="s">
        <v>29</v>
      </c>
      <c r="D1340" s="202">
        <v>1639.85</v>
      </c>
      <c r="E1340" s="202">
        <v>72.73</v>
      </c>
      <c r="F1340" s="202">
        <v>1712.58</v>
      </c>
      <c r="G1340" s="178">
        <v>15</v>
      </c>
    </row>
    <row r="1341" spans="1:7" ht="30" x14ac:dyDescent="0.25">
      <c r="A1341" s="199" t="s">
        <v>4365</v>
      </c>
      <c r="B1341" s="200" t="s">
        <v>4366</v>
      </c>
      <c r="C1341" s="201" t="s">
        <v>29</v>
      </c>
      <c r="D1341" s="202">
        <v>1410.6</v>
      </c>
      <c r="E1341" s="202">
        <v>95.77</v>
      </c>
      <c r="F1341" s="202">
        <v>1506.37</v>
      </c>
      <c r="G1341" s="178">
        <v>15</v>
      </c>
    </row>
    <row r="1342" spans="1:7" x14ac:dyDescent="0.25">
      <c r="A1342" s="199" t="s">
        <v>4367</v>
      </c>
      <c r="B1342" s="200" t="s">
        <v>4368</v>
      </c>
      <c r="C1342" s="201"/>
      <c r="D1342" s="202"/>
      <c r="E1342" s="202"/>
      <c r="F1342" s="202"/>
    </row>
    <row r="1343" spans="1:7" ht="30" x14ac:dyDescent="0.25">
      <c r="A1343" s="199" t="s">
        <v>4369</v>
      </c>
      <c r="B1343" s="200" t="s">
        <v>4370</v>
      </c>
      <c r="C1343" s="201" t="s">
        <v>32</v>
      </c>
      <c r="D1343" s="202">
        <v>879.13</v>
      </c>
      <c r="E1343" s="202">
        <v>50.35</v>
      </c>
      <c r="F1343" s="202">
        <v>929.48</v>
      </c>
      <c r="G1343" s="178">
        <v>15</v>
      </c>
    </row>
    <row r="1344" spans="1:7" x14ac:dyDescent="0.25">
      <c r="A1344" s="199" t="s">
        <v>4371</v>
      </c>
      <c r="B1344" s="200" t="s">
        <v>4372</v>
      </c>
      <c r="C1344" s="201" t="s">
        <v>32</v>
      </c>
      <c r="D1344" s="202">
        <v>846.48</v>
      </c>
      <c r="E1344" s="202">
        <v>20.14</v>
      </c>
      <c r="F1344" s="202">
        <v>866.62</v>
      </c>
      <c r="G1344" s="178">
        <v>15</v>
      </c>
    </row>
    <row r="1345" spans="1:7" x14ac:dyDescent="0.25">
      <c r="A1345" s="199" t="s">
        <v>165</v>
      </c>
      <c r="B1345" s="200" t="s">
        <v>4373</v>
      </c>
      <c r="C1345" s="201" t="s">
        <v>32</v>
      </c>
      <c r="D1345" s="202">
        <v>1348.99</v>
      </c>
      <c r="E1345" s="202">
        <v>50.35</v>
      </c>
      <c r="F1345" s="202">
        <v>1399.34</v>
      </c>
      <c r="G1345" s="178">
        <v>15</v>
      </c>
    </row>
    <row r="1346" spans="1:7" x14ac:dyDescent="0.25">
      <c r="A1346" s="199" t="s">
        <v>4374</v>
      </c>
      <c r="B1346" s="200" t="s">
        <v>4375</v>
      </c>
      <c r="C1346" s="201" t="s">
        <v>29</v>
      </c>
      <c r="D1346" s="202">
        <v>1374.62</v>
      </c>
      <c r="E1346" s="202">
        <v>100.7</v>
      </c>
      <c r="F1346" s="202">
        <v>1475.32</v>
      </c>
      <c r="G1346" s="178">
        <v>15</v>
      </c>
    </row>
    <row r="1347" spans="1:7" ht="30" x14ac:dyDescent="0.25">
      <c r="A1347" s="199" t="s">
        <v>4376</v>
      </c>
      <c r="B1347" s="200" t="s">
        <v>4377</v>
      </c>
      <c r="C1347" s="201" t="s">
        <v>29</v>
      </c>
      <c r="D1347" s="202">
        <v>1073.1199999999999</v>
      </c>
      <c r="E1347" s="202">
        <v>16.61</v>
      </c>
      <c r="F1347" s="202">
        <v>1089.73</v>
      </c>
      <c r="G1347" s="178">
        <v>15</v>
      </c>
    </row>
    <row r="1348" spans="1:7" ht="30" x14ac:dyDescent="0.25">
      <c r="A1348" s="199" t="s">
        <v>4378</v>
      </c>
      <c r="B1348" s="200" t="s">
        <v>4379</v>
      </c>
      <c r="C1348" s="201" t="s">
        <v>29</v>
      </c>
      <c r="D1348" s="202">
        <v>386.4</v>
      </c>
      <c r="E1348" s="202">
        <v>219.12</v>
      </c>
      <c r="F1348" s="202">
        <v>605.52</v>
      </c>
      <c r="G1348" s="178">
        <v>15</v>
      </c>
    </row>
    <row r="1349" spans="1:7" ht="45" x14ac:dyDescent="0.25">
      <c r="A1349" s="199" t="s">
        <v>4380</v>
      </c>
      <c r="B1349" s="200" t="s">
        <v>4381</v>
      </c>
      <c r="C1349" s="201" t="s">
        <v>29</v>
      </c>
      <c r="D1349" s="202">
        <v>960.16</v>
      </c>
      <c r="E1349" s="202">
        <v>31.96</v>
      </c>
      <c r="F1349" s="202">
        <v>992.12</v>
      </c>
      <c r="G1349" s="178">
        <v>15</v>
      </c>
    </row>
    <row r="1350" spans="1:7" ht="30" x14ac:dyDescent="0.25">
      <c r="A1350" s="199" t="s">
        <v>4382</v>
      </c>
      <c r="B1350" s="200" t="s">
        <v>4383</v>
      </c>
      <c r="C1350" s="201" t="s">
        <v>29</v>
      </c>
      <c r="D1350" s="202">
        <v>741.93</v>
      </c>
      <c r="E1350" s="202">
        <v>63.64</v>
      </c>
      <c r="F1350" s="202">
        <v>805.57</v>
      </c>
      <c r="G1350" s="178">
        <v>15</v>
      </c>
    </row>
    <row r="1351" spans="1:7" x14ac:dyDescent="0.25">
      <c r="A1351" s="199" t="s">
        <v>4384</v>
      </c>
      <c r="B1351" s="200" t="s">
        <v>4385</v>
      </c>
      <c r="C1351" s="201" t="s">
        <v>32</v>
      </c>
      <c r="D1351" s="202">
        <v>210.32</v>
      </c>
      <c r="E1351" s="202">
        <v>25.18</v>
      </c>
      <c r="F1351" s="202">
        <v>235.5</v>
      </c>
      <c r="G1351" s="178">
        <v>15</v>
      </c>
    </row>
    <row r="1352" spans="1:7" x14ac:dyDescent="0.25">
      <c r="A1352" s="199" t="s">
        <v>4386</v>
      </c>
      <c r="B1352" s="200" t="s">
        <v>4387</v>
      </c>
      <c r="C1352" s="201" t="s">
        <v>32</v>
      </c>
      <c r="D1352" s="202">
        <v>255.84</v>
      </c>
      <c r="E1352" s="202">
        <v>25.18</v>
      </c>
      <c r="F1352" s="202">
        <v>281.02</v>
      </c>
      <c r="G1352" s="178">
        <v>15</v>
      </c>
    </row>
    <row r="1353" spans="1:7" ht="30" x14ac:dyDescent="0.25">
      <c r="A1353" s="199" t="s">
        <v>4388</v>
      </c>
      <c r="B1353" s="200" t="s">
        <v>4389</v>
      </c>
      <c r="C1353" s="201" t="s">
        <v>29</v>
      </c>
      <c r="D1353" s="202">
        <v>1308.73</v>
      </c>
      <c r="E1353" s="202">
        <v>73.06</v>
      </c>
      <c r="F1353" s="202">
        <v>1381.79</v>
      </c>
      <c r="G1353" s="178">
        <v>15</v>
      </c>
    </row>
    <row r="1354" spans="1:7" ht="30" x14ac:dyDescent="0.25">
      <c r="A1354" s="199" t="s">
        <v>4390</v>
      </c>
      <c r="B1354" s="200" t="s">
        <v>4391</v>
      </c>
      <c r="C1354" s="201" t="s">
        <v>29</v>
      </c>
      <c r="D1354" s="202">
        <v>1084.53</v>
      </c>
      <c r="E1354" s="202">
        <v>31.96</v>
      </c>
      <c r="F1354" s="202">
        <v>1116.49</v>
      </c>
      <c r="G1354" s="178">
        <v>15</v>
      </c>
    </row>
    <row r="1355" spans="1:7" ht="30" x14ac:dyDescent="0.25">
      <c r="A1355" s="199" t="s">
        <v>4392</v>
      </c>
      <c r="B1355" s="200" t="s">
        <v>4393</v>
      </c>
      <c r="C1355" s="201" t="s">
        <v>29</v>
      </c>
      <c r="D1355" s="202">
        <v>1230.8399999999999</v>
      </c>
      <c r="E1355" s="202">
        <v>63.64</v>
      </c>
      <c r="F1355" s="202">
        <v>1294.48</v>
      </c>
      <c r="G1355" s="178">
        <v>15</v>
      </c>
    </row>
    <row r="1356" spans="1:7" ht="30" x14ac:dyDescent="0.25">
      <c r="A1356" s="199" t="s">
        <v>4394</v>
      </c>
      <c r="B1356" s="200" t="s">
        <v>4395</v>
      </c>
      <c r="C1356" s="201" t="s">
        <v>29</v>
      </c>
      <c r="D1356" s="202">
        <v>718.29</v>
      </c>
      <c r="E1356" s="202">
        <v>20.14</v>
      </c>
      <c r="F1356" s="202">
        <v>738.43</v>
      </c>
      <c r="G1356" s="178">
        <v>15</v>
      </c>
    </row>
    <row r="1357" spans="1:7" ht="45" x14ac:dyDescent="0.25">
      <c r="A1357" s="199" t="s">
        <v>4396</v>
      </c>
      <c r="B1357" s="200" t="s">
        <v>4397</v>
      </c>
      <c r="C1357" s="201" t="s">
        <v>29</v>
      </c>
      <c r="D1357" s="202">
        <v>666.78</v>
      </c>
      <c r="E1357" s="202"/>
      <c r="F1357" s="202">
        <v>666.78</v>
      </c>
      <c r="G1357" s="178">
        <v>15</v>
      </c>
    </row>
    <row r="1358" spans="1:7" x14ac:dyDescent="0.25">
      <c r="A1358" s="199" t="s">
        <v>4398</v>
      </c>
      <c r="B1358" s="200" t="s">
        <v>4399</v>
      </c>
      <c r="C1358" s="201"/>
      <c r="D1358" s="202"/>
      <c r="E1358" s="202"/>
      <c r="F1358" s="202"/>
    </row>
    <row r="1359" spans="1:7" ht="30" x14ac:dyDescent="0.25">
      <c r="A1359" s="199" t="s">
        <v>4400</v>
      </c>
      <c r="B1359" s="200" t="s">
        <v>4401</v>
      </c>
      <c r="C1359" s="201" t="s">
        <v>29</v>
      </c>
      <c r="D1359" s="202">
        <v>3191.29</v>
      </c>
      <c r="E1359" s="202">
        <v>70.709999999999994</v>
      </c>
      <c r="F1359" s="202">
        <v>3262</v>
      </c>
      <c r="G1359" s="178">
        <v>15</v>
      </c>
    </row>
    <row r="1360" spans="1:7" ht="30" x14ac:dyDescent="0.25">
      <c r="A1360" s="199" t="s">
        <v>4402</v>
      </c>
      <c r="B1360" s="200" t="s">
        <v>4403</v>
      </c>
      <c r="C1360" s="201" t="s">
        <v>29</v>
      </c>
      <c r="D1360" s="202">
        <v>1878.79</v>
      </c>
      <c r="E1360" s="202">
        <v>70.709999999999994</v>
      </c>
      <c r="F1360" s="202">
        <v>1949.5</v>
      </c>
      <c r="G1360" s="178">
        <v>15</v>
      </c>
    </row>
    <row r="1361" spans="1:7" ht="30" x14ac:dyDescent="0.25">
      <c r="A1361" s="199" t="s">
        <v>4404</v>
      </c>
      <c r="B1361" s="200" t="s">
        <v>4405</v>
      </c>
      <c r="C1361" s="201" t="s">
        <v>29</v>
      </c>
      <c r="D1361" s="202">
        <v>2015.13</v>
      </c>
      <c r="E1361" s="202">
        <v>70.709999999999994</v>
      </c>
      <c r="F1361" s="202">
        <v>2085.84</v>
      </c>
      <c r="G1361" s="178">
        <v>15</v>
      </c>
    </row>
    <row r="1362" spans="1:7" ht="30" x14ac:dyDescent="0.25">
      <c r="A1362" s="199" t="s">
        <v>4406</v>
      </c>
      <c r="B1362" s="200" t="s">
        <v>4407</v>
      </c>
      <c r="C1362" s="201" t="s">
        <v>29</v>
      </c>
      <c r="D1362" s="202">
        <v>3052.51</v>
      </c>
      <c r="E1362" s="202">
        <v>70.709999999999994</v>
      </c>
      <c r="F1362" s="202">
        <v>3123.22</v>
      </c>
      <c r="G1362" s="178">
        <v>15</v>
      </c>
    </row>
    <row r="1363" spans="1:7" ht="30" x14ac:dyDescent="0.25">
      <c r="A1363" s="199" t="s">
        <v>4408</v>
      </c>
      <c r="B1363" s="200" t="s">
        <v>4409</v>
      </c>
      <c r="C1363" s="201" t="s">
        <v>29</v>
      </c>
      <c r="D1363" s="202">
        <v>2460.6999999999998</v>
      </c>
      <c r="E1363" s="202">
        <v>129.47999999999999</v>
      </c>
      <c r="F1363" s="202">
        <v>2590.1799999999998</v>
      </c>
      <c r="G1363" s="178">
        <v>15</v>
      </c>
    </row>
    <row r="1364" spans="1:7" ht="30" x14ac:dyDescent="0.25">
      <c r="A1364" s="199" t="s">
        <v>4410</v>
      </c>
      <c r="B1364" s="200" t="s">
        <v>4411</v>
      </c>
      <c r="C1364" s="201" t="s">
        <v>29</v>
      </c>
      <c r="D1364" s="202">
        <v>3707.54</v>
      </c>
      <c r="E1364" s="202">
        <v>129.47999999999999</v>
      </c>
      <c r="F1364" s="202">
        <v>3837.02</v>
      </c>
      <c r="G1364" s="178">
        <v>15</v>
      </c>
    </row>
    <row r="1365" spans="1:7" ht="45" x14ac:dyDescent="0.25">
      <c r="A1365" s="199" t="s">
        <v>4412</v>
      </c>
      <c r="B1365" s="200" t="s">
        <v>4413</v>
      </c>
      <c r="C1365" s="201" t="s">
        <v>29</v>
      </c>
      <c r="D1365" s="202">
        <v>2965.36</v>
      </c>
      <c r="E1365" s="202">
        <v>129.47999999999999</v>
      </c>
      <c r="F1365" s="202">
        <v>3094.84</v>
      </c>
      <c r="G1365" s="178">
        <v>15</v>
      </c>
    </row>
    <row r="1366" spans="1:7" ht="45" x14ac:dyDescent="0.25">
      <c r="A1366" s="199" t="s">
        <v>4414</v>
      </c>
      <c r="B1366" s="200" t="s">
        <v>4415</v>
      </c>
      <c r="C1366" s="201" t="s">
        <v>29</v>
      </c>
      <c r="D1366" s="202">
        <v>3753.12</v>
      </c>
      <c r="E1366" s="202">
        <v>129.47999999999999</v>
      </c>
      <c r="F1366" s="202">
        <v>3882.6</v>
      </c>
      <c r="G1366" s="178">
        <v>15</v>
      </c>
    </row>
    <row r="1367" spans="1:7" ht="30" x14ac:dyDescent="0.25">
      <c r="A1367" s="199" t="s">
        <v>4416</v>
      </c>
      <c r="B1367" s="200" t="s">
        <v>4417</v>
      </c>
      <c r="C1367" s="201" t="s">
        <v>29</v>
      </c>
      <c r="D1367" s="202">
        <v>2437.3200000000002</v>
      </c>
      <c r="E1367" s="202">
        <v>70.709999999999994</v>
      </c>
      <c r="F1367" s="202">
        <v>2508.0300000000002</v>
      </c>
      <c r="G1367" s="178">
        <v>15</v>
      </c>
    </row>
    <row r="1368" spans="1:7" ht="30" x14ac:dyDescent="0.25">
      <c r="A1368" s="199" t="s">
        <v>4418</v>
      </c>
      <c r="B1368" s="200" t="s">
        <v>4419</v>
      </c>
      <c r="C1368" s="201" t="s">
        <v>29</v>
      </c>
      <c r="D1368" s="202">
        <v>2459.77</v>
      </c>
      <c r="E1368" s="202">
        <v>70.709999999999994</v>
      </c>
      <c r="F1368" s="202">
        <v>2530.48</v>
      </c>
      <c r="G1368" s="178">
        <v>15</v>
      </c>
    </row>
    <row r="1369" spans="1:7" ht="30" x14ac:dyDescent="0.25">
      <c r="A1369" s="199" t="s">
        <v>4420</v>
      </c>
      <c r="B1369" s="200" t="s">
        <v>4421</v>
      </c>
      <c r="C1369" s="201" t="s">
        <v>29</v>
      </c>
      <c r="D1369" s="202">
        <v>3650.04</v>
      </c>
      <c r="E1369" s="202">
        <v>70.709999999999994</v>
      </c>
      <c r="F1369" s="202">
        <v>3720.75</v>
      </c>
      <c r="G1369" s="178">
        <v>15</v>
      </c>
    </row>
    <row r="1370" spans="1:7" ht="30" x14ac:dyDescent="0.25">
      <c r="A1370" s="199" t="s">
        <v>4422</v>
      </c>
      <c r="B1370" s="200" t="s">
        <v>4423</v>
      </c>
      <c r="C1370" s="201" t="s">
        <v>29</v>
      </c>
      <c r="D1370" s="202">
        <v>3036.01</v>
      </c>
      <c r="E1370" s="202">
        <v>129.47999999999999</v>
      </c>
      <c r="F1370" s="202">
        <v>3165.49</v>
      </c>
      <c r="G1370" s="178">
        <v>15</v>
      </c>
    </row>
    <row r="1371" spans="1:7" ht="30" x14ac:dyDescent="0.25">
      <c r="A1371" s="199" t="s">
        <v>4424</v>
      </c>
      <c r="B1371" s="200" t="s">
        <v>4425</v>
      </c>
      <c r="C1371" s="201" t="s">
        <v>29</v>
      </c>
      <c r="D1371" s="202">
        <v>4297.05</v>
      </c>
      <c r="E1371" s="202">
        <v>129.47999999999999</v>
      </c>
      <c r="F1371" s="202">
        <v>4426.53</v>
      </c>
      <c r="G1371" s="178">
        <v>15</v>
      </c>
    </row>
    <row r="1372" spans="1:7" ht="45" x14ac:dyDescent="0.25">
      <c r="A1372" s="199" t="s">
        <v>4426</v>
      </c>
      <c r="B1372" s="200" t="s">
        <v>4427</v>
      </c>
      <c r="C1372" s="201" t="s">
        <v>29</v>
      </c>
      <c r="D1372" s="202">
        <v>3289.04</v>
      </c>
      <c r="E1372" s="202">
        <v>129.47999999999999</v>
      </c>
      <c r="F1372" s="202">
        <v>3418.52</v>
      </c>
      <c r="G1372" s="178">
        <v>15</v>
      </c>
    </row>
    <row r="1373" spans="1:7" ht="45" x14ac:dyDescent="0.25">
      <c r="A1373" s="199" t="s">
        <v>4428</v>
      </c>
      <c r="B1373" s="200" t="s">
        <v>4429</v>
      </c>
      <c r="C1373" s="201" t="s">
        <v>29</v>
      </c>
      <c r="D1373" s="202">
        <v>4332.67</v>
      </c>
      <c r="E1373" s="202">
        <v>129.47999999999999</v>
      </c>
      <c r="F1373" s="202">
        <v>4462.1499999999996</v>
      </c>
      <c r="G1373" s="178">
        <v>15</v>
      </c>
    </row>
    <row r="1374" spans="1:7" ht="45" x14ac:dyDescent="0.25">
      <c r="A1374" s="199" t="s">
        <v>4430</v>
      </c>
      <c r="B1374" s="200" t="s">
        <v>4431</v>
      </c>
      <c r="C1374" s="201" t="s">
        <v>29</v>
      </c>
      <c r="D1374" s="202">
        <v>4397.57</v>
      </c>
      <c r="E1374" s="202">
        <v>129.47999999999999</v>
      </c>
      <c r="F1374" s="202">
        <v>4527.05</v>
      </c>
      <c r="G1374" s="178">
        <v>15</v>
      </c>
    </row>
    <row r="1375" spans="1:7" ht="45" x14ac:dyDescent="0.25">
      <c r="A1375" s="199" t="s">
        <v>4432</v>
      </c>
      <c r="B1375" s="200" t="s">
        <v>4433</v>
      </c>
      <c r="C1375" s="201" t="s">
        <v>29</v>
      </c>
      <c r="D1375" s="202">
        <v>4220.28</v>
      </c>
      <c r="E1375" s="202">
        <v>70.709999999999994</v>
      </c>
      <c r="F1375" s="202">
        <v>4290.99</v>
      </c>
      <c r="G1375" s="178">
        <v>15</v>
      </c>
    </row>
    <row r="1376" spans="1:7" ht="30" x14ac:dyDescent="0.25">
      <c r="A1376" s="199" t="s">
        <v>4434</v>
      </c>
      <c r="B1376" s="200" t="s">
        <v>4435</v>
      </c>
      <c r="C1376" s="201" t="s">
        <v>29</v>
      </c>
      <c r="D1376" s="202">
        <v>2672.36</v>
      </c>
      <c r="E1376" s="202">
        <v>70.709999999999994</v>
      </c>
      <c r="F1376" s="202">
        <v>2743.07</v>
      </c>
      <c r="G1376" s="178">
        <v>15</v>
      </c>
    </row>
    <row r="1377" spans="1:7" ht="45" x14ac:dyDescent="0.25">
      <c r="A1377" s="199" t="s">
        <v>4436</v>
      </c>
      <c r="B1377" s="200" t="s">
        <v>4437</v>
      </c>
      <c r="C1377" s="201" t="s">
        <v>29</v>
      </c>
      <c r="D1377" s="202">
        <v>4532.3500000000004</v>
      </c>
      <c r="E1377" s="202">
        <v>70.709999999999994</v>
      </c>
      <c r="F1377" s="202">
        <v>4603.0600000000004</v>
      </c>
      <c r="G1377" s="178">
        <v>15</v>
      </c>
    </row>
    <row r="1378" spans="1:7" ht="45" x14ac:dyDescent="0.25">
      <c r="A1378" s="199" t="s">
        <v>4438</v>
      </c>
      <c r="B1378" s="200" t="s">
        <v>4439</v>
      </c>
      <c r="C1378" s="201" t="s">
        <v>29</v>
      </c>
      <c r="D1378" s="202">
        <v>3934.86</v>
      </c>
      <c r="E1378" s="202">
        <v>283.7</v>
      </c>
      <c r="F1378" s="202">
        <v>4218.5600000000004</v>
      </c>
      <c r="G1378" s="178">
        <v>15</v>
      </c>
    </row>
    <row r="1379" spans="1:7" ht="30" x14ac:dyDescent="0.25">
      <c r="A1379" s="199" t="s">
        <v>4440</v>
      </c>
      <c r="B1379" s="200" t="s">
        <v>4441</v>
      </c>
      <c r="C1379" s="201" t="s">
        <v>29</v>
      </c>
      <c r="D1379" s="202">
        <v>3512.46</v>
      </c>
      <c r="E1379" s="202">
        <v>70.709999999999994</v>
      </c>
      <c r="F1379" s="202">
        <v>3583.17</v>
      </c>
      <c r="G1379" s="178">
        <v>15</v>
      </c>
    </row>
    <row r="1380" spans="1:7" ht="30" x14ac:dyDescent="0.25">
      <c r="A1380" s="199" t="s">
        <v>4442</v>
      </c>
      <c r="B1380" s="200" t="s">
        <v>4443</v>
      </c>
      <c r="C1380" s="201" t="s">
        <v>29</v>
      </c>
      <c r="D1380" s="202">
        <v>1723</v>
      </c>
      <c r="E1380" s="202">
        <v>70.709999999999994</v>
      </c>
      <c r="F1380" s="202">
        <v>1793.71</v>
      </c>
      <c r="G1380" s="178">
        <v>15</v>
      </c>
    </row>
    <row r="1381" spans="1:7" ht="30" x14ac:dyDescent="0.25">
      <c r="A1381" s="199" t="s">
        <v>4444</v>
      </c>
      <c r="B1381" s="200" t="s">
        <v>4445</v>
      </c>
      <c r="C1381" s="201" t="s">
        <v>29</v>
      </c>
      <c r="D1381" s="202">
        <v>2795.88</v>
      </c>
      <c r="E1381" s="202">
        <v>70.709999999999994</v>
      </c>
      <c r="F1381" s="202">
        <v>2866.59</v>
      </c>
      <c r="G1381" s="178">
        <v>15</v>
      </c>
    </row>
    <row r="1382" spans="1:7" ht="30" x14ac:dyDescent="0.25">
      <c r="A1382" s="199" t="s">
        <v>4446</v>
      </c>
      <c r="B1382" s="200" t="s">
        <v>4447</v>
      </c>
      <c r="C1382" s="201" t="s">
        <v>29</v>
      </c>
      <c r="D1382" s="202">
        <v>2290.59</v>
      </c>
      <c r="E1382" s="202">
        <v>70.709999999999994</v>
      </c>
      <c r="F1382" s="202">
        <v>2361.3000000000002</v>
      </c>
      <c r="G1382" s="178">
        <v>15</v>
      </c>
    </row>
    <row r="1383" spans="1:7" x14ac:dyDescent="0.25">
      <c r="A1383" s="199" t="s">
        <v>4448</v>
      </c>
      <c r="B1383" s="200" t="s">
        <v>4449</v>
      </c>
      <c r="C1383" s="201"/>
      <c r="D1383" s="202"/>
      <c r="E1383" s="202"/>
      <c r="F1383" s="202"/>
    </row>
    <row r="1384" spans="1:7" ht="30" x14ac:dyDescent="0.25">
      <c r="A1384" s="199" t="s">
        <v>4450</v>
      </c>
      <c r="B1384" s="200" t="s">
        <v>4451</v>
      </c>
      <c r="C1384" s="201" t="s">
        <v>32</v>
      </c>
      <c r="D1384" s="202">
        <v>907.01</v>
      </c>
      <c r="E1384" s="202">
        <v>58.77</v>
      </c>
      <c r="F1384" s="202">
        <v>965.78</v>
      </c>
      <c r="G1384" s="178">
        <v>15</v>
      </c>
    </row>
    <row r="1385" spans="1:7" x14ac:dyDescent="0.25">
      <c r="A1385" s="199" t="s">
        <v>4452</v>
      </c>
      <c r="B1385" s="200" t="s">
        <v>4453</v>
      </c>
      <c r="C1385" s="201"/>
      <c r="D1385" s="202"/>
      <c r="E1385" s="202"/>
      <c r="F1385" s="202"/>
    </row>
    <row r="1386" spans="1:7" ht="30" x14ac:dyDescent="0.25">
      <c r="A1386" s="199" t="s">
        <v>4454</v>
      </c>
      <c r="B1386" s="200" t="s">
        <v>4455</v>
      </c>
      <c r="C1386" s="201" t="s">
        <v>29</v>
      </c>
      <c r="D1386" s="202">
        <v>656.12</v>
      </c>
      <c r="E1386" s="202">
        <v>50.35</v>
      </c>
      <c r="F1386" s="202">
        <v>706.47</v>
      </c>
      <c r="G1386" s="178">
        <v>15</v>
      </c>
    </row>
    <row r="1387" spans="1:7" ht="30" x14ac:dyDescent="0.25">
      <c r="A1387" s="199" t="s">
        <v>4456</v>
      </c>
      <c r="B1387" s="200" t="s">
        <v>4457</v>
      </c>
      <c r="C1387" s="201" t="s">
        <v>29</v>
      </c>
      <c r="D1387" s="202">
        <v>953.83</v>
      </c>
      <c r="E1387" s="202">
        <v>141.26</v>
      </c>
      <c r="F1387" s="202">
        <v>1095.0899999999999</v>
      </c>
      <c r="G1387" s="178">
        <v>15</v>
      </c>
    </row>
    <row r="1388" spans="1:7" x14ac:dyDescent="0.25">
      <c r="A1388" s="199" t="s">
        <v>4458</v>
      </c>
      <c r="B1388" s="200" t="s">
        <v>4459</v>
      </c>
      <c r="C1388" s="201"/>
      <c r="D1388" s="202"/>
      <c r="E1388" s="202"/>
      <c r="F1388" s="202"/>
    </row>
    <row r="1389" spans="1:7" ht="30" x14ac:dyDescent="0.25">
      <c r="A1389" s="199" t="s">
        <v>166</v>
      </c>
      <c r="B1389" s="200" t="s">
        <v>4460</v>
      </c>
      <c r="C1389" s="201" t="s">
        <v>32</v>
      </c>
      <c r="D1389" s="202">
        <v>695.42</v>
      </c>
      <c r="E1389" s="202">
        <v>60.42</v>
      </c>
      <c r="F1389" s="202">
        <v>755.84</v>
      </c>
      <c r="G1389" s="178">
        <v>15</v>
      </c>
    </row>
    <row r="1390" spans="1:7" ht="30" x14ac:dyDescent="0.25">
      <c r="A1390" s="199" t="s">
        <v>4461</v>
      </c>
      <c r="B1390" s="200" t="s">
        <v>4462</v>
      </c>
      <c r="C1390" s="201" t="s">
        <v>32</v>
      </c>
      <c r="D1390" s="202">
        <v>571.13</v>
      </c>
      <c r="E1390" s="202">
        <v>25.18</v>
      </c>
      <c r="F1390" s="202">
        <v>596.30999999999995</v>
      </c>
      <c r="G1390" s="178">
        <v>15</v>
      </c>
    </row>
    <row r="1391" spans="1:7" ht="30" x14ac:dyDescent="0.25">
      <c r="A1391" s="199" t="s">
        <v>4463</v>
      </c>
      <c r="B1391" s="200" t="s">
        <v>4464</v>
      </c>
      <c r="C1391" s="201" t="s">
        <v>32</v>
      </c>
      <c r="D1391" s="202">
        <v>613.16</v>
      </c>
      <c r="E1391" s="202">
        <v>50.35</v>
      </c>
      <c r="F1391" s="202">
        <v>663.51</v>
      </c>
      <c r="G1391" s="178">
        <v>15</v>
      </c>
    </row>
    <row r="1392" spans="1:7" x14ac:dyDescent="0.25">
      <c r="A1392" s="199" t="s">
        <v>4465</v>
      </c>
      <c r="B1392" s="200" t="s">
        <v>4466</v>
      </c>
      <c r="C1392" s="201"/>
      <c r="D1392" s="202"/>
      <c r="E1392" s="202"/>
      <c r="F1392" s="202"/>
    </row>
    <row r="1393" spans="1:7" x14ac:dyDescent="0.25">
      <c r="A1393" s="199" t="s">
        <v>4467</v>
      </c>
      <c r="B1393" s="200" t="s">
        <v>4468</v>
      </c>
      <c r="C1393" s="201" t="s">
        <v>29</v>
      </c>
      <c r="D1393" s="202"/>
      <c r="E1393" s="202">
        <v>50.35</v>
      </c>
      <c r="F1393" s="202">
        <v>50.35</v>
      </c>
      <c r="G1393" s="178">
        <v>15</v>
      </c>
    </row>
    <row r="1394" spans="1:7" x14ac:dyDescent="0.25">
      <c r="A1394" s="199" t="s">
        <v>4469</v>
      </c>
      <c r="B1394" s="200" t="s">
        <v>4470</v>
      </c>
      <c r="C1394" s="201" t="s">
        <v>32</v>
      </c>
      <c r="D1394" s="202">
        <v>2.02</v>
      </c>
      <c r="E1394" s="202">
        <v>13.09</v>
      </c>
      <c r="F1394" s="202">
        <v>15.11</v>
      </c>
      <c r="G1394" s="178">
        <v>15</v>
      </c>
    </row>
    <row r="1395" spans="1:7" x14ac:dyDescent="0.25">
      <c r="A1395" s="199" t="s">
        <v>4471</v>
      </c>
      <c r="B1395" s="200" t="s">
        <v>4472</v>
      </c>
      <c r="C1395" s="201" t="s">
        <v>32</v>
      </c>
      <c r="D1395" s="202"/>
      <c r="E1395" s="202">
        <v>30.21</v>
      </c>
      <c r="F1395" s="202">
        <v>30.21</v>
      </c>
      <c r="G1395" s="178">
        <v>15</v>
      </c>
    </row>
    <row r="1396" spans="1:7" x14ac:dyDescent="0.25">
      <c r="A1396" s="199" t="s">
        <v>4473</v>
      </c>
      <c r="B1396" s="200" t="s">
        <v>4474</v>
      </c>
      <c r="C1396" s="201" t="s">
        <v>32</v>
      </c>
      <c r="D1396" s="202">
        <v>25.15</v>
      </c>
      <c r="E1396" s="202">
        <v>31.46</v>
      </c>
      <c r="F1396" s="202">
        <v>56.61</v>
      </c>
      <c r="G1396" s="178">
        <v>15</v>
      </c>
    </row>
    <row r="1397" spans="1:7" x14ac:dyDescent="0.25">
      <c r="A1397" s="199" t="s">
        <v>4475</v>
      </c>
      <c r="B1397" s="200" t="s">
        <v>4476</v>
      </c>
      <c r="C1397" s="201" t="s">
        <v>35</v>
      </c>
      <c r="D1397" s="202">
        <v>3965.17</v>
      </c>
      <c r="E1397" s="202">
        <v>117.54</v>
      </c>
      <c r="F1397" s="202">
        <v>4082.71</v>
      </c>
      <c r="G1397" s="178">
        <v>15</v>
      </c>
    </row>
    <row r="1398" spans="1:7" x14ac:dyDescent="0.25">
      <c r="A1398" s="199" t="s">
        <v>4477</v>
      </c>
      <c r="B1398" s="200" t="s">
        <v>4478</v>
      </c>
      <c r="C1398" s="201" t="s">
        <v>32</v>
      </c>
      <c r="D1398" s="202">
        <v>242.05</v>
      </c>
      <c r="E1398" s="202">
        <v>13.09</v>
      </c>
      <c r="F1398" s="202">
        <v>255.14</v>
      </c>
      <c r="G1398" s="178">
        <v>15</v>
      </c>
    </row>
    <row r="1399" spans="1:7" ht="30" x14ac:dyDescent="0.25">
      <c r="A1399" s="199" t="s">
        <v>4479</v>
      </c>
      <c r="B1399" s="200" t="s">
        <v>4480</v>
      </c>
      <c r="C1399" s="201" t="s">
        <v>32</v>
      </c>
      <c r="D1399" s="202">
        <v>324.74</v>
      </c>
      <c r="E1399" s="202">
        <v>13.09</v>
      </c>
      <c r="F1399" s="202">
        <v>337.83</v>
      </c>
      <c r="G1399" s="178">
        <v>15</v>
      </c>
    </row>
    <row r="1400" spans="1:7" x14ac:dyDescent="0.25">
      <c r="A1400" s="199" t="s">
        <v>4481</v>
      </c>
      <c r="B1400" s="200" t="s">
        <v>4482</v>
      </c>
      <c r="C1400" s="201" t="s">
        <v>29</v>
      </c>
      <c r="D1400" s="202">
        <v>257.42</v>
      </c>
      <c r="E1400" s="202">
        <v>60.42</v>
      </c>
      <c r="F1400" s="202">
        <v>317.83999999999997</v>
      </c>
      <c r="G1400" s="178">
        <v>15</v>
      </c>
    </row>
    <row r="1401" spans="1:7" x14ac:dyDescent="0.25">
      <c r="A1401" s="199" t="s">
        <v>4483</v>
      </c>
      <c r="B1401" s="200" t="s">
        <v>4484</v>
      </c>
      <c r="C1401" s="201" t="s">
        <v>29</v>
      </c>
      <c r="D1401" s="202">
        <v>106.77</v>
      </c>
      <c r="E1401" s="202">
        <v>10.96</v>
      </c>
      <c r="F1401" s="202">
        <v>117.73</v>
      </c>
      <c r="G1401" s="178">
        <v>15</v>
      </c>
    </row>
    <row r="1402" spans="1:7" ht="30" x14ac:dyDescent="0.25">
      <c r="A1402" s="199" t="s">
        <v>4485</v>
      </c>
      <c r="B1402" s="200" t="s">
        <v>4486</v>
      </c>
      <c r="C1402" s="201" t="s">
        <v>29</v>
      </c>
      <c r="D1402" s="202">
        <v>38</v>
      </c>
      <c r="E1402" s="202">
        <v>10.96</v>
      </c>
      <c r="F1402" s="202">
        <v>48.96</v>
      </c>
      <c r="G1402" s="178">
        <v>15</v>
      </c>
    </row>
    <row r="1403" spans="1:7" ht="30" x14ac:dyDescent="0.25">
      <c r="A1403" s="199" t="s">
        <v>4487</v>
      </c>
      <c r="B1403" s="200" t="s">
        <v>4488</v>
      </c>
      <c r="C1403" s="201" t="s">
        <v>29</v>
      </c>
      <c r="D1403" s="202">
        <v>542.74</v>
      </c>
      <c r="E1403" s="202">
        <v>107.85</v>
      </c>
      <c r="F1403" s="202">
        <v>650.59</v>
      </c>
      <c r="G1403" s="178">
        <v>15</v>
      </c>
    </row>
    <row r="1404" spans="1:7" ht="30" x14ac:dyDescent="0.25">
      <c r="A1404" s="199" t="s">
        <v>4489</v>
      </c>
      <c r="B1404" s="200" t="s">
        <v>4490</v>
      </c>
      <c r="C1404" s="201" t="s">
        <v>29</v>
      </c>
      <c r="D1404" s="202">
        <v>911.42</v>
      </c>
      <c r="E1404" s="202">
        <v>107.85</v>
      </c>
      <c r="F1404" s="202">
        <v>1019.27</v>
      </c>
      <c r="G1404" s="178">
        <v>15</v>
      </c>
    </row>
    <row r="1405" spans="1:7" x14ac:dyDescent="0.25">
      <c r="A1405" s="199" t="s">
        <v>4491</v>
      </c>
      <c r="B1405" s="200" t="s">
        <v>4492</v>
      </c>
      <c r="C1405" s="201"/>
      <c r="D1405" s="202"/>
      <c r="E1405" s="202"/>
      <c r="F1405" s="202"/>
    </row>
    <row r="1406" spans="1:7" x14ac:dyDescent="0.25">
      <c r="A1406" s="199" t="s">
        <v>4493</v>
      </c>
      <c r="B1406" s="200" t="s">
        <v>4494</v>
      </c>
      <c r="C1406" s="201"/>
      <c r="D1406" s="202"/>
      <c r="E1406" s="202"/>
      <c r="F1406" s="202"/>
    </row>
    <row r="1407" spans="1:7" x14ac:dyDescent="0.25">
      <c r="A1407" s="199" t="s">
        <v>4495</v>
      </c>
      <c r="B1407" s="200" t="s">
        <v>4496</v>
      </c>
      <c r="C1407" s="201" t="s">
        <v>29</v>
      </c>
      <c r="D1407" s="202">
        <v>846.15</v>
      </c>
      <c r="E1407" s="202">
        <v>75.53</v>
      </c>
      <c r="F1407" s="202">
        <v>921.68</v>
      </c>
      <c r="G1407" s="178">
        <v>15</v>
      </c>
    </row>
    <row r="1408" spans="1:7" x14ac:dyDescent="0.25">
      <c r="A1408" s="199" t="s">
        <v>4497</v>
      </c>
      <c r="B1408" s="200" t="s">
        <v>4498</v>
      </c>
      <c r="C1408" s="201" t="s">
        <v>29</v>
      </c>
      <c r="D1408" s="202">
        <v>395.82</v>
      </c>
      <c r="E1408" s="202">
        <v>75.53</v>
      </c>
      <c r="F1408" s="202">
        <v>471.35</v>
      </c>
      <c r="G1408" s="178">
        <v>15</v>
      </c>
    </row>
    <row r="1409" spans="1:7" x14ac:dyDescent="0.25">
      <c r="A1409" s="199" t="s">
        <v>4499</v>
      </c>
      <c r="B1409" s="200" t="s">
        <v>4500</v>
      </c>
      <c r="C1409" s="201" t="s">
        <v>29</v>
      </c>
      <c r="D1409" s="202">
        <v>1210.98</v>
      </c>
      <c r="E1409" s="202">
        <v>75.53</v>
      </c>
      <c r="F1409" s="202">
        <v>1286.51</v>
      </c>
      <c r="G1409" s="178">
        <v>15</v>
      </c>
    </row>
    <row r="1410" spans="1:7" x14ac:dyDescent="0.25">
      <c r="A1410" s="199" t="s">
        <v>4501</v>
      </c>
      <c r="B1410" s="200" t="s">
        <v>4502</v>
      </c>
      <c r="C1410" s="201" t="s">
        <v>29</v>
      </c>
      <c r="D1410" s="202">
        <v>427.99</v>
      </c>
      <c r="E1410" s="202">
        <v>75.53</v>
      </c>
      <c r="F1410" s="202">
        <v>503.52</v>
      </c>
      <c r="G1410" s="178">
        <v>15</v>
      </c>
    </row>
    <row r="1411" spans="1:7" x14ac:dyDescent="0.25">
      <c r="A1411" s="199" t="s">
        <v>4503</v>
      </c>
      <c r="B1411" s="200" t="s">
        <v>4504</v>
      </c>
      <c r="C1411" s="201" t="s">
        <v>29</v>
      </c>
      <c r="D1411" s="202">
        <v>939.97</v>
      </c>
      <c r="E1411" s="202">
        <v>75.53</v>
      </c>
      <c r="F1411" s="202">
        <v>1015.5</v>
      </c>
      <c r="G1411" s="178">
        <v>15</v>
      </c>
    </row>
    <row r="1412" spans="1:7" x14ac:dyDescent="0.25">
      <c r="A1412" s="199" t="s">
        <v>4505</v>
      </c>
      <c r="B1412" s="200" t="s">
        <v>4506</v>
      </c>
      <c r="C1412" s="201" t="s">
        <v>29</v>
      </c>
      <c r="D1412" s="202">
        <v>252.79</v>
      </c>
      <c r="E1412" s="202">
        <v>75.53</v>
      </c>
      <c r="F1412" s="202">
        <v>328.32</v>
      </c>
      <c r="G1412" s="178">
        <v>15</v>
      </c>
    </row>
    <row r="1413" spans="1:7" x14ac:dyDescent="0.25">
      <c r="A1413" s="199" t="s">
        <v>4507</v>
      </c>
      <c r="B1413" s="200" t="s">
        <v>4508</v>
      </c>
      <c r="C1413" s="201" t="s">
        <v>29</v>
      </c>
      <c r="D1413" s="202">
        <v>790.84</v>
      </c>
      <c r="E1413" s="202">
        <v>75.53</v>
      </c>
      <c r="F1413" s="202">
        <v>866.37</v>
      </c>
      <c r="G1413" s="178">
        <v>15</v>
      </c>
    </row>
    <row r="1414" spans="1:7" ht="30" x14ac:dyDescent="0.25">
      <c r="A1414" s="199" t="s">
        <v>4509</v>
      </c>
      <c r="B1414" s="200" t="s">
        <v>4510</v>
      </c>
      <c r="C1414" s="201" t="s">
        <v>29</v>
      </c>
      <c r="D1414" s="202">
        <v>378.66</v>
      </c>
      <c r="E1414" s="202">
        <v>75.53</v>
      </c>
      <c r="F1414" s="202">
        <v>454.19</v>
      </c>
      <c r="G1414" s="178">
        <v>15</v>
      </c>
    </row>
    <row r="1415" spans="1:7" x14ac:dyDescent="0.25">
      <c r="A1415" s="199" t="s">
        <v>4511</v>
      </c>
      <c r="B1415" s="200" t="s">
        <v>4512</v>
      </c>
      <c r="C1415" s="201" t="s">
        <v>29</v>
      </c>
      <c r="D1415" s="202">
        <v>1291.75</v>
      </c>
      <c r="E1415" s="202">
        <v>75.53</v>
      </c>
      <c r="F1415" s="202">
        <v>1367.28</v>
      </c>
      <c r="G1415" s="178">
        <v>15</v>
      </c>
    </row>
    <row r="1416" spans="1:7" x14ac:dyDescent="0.25">
      <c r="A1416" s="199" t="s">
        <v>4513</v>
      </c>
      <c r="B1416" s="200" t="s">
        <v>4514</v>
      </c>
      <c r="C1416" s="201" t="s">
        <v>29</v>
      </c>
      <c r="D1416" s="202">
        <v>1169.82</v>
      </c>
      <c r="E1416" s="202">
        <v>75.53</v>
      </c>
      <c r="F1416" s="202">
        <v>1245.3499999999999</v>
      </c>
      <c r="G1416" s="178">
        <v>15</v>
      </c>
    </row>
    <row r="1417" spans="1:7" ht="30" x14ac:dyDescent="0.25">
      <c r="A1417" s="199" t="s">
        <v>4515</v>
      </c>
      <c r="B1417" s="200" t="s">
        <v>4516</v>
      </c>
      <c r="C1417" s="201" t="s">
        <v>29</v>
      </c>
      <c r="D1417" s="202">
        <v>487.25</v>
      </c>
      <c r="E1417" s="202"/>
      <c r="F1417" s="202">
        <v>487.25</v>
      </c>
      <c r="G1417" s="178">
        <v>15</v>
      </c>
    </row>
    <row r="1418" spans="1:7" x14ac:dyDescent="0.25">
      <c r="A1418" s="199" t="s">
        <v>167</v>
      </c>
      <c r="B1418" s="200" t="s">
        <v>4517</v>
      </c>
      <c r="C1418" s="201" t="s">
        <v>29</v>
      </c>
      <c r="D1418" s="202">
        <v>1132.98</v>
      </c>
      <c r="E1418" s="202">
        <v>58.04</v>
      </c>
      <c r="F1418" s="202">
        <v>1191.02</v>
      </c>
      <c r="G1418" s="178">
        <v>15</v>
      </c>
    </row>
    <row r="1419" spans="1:7" x14ac:dyDescent="0.25">
      <c r="A1419" s="199" t="s">
        <v>168</v>
      </c>
      <c r="B1419" s="200" t="s">
        <v>4518</v>
      </c>
      <c r="C1419" s="201" t="s">
        <v>29</v>
      </c>
      <c r="D1419" s="202">
        <v>1424.45</v>
      </c>
      <c r="E1419" s="202">
        <v>75.53</v>
      </c>
      <c r="F1419" s="202">
        <v>1499.98</v>
      </c>
      <c r="G1419" s="178">
        <v>15</v>
      </c>
    </row>
    <row r="1420" spans="1:7" x14ac:dyDescent="0.25">
      <c r="A1420" s="199" t="s">
        <v>169</v>
      </c>
      <c r="B1420" s="200" t="s">
        <v>4519</v>
      </c>
      <c r="C1420" s="201" t="s">
        <v>29</v>
      </c>
      <c r="D1420" s="202">
        <v>957.63</v>
      </c>
      <c r="E1420" s="202">
        <v>75.53</v>
      </c>
      <c r="F1420" s="202">
        <v>1033.1600000000001</v>
      </c>
      <c r="G1420" s="178">
        <v>15</v>
      </c>
    </row>
    <row r="1421" spans="1:7" x14ac:dyDescent="0.25">
      <c r="A1421" s="199" t="s">
        <v>4520</v>
      </c>
      <c r="B1421" s="200" t="s">
        <v>4521</v>
      </c>
      <c r="C1421" s="201" t="s">
        <v>29</v>
      </c>
      <c r="D1421" s="202">
        <v>650.52</v>
      </c>
      <c r="E1421" s="202">
        <v>75.53</v>
      </c>
      <c r="F1421" s="202">
        <v>726.05</v>
      </c>
      <c r="G1421" s="178">
        <v>15</v>
      </c>
    </row>
    <row r="1422" spans="1:7" x14ac:dyDescent="0.25">
      <c r="A1422" s="199" t="s">
        <v>4522</v>
      </c>
      <c r="B1422" s="200" t="s">
        <v>4523</v>
      </c>
      <c r="C1422" s="201" t="s">
        <v>29</v>
      </c>
      <c r="D1422" s="202">
        <v>581.16999999999996</v>
      </c>
      <c r="E1422" s="202">
        <v>58.04</v>
      </c>
      <c r="F1422" s="202">
        <v>639.21</v>
      </c>
      <c r="G1422" s="178">
        <v>15</v>
      </c>
    </row>
    <row r="1423" spans="1:7" x14ac:dyDescent="0.25">
      <c r="A1423" s="199" t="s">
        <v>4524</v>
      </c>
      <c r="B1423" s="200" t="s">
        <v>4525</v>
      </c>
      <c r="C1423" s="201" t="s">
        <v>29</v>
      </c>
      <c r="D1423" s="202">
        <v>986.05</v>
      </c>
      <c r="E1423" s="202">
        <v>58.04</v>
      </c>
      <c r="F1423" s="202">
        <v>1044.0899999999999</v>
      </c>
      <c r="G1423" s="178">
        <v>15</v>
      </c>
    </row>
    <row r="1424" spans="1:7" x14ac:dyDescent="0.25">
      <c r="A1424" s="199" t="s">
        <v>4526</v>
      </c>
      <c r="B1424" s="200" t="s">
        <v>4527</v>
      </c>
      <c r="C1424" s="201" t="s">
        <v>29</v>
      </c>
      <c r="D1424" s="202">
        <v>917.47</v>
      </c>
      <c r="E1424" s="202">
        <v>43.54</v>
      </c>
      <c r="F1424" s="202">
        <v>961.01</v>
      </c>
      <c r="G1424" s="178">
        <v>15</v>
      </c>
    </row>
    <row r="1425" spans="1:7" x14ac:dyDescent="0.25">
      <c r="A1425" s="199" t="s">
        <v>4528</v>
      </c>
      <c r="B1425" s="200" t="s">
        <v>4529</v>
      </c>
      <c r="C1425" s="201" t="s">
        <v>29</v>
      </c>
      <c r="D1425" s="202">
        <v>956.43</v>
      </c>
      <c r="E1425" s="202">
        <v>43.54</v>
      </c>
      <c r="F1425" s="202">
        <v>999.97</v>
      </c>
      <c r="G1425" s="178">
        <v>15</v>
      </c>
    </row>
    <row r="1426" spans="1:7" x14ac:dyDescent="0.25">
      <c r="A1426" s="199" t="s">
        <v>170</v>
      </c>
      <c r="B1426" s="200" t="s">
        <v>4530</v>
      </c>
      <c r="C1426" s="201" t="s">
        <v>29</v>
      </c>
      <c r="D1426" s="202">
        <v>1367.25</v>
      </c>
      <c r="E1426" s="202">
        <v>43.54</v>
      </c>
      <c r="F1426" s="202">
        <v>1410.79</v>
      </c>
      <c r="G1426" s="178">
        <v>15</v>
      </c>
    </row>
    <row r="1427" spans="1:7" x14ac:dyDescent="0.25">
      <c r="A1427" s="199" t="s">
        <v>4531</v>
      </c>
      <c r="B1427" s="200" t="s">
        <v>4532</v>
      </c>
      <c r="C1427" s="201" t="s">
        <v>29</v>
      </c>
      <c r="D1427" s="202">
        <v>747.43</v>
      </c>
      <c r="E1427" s="202"/>
      <c r="F1427" s="202">
        <v>747.43</v>
      </c>
      <c r="G1427" s="178">
        <v>15</v>
      </c>
    </row>
    <row r="1428" spans="1:7" ht="30" x14ac:dyDescent="0.25">
      <c r="A1428" s="199" t="s">
        <v>4533</v>
      </c>
      <c r="B1428" s="200" t="s">
        <v>4534</v>
      </c>
      <c r="C1428" s="201" t="s">
        <v>29</v>
      </c>
      <c r="D1428" s="202">
        <v>1418.18</v>
      </c>
      <c r="E1428" s="202"/>
      <c r="F1428" s="202">
        <v>1418.18</v>
      </c>
      <c r="G1428" s="178">
        <v>15</v>
      </c>
    </row>
    <row r="1429" spans="1:7" ht="30" x14ac:dyDescent="0.25">
      <c r="A1429" s="199" t="s">
        <v>4535</v>
      </c>
      <c r="B1429" s="200" t="s">
        <v>4536</v>
      </c>
      <c r="C1429" s="201" t="s">
        <v>29</v>
      </c>
      <c r="D1429" s="202">
        <v>898.58</v>
      </c>
      <c r="E1429" s="202"/>
      <c r="F1429" s="202">
        <v>898.58</v>
      </c>
      <c r="G1429" s="178">
        <v>15</v>
      </c>
    </row>
    <row r="1430" spans="1:7" ht="30" x14ac:dyDescent="0.25">
      <c r="A1430" s="199" t="s">
        <v>4537</v>
      </c>
      <c r="B1430" s="200" t="s">
        <v>4538</v>
      </c>
      <c r="C1430" s="201" t="s">
        <v>29</v>
      </c>
      <c r="D1430" s="202">
        <v>907.2</v>
      </c>
      <c r="E1430" s="202"/>
      <c r="F1430" s="202">
        <v>907.2</v>
      </c>
      <c r="G1430" s="178">
        <v>15</v>
      </c>
    </row>
    <row r="1431" spans="1:7" ht="30" x14ac:dyDescent="0.25">
      <c r="A1431" s="199" t="s">
        <v>4539</v>
      </c>
      <c r="B1431" s="200" t="s">
        <v>4540</v>
      </c>
      <c r="C1431" s="201" t="s">
        <v>29</v>
      </c>
      <c r="D1431" s="202">
        <v>1018.05</v>
      </c>
      <c r="E1431" s="202">
        <v>75.53</v>
      </c>
      <c r="F1431" s="202">
        <v>1093.58</v>
      </c>
      <c r="G1431" s="178">
        <v>15</v>
      </c>
    </row>
    <row r="1432" spans="1:7" ht="30" x14ac:dyDescent="0.25">
      <c r="A1432" s="199" t="s">
        <v>4541</v>
      </c>
      <c r="B1432" s="200" t="s">
        <v>4542</v>
      </c>
      <c r="C1432" s="201" t="s">
        <v>29</v>
      </c>
      <c r="D1432" s="202">
        <v>1151.28</v>
      </c>
      <c r="E1432" s="202">
        <v>75.53</v>
      </c>
      <c r="F1432" s="202">
        <v>1226.81</v>
      </c>
      <c r="G1432" s="178">
        <v>15</v>
      </c>
    </row>
    <row r="1433" spans="1:7" ht="30" x14ac:dyDescent="0.25">
      <c r="A1433" s="199" t="s">
        <v>4543</v>
      </c>
      <c r="B1433" s="200" t="s">
        <v>4544</v>
      </c>
      <c r="C1433" s="201" t="s">
        <v>29</v>
      </c>
      <c r="D1433" s="202">
        <v>1174.79</v>
      </c>
      <c r="E1433" s="202">
        <v>75.53</v>
      </c>
      <c r="F1433" s="202">
        <v>1250.32</v>
      </c>
      <c r="G1433" s="178">
        <v>15</v>
      </c>
    </row>
    <row r="1434" spans="1:7" ht="30" x14ac:dyDescent="0.25">
      <c r="A1434" s="199" t="s">
        <v>4545</v>
      </c>
      <c r="B1434" s="200" t="s">
        <v>4546</v>
      </c>
      <c r="C1434" s="201" t="s">
        <v>29</v>
      </c>
      <c r="D1434" s="202">
        <v>1148.94</v>
      </c>
      <c r="E1434" s="202">
        <v>75.53</v>
      </c>
      <c r="F1434" s="202">
        <v>1224.47</v>
      </c>
      <c r="G1434" s="178">
        <v>15</v>
      </c>
    </row>
    <row r="1435" spans="1:7" x14ac:dyDescent="0.25">
      <c r="A1435" s="199" t="s">
        <v>4547</v>
      </c>
      <c r="B1435" s="200" t="s">
        <v>4548</v>
      </c>
      <c r="C1435" s="201"/>
      <c r="D1435" s="202"/>
      <c r="E1435" s="202"/>
      <c r="F1435" s="202"/>
    </row>
    <row r="1436" spans="1:7" ht="30" x14ac:dyDescent="0.25">
      <c r="A1436" s="199" t="s">
        <v>4549</v>
      </c>
      <c r="B1436" s="200" t="s">
        <v>4550</v>
      </c>
      <c r="C1436" s="201" t="s">
        <v>29</v>
      </c>
      <c r="D1436" s="202">
        <v>397.97</v>
      </c>
      <c r="E1436" s="202">
        <v>151.05000000000001</v>
      </c>
      <c r="F1436" s="202">
        <v>549.02</v>
      </c>
      <c r="G1436" s="178">
        <v>15</v>
      </c>
    </row>
    <row r="1437" spans="1:7" x14ac:dyDescent="0.25">
      <c r="A1437" s="199" t="s">
        <v>171</v>
      </c>
      <c r="B1437" s="200" t="s">
        <v>4551</v>
      </c>
      <c r="C1437" s="201" t="s">
        <v>29</v>
      </c>
      <c r="D1437" s="202">
        <v>924.39</v>
      </c>
      <c r="E1437" s="202">
        <v>151.05000000000001</v>
      </c>
      <c r="F1437" s="202">
        <v>1075.44</v>
      </c>
      <c r="G1437" s="178">
        <v>15</v>
      </c>
    </row>
    <row r="1438" spans="1:7" x14ac:dyDescent="0.25">
      <c r="A1438" s="199" t="s">
        <v>172</v>
      </c>
      <c r="B1438" s="200" t="s">
        <v>4552</v>
      </c>
      <c r="C1438" s="201" t="s">
        <v>29</v>
      </c>
      <c r="D1438" s="202">
        <v>1018.66</v>
      </c>
      <c r="E1438" s="202">
        <v>151.05000000000001</v>
      </c>
      <c r="F1438" s="202">
        <v>1169.71</v>
      </c>
      <c r="G1438" s="178">
        <v>15</v>
      </c>
    </row>
    <row r="1439" spans="1:7" x14ac:dyDescent="0.25">
      <c r="A1439" s="199" t="s">
        <v>4553</v>
      </c>
      <c r="B1439" s="200" t="s">
        <v>4554</v>
      </c>
      <c r="C1439" s="201" t="s">
        <v>29</v>
      </c>
      <c r="D1439" s="202">
        <v>960.52</v>
      </c>
      <c r="E1439" s="202">
        <v>75.53</v>
      </c>
      <c r="F1439" s="202">
        <v>1036.05</v>
      </c>
      <c r="G1439" s="178">
        <v>15</v>
      </c>
    </row>
    <row r="1440" spans="1:7" x14ac:dyDescent="0.25">
      <c r="A1440" s="199" t="s">
        <v>4555</v>
      </c>
      <c r="B1440" s="200" t="s">
        <v>4556</v>
      </c>
      <c r="C1440" s="201" t="s">
        <v>29</v>
      </c>
      <c r="D1440" s="202">
        <v>377.55</v>
      </c>
      <c r="E1440" s="202">
        <v>151.05000000000001</v>
      </c>
      <c r="F1440" s="202">
        <v>528.6</v>
      </c>
      <c r="G1440" s="178">
        <v>15</v>
      </c>
    </row>
    <row r="1441" spans="1:7" ht="30" x14ac:dyDescent="0.25">
      <c r="A1441" s="199" t="s">
        <v>4557</v>
      </c>
      <c r="B1441" s="200" t="s">
        <v>4558</v>
      </c>
      <c r="C1441" s="201" t="s">
        <v>29</v>
      </c>
      <c r="D1441" s="202">
        <v>737.04</v>
      </c>
      <c r="E1441" s="202">
        <v>151.05000000000001</v>
      </c>
      <c r="F1441" s="202">
        <v>888.09</v>
      </c>
      <c r="G1441" s="178">
        <v>15</v>
      </c>
    </row>
    <row r="1442" spans="1:7" ht="30" x14ac:dyDescent="0.25">
      <c r="A1442" s="199" t="s">
        <v>4559</v>
      </c>
      <c r="B1442" s="200" t="s">
        <v>4560</v>
      </c>
      <c r="C1442" s="201" t="s">
        <v>29</v>
      </c>
      <c r="D1442" s="202">
        <v>513.65</v>
      </c>
      <c r="E1442" s="202">
        <v>151.05000000000001</v>
      </c>
      <c r="F1442" s="202">
        <v>664.7</v>
      </c>
      <c r="G1442" s="178">
        <v>15</v>
      </c>
    </row>
    <row r="1443" spans="1:7" x14ac:dyDescent="0.25">
      <c r="A1443" s="199" t="s">
        <v>4561</v>
      </c>
      <c r="B1443" s="200" t="s">
        <v>4562</v>
      </c>
      <c r="C1443" s="201" t="s">
        <v>29</v>
      </c>
      <c r="D1443" s="202">
        <v>1042.7</v>
      </c>
      <c r="E1443" s="202">
        <v>151.05000000000001</v>
      </c>
      <c r="F1443" s="202">
        <v>1193.75</v>
      </c>
      <c r="G1443" s="178">
        <v>15</v>
      </c>
    </row>
    <row r="1444" spans="1:7" x14ac:dyDescent="0.25">
      <c r="A1444" s="199" t="s">
        <v>4563</v>
      </c>
      <c r="B1444" s="200" t="s">
        <v>4564</v>
      </c>
      <c r="C1444" s="201" t="s">
        <v>29</v>
      </c>
      <c r="D1444" s="202">
        <v>555.47</v>
      </c>
      <c r="E1444" s="202">
        <v>151.05000000000001</v>
      </c>
      <c r="F1444" s="202">
        <v>706.52</v>
      </c>
      <c r="G1444" s="178">
        <v>15</v>
      </c>
    </row>
    <row r="1445" spans="1:7" x14ac:dyDescent="0.25">
      <c r="A1445" s="199" t="s">
        <v>4565</v>
      </c>
      <c r="B1445" s="200" t="s">
        <v>4566</v>
      </c>
      <c r="C1445" s="201" t="s">
        <v>29</v>
      </c>
      <c r="D1445" s="202">
        <v>683.76</v>
      </c>
      <c r="E1445" s="202">
        <v>151.05000000000001</v>
      </c>
      <c r="F1445" s="202">
        <v>834.81</v>
      </c>
      <c r="G1445" s="178">
        <v>15</v>
      </c>
    </row>
    <row r="1446" spans="1:7" ht="30" x14ac:dyDescent="0.25">
      <c r="A1446" s="199" t="s">
        <v>4567</v>
      </c>
      <c r="B1446" s="200" t="s">
        <v>4568</v>
      </c>
      <c r="C1446" s="201" t="s">
        <v>29</v>
      </c>
      <c r="D1446" s="202">
        <v>1011.39</v>
      </c>
      <c r="E1446" s="202">
        <v>75.53</v>
      </c>
      <c r="F1446" s="202">
        <v>1086.92</v>
      </c>
      <c r="G1446" s="178">
        <v>15</v>
      </c>
    </row>
    <row r="1447" spans="1:7" ht="30" x14ac:dyDescent="0.25">
      <c r="A1447" s="199" t="s">
        <v>4569</v>
      </c>
      <c r="B1447" s="200" t="s">
        <v>4570</v>
      </c>
      <c r="C1447" s="201" t="s">
        <v>29</v>
      </c>
      <c r="D1447" s="202">
        <v>953.14</v>
      </c>
      <c r="E1447" s="202">
        <v>75.53</v>
      </c>
      <c r="F1447" s="202">
        <v>1028.67</v>
      </c>
      <c r="G1447" s="178">
        <v>15</v>
      </c>
    </row>
    <row r="1448" spans="1:7" ht="30" x14ac:dyDescent="0.25">
      <c r="A1448" s="199" t="s">
        <v>4571</v>
      </c>
      <c r="B1448" s="200" t="s">
        <v>4572</v>
      </c>
      <c r="C1448" s="201" t="s">
        <v>29</v>
      </c>
      <c r="D1448" s="202">
        <v>926.41</v>
      </c>
      <c r="E1448" s="202">
        <v>75.53</v>
      </c>
      <c r="F1448" s="202">
        <v>1001.94</v>
      </c>
      <c r="G1448" s="178">
        <v>15</v>
      </c>
    </row>
    <row r="1449" spans="1:7" ht="30" x14ac:dyDescent="0.25">
      <c r="A1449" s="199" t="s">
        <v>4573</v>
      </c>
      <c r="B1449" s="200" t="s">
        <v>4574</v>
      </c>
      <c r="C1449" s="201" t="s">
        <v>29</v>
      </c>
      <c r="D1449" s="202">
        <v>1326.52</v>
      </c>
      <c r="E1449" s="202">
        <v>75.53</v>
      </c>
      <c r="F1449" s="202">
        <v>1402.05</v>
      </c>
      <c r="G1449" s="178">
        <v>15</v>
      </c>
    </row>
    <row r="1450" spans="1:7" ht="30" x14ac:dyDescent="0.25">
      <c r="A1450" s="199" t="s">
        <v>4575</v>
      </c>
      <c r="B1450" s="200" t="s">
        <v>4576</v>
      </c>
      <c r="C1450" s="201" t="s">
        <v>29</v>
      </c>
      <c r="D1450" s="202">
        <v>1351.22</v>
      </c>
      <c r="E1450" s="202">
        <v>151.05000000000001</v>
      </c>
      <c r="F1450" s="202">
        <v>1502.27</v>
      </c>
      <c r="G1450" s="178">
        <v>15</v>
      </c>
    </row>
    <row r="1451" spans="1:7" ht="30" x14ac:dyDescent="0.25">
      <c r="A1451" s="199" t="s">
        <v>4577</v>
      </c>
      <c r="B1451" s="200" t="s">
        <v>4578</v>
      </c>
      <c r="C1451" s="201" t="s">
        <v>29</v>
      </c>
      <c r="D1451" s="202">
        <v>1330.63</v>
      </c>
      <c r="E1451" s="202">
        <v>151.05000000000001</v>
      </c>
      <c r="F1451" s="202">
        <v>1481.68</v>
      </c>
      <c r="G1451" s="178">
        <v>15</v>
      </c>
    </row>
    <row r="1452" spans="1:7" x14ac:dyDescent="0.25">
      <c r="A1452" s="199" t="s">
        <v>4579</v>
      </c>
      <c r="B1452" s="200" t="s">
        <v>4580</v>
      </c>
      <c r="C1452" s="201"/>
      <c r="D1452" s="202"/>
      <c r="E1452" s="202"/>
      <c r="F1452" s="202"/>
    </row>
    <row r="1453" spans="1:7" ht="30" x14ac:dyDescent="0.25">
      <c r="A1453" s="199" t="s">
        <v>4581</v>
      </c>
      <c r="B1453" s="200" t="s">
        <v>4582</v>
      </c>
      <c r="C1453" s="201" t="s">
        <v>29</v>
      </c>
      <c r="D1453" s="202">
        <v>182.16</v>
      </c>
      <c r="E1453" s="202">
        <v>16.760000000000002</v>
      </c>
      <c r="F1453" s="202">
        <v>198.92</v>
      </c>
      <c r="G1453" s="178">
        <v>15</v>
      </c>
    </row>
    <row r="1454" spans="1:7" x14ac:dyDescent="0.25">
      <c r="A1454" s="199" t="s">
        <v>4583</v>
      </c>
      <c r="B1454" s="200" t="s">
        <v>4584</v>
      </c>
      <c r="C1454" s="201"/>
      <c r="D1454" s="202"/>
      <c r="E1454" s="202"/>
      <c r="F1454" s="202"/>
    </row>
    <row r="1455" spans="1:7" x14ac:dyDescent="0.25">
      <c r="A1455" s="199" t="s">
        <v>4585</v>
      </c>
      <c r="B1455" s="200" t="s">
        <v>4586</v>
      </c>
      <c r="C1455" s="201"/>
      <c r="D1455" s="202"/>
      <c r="E1455" s="202"/>
      <c r="F1455" s="202"/>
    </row>
    <row r="1456" spans="1:7" x14ac:dyDescent="0.25">
      <c r="A1456" s="199" t="s">
        <v>4587</v>
      </c>
      <c r="B1456" s="200" t="s">
        <v>4588</v>
      </c>
      <c r="C1456" s="201" t="s">
        <v>29</v>
      </c>
      <c r="D1456" s="202">
        <v>108.72</v>
      </c>
      <c r="E1456" s="202">
        <v>24.12</v>
      </c>
      <c r="F1456" s="202">
        <v>132.84</v>
      </c>
      <c r="G1456" s="178">
        <v>15</v>
      </c>
    </row>
    <row r="1457" spans="1:7" x14ac:dyDescent="0.25">
      <c r="A1457" s="199" t="s">
        <v>4589</v>
      </c>
      <c r="B1457" s="200" t="s">
        <v>4590</v>
      </c>
      <c r="C1457" s="201" t="s">
        <v>29</v>
      </c>
      <c r="D1457" s="202">
        <v>152.21</v>
      </c>
      <c r="E1457" s="202">
        <v>24.12</v>
      </c>
      <c r="F1457" s="202">
        <v>176.33</v>
      </c>
      <c r="G1457" s="178">
        <v>15</v>
      </c>
    </row>
    <row r="1458" spans="1:7" x14ac:dyDescent="0.25">
      <c r="A1458" s="199" t="s">
        <v>4591</v>
      </c>
      <c r="B1458" s="200" t="s">
        <v>4592</v>
      </c>
      <c r="C1458" s="201" t="s">
        <v>29</v>
      </c>
      <c r="D1458" s="202">
        <v>156.94</v>
      </c>
      <c r="E1458" s="202">
        <v>24.12</v>
      </c>
      <c r="F1458" s="202">
        <v>181.06</v>
      </c>
      <c r="G1458" s="178">
        <v>15</v>
      </c>
    </row>
    <row r="1459" spans="1:7" x14ac:dyDescent="0.25">
      <c r="A1459" s="199" t="s">
        <v>4593</v>
      </c>
      <c r="B1459" s="200" t="s">
        <v>4594</v>
      </c>
      <c r="C1459" s="201" t="s">
        <v>29</v>
      </c>
      <c r="D1459" s="202">
        <v>175.17</v>
      </c>
      <c r="E1459" s="202">
        <v>31.56</v>
      </c>
      <c r="F1459" s="202">
        <v>206.73</v>
      </c>
      <c r="G1459" s="178">
        <v>15</v>
      </c>
    </row>
    <row r="1460" spans="1:7" x14ac:dyDescent="0.25">
      <c r="A1460" s="199" t="s">
        <v>4595</v>
      </c>
      <c r="B1460" s="200" t="s">
        <v>4596</v>
      </c>
      <c r="C1460" s="201" t="s">
        <v>29</v>
      </c>
      <c r="D1460" s="202">
        <v>457.25</v>
      </c>
      <c r="E1460" s="202">
        <v>31.56</v>
      </c>
      <c r="F1460" s="202">
        <v>488.81</v>
      </c>
      <c r="G1460" s="178">
        <v>15</v>
      </c>
    </row>
    <row r="1461" spans="1:7" x14ac:dyDescent="0.25">
      <c r="A1461" s="199" t="s">
        <v>4597</v>
      </c>
      <c r="B1461" s="200" t="s">
        <v>4598</v>
      </c>
      <c r="C1461" s="201" t="s">
        <v>29</v>
      </c>
      <c r="D1461" s="202">
        <v>443.93</v>
      </c>
      <c r="E1461" s="202">
        <v>36.200000000000003</v>
      </c>
      <c r="F1461" s="202">
        <v>480.13</v>
      </c>
      <c r="G1461" s="178">
        <v>15</v>
      </c>
    </row>
    <row r="1462" spans="1:7" x14ac:dyDescent="0.25">
      <c r="A1462" s="199" t="s">
        <v>4599</v>
      </c>
      <c r="B1462" s="200" t="s">
        <v>4600</v>
      </c>
      <c r="C1462" s="201" t="s">
        <v>29</v>
      </c>
      <c r="D1462" s="202">
        <v>525.16999999999996</v>
      </c>
      <c r="E1462" s="202">
        <v>38.090000000000003</v>
      </c>
      <c r="F1462" s="202">
        <v>563.26</v>
      </c>
      <c r="G1462" s="178">
        <v>15</v>
      </c>
    </row>
    <row r="1463" spans="1:7" x14ac:dyDescent="0.25">
      <c r="A1463" s="199" t="s">
        <v>4601</v>
      </c>
      <c r="B1463" s="200" t="s">
        <v>4602</v>
      </c>
      <c r="C1463" s="201" t="s">
        <v>29</v>
      </c>
      <c r="D1463" s="202">
        <v>454.79</v>
      </c>
      <c r="E1463" s="202">
        <v>31.56</v>
      </c>
      <c r="F1463" s="202">
        <v>486.35</v>
      </c>
      <c r="G1463" s="178">
        <v>15</v>
      </c>
    </row>
    <row r="1464" spans="1:7" x14ac:dyDescent="0.25">
      <c r="A1464" s="199" t="s">
        <v>4603</v>
      </c>
      <c r="B1464" s="200" t="s">
        <v>4604</v>
      </c>
      <c r="C1464" s="201" t="s">
        <v>29</v>
      </c>
      <c r="D1464" s="202">
        <v>222.08</v>
      </c>
      <c r="E1464" s="202">
        <v>31.56</v>
      </c>
      <c r="F1464" s="202">
        <v>253.64</v>
      </c>
      <c r="G1464" s="178">
        <v>15</v>
      </c>
    </row>
    <row r="1465" spans="1:7" x14ac:dyDescent="0.25">
      <c r="A1465" s="199" t="s">
        <v>173</v>
      </c>
      <c r="B1465" s="200" t="s">
        <v>4605</v>
      </c>
      <c r="C1465" s="201" t="s">
        <v>29</v>
      </c>
      <c r="D1465" s="202">
        <v>252</v>
      </c>
      <c r="E1465" s="202">
        <v>36.200000000000003</v>
      </c>
      <c r="F1465" s="202">
        <v>288.2</v>
      </c>
      <c r="G1465" s="178">
        <v>15</v>
      </c>
    </row>
    <row r="1466" spans="1:7" x14ac:dyDescent="0.25">
      <c r="A1466" s="199" t="s">
        <v>4606</v>
      </c>
      <c r="B1466" s="200" t="s">
        <v>4607</v>
      </c>
      <c r="C1466" s="201" t="s">
        <v>29</v>
      </c>
      <c r="D1466" s="202">
        <v>384</v>
      </c>
      <c r="E1466" s="202">
        <v>38.08</v>
      </c>
      <c r="F1466" s="202">
        <v>422.08</v>
      </c>
      <c r="G1466" s="178">
        <v>15</v>
      </c>
    </row>
    <row r="1467" spans="1:7" x14ac:dyDescent="0.25">
      <c r="A1467" s="199" t="s">
        <v>4608</v>
      </c>
      <c r="B1467" s="200" t="s">
        <v>4609</v>
      </c>
      <c r="C1467" s="201" t="s">
        <v>29</v>
      </c>
      <c r="D1467" s="202">
        <v>214.79</v>
      </c>
      <c r="E1467" s="202">
        <v>24.12</v>
      </c>
      <c r="F1467" s="202">
        <v>238.91</v>
      </c>
      <c r="G1467" s="178">
        <v>15</v>
      </c>
    </row>
    <row r="1468" spans="1:7" ht="30" x14ac:dyDescent="0.25">
      <c r="A1468" s="199" t="s">
        <v>174</v>
      </c>
      <c r="B1468" s="200" t="s">
        <v>4610</v>
      </c>
      <c r="C1468" s="201" t="s">
        <v>29</v>
      </c>
      <c r="D1468" s="202">
        <v>4098.3599999999997</v>
      </c>
      <c r="E1468" s="202"/>
      <c r="F1468" s="202">
        <v>4098.3599999999997</v>
      </c>
      <c r="G1468" s="178">
        <v>15</v>
      </c>
    </row>
    <row r="1469" spans="1:7" ht="30" x14ac:dyDescent="0.25">
      <c r="A1469" s="199" t="s">
        <v>4611</v>
      </c>
      <c r="B1469" s="200" t="s">
        <v>4612</v>
      </c>
      <c r="C1469" s="201" t="s">
        <v>29</v>
      </c>
      <c r="D1469" s="202">
        <v>6046.34</v>
      </c>
      <c r="E1469" s="202">
        <v>95.02</v>
      </c>
      <c r="F1469" s="202">
        <v>6141.36</v>
      </c>
      <c r="G1469" s="178">
        <v>15</v>
      </c>
    </row>
    <row r="1470" spans="1:7" x14ac:dyDescent="0.25">
      <c r="A1470" s="199" t="s">
        <v>4613</v>
      </c>
      <c r="B1470" s="200" t="s">
        <v>4614</v>
      </c>
      <c r="C1470" s="201" t="s">
        <v>29</v>
      </c>
      <c r="D1470" s="202">
        <v>217.36</v>
      </c>
      <c r="E1470" s="202">
        <v>31.56</v>
      </c>
      <c r="F1470" s="202">
        <v>248.92</v>
      </c>
      <c r="G1470" s="178">
        <v>15</v>
      </c>
    </row>
    <row r="1471" spans="1:7" x14ac:dyDescent="0.25">
      <c r="A1471" s="199" t="s">
        <v>4615</v>
      </c>
      <c r="B1471" s="200" t="s">
        <v>4616</v>
      </c>
      <c r="C1471" s="201"/>
      <c r="D1471" s="202"/>
      <c r="E1471" s="202"/>
      <c r="F1471" s="202"/>
    </row>
    <row r="1472" spans="1:7" x14ac:dyDescent="0.25">
      <c r="A1472" s="199" t="s">
        <v>4617</v>
      </c>
      <c r="B1472" s="200" t="s">
        <v>4618</v>
      </c>
      <c r="C1472" s="201" t="s">
        <v>29</v>
      </c>
      <c r="D1472" s="202">
        <v>219.26</v>
      </c>
      <c r="E1472" s="202">
        <v>31.56</v>
      </c>
      <c r="F1472" s="202">
        <v>250.82</v>
      </c>
      <c r="G1472" s="178">
        <v>15</v>
      </c>
    </row>
    <row r="1473" spans="1:7" x14ac:dyDescent="0.25">
      <c r="A1473" s="199" t="s">
        <v>4619</v>
      </c>
      <c r="B1473" s="200" t="s">
        <v>4620</v>
      </c>
      <c r="C1473" s="201" t="s">
        <v>29</v>
      </c>
      <c r="D1473" s="202">
        <v>235.19</v>
      </c>
      <c r="E1473" s="202">
        <v>36.200000000000003</v>
      </c>
      <c r="F1473" s="202">
        <v>271.39</v>
      </c>
      <c r="G1473" s="178">
        <v>15</v>
      </c>
    </row>
    <row r="1474" spans="1:7" x14ac:dyDescent="0.25">
      <c r="A1474" s="199" t="s">
        <v>4621</v>
      </c>
      <c r="B1474" s="200" t="s">
        <v>4622</v>
      </c>
      <c r="C1474" s="201" t="s">
        <v>29</v>
      </c>
      <c r="D1474" s="202">
        <v>254.43</v>
      </c>
      <c r="E1474" s="202">
        <v>38.08</v>
      </c>
      <c r="F1474" s="202">
        <v>292.51</v>
      </c>
      <c r="G1474" s="178">
        <v>15</v>
      </c>
    </row>
    <row r="1475" spans="1:7" x14ac:dyDescent="0.25">
      <c r="A1475" s="199" t="s">
        <v>4623</v>
      </c>
      <c r="B1475" s="200" t="s">
        <v>4624</v>
      </c>
      <c r="C1475" s="201" t="s">
        <v>29</v>
      </c>
      <c r="D1475" s="202">
        <v>306.55</v>
      </c>
      <c r="E1475" s="202">
        <v>31.54</v>
      </c>
      <c r="F1475" s="202">
        <v>338.09</v>
      </c>
      <c r="G1475" s="178">
        <v>15</v>
      </c>
    </row>
    <row r="1476" spans="1:7" x14ac:dyDescent="0.25">
      <c r="A1476" s="199" t="s">
        <v>4625</v>
      </c>
      <c r="B1476" s="200" t="s">
        <v>4626</v>
      </c>
      <c r="C1476" s="201" t="s">
        <v>29</v>
      </c>
      <c r="D1476" s="202">
        <v>309.75</v>
      </c>
      <c r="E1476" s="202">
        <v>36.200000000000003</v>
      </c>
      <c r="F1476" s="202">
        <v>345.95</v>
      </c>
      <c r="G1476" s="178">
        <v>15</v>
      </c>
    </row>
    <row r="1477" spans="1:7" x14ac:dyDescent="0.25">
      <c r="A1477" s="199" t="s">
        <v>4627</v>
      </c>
      <c r="B1477" s="200" t="s">
        <v>4628</v>
      </c>
      <c r="C1477" s="201" t="s">
        <v>29</v>
      </c>
      <c r="D1477" s="202">
        <v>475.92</v>
      </c>
      <c r="E1477" s="202">
        <v>38.08</v>
      </c>
      <c r="F1477" s="202">
        <v>514</v>
      </c>
      <c r="G1477" s="178">
        <v>15</v>
      </c>
    </row>
    <row r="1478" spans="1:7" x14ac:dyDescent="0.25">
      <c r="A1478" s="199" t="s">
        <v>4629</v>
      </c>
      <c r="B1478" s="200" t="s">
        <v>4630</v>
      </c>
      <c r="C1478" s="201" t="s">
        <v>29</v>
      </c>
      <c r="D1478" s="202">
        <v>491.61</v>
      </c>
      <c r="E1478" s="202">
        <v>36.200000000000003</v>
      </c>
      <c r="F1478" s="202">
        <v>527.80999999999995</v>
      </c>
      <c r="G1478" s="178">
        <v>15</v>
      </c>
    </row>
    <row r="1479" spans="1:7" x14ac:dyDescent="0.25">
      <c r="A1479" s="199" t="s">
        <v>4631</v>
      </c>
      <c r="B1479" s="200" t="s">
        <v>4632</v>
      </c>
      <c r="C1479" s="201" t="s">
        <v>29</v>
      </c>
      <c r="D1479" s="202">
        <v>558.74</v>
      </c>
      <c r="E1479" s="202">
        <v>38.08</v>
      </c>
      <c r="F1479" s="202">
        <v>596.82000000000005</v>
      </c>
      <c r="G1479" s="178">
        <v>15</v>
      </c>
    </row>
    <row r="1480" spans="1:7" x14ac:dyDescent="0.25">
      <c r="A1480" s="199" t="s">
        <v>4633</v>
      </c>
      <c r="B1480" s="200" t="s">
        <v>4634</v>
      </c>
      <c r="C1480" s="201"/>
      <c r="D1480" s="202"/>
      <c r="E1480" s="202"/>
      <c r="F1480" s="202"/>
    </row>
    <row r="1481" spans="1:7" x14ac:dyDescent="0.25">
      <c r="A1481" s="199" t="s">
        <v>4635</v>
      </c>
      <c r="B1481" s="200" t="s">
        <v>4636</v>
      </c>
      <c r="C1481" s="201" t="s">
        <v>29</v>
      </c>
      <c r="D1481" s="202">
        <v>339.9</v>
      </c>
      <c r="E1481" s="202">
        <v>36.200000000000003</v>
      </c>
      <c r="F1481" s="202">
        <v>376.1</v>
      </c>
      <c r="G1481" s="178">
        <v>15</v>
      </c>
    </row>
    <row r="1482" spans="1:7" x14ac:dyDescent="0.25">
      <c r="A1482" s="199" t="s">
        <v>175</v>
      </c>
      <c r="B1482" s="200" t="s">
        <v>4637</v>
      </c>
      <c r="C1482" s="201" t="s">
        <v>29</v>
      </c>
      <c r="D1482" s="202">
        <v>1204.83</v>
      </c>
      <c r="E1482" s="202">
        <v>48.27</v>
      </c>
      <c r="F1482" s="202">
        <v>1253.0999999999999</v>
      </c>
      <c r="G1482" s="178">
        <v>15</v>
      </c>
    </row>
    <row r="1483" spans="1:7" x14ac:dyDescent="0.25">
      <c r="A1483" s="199" t="s">
        <v>4638</v>
      </c>
      <c r="B1483" s="200" t="s">
        <v>4639</v>
      </c>
      <c r="C1483" s="201"/>
      <c r="D1483" s="202"/>
      <c r="E1483" s="202"/>
      <c r="F1483" s="202"/>
    </row>
    <row r="1484" spans="1:7" x14ac:dyDescent="0.25">
      <c r="A1484" s="199" t="s">
        <v>4640</v>
      </c>
      <c r="B1484" s="200" t="s">
        <v>4641</v>
      </c>
      <c r="C1484" s="201" t="s">
        <v>29</v>
      </c>
      <c r="D1484" s="202">
        <v>602.78</v>
      </c>
      <c r="E1484" s="202"/>
      <c r="F1484" s="202">
        <v>602.78</v>
      </c>
      <c r="G1484" s="178">
        <v>15</v>
      </c>
    </row>
    <row r="1485" spans="1:7" x14ac:dyDescent="0.25">
      <c r="A1485" s="199" t="s">
        <v>176</v>
      </c>
      <c r="B1485" s="200" t="s">
        <v>4642</v>
      </c>
      <c r="C1485" s="201" t="s">
        <v>29</v>
      </c>
      <c r="D1485" s="202">
        <v>945.65</v>
      </c>
      <c r="E1485" s="202">
        <v>25.18</v>
      </c>
      <c r="F1485" s="202">
        <v>970.83</v>
      </c>
      <c r="G1485" s="178">
        <v>15</v>
      </c>
    </row>
    <row r="1486" spans="1:7" x14ac:dyDescent="0.25">
      <c r="A1486" s="199" t="s">
        <v>4643</v>
      </c>
      <c r="B1486" s="200" t="s">
        <v>4644</v>
      </c>
      <c r="C1486" s="201"/>
      <c r="D1486" s="202"/>
      <c r="E1486" s="202"/>
      <c r="F1486" s="202"/>
    </row>
    <row r="1487" spans="1:7" x14ac:dyDescent="0.25">
      <c r="A1487" s="199" t="s">
        <v>4645</v>
      </c>
      <c r="B1487" s="200" t="s">
        <v>4646</v>
      </c>
      <c r="C1487" s="201" t="s">
        <v>32</v>
      </c>
      <c r="D1487" s="202">
        <v>2.7</v>
      </c>
      <c r="E1487" s="202">
        <v>4.97</v>
      </c>
      <c r="F1487" s="202">
        <v>7.67</v>
      </c>
      <c r="G1487" s="178">
        <v>15</v>
      </c>
    </row>
    <row r="1488" spans="1:7" ht="30" x14ac:dyDescent="0.25">
      <c r="A1488" s="199" t="s">
        <v>4647</v>
      </c>
      <c r="B1488" s="200" t="s">
        <v>4648</v>
      </c>
      <c r="C1488" s="201" t="s">
        <v>29</v>
      </c>
      <c r="D1488" s="202">
        <v>13.52</v>
      </c>
      <c r="E1488" s="202">
        <v>66.239999999999995</v>
      </c>
      <c r="F1488" s="202">
        <v>79.760000000000005</v>
      </c>
      <c r="G1488" s="178">
        <v>15</v>
      </c>
    </row>
    <row r="1489" spans="1:7" x14ac:dyDescent="0.25">
      <c r="A1489" s="199" t="s">
        <v>4649</v>
      </c>
      <c r="B1489" s="200" t="s">
        <v>4650</v>
      </c>
      <c r="C1489" s="201"/>
      <c r="D1489" s="202"/>
      <c r="E1489" s="202"/>
      <c r="F1489" s="202"/>
    </row>
    <row r="1490" spans="1:7" x14ac:dyDescent="0.25">
      <c r="A1490" s="199" t="s">
        <v>4651</v>
      </c>
      <c r="B1490" s="200" t="s">
        <v>4652</v>
      </c>
      <c r="C1490" s="201"/>
      <c r="D1490" s="202"/>
      <c r="E1490" s="202"/>
      <c r="F1490" s="202"/>
    </row>
    <row r="1491" spans="1:7" x14ac:dyDescent="0.25">
      <c r="A1491" s="199" t="s">
        <v>4653</v>
      </c>
      <c r="B1491" s="200" t="s">
        <v>4654</v>
      </c>
      <c r="C1491" s="201" t="s">
        <v>29</v>
      </c>
      <c r="D1491" s="202">
        <v>408.28</v>
      </c>
      <c r="E1491" s="202">
        <v>115.78</v>
      </c>
      <c r="F1491" s="202">
        <v>524.05999999999995</v>
      </c>
      <c r="G1491" s="178">
        <v>15</v>
      </c>
    </row>
    <row r="1492" spans="1:7" x14ac:dyDescent="0.25">
      <c r="A1492" s="199" t="s">
        <v>4655</v>
      </c>
      <c r="B1492" s="200" t="s">
        <v>4656</v>
      </c>
      <c r="C1492" s="201" t="s">
        <v>29</v>
      </c>
      <c r="D1492" s="202">
        <v>387.28</v>
      </c>
      <c r="E1492" s="202">
        <v>115.78</v>
      </c>
      <c r="F1492" s="202">
        <v>503.06</v>
      </c>
      <c r="G1492" s="178">
        <v>15</v>
      </c>
    </row>
    <row r="1493" spans="1:7" ht="30" x14ac:dyDescent="0.25">
      <c r="A1493" s="199" t="s">
        <v>4657</v>
      </c>
      <c r="B1493" s="200" t="s">
        <v>4658</v>
      </c>
      <c r="C1493" s="201" t="s">
        <v>29</v>
      </c>
      <c r="D1493" s="202">
        <v>632.96</v>
      </c>
      <c r="E1493" s="202">
        <v>115.78</v>
      </c>
      <c r="F1493" s="202">
        <v>748.74</v>
      </c>
      <c r="G1493" s="178">
        <v>15</v>
      </c>
    </row>
    <row r="1494" spans="1:7" x14ac:dyDescent="0.25">
      <c r="A1494" s="199" t="s">
        <v>4659</v>
      </c>
      <c r="B1494" s="200" t="s">
        <v>4660</v>
      </c>
      <c r="C1494" s="201" t="s">
        <v>29</v>
      </c>
      <c r="D1494" s="202">
        <v>66.75</v>
      </c>
      <c r="E1494" s="202">
        <v>115.78</v>
      </c>
      <c r="F1494" s="202">
        <v>182.53</v>
      </c>
      <c r="G1494" s="178">
        <v>15</v>
      </c>
    </row>
    <row r="1495" spans="1:7" x14ac:dyDescent="0.25">
      <c r="A1495" s="199" t="s">
        <v>4661</v>
      </c>
      <c r="B1495" s="200" t="s">
        <v>4662</v>
      </c>
      <c r="C1495" s="201"/>
      <c r="D1495" s="202"/>
      <c r="E1495" s="202"/>
      <c r="F1495" s="202"/>
    </row>
    <row r="1496" spans="1:7" x14ac:dyDescent="0.25">
      <c r="A1496" s="199" t="s">
        <v>4663</v>
      </c>
      <c r="B1496" s="200" t="s">
        <v>4664</v>
      </c>
      <c r="C1496" s="201" t="s">
        <v>29</v>
      </c>
      <c r="D1496" s="202">
        <v>115.81</v>
      </c>
      <c r="E1496" s="202">
        <v>66.239999999999995</v>
      </c>
      <c r="F1496" s="202">
        <v>182.05</v>
      </c>
      <c r="G1496" s="178">
        <v>15</v>
      </c>
    </row>
    <row r="1497" spans="1:7" x14ac:dyDescent="0.25">
      <c r="A1497" s="199" t="s">
        <v>4665</v>
      </c>
      <c r="B1497" s="200" t="s">
        <v>4666</v>
      </c>
      <c r="C1497" s="201"/>
      <c r="D1497" s="202"/>
      <c r="E1497" s="202"/>
      <c r="F1497" s="202"/>
    </row>
    <row r="1498" spans="1:7" x14ac:dyDescent="0.25">
      <c r="A1498" s="199" t="s">
        <v>4667</v>
      </c>
      <c r="B1498" s="200" t="s">
        <v>4668</v>
      </c>
      <c r="C1498" s="201" t="s">
        <v>29</v>
      </c>
      <c r="D1498" s="202">
        <v>2634.51</v>
      </c>
      <c r="E1498" s="202">
        <v>114.34</v>
      </c>
      <c r="F1498" s="202">
        <v>2748.85</v>
      </c>
      <c r="G1498" s="178">
        <v>15</v>
      </c>
    </row>
    <row r="1499" spans="1:7" ht="30" x14ac:dyDescent="0.25">
      <c r="A1499" s="199" t="s">
        <v>177</v>
      </c>
      <c r="B1499" s="200" t="s">
        <v>4669</v>
      </c>
      <c r="C1499" s="201" t="s">
        <v>32</v>
      </c>
      <c r="D1499" s="202">
        <v>252.33</v>
      </c>
      <c r="E1499" s="202">
        <v>92.9</v>
      </c>
      <c r="F1499" s="202">
        <v>345.23</v>
      </c>
      <c r="G1499" s="178">
        <v>15</v>
      </c>
    </row>
    <row r="1500" spans="1:7" ht="30" x14ac:dyDescent="0.25">
      <c r="A1500" s="199" t="s">
        <v>178</v>
      </c>
      <c r="B1500" s="200" t="s">
        <v>4670</v>
      </c>
      <c r="C1500" s="201" t="s">
        <v>32</v>
      </c>
      <c r="D1500" s="202">
        <v>120.61</v>
      </c>
      <c r="E1500" s="202">
        <v>30.21</v>
      </c>
      <c r="F1500" s="202">
        <v>150.82</v>
      </c>
      <c r="G1500" s="178">
        <v>15</v>
      </c>
    </row>
    <row r="1501" spans="1:7" ht="30" x14ac:dyDescent="0.25">
      <c r="A1501" s="199" t="s">
        <v>4671</v>
      </c>
      <c r="B1501" s="200" t="s">
        <v>4672</v>
      </c>
      <c r="C1501" s="201" t="s">
        <v>32</v>
      </c>
      <c r="D1501" s="202">
        <v>61.45</v>
      </c>
      <c r="E1501" s="202">
        <v>13.82</v>
      </c>
      <c r="F1501" s="202">
        <v>75.27</v>
      </c>
      <c r="G1501" s="178">
        <v>15</v>
      </c>
    </row>
    <row r="1502" spans="1:7" x14ac:dyDescent="0.25">
      <c r="A1502" s="199" t="s">
        <v>179</v>
      </c>
      <c r="B1502" s="200" t="s">
        <v>4673</v>
      </c>
      <c r="C1502" s="201" t="s">
        <v>32</v>
      </c>
      <c r="D1502" s="202">
        <v>72.81</v>
      </c>
      <c r="E1502" s="202">
        <v>7.56</v>
      </c>
      <c r="F1502" s="202">
        <v>80.37</v>
      </c>
      <c r="G1502" s="178">
        <v>15</v>
      </c>
    </row>
    <row r="1503" spans="1:7" ht="30" x14ac:dyDescent="0.25">
      <c r="A1503" s="199" t="s">
        <v>180</v>
      </c>
      <c r="B1503" s="200" t="s">
        <v>4674</v>
      </c>
      <c r="C1503" s="201" t="s">
        <v>32</v>
      </c>
      <c r="D1503" s="202">
        <v>149.4</v>
      </c>
      <c r="E1503" s="202">
        <v>82.34</v>
      </c>
      <c r="F1503" s="202">
        <v>231.74</v>
      </c>
      <c r="G1503" s="178">
        <v>15</v>
      </c>
    </row>
    <row r="1504" spans="1:7" ht="30" x14ac:dyDescent="0.25">
      <c r="A1504" s="199" t="s">
        <v>4675</v>
      </c>
      <c r="B1504" s="200" t="s">
        <v>4676</v>
      </c>
      <c r="C1504" s="201" t="s">
        <v>32</v>
      </c>
      <c r="D1504" s="202">
        <v>113.4</v>
      </c>
      <c r="E1504" s="202">
        <v>42.06</v>
      </c>
      <c r="F1504" s="202">
        <v>155.46</v>
      </c>
      <c r="G1504" s="178">
        <v>15</v>
      </c>
    </row>
    <row r="1505" spans="1:7" x14ac:dyDescent="0.25">
      <c r="A1505" s="199" t="s">
        <v>4677</v>
      </c>
      <c r="B1505" s="200" t="s">
        <v>4678</v>
      </c>
      <c r="C1505" s="201"/>
      <c r="D1505" s="202"/>
      <c r="E1505" s="202"/>
      <c r="F1505" s="202"/>
    </row>
    <row r="1506" spans="1:7" x14ac:dyDescent="0.25">
      <c r="A1506" s="199" t="s">
        <v>4679</v>
      </c>
      <c r="B1506" s="200" t="s">
        <v>4680</v>
      </c>
      <c r="C1506" s="201"/>
      <c r="D1506" s="202"/>
      <c r="E1506" s="202"/>
      <c r="F1506" s="202"/>
    </row>
    <row r="1507" spans="1:7" ht="30" x14ac:dyDescent="0.25">
      <c r="A1507" s="199" t="s">
        <v>4681</v>
      </c>
      <c r="B1507" s="200" t="s">
        <v>4682</v>
      </c>
      <c r="C1507" s="201" t="s">
        <v>35</v>
      </c>
      <c r="D1507" s="202">
        <v>437.9</v>
      </c>
      <c r="E1507" s="202">
        <v>75.53</v>
      </c>
      <c r="F1507" s="202">
        <v>513.42999999999995</v>
      </c>
      <c r="G1507" s="178">
        <v>15</v>
      </c>
    </row>
    <row r="1508" spans="1:7" ht="30" x14ac:dyDescent="0.25">
      <c r="A1508" s="199" t="s">
        <v>4683</v>
      </c>
      <c r="B1508" s="200" t="s">
        <v>4684</v>
      </c>
      <c r="C1508" s="201" t="s">
        <v>35</v>
      </c>
      <c r="D1508" s="202">
        <v>825.42</v>
      </c>
      <c r="E1508" s="202">
        <v>100.7</v>
      </c>
      <c r="F1508" s="202">
        <v>926.12</v>
      </c>
      <c r="G1508" s="178">
        <v>15</v>
      </c>
    </row>
    <row r="1509" spans="1:7" ht="30" x14ac:dyDescent="0.25">
      <c r="A1509" s="199" t="s">
        <v>181</v>
      </c>
      <c r="B1509" s="200" t="s">
        <v>4685</v>
      </c>
      <c r="C1509" s="201" t="s">
        <v>35</v>
      </c>
      <c r="D1509" s="202">
        <v>353.42</v>
      </c>
      <c r="E1509" s="202">
        <v>75.53</v>
      </c>
      <c r="F1509" s="202">
        <v>428.95</v>
      </c>
      <c r="G1509" s="178">
        <v>15</v>
      </c>
    </row>
    <row r="1510" spans="1:7" ht="30" x14ac:dyDescent="0.25">
      <c r="A1510" s="199" t="s">
        <v>182</v>
      </c>
      <c r="B1510" s="200" t="s">
        <v>4686</v>
      </c>
      <c r="C1510" s="201" t="s">
        <v>35</v>
      </c>
      <c r="D1510" s="202">
        <v>702.96</v>
      </c>
      <c r="E1510" s="202">
        <v>100.7</v>
      </c>
      <c r="F1510" s="202">
        <v>803.66</v>
      </c>
      <c r="G1510" s="178">
        <v>15</v>
      </c>
    </row>
    <row r="1511" spans="1:7" ht="30" x14ac:dyDescent="0.25">
      <c r="A1511" s="199" t="s">
        <v>4687</v>
      </c>
      <c r="B1511" s="200" t="s">
        <v>4688</v>
      </c>
      <c r="C1511" s="201" t="s">
        <v>35</v>
      </c>
      <c r="D1511" s="202">
        <v>270.97000000000003</v>
      </c>
      <c r="E1511" s="202">
        <v>75.53</v>
      </c>
      <c r="F1511" s="202">
        <v>346.5</v>
      </c>
      <c r="G1511" s="178">
        <v>15</v>
      </c>
    </row>
    <row r="1512" spans="1:7" x14ac:dyDescent="0.25">
      <c r="A1512" s="199" t="s">
        <v>4689</v>
      </c>
      <c r="B1512" s="200" t="s">
        <v>4690</v>
      </c>
      <c r="C1512" s="201" t="s">
        <v>35</v>
      </c>
      <c r="D1512" s="202">
        <v>302.51</v>
      </c>
      <c r="E1512" s="202"/>
      <c r="F1512" s="202">
        <v>302.51</v>
      </c>
      <c r="G1512" s="178">
        <v>15</v>
      </c>
    </row>
    <row r="1513" spans="1:7" x14ac:dyDescent="0.25">
      <c r="A1513" s="199" t="s">
        <v>4691</v>
      </c>
      <c r="B1513" s="200" t="s">
        <v>4692</v>
      </c>
      <c r="C1513" s="201" t="s">
        <v>35</v>
      </c>
      <c r="D1513" s="202">
        <v>382.42</v>
      </c>
      <c r="E1513" s="202"/>
      <c r="F1513" s="202">
        <v>382.42</v>
      </c>
      <c r="G1513" s="178">
        <v>15</v>
      </c>
    </row>
    <row r="1514" spans="1:7" ht="30" x14ac:dyDescent="0.25">
      <c r="A1514" s="199" t="s">
        <v>4693</v>
      </c>
      <c r="B1514" s="200" t="s">
        <v>4694</v>
      </c>
      <c r="C1514" s="201" t="s">
        <v>15</v>
      </c>
      <c r="D1514" s="202">
        <v>318.86</v>
      </c>
      <c r="E1514" s="202">
        <v>83.75</v>
      </c>
      <c r="F1514" s="202">
        <v>402.61</v>
      </c>
      <c r="G1514" s="178">
        <v>15</v>
      </c>
    </row>
    <row r="1515" spans="1:7" ht="30" x14ac:dyDescent="0.25">
      <c r="A1515" s="199" t="s">
        <v>4695</v>
      </c>
      <c r="B1515" s="200" t="s">
        <v>4696</v>
      </c>
      <c r="C1515" s="201" t="s">
        <v>35</v>
      </c>
      <c r="D1515" s="202">
        <v>496.08</v>
      </c>
      <c r="E1515" s="202">
        <v>83.75</v>
      </c>
      <c r="F1515" s="202">
        <v>579.83000000000004</v>
      </c>
      <c r="G1515" s="178">
        <v>15</v>
      </c>
    </row>
    <row r="1516" spans="1:7" x14ac:dyDescent="0.25">
      <c r="A1516" s="199" t="s">
        <v>183</v>
      </c>
      <c r="B1516" s="200" t="s">
        <v>4697</v>
      </c>
      <c r="C1516" s="201" t="s">
        <v>15</v>
      </c>
      <c r="D1516" s="202">
        <v>313.86</v>
      </c>
      <c r="E1516" s="202">
        <v>23.5</v>
      </c>
      <c r="F1516" s="202">
        <v>337.36</v>
      </c>
      <c r="G1516" s="178">
        <v>15</v>
      </c>
    </row>
    <row r="1517" spans="1:7" x14ac:dyDescent="0.25">
      <c r="A1517" s="199" t="s">
        <v>4698</v>
      </c>
      <c r="B1517" s="200" t="s">
        <v>4699</v>
      </c>
      <c r="C1517" s="201" t="s">
        <v>15</v>
      </c>
      <c r="D1517" s="202">
        <v>339.61</v>
      </c>
      <c r="E1517" s="202">
        <v>23.5</v>
      </c>
      <c r="F1517" s="202">
        <v>363.11</v>
      </c>
      <c r="G1517" s="178">
        <v>15</v>
      </c>
    </row>
    <row r="1518" spans="1:7" x14ac:dyDescent="0.25">
      <c r="A1518" s="199" t="s">
        <v>4700</v>
      </c>
      <c r="B1518" s="200" t="s">
        <v>4701</v>
      </c>
      <c r="C1518" s="201" t="s">
        <v>15</v>
      </c>
      <c r="D1518" s="202">
        <v>3213.68</v>
      </c>
      <c r="E1518" s="202">
        <v>58.77</v>
      </c>
      <c r="F1518" s="202">
        <v>3272.45</v>
      </c>
      <c r="G1518" s="178">
        <v>15</v>
      </c>
    </row>
    <row r="1519" spans="1:7" x14ac:dyDescent="0.25">
      <c r="A1519" s="199" t="s">
        <v>184</v>
      </c>
      <c r="B1519" s="200" t="s">
        <v>4702</v>
      </c>
      <c r="C1519" s="201" t="s">
        <v>15</v>
      </c>
      <c r="D1519" s="202">
        <v>526.21</v>
      </c>
      <c r="E1519" s="202">
        <v>44.08</v>
      </c>
      <c r="F1519" s="202">
        <v>570.29</v>
      </c>
      <c r="G1519" s="178">
        <v>15</v>
      </c>
    </row>
    <row r="1520" spans="1:7" x14ac:dyDescent="0.25">
      <c r="A1520" s="199" t="s">
        <v>4703</v>
      </c>
      <c r="B1520" s="200" t="s">
        <v>4704</v>
      </c>
      <c r="C1520" s="201" t="s">
        <v>15</v>
      </c>
      <c r="D1520" s="202">
        <v>28.31</v>
      </c>
      <c r="E1520" s="202">
        <v>15.1</v>
      </c>
      <c r="F1520" s="202">
        <v>43.41</v>
      </c>
      <c r="G1520" s="178">
        <v>15</v>
      </c>
    </row>
    <row r="1521" spans="1:7" ht="30" x14ac:dyDescent="0.25">
      <c r="A1521" s="199" t="s">
        <v>4705</v>
      </c>
      <c r="B1521" s="200" t="s">
        <v>4706</v>
      </c>
      <c r="C1521" s="201" t="s">
        <v>15</v>
      </c>
      <c r="D1521" s="202">
        <v>1017.18</v>
      </c>
      <c r="E1521" s="202">
        <v>58.77</v>
      </c>
      <c r="F1521" s="202">
        <v>1075.95</v>
      </c>
      <c r="G1521" s="178">
        <v>15</v>
      </c>
    </row>
    <row r="1522" spans="1:7" ht="30" x14ac:dyDescent="0.25">
      <c r="A1522" s="199" t="s">
        <v>4707</v>
      </c>
      <c r="B1522" s="200" t="s">
        <v>4708</v>
      </c>
      <c r="C1522" s="201" t="s">
        <v>15</v>
      </c>
      <c r="D1522" s="202">
        <v>1048.75</v>
      </c>
      <c r="E1522" s="202">
        <v>117.54</v>
      </c>
      <c r="F1522" s="202">
        <v>1166.29</v>
      </c>
      <c r="G1522" s="178">
        <v>15</v>
      </c>
    </row>
    <row r="1523" spans="1:7" ht="30" x14ac:dyDescent="0.25">
      <c r="A1523" s="199" t="s">
        <v>4709</v>
      </c>
      <c r="B1523" s="200" t="s">
        <v>4710</v>
      </c>
      <c r="C1523" s="201" t="s">
        <v>15</v>
      </c>
      <c r="D1523" s="202">
        <v>246.63</v>
      </c>
      <c r="E1523" s="202">
        <v>75.53</v>
      </c>
      <c r="F1523" s="202">
        <v>322.16000000000003</v>
      </c>
      <c r="G1523" s="178">
        <v>15</v>
      </c>
    </row>
    <row r="1524" spans="1:7" x14ac:dyDescent="0.25">
      <c r="A1524" s="199" t="s">
        <v>4711</v>
      </c>
      <c r="B1524" s="200" t="s">
        <v>4712</v>
      </c>
      <c r="C1524" s="201"/>
      <c r="D1524" s="202"/>
      <c r="E1524" s="202"/>
      <c r="F1524" s="202"/>
    </row>
    <row r="1525" spans="1:7" x14ac:dyDescent="0.25">
      <c r="A1525" s="199" t="s">
        <v>4713</v>
      </c>
      <c r="B1525" s="200" t="s">
        <v>4714</v>
      </c>
      <c r="C1525" s="201" t="s">
        <v>15</v>
      </c>
      <c r="D1525" s="202">
        <v>19.309999999999999</v>
      </c>
      <c r="E1525" s="202"/>
      <c r="F1525" s="202">
        <v>19.309999999999999</v>
      </c>
      <c r="G1525" s="178">
        <v>15</v>
      </c>
    </row>
    <row r="1526" spans="1:7" x14ac:dyDescent="0.25">
      <c r="A1526" s="199" t="s">
        <v>4715</v>
      </c>
      <c r="B1526" s="200" t="s">
        <v>4716</v>
      </c>
      <c r="C1526" s="201" t="s">
        <v>15</v>
      </c>
      <c r="D1526" s="202">
        <v>31.09</v>
      </c>
      <c r="E1526" s="202"/>
      <c r="F1526" s="202">
        <v>31.09</v>
      </c>
      <c r="G1526" s="178">
        <v>15</v>
      </c>
    </row>
    <row r="1527" spans="1:7" x14ac:dyDescent="0.25">
      <c r="A1527" s="199" t="s">
        <v>4717</v>
      </c>
      <c r="B1527" s="200" t="s">
        <v>4718</v>
      </c>
      <c r="C1527" s="201" t="s">
        <v>15</v>
      </c>
      <c r="D1527" s="202">
        <v>48.15</v>
      </c>
      <c r="E1527" s="202"/>
      <c r="F1527" s="202">
        <v>48.15</v>
      </c>
      <c r="G1527" s="178">
        <v>15</v>
      </c>
    </row>
    <row r="1528" spans="1:7" ht="30" x14ac:dyDescent="0.25">
      <c r="A1528" s="199" t="s">
        <v>4719</v>
      </c>
      <c r="B1528" s="200" t="s">
        <v>4720</v>
      </c>
      <c r="C1528" s="201" t="s">
        <v>15</v>
      </c>
      <c r="D1528" s="202">
        <v>201.16</v>
      </c>
      <c r="E1528" s="202"/>
      <c r="F1528" s="202">
        <v>201.16</v>
      </c>
      <c r="G1528" s="178">
        <v>15</v>
      </c>
    </row>
    <row r="1529" spans="1:7" x14ac:dyDescent="0.25">
      <c r="A1529" s="199" t="s">
        <v>4721</v>
      </c>
      <c r="B1529" s="200" t="s">
        <v>4722</v>
      </c>
      <c r="C1529" s="201" t="s">
        <v>15</v>
      </c>
      <c r="D1529" s="202">
        <v>83.71</v>
      </c>
      <c r="E1529" s="202"/>
      <c r="F1529" s="202">
        <v>83.71</v>
      </c>
      <c r="G1529" s="178">
        <v>15</v>
      </c>
    </row>
    <row r="1530" spans="1:7" x14ac:dyDescent="0.25">
      <c r="A1530" s="199" t="s">
        <v>4723</v>
      </c>
      <c r="B1530" s="200" t="s">
        <v>4724</v>
      </c>
      <c r="C1530" s="201"/>
      <c r="D1530" s="202"/>
      <c r="E1530" s="202"/>
      <c r="F1530" s="202"/>
    </row>
    <row r="1531" spans="1:7" x14ac:dyDescent="0.25">
      <c r="A1531" s="199" t="s">
        <v>4725</v>
      </c>
      <c r="B1531" s="200" t="s">
        <v>4726</v>
      </c>
      <c r="C1531" s="201" t="s">
        <v>15</v>
      </c>
      <c r="D1531" s="202"/>
      <c r="E1531" s="202">
        <v>75.53</v>
      </c>
      <c r="F1531" s="202">
        <v>75.53</v>
      </c>
      <c r="G1531" s="178">
        <v>15</v>
      </c>
    </row>
    <row r="1532" spans="1:7" x14ac:dyDescent="0.25">
      <c r="A1532" s="199" t="s">
        <v>4727</v>
      </c>
      <c r="B1532" s="200" t="s">
        <v>4728</v>
      </c>
      <c r="C1532" s="201" t="s">
        <v>15</v>
      </c>
      <c r="D1532" s="202">
        <v>1116.03</v>
      </c>
      <c r="E1532" s="202">
        <v>58.77</v>
      </c>
      <c r="F1532" s="202">
        <v>1174.8</v>
      </c>
      <c r="G1532" s="178">
        <v>15</v>
      </c>
    </row>
    <row r="1533" spans="1:7" x14ac:dyDescent="0.25">
      <c r="A1533" s="199" t="s">
        <v>4729</v>
      </c>
      <c r="B1533" s="200" t="s">
        <v>4730</v>
      </c>
      <c r="C1533" s="201" t="s">
        <v>15</v>
      </c>
      <c r="D1533" s="202"/>
      <c r="E1533" s="202">
        <v>64.959999999999994</v>
      </c>
      <c r="F1533" s="202">
        <v>64.959999999999994</v>
      </c>
      <c r="G1533" s="178">
        <v>15</v>
      </c>
    </row>
    <row r="1534" spans="1:7" ht="30" x14ac:dyDescent="0.25">
      <c r="A1534" s="199" t="s">
        <v>185</v>
      </c>
      <c r="B1534" s="200" t="s">
        <v>4731</v>
      </c>
      <c r="C1534" s="201" t="s">
        <v>35</v>
      </c>
      <c r="D1534" s="202">
        <v>1032.43</v>
      </c>
      <c r="E1534" s="202">
        <v>76.400000000000006</v>
      </c>
      <c r="F1534" s="202">
        <v>1108.83</v>
      </c>
      <c r="G1534" s="178">
        <v>15</v>
      </c>
    </row>
    <row r="1535" spans="1:7" x14ac:dyDescent="0.25">
      <c r="A1535" s="199" t="s">
        <v>4732</v>
      </c>
      <c r="B1535" s="200" t="s">
        <v>4733</v>
      </c>
      <c r="C1535" s="201" t="s">
        <v>15</v>
      </c>
      <c r="D1535" s="202"/>
      <c r="E1535" s="202">
        <v>8.56</v>
      </c>
      <c r="F1535" s="202">
        <v>8.56</v>
      </c>
      <c r="G1535" s="178">
        <v>15</v>
      </c>
    </row>
    <row r="1536" spans="1:7" x14ac:dyDescent="0.25">
      <c r="A1536" s="199" t="s">
        <v>4734</v>
      </c>
      <c r="B1536" s="200" t="s">
        <v>4735</v>
      </c>
      <c r="C1536" s="201" t="s">
        <v>35</v>
      </c>
      <c r="D1536" s="202">
        <v>663.65</v>
      </c>
      <c r="E1536" s="202">
        <v>151.05000000000001</v>
      </c>
      <c r="F1536" s="202">
        <v>814.7</v>
      </c>
      <c r="G1536" s="178">
        <v>15</v>
      </c>
    </row>
    <row r="1537" spans="1:8" x14ac:dyDescent="0.25">
      <c r="A1537" s="199" t="s">
        <v>4736</v>
      </c>
      <c r="B1537" s="200" t="s">
        <v>4737</v>
      </c>
      <c r="C1537" s="201" t="s">
        <v>15</v>
      </c>
      <c r="D1537" s="202">
        <v>169.51</v>
      </c>
      <c r="E1537" s="202">
        <v>28.52</v>
      </c>
      <c r="F1537" s="202">
        <v>198.03</v>
      </c>
      <c r="G1537" s="178">
        <v>15</v>
      </c>
    </row>
    <row r="1538" spans="1:8" ht="30" x14ac:dyDescent="0.25">
      <c r="A1538" s="199" t="s">
        <v>4738</v>
      </c>
      <c r="B1538" s="200" t="s">
        <v>4739</v>
      </c>
      <c r="C1538" s="201" t="s">
        <v>35</v>
      </c>
      <c r="D1538" s="202">
        <v>4342.93</v>
      </c>
      <c r="E1538" s="202">
        <v>176.31</v>
      </c>
      <c r="F1538" s="202">
        <v>4519.24</v>
      </c>
      <c r="G1538" s="178">
        <v>15</v>
      </c>
    </row>
    <row r="1539" spans="1:8" x14ac:dyDescent="0.25">
      <c r="A1539" s="199" t="s">
        <v>4740</v>
      </c>
      <c r="B1539" s="200" t="s">
        <v>4741</v>
      </c>
      <c r="C1539" s="201" t="s">
        <v>15</v>
      </c>
      <c r="D1539" s="202">
        <v>422.64</v>
      </c>
      <c r="E1539" s="202">
        <v>58.77</v>
      </c>
      <c r="F1539" s="202">
        <v>481.41</v>
      </c>
      <c r="G1539" s="178">
        <v>15</v>
      </c>
    </row>
    <row r="1540" spans="1:8" ht="30" x14ac:dyDescent="0.25">
      <c r="A1540" s="199" t="s">
        <v>4742</v>
      </c>
      <c r="B1540" s="200" t="s">
        <v>4743</v>
      </c>
      <c r="C1540" s="201" t="s">
        <v>15</v>
      </c>
      <c r="D1540" s="202">
        <v>201.49</v>
      </c>
      <c r="E1540" s="202">
        <v>44.08</v>
      </c>
      <c r="F1540" s="202">
        <v>245.57</v>
      </c>
      <c r="G1540" s="178">
        <v>15</v>
      </c>
    </row>
    <row r="1541" spans="1:8" x14ac:dyDescent="0.25">
      <c r="A1541" s="199" t="s">
        <v>4744</v>
      </c>
      <c r="B1541" s="200" t="s">
        <v>4745</v>
      </c>
      <c r="C1541" s="201" t="s">
        <v>15</v>
      </c>
      <c r="D1541" s="202">
        <v>105.08</v>
      </c>
      <c r="E1541" s="202">
        <v>9.99</v>
      </c>
      <c r="F1541" s="202">
        <v>115.07</v>
      </c>
      <c r="G1541" s="178">
        <v>15</v>
      </c>
    </row>
    <row r="1542" spans="1:8" x14ac:dyDescent="0.25">
      <c r="A1542" s="199" t="s">
        <v>4746</v>
      </c>
      <c r="B1542" s="200" t="s">
        <v>4747</v>
      </c>
      <c r="C1542" s="201" t="s">
        <v>15</v>
      </c>
      <c r="D1542" s="202">
        <v>71.760000000000005</v>
      </c>
      <c r="E1542" s="202">
        <v>9.99</v>
      </c>
      <c r="F1542" s="202">
        <v>81.75</v>
      </c>
      <c r="G1542" s="178">
        <v>15</v>
      </c>
    </row>
    <row r="1543" spans="1:8" x14ac:dyDescent="0.25">
      <c r="A1543" s="199" t="s">
        <v>4748</v>
      </c>
      <c r="B1543" s="200" t="s">
        <v>4749</v>
      </c>
      <c r="C1543" s="201" t="s">
        <v>15</v>
      </c>
      <c r="D1543" s="202">
        <v>174.52</v>
      </c>
      <c r="E1543" s="202">
        <v>9.99</v>
      </c>
      <c r="F1543" s="202">
        <v>184.51</v>
      </c>
      <c r="G1543" s="178">
        <v>15</v>
      </c>
    </row>
    <row r="1544" spans="1:8" x14ac:dyDescent="0.25">
      <c r="A1544" s="199" t="s">
        <v>4750</v>
      </c>
      <c r="B1544" s="200" t="s">
        <v>4751</v>
      </c>
      <c r="C1544" s="201" t="s">
        <v>35</v>
      </c>
      <c r="D1544" s="202">
        <v>28.31</v>
      </c>
      <c r="E1544" s="202">
        <v>8.56</v>
      </c>
      <c r="F1544" s="202">
        <v>36.869999999999997</v>
      </c>
      <c r="G1544" s="178">
        <v>15</v>
      </c>
    </row>
    <row r="1545" spans="1:8" ht="30" x14ac:dyDescent="0.25">
      <c r="A1545" s="199" t="s">
        <v>4752</v>
      </c>
      <c r="B1545" s="200" t="s">
        <v>4753</v>
      </c>
      <c r="C1545" s="201" t="s">
        <v>15</v>
      </c>
      <c r="D1545" s="202">
        <v>67.84</v>
      </c>
      <c r="E1545" s="202">
        <v>8.56</v>
      </c>
      <c r="F1545" s="202">
        <v>76.400000000000006</v>
      </c>
      <c r="G1545" s="178">
        <v>15</v>
      </c>
    </row>
    <row r="1546" spans="1:8" ht="30" x14ac:dyDescent="0.25">
      <c r="A1546" s="199" t="s">
        <v>186</v>
      </c>
      <c r="B1546" s="200" t="s">
        <v>4754</v>
      </c>
      <c r="C1546" s="201" t="s">
        <v>15</v>
      </c>
      <c r="D1546" s="202">
        <v>95.14</v>
      </c>
      <c r="E1546" s="202">
        <v>8.56</v>
      </c>
      <c r="F1546" s="202">
        <v>103.7</v>
      </c>
      <c r="G1546" s="178">
        <v>15</v>
      </c>
    </row>
    <row r="1547" spans="1:8" x14ac:dyDescent="0.25">
      <c r="A1547" s="199" t="s">
        <v>4755</v>
      </c>
      <c r="B1547" s="200" t="s">
        <v>4756</v>
      </c>
      <c r="C1547" s="201" t="s">
        <v>35</v>
      </c>
      <c r="D1547" s="202">
        <v>196.36</v>
      </c>
      <c r="E1547" s="202">
        <v>18.13</v>
      </c>
      <c r="F1547" s="202">
        <v>214.49</v>
      </c>
      <c r="G1547" s="178">
        <v>15</v>
      </c>
    </row>
    <row r="1548" spans="1:8" x14ac:dyDescent="0.25">
      <c r="A1548" s="199" t="s">
        <v>4757</v>
      </c>
      <c r="B1548" s="200" t="s">
        <v>4758</v>
      </c>
      <c r="C1548" s="201" t="s">
        <v>15</v>
      </c>
      <c r="D1548" s="202">
        <v>72.69</v>
      </c>
      <c r="E1548" s="202">
        <v>9.99</v>
      </c>
      <c r="F1548" s="202">
        <v>82.68</v>
      </c>
      <c r="G1548" s="178">
        <v>15</v>
      </c>
    </row>
    <row r="1549" spans="1:8" x14ac:dyDescent="0.25">
      <c r="A1549" s="199" t="s">
        <v>4759</v>
      </c>
      <c r="B1549" s="200" t="s">
        <v>4760</v>
      </c>
      <c r="C1549" s="201" t="s">
        <v>15</v>
      </c>
      <c r="D1549" s="202">
        <v>89.42</v>
      </c>
      <c r="E1549" s="202">
        <v>9.99</v>
      </c>
      <c r="F1549" s="202">
        <v>99.41</v>
      </c>
      <c r="G1549" s="178">
        <v>15</v>
      </c>
    </row>
    <row r="1550" spans="1:8" x14ac:dyDescent="0.25">
      <c r="A1550" s="199" t="s">
        <v>4761</v>
      </c>
      <c r="B1550" s="200" t="s">
        <v>4762</v>
      </c>
      <c r="C1550" s="201" t="s">
        <v>15</v>
      </c>
      <c r="D1550" s="202">
        <v>190.87</v>
      </c>
      <c r="E1550" s="202">
        <v>7.21</v>
      </c>
      <c r="F1550" s="202">
        <v>198.08</v>
      </c>
      <c r="G1550" s="178">
        <v>15</v>
      </c>
    </row>
    <row r="1551" spans="1:8" ht="30" x14ac:dyDescent="0.25">
      <c r="A1551" s="199" t="s">
        <v>4763</v>
      </c>
      <c r="B1551" s="200" t="s">
        <v>4764</v>
      </c>
      <c r="C1551" s="201" t="s">
        <v>15</v>
      </c>
      <c r="D1551" s="202">
        <v>217.04</v>
      </c>
      <c r="E1551" s="202">
        <v>9.99</v>
      </c>
      <c r="F1551" s="202">
        <v>227.03</v>
      </c>
      <c r="G1551" s="178">
        <v>15</v>
      </c>
    </row>
    <row r="1552" spans="1:8" ht="30" x14ac:dyDescent="0.25">
      <c r="A1552" s="199" t="s">
        <v>4765</v>
      </c>
      <c r="B1552" s="200" t="s">
        <v>4766</v>
      </c>
      <c r="C1552" s="201" t="s">
        <v>15</v>
      </c>
      <c r="D1552" s="202">
        <v>403.91</v>
      </c>
      <c r="E1552" s="202">
        <v>88.16</v>
      </c>
      <c r="F1552" s="202">
        <v>492.07</v>
      </c>
      <c r="G1552" s="178">
        <v>15</v>
      </c>
      <c r="H1552" s="203"/>
    </row>
    <row r="1553" spans="1:8" x14ac:dyDescent="0.25">
      <c r="A1553" s="199" t="s">
        <v>4767</v>
      </c>
      <c r="B1553" s="200" t="s">
        <v>4768</v>
      </c>
      <c r="C1553" s="201" t="s">
        <v>15</v>
      </c>
      <c r="D1553" s="202">
        <v>131.86000000000001</v>
      </c>
      <c r="E1553" s="202">
        <v>88.16</v>
      </c>
      <c r="F1553" s="202">
        <v>220.02</v>
      </c>
      <c r="G1553" s="178">
        <v>15</v>
      </c>
    </row>
    <row r="1554" spans="1:8" x14ac:dyDescent="0.25">
      <c r="A1554" s="199" t="s">
        <v>4769</v>
      </c>
      <c r="B1554" s="200" t="s">
        <v>4770</v>
      </c>
      <c r="C1554" s="201" t="s">
        <v>15</v>
      </c>
      <c r="D1554" s="202">
        <v>22.27</v>
      </c>
      <c r="E1554" s="202">
        <v>57.03</v>
      </c>
      <c r="F1554" s="202">
        <v>79.3</v>
      </c>
      <c r="G1554" s="178">
        <v>15</v>
      </c>
    </row>
    <row r="1555" spans="1:8" x14ac:dyDescent="0.25">
      <c r="A1555" s="199" t="s">
        <v>4771</v>
      </c>
      <c r="B1555" s="200" t="s">
        <v>4772</v>
      </c>
      <c r="C1555" s="201" t="s">
        <v>15</v>
      </c>
      <c r="D1555" s="202">
        <v>48.65</v>
      </c>
      <c r="E1555" s="202">
        <v>9.99</v>
      </c>
      <c r="F1555" s="202">
        <v>58.64</v>
      </c>
      <c r="G1555" s="178">
        <v>15</v>
      </c>
      <c r="H1555" s="203"/>
    </row>
    <row r="1556" spans="1:8" ht="30" x14ac:dyDescent="0.25">
      <c r="A1556" s="199" t="s">
        <v>187</v>
      </c>
      <c r="B1556" s="200" t="s">
        <v>4773</v>
      </c>
      <c r="C1556" s="201" t="s">
        <v>15</v>
      </c>
      <c r="D1556" s="202">
        <v>13428.24</v>
      </c>
      <c r="E1556" s="202"/>
      <c r="F1556" s="202">
        <v>13428.24</v>
      </c>
      <c r="G1556" s="178">
        <v>15</v>
      </c>
    </row>
    <row r="1557" spans="1:8" ht="30" x14ac:dyDescent="0.25">
      <c r="A1557" s="199" t="s">
        <v>4774</v>
      </c>
      <c r="B1557" s="200" t="s">
        <v>4775</v>
      </c>
      <c r="C1557" s="201" t="s">
        <v>15</v>
      </c>
      <c r="D1557" s="202">
        <v>15687.34</v>
      </c>
      <c r="E1557" s="202"/>
      <c r="F1557" s="202">
        <v>15687.34</v>
      </c>
      <c r="G1557" s="178">
        <v>15</v>
      </c>
    </row>
    <row r="1558" spans="1:8" ht="30" x14ac:dyDescent="0.25">
      <c r="A1558" s="199" t="s">
        <v>4776</v>
      </c>
      <c r="B1558" s="200" t="s">
        <v>4777</v>
      </c>
      <c r="C1558" s="201" t="s">
        <v>35</v>
      </c>
      <c r="D1558" s="202">
        <v>470.89</v>
      </c>
      <c r="E1558" s="202">
        <v>117.54</v>
      </c>
      <c r="F1558" s="202">
        <v>588.42999999999995</v>
      </c>
      <c r="G1558" s="178">
        <v>15</v>
      </c>
    </row>
    <row r="1559" spans="1:8" ht="30" x14ac:dyDescent="0.25">
      <c r="A1559" s="199" t="s">
        <v>4778</v>
      </c>
      <c r="B1559" s="200" t="s">
        <v>4779</v>
      </c>
      <c r="C1559" s="201" t="s">
        <v>35</v>
      </c>
      <c r="D1559" s="202">
        <v>1185.79</v>
      </c>
      <c r="E1559" s="202">
        <v>235.08</v>
      </c>
      <c r="F1559" s="202">
        <v>1420.87</v>
      </c>
      <c r="G1559" s="178">
        <v>15</v>
      </c>
    </row>
    <row r="1560" spans="1:8" ht="45" x14ac:dyDescent="0.25">
      <c r="A1560" s="199" t="s">
        <v>4780</v>
      </c>
      <c r="B1560" s="200" t="s">
        <v>4781</v>
      </c>
      <c r="C1560" s="201" t="s">
        <v>35</v>
      </c>
      <c r="D1560" s="202">
        <v>1227.01</v>
      </c>
      <c r="E1560" s="202">
        <v>235.08</v>
      </c>
      <c r="F1560" s="202">
        <v>1462.09</v>
      </c>
      <c r="G1560" s="178">
        <v>15</v>
      </c>
    </row>
    <row r="1561" spans="1:8" ht="45" x14ac:dyDescent="0.25">
      <c r="A1561" s="199" t="s">
        <v>4782</v>
      </c>
      <c r="B1561" s="200" t="s">
        <v>4783</v>
      </c>
      <c r="C1561" s="201" t="s">
        <v>35</v>
      </c>
      <c r="D1561" s="202">
        <v>1311.23</v>
      </c>
      <c r="E1561" s="202">
        <v>235.08</v>
      </c>
      <c r="F1561" s="202">
        <v>1546.31</v>
      </c>
      <c r="G1561" s="178">
        <v>15</v>
      </c>
    </row>
    <row r="1562" spans="1:8" ht="30" x14ac:dyDescent="0.25">
      <c r="A1562" s="199" t="s">
        <v>4784</v>
      </c>
      <c r="B1562" s="200" t="s">
        <v>4785</v>
      </c>
      <c r="C1562" s="201" t="s">
        <v>32</v>
      </c>
      <c r="D1562" s="202">
        <v>40.85</v>
      </c>
      <c r="E1562" s="202">
        <v>13.82</v>
      </c>
      <c r="F1562" s="202">
        <v>54.67</v>
      </c>
      <c r="G1562" s="178">
        <v>15</v>
      </c>
    </row>
    <row r="1563" spans="1:8" x14ac:dyDescent="0.25">
      <c r="A1563" s="199" t="s">
        <v>4786</v>
      </c>
      <c r="B1563" s="200" t="s">
        <v>4787</v>
      </c>
      <c r="C1563" s="201"/>
      <c r="D1563" s="202"/>
      <c r="E1563" s="202"/>
      <c r="F1563" s="202"/>
    </row>
    <row r="1564" spans="1:8" x14ac:dyDescent="0.25">
      <c r="A1564" s="199" t="s">
        <v>4788</v>
      </c>
      <c r="B1564" s="200" t="s">
        <v>4789</v>
      </c>
      <c r="C1564" s="201"/>
      <c r="D1564" s="202"/>
      <c r="E1564" s="202"/>
      <c r="F1564" s="202"/>
    </row>
    <row r="1565" spans="1:8" x14ac:dyDescent="0.25">
      <c r="A1565" s="199" t="s">
        <v>4790</v>
      </c>
      <c r="B1565" s="200" t="s">
        <v>4791</v>
      </c>
      <c r="C1565" s="201" t="s">
        <v>32</v>
      </c>
      <c r="D1565" s="202">
        <v>6.43</v>
      </c>
      <c r="E1565" s="202">
        <v>17.87</v>
      </c>
      <c r="F1565" s="202">
        <v>24.3</v>
      </c>
      <c r="G1565" s="178">
        <v>15</v>
      </c>
    </row>
    <row r="1566" spans="1:8" x14ac:dyDescent="0.25">
      <c r="A1566" s="199" t="s">
        <v>4792</v>
      </c>
      <c r="B1566" s="200" t="s">
        <v>4793</v>
      </c>
      <c r="C1566" s="201" t="s">
        <v>57</v>
      </c>
      <c r="D1566" s="202">
        <v>37.44</v>
      </c>
      <c r="E1566" s="202">
        <v>79.930000000000007</v>
      </c>
      <c r="F1566" s="202">
        <v>117.37</v>
      </c>
      <c r="G1566" s="178">
        <v>15</v>
      </c>
    </row>
    <row r="1567" spans="1:8" x14ac:dyDescent="0.25">
      <c r="A1567" s="199" t="s">
        <v>4794</v>
      </c>
      <c r="B1567" s="200" t="s">
        <v>4795</v>
      </c>
      <c r="C1567" s="201" t="s">
        <v>32</v>
      </c>
      <c r="D1567" s="202">
        <v>8.61</v>
      </c>
      <c r="E1567" s="202">
        <v>17.87</v>
      </c>
      <c r="F1567" s="202">
        <v>26.48</v>
      </c>
      <c r="G1567" s="178">
        <v>15</v>
      </c>
    </row>
    <row r="1568" spans="1:8" x14ac:dyDescent="0.25">
      <c r="A1568" s="199" t="s">
        <v>4796</v>
      </c>
      <c r="B1568" s="200" t="s">
        <v>4797</v>
      </c>
      <c r="C1568" s="201" t="s">
        <v>57</v>
      </c>
      <c r="D1568" s="202">
        <v>15.15</v>
      </c>
      <c r="E1568" s="202">
        <v>17.87</v>
      </c>
      <c r="F1568" s="202">
        <v>33.020000000000003</v>
      </c>
      <c r="G1568" s="178">
        <v>15</v>
      </c>
    </row>
    <row r="1569" spans="1:7" x14ac:dyDescent="0.25">
      <c r="A1569" s="199" t="s">
        <v>4798</v>
      </c>
      <c r="B1569" s="200" t="s">
        <v>4799</v>
      </c>
      <c r="C1569" s="201" t="s">
        <v>57</v>
      </c>
      <c r="D1569" s="202">
        <v>9.86</v>
      </c>
      <c r="E1569" s="202">
        <v>17.87</v>
      </c>
      <c r="F1569" s="202">
        <v>27.73</v>
      </c>
      <c r="G1569" s="178">
        <v>15</v>
      </c>
    </row>
    <row r="1570" spans="1:7" x14ac:dyDescent="0.25">
      <c r="A1570" s="199" t="s">
        <v>4800</v>
      </c>
      <c r="B1570" s="200" t="s">
        <v>4801</v>
      </c>
      <c r="C1570" s="201"/>
      <c r="D1570" s="202"/>
      <c r="E1570" s="202"/>
      <c r="F1570" s="202"/>
    </row>
    <row r="1571" spans="1:7" ht="30" x14ac:dyDescent="0.25">
      <c r="A1571" s="199" t="s">
        <v>4802</v>
      </c>
      <c r="B1571" s="200" t="s">
        <v>4803</v>
      </c>
      <c r="C1571" s="201" t="s">
        <v>32</v>
      </c>
      <c r="D1571" s="202">
        <v>9.2200000000000006</v>
      </c>
      <c r="E1571" s="202">
        <v>15.1</v>
      </c>
      <c r="F1571" s="202">
        <v>24.32</v>
      </c>
      <c r="G1571" s="178">
        <v>15</v>
      </c>
    </row>
    <row r="1572" spans="1:7" ht="30" x14ac:dyDescent="0.25">
      <c r="A1572" s="199" t="s">
        <v>4804</v>
      </c>
      <c r="B1572" s="200" t="s">
        <v>4805</v>
      </c>
      <c r="C1572" s="201" t="s">
        <v>32</v>
      </c>
      <c r="D1572" s="202">
        <v>12.98</v>
      </c>
      <c r="E1572" s="202">
        <v>15.1</v>
      </c>
      <c r="F1572" s="202">
        <v>28.08</v>
      </c>
      <c r="G1572" s="178">
        <v>15</v>
      </c>
    </row>
    <row r="1573" spans="1:7" x14ac:dyDescent="0.25">
      <c r="A1573" s="199" t="s">
        <v>4806</v>
      </c>
      <c r="B1573" s="200" t="s">
        <v>4807</v>
      </c>
      <c r="C1573" s="201" t="s">
        <v>32</v>
      </c>
      <c r="D1573" s="202">
        <v>10.16</v>
      </c>
      <c r="E1573" s="202">
        <v>15.1</v>
      </c>
      <c r="F1573" s="202">
        <v>25.26</v>
      </c>
      <c r="G1573" s="178">
        <v>15</v>
      </c>
    </row>
    <row r="1574" spans="1:7" ht="30" x14ac:dyDescent="0.25">
      <c r="A1574" s="199" t="s">
        <v>4808</v>
      </c>
      <c r="B1574" s="200" t="s">
        <v>4809</v>
      </c>
      <c r="C1574" s="201" t="s">
        <v>32</v>
      </c>
      <c r="D1574" s="202">
        <v>17.690000000000001</v>
      </c>
      <c r="E1574" s="202">
        <v>15.1</v>
      </c>
      <c r="F1574" s="202">
        <v>32.79</v>
      </c>
      <c r="G1574" s="178">
        <v>15</v>
      </c>
    </row>
    <row r="1575" spans="1:7" x14ac:dyDescent="0.25">
      <c r="A1575" s="199" t="s">
        <v>4810</v>
      </c>
      <c r="B1575" s="200" t="s">
        <v>4811</v>
      </c>
      <c r="C1575" s="201"/>
      <c r="D1575" s="202"/>
      <c r="E1575" s="202"/>
      <c r="F1575" s="202"/>
    </row>
    <row r="1576" spans="1:7" x14ac:dyDescent="0.25">
      <c r="A1576" s="199" t="s">
        <v>4812</v>
      </c>
      <c r="B1576" s="200" t="s">
        <v>4813</v>
      </c>
      <c r="C1576" s="201" t="s">
        <v>57</v>
      </c>
      <c r="D1576" s="202">
        <v>57.61</v>
      </c>
      <c r="E1576" s="202">
        <v>18.3</v>
      </c>
      <c r="F1576" s="202">
        <v>75.91</v>
      </c>
      <c r="G1576" s="178">
        <v>15</v>
      </c>
    </row>
    <row r="1577" spans="1:7" x14ac:dyDescent="0.25">
      <c r="A1577" s="199" t="s">
        <v>4814</v>
      </c>
      <c r="B1577" s="200" t="s">
        <v>4815</v>
      </c>
      <c r="C1577" s="201"/>
      <c r="D1577" s="202"/>
      <c r="E1577" s="202"/>
      <c r="F1577" s="202"/>
    </row>
    <row r="1578" spans="1:7" x14ac:dyDescent="0.25">
      <c r="A1578" s="199" t="s">
        <v>4816</v>
      </c>
      <c r="B1578" s="200" t="s">
        <v>4817</v>
      </c>
      <c r="C1578" s="201"/>
      <c r="D1578" s="202"/>
      <c r="E1578" s="202"/>
      <c r="F1578" s="202"/>
    </row>
    <row r="1579" spans="1:7" ht="30" x14ac:dyDescent="0.25">
      <c r="A1579" s="199" t="s">
        <v>4818</v>
      </c>
      <c r="B1579" s="200" t="s">
        <v>4819</v>
      </c>
      <c r="C1579" s="201" t="s">
        <v>32</v>
      </c>
      <c r="D1579" s="202">
        <v>195.01</v>
      </c>
      <c r="E1579" s="202">
        <v>15.1</v>
      </c>
      <c r="F1579" s="202">
        <v>210.11</v>
      </c>
      <c r="G1579" s="178">
        <v>15</v>
      </c>
    </row>
    <row r="1580" spans="1:7" ht="30" x14ac:dyDescent="0.25">
      <c r="A1580" s="199" t="s">
        <v>4820</v>
      </c>
      <c r="B1580" s="200" t="s">
        <v>4821</v>
      </c>
      <c r="C1580" s="201" t="s">
        <v>15</v>
      </c>
      <c r="D1580" s="202">
        <v>133.99</v>
      </c>
      <c r="E1580" s="202">
        <v>15.1</v>
      </c>
      <c r="F1580" s="202">
        <v>149.09</v>
      </c>
      <c r="G1580" s="178">
        <v>15</v>
      </c>
    </row>
    <row r="1581" spans="1:7" ht="30" x14ac:dyDescent="0.25">
      <c r="A1581" s="199" t="s">
        <v>188</v>
      </c>
      <c r="B1581" s="200" t="s">
        <v>4822</v>
      </c>
      <c r="C1581" s="201" t="s">
        <v>15</v>
      </c>
      <c r="D1581" s="202">
        <v>162.51</v>
      </c>
      <c r="E1581" s="202">
        <v>15.1</v>
      </c>
      <c r="F1581" s="202">
        <v>177.61</v>
      </c>
      <c r="G1581" s="178">
        <v>15</v>
      </c>
    </row>
    <row r="1582" spans="1:7" ht="30" x14ac:dyDescent="0.25">
      <c r="A1582" s="199" t="s">
        <v>4823</v>
      </c>
      <c r="B1582" s="200" t="s">
        <v>4824</v>
      </c>
      <c r="C1582" s="201" t="s">
        <v>15</v>
      </c>
      <c r="D1582" s="202">
        <v>352.18</v>
      </c>
      <c r="E1582" s="202">
        <v>15.1</v>
      </c>
      <c r="F1582" s="202">
        <v>367.28</v>
      </c>
      <c r="G1582" s="178">
        <v>15</v>
      </c>
    </row>
    <row r="1583" spans="1:7" ht="45" x14ac:dyDescent="0.25">
      <c r="A1583" s="199" t="s">
        <v>189</v>
      </c>
      <c r="B1583" s="200" t="s">
        <v>4825</v>
      </c>
      <c r="C1583" s="201" t="s">
        <v>15</v>
      </c>
      <c r="D1583" s="202">
        <v>164.57</v>
      </c>
      <c r="E1583" s="202">
        <v>15.1</v>
      </c>
      <c r="F1583" s="202">
        <v>179.67</v>
      </c>
      <c r="G1583" s="178">
        <v>15</v>
      </c>
    </row>
    <row r="1584" spans="1:7" ht="45" x14ac:dyDescent="0.25">
      <c r="A1584" s="199" t="s">
        <v>4826</v>
      </c>
      <c r="B1584" s="200" t="s">
        <v>4827</v>
      </c>
      <c r="C1584" s="201" t="s">
        <v>15</v>
      </c>
      <c r="D1584" s="202">
        <v>143.28</v>
      </c>
      <c r="E1584" s="202">
        <v>15.1</v>
      </c>
      <c r="F1584" s="202">
        <v>158.38</v>
      </c>
      <c r="G1584" s="178">
        <v>15</v>
      </c>
    </row>
    <row r="1585" spans="1:7" ht="45" x14ac:dyDescent="0.25">
      <c r="A1585" s="199" t="s">
        <v>4828</v>
      </c>
      <c r="B1585" s="200" t="s">
        <v>4829</v>
      </c>
      <c r="C1585" s="201" t="s">
        <v>15</v>
      </c>
      <c r="D1585" s="202">
        <v>319.19</v>
      </c>
      <c r="E1585" s="202">
        <v>15.1</v>
      </c>
      <c r="F1585" s="202">
        <v>334.29</v>
      </c>
      <c r="G1585" s="178">
        <v>15</v>
      </c>
    </row>
    <row r="1586" spans="1:7" ht="30" x14ac:dyDescent="0.25">
      <c r="A1586" s="199" t="s">
        <v>4830</v>
      </c>
      <c r="B1586" s="200" t="s">
        <v>4831</v>
      </c>
      <c r="C1586" s="201" t="s">
        <v>15</v>
      </c>
      <c r="D1586" s="202">
        <v>255.86</v>
      </c>
      <c r="E1586" s="202">
        <v>15.1</v>
      </c>
      <c r="F1586" s="202">
        <v>270.95999999999998</v>
      </c>
      <c r="G1586" s="178">
        <v>15</v>
      </c>
    </row>
    <row r="1587" spans="1:7" ht="30" x14ac:dyDescent="0.25">
      <c r="A1587" s="199" t="s">
        <v>4832</v>
      </c>
      <c r="B1587" s="200" t="s">
        <v>4833</v>
      </c>
      <c r="C1587" s="201" t="s">
        <v>15</v>
      </c>
      <c r="D1587" s="202">
        <v>147.13999999999999</v>
      </c>
      <c r="E1587" s="202">
        <v>15.1</v>
      </c>
      <c r="F1587" s="202">
        <v>162.24</v>
      </c>
      <c r="G1587" s="178">
        <v>15</v>
      </c>
    </row>
    <row r="1588" spans="1:7" ht="30" x14ac:dyDescent="0.25">
      <c r="A1588" s="199" t="s">
        <v>4834</v>
      </c>
      <c r="B1588" s="200" t="s">
        <v>4835</v>
      </c>
      <c r="C1588" s="201" t="s">
        <v>15</v>
      </c>
      <c r="D1588" s="202">
        <v>393.43</v>
      </c>
      <c r="E1588" s="202">
        <v>25.18</v>
      </c>
      <c r="F1588" s="202">
        <v>418.61</v>
      </c>
      <c r="G1588" s="178">
        <v>15</v>
      </c>
    </row>
    <row r="1589" spans="1:7" x14ac:dyDescent="0.25">
      <c r="A1589" s="199" t="s">
        <v>4836</v>
      </c>
      <c r="B1589" s="200" t="s">
        <v>4837</v>
      </c>
      <c r="C1589" s="201"/>
      <c r="D1589" s="202"/>
      <c r="E1589" s="202"/>
      <c r="F1589" s="202"/>
    </row>
    <row r="1590" spans="1:7" ht="45" x14ac:dyDescent="0.25">
      <c r="A1590" s="199" t="s">
        <v>4838</v>
      </c>
      <c r="B1590" s="200" t="s">
        <v>4839</v>
      </c>
      <c r="C1590" s="201" t="s">
        <v>15</v>
      </c>
      <c r="D1590" s="202">
        <v>2776.54</v>
      </c>
      <c r="E1590" s="202">
        <v>78.540000000000006</v>
      </c>
      <c r="F1590" s="202">
        <v>2855.08</v>
      </c>
      <c r="G1590" s="178">
        <v>15</v>
      </c>
    </row>
    <row r="1591" spans="1:7" ht="45" x14ac:dyDescent="0.25">
      <c r="A1591" s="199" t="s">
        <v>4840</v>
      </c>
      <c r="B1591" s="200" t="s">
        <v>4841</v>
      </c>
      <c r="C1591" s="201" t="s">
        <v>15</v>
      </c>
      <c r="D1591" s="202">
        <v>3754.55</v>
      </c>
      <c r="E1591" s="202">
        <v>78.540000000000006</v>
      </c>
      <c r="F1591" s="202">
        <v>3833.09</v>
      </c>
      <c r="G1591" s="178">
        <v>15</v>
      </c>
    </row>
    <row r="1592" spans="1:7" x14ac:dyDescent="0.25">
      <c r="A1592" s="199" t="s">
        <v>4842</v>
      </c>
      <c r="B1592" s="200" t="s">
        <v>4843</v>
      </c>
      <c r="C1592" s="201"/>
      <c r="D1592" s="202"/>
      <c r="E1592" s="202"/>
      <c r="F1592" s="202"/>
    </row>
    <row r="1593" spans="1:7" ht="45" x14ac:dyDescent="0.25">
      <c r="A1593" s="199" t="s">
        <v>4844</v>
      </c>
      <c r="B1593" s="200" t="s">
        <v>4845</v>
      </c>
      <c r="C1593" s="201" t="s">
        <v>29</v>
      </c>
      <c r="D1593" s="202">
        <v>374.02</v>
      </c>
      <c r="E1593" s="202">
        <v>27.67</v>
      </c>
      <c r="F1593" s="202">
        <v>401.69</v>
      </c>
      <c r="G1593" s="178">
        <v>15</v>
      </c>
    </row>
    <row r="1594" spans="1:7" ht="30" x14ac:dyDescent="0.25">
      <c r="A1594" s="199" t="s">
        <v>190</v>
      </c>
      <c r="B1594" s="200" t="s">
        <v>4846</v>
      </c>
      <c r="C1594" s="201" t="s">
        <v>29</v>
      </c>
      <c r="D1594" s="202">
        <v>187.33</v>
      </c>
      <c r="E1594" s="202">
        <v>11.58</v>
      </c>
      <c r="F1594" s="202">
        <v>198.91</v>
      </c>
      <c r="G1594" s="178">
        <v>15</v>
      </c>
    </row>
    <row r="1595" spans="1:7" ht="30" x14ac:dyDescent="0.25">
      <c r="A1595" s="199" t="s">
        <v>4847</v>
      </c>
      <c r="B1595" s="200" t="s">
        <v>4848</v>
      </c>
      <c r="C1595" s="201" t="s">
        <v>29</v>
      </c>
      <c r="D1595" s="202">
        <v>104.84</v>
      </c>
      <c r="E1595" s="202">
        <v>32.479999999999997</v>
      </c>
      <c r="F1595" s="202">
        <v>137.32</v>
      </c>
      <c r="G1595" s="178">
        <v>15</v>
      </c>
    </row>
    <row r="1596" spans="1:7" ht="30" x14ac:dyDescent="0.25">
      <c r="A1596" s="199" t="s">
        <v>191</v>
      </c>
      <c r="B1596" s="200" t="s">
        <v>4849</v>
      </c>
      <c r="C1596" s="201" t="s">
        <v>29</v>
      </c>
      <c r="D1596" s="202">
        <v>145.01</v>
      </c>
      <c r="E1596" s="202">
        <v>32.479999999999997</v>
      </c>
      <c r="F1596" s="202">
        <v>177.49</v>
      </c>
      <c r="G1596" s="178">
        <v>15</v>
      </c>
    </row>
    <row r="1597" spans="1:7" ht="30" x14ac:dyDescent="0.25">
      <c r="A1597" s="199" t="s">
        <v>4850</v>
      </c>
      <c r="B1597" s="200" t="s">
        <v>4851</v>
      </c>
      <c r="C1597" s="201" t="s">
        <v>15</v>
      </c>
      <c r="D1597" s="202">
        <v>4.7</v>
      </c>
      <c r="E1597" s="202">
        <v>1.76</v>
      </c>
      <c r="F1597" s="202">
        <v>6.46</v>
      </c>
      <c r="G1597" s="178">
        <v>15</v>
      </c>
    </row>
    <row r="1598" spans="1:7" ht="30" x14ac:dyDescent="0.25">
      <c r="A1598" s="199" t="s">
        <v>192</v>
      </c>
      <c r="B1598" s="200" t="s">
        <v>4852</v>
      </c>
      <c r="C1598" s="201" t="s">
        <v>32</v>
      </c>
      <c r="D1598" s="202">
        <v>559.36</v>
      </c>
      <c r="E1598" s="202"/>
      <c r="F1598" s="202">
        <v>559.36</v>
      </c>
      <c r="G1598" s="178">
        <v>15</v>
      </c>
    </row>
    <row r="1599" spans="1:7" ht="30" x14ac:dyDescent="0.25">
      <c r="A1599" s="199" t="s">
        <v>4853</v>
      </c>
      <c r="B1599" s="200" t="s">
        <v>4854</v>
      </c>
      <c r="C1599" s="201" t="s">
        <v>29</v>
      </c>
      <c r="D1599" s="202">
        <v>6.35</v>
      </c>
      <c r="E1599" s="202">
        <v>11.45</v>
      </c>
      <c r="F1599" s="202">
        <v>17.8</v>
      </c>
      <c r="G1599" s="178">
        <v>15</v>
      </c>
    </row>
    <row r="1600" spans="1:7" ht="30" x14ac:dyDescent="0.25">
      <c r="A1600" s="199" t="s">
        <v>4855</v>
      </c>
      <c r="B1600" s="200" t="s">
        <v>4856</v>
      </c>
      <c r="C1600" s="201" t="s">
        <v>15</v>
      </c>
      <c r="D1600" s="202">
        <v>0.6</v>
      </c>
      <c r="E1600" s="202">
        <v>18.420000000000002</v>
      </c>
      <c r="F1600" s="202">
        <v>19.02</v>
      </c>
      <c r="G1600" s="178">
        <v>15</v>
      </c>
    </row>
    <row r="1601" spans="1:7" ht="30" x14ac:dyDescent="0.25">
      <c r="A1601" s="199" t="s">
        <v>4857</v>
      </c>
      <c r="B1601" s="200" t="s">
        <v>4858</v>
      </c>
      <c r="C1601" s="201" t="s">
        <v>29</v>
      </c>
      <c r="D1601" s="202">
        <v>128.33000000000001</v>
      </c>
      <c r="E1601" s="202">
        <v>17.93</v>
      </c>
      <c r="F1601" s="202">
        <v>146.26</v>
      </c>
      <c r="G1601" s="178">
        <v>15</v>
      </c>
    </row>
    <row r="1602" spans="1:7" x14ac:dyDescent="0.25">
      <c r="A1602" s="199" t="s">
        <v>4859</v>
      </c>
      <c r="B1602" s="200" t="s">
        <v>4860</v>
      </c>
      <c r="C1602" s="201"/>
      <c r="D1602" s="202"/>
      <c r="E1602" s="202"/>
      <c r="F1602" s="202"/>
    </row>
    <row r="1603" spans="1:7" ht="30" x14ac:dyDescent="0.25">
      <c r="A1603" s="199" t="s">
        <v>4861</v>
      </c>
      <c r="B1603" s="200" t="s">
        <v>4862</v>
      </c>
      <c r="C1603" s="201" t="s">
        <v>15</v>
      </c>
      <c r="D1603" s="202">
        <v>10.89</v>
      </c>
      <c r="E1603" s="202">
        <v>1.76</v>
      </c>
      <c r="F1603" s="202">
        <v>12.65</v>
      </c>
      <c r="G1603" s="178">
        <v>15</v>
      </c>
    </row>
    <row r="1604" spans="1:7" ht="30" x14ac:dyDescent="0.25">
      <c r="A1604" s="199" t="s">
        <v>4863</v>
      </c>
      <c r="B1604" s="200" t="s">
        <v>4864</v>
      </c>
      <c r="C1604" s="201" t="s">
        <v>15</v>
      </c>
      <c r="D1604" s="202">
        <v>11.04</v>
      </c>
      <c r="E1604" s="202">
        <v>1.76</v>
      </c>
      <c r="F1604" s="202">
        <v>12.8</v>
      </c>
      <c r="G1604" s="178">
        <v>15</v>
      </c>
    </row>
    <row r="1605" spans="1:7" ht="30" x14ac:dyDescent="0.25">
      <c r="A1605" s="199" t="s">
        <v>4865</v>
      </c>
      <c r="B1605" s="200" t="s">
        <v>4866</v>
      </c>
      <c r="C1605" s="201" t="s">
        <v>32</v>
      </c>
      <c r="D1605" s="202">
        <v>42.63</v>
      </c>
      <c r="E1605" s="202">
        <v>27.92</v>
      </c>
      <c r="F1605" s="202">
        <v>70.55</v>
      </c>
      <c r="G1605" s="178">
        <v>15</v>
      </c>
    </row>
    <row r="1606" spans="1:7" ht="30" x14ac:dyDescent="0.25">
      <c r="A1606" s="199" t="s">
        <v>4867</v>
      </c>
      <c r="B1606" s="200" t="s">
        <v>4868</v>
      </c>
      <c r="C1606" s="201" t="s">
        <v>35</v>
      </c>
      <c r="D1606" s="202">
        <v>256.70999999999998</v>
      </c>
      <c r="E1606" s="202">
        <v>27.92</v>
      </c>
      <c r="F1606" s="202">
        <v>284.63</v>
      </c>
      <c r="G1606" s="178">
        <v>15</v>
      </c>
    </row>
    <row r="1607" spans="1:7" ht="45" x14ac:dyDescent="0.25">
      <c r="A1607" s="199" t="s">
        <v>193</v>
      </c>
      <c r="B1607" s="200" t="s">
        <v>4869</v>
      </c>
      <c r="C1607" s="201" t="s">
        <v>35</v>
      </c>
      <c r="D1607" s="202">
        <v>670.49</v>
      </c>
      <c r="E1607" s="202">
        <v>27.92</v>
      </c>
      <c r="F1607" s="202">
        <v>698.41</v>
      </c>
      <c r="G1607" s="178">
        <v>15</v>
      </c>
    </row>
    <row r="1608" spans="1:7" ht="30" x14ac:dyDescent="0.25">
      <c r="A1608" s="199" t="s">
        <v>4870</v>
      </c>
      <c r="B1608" s="200" t="s">
        <v>4871</v>
      </c>
      <c r="C1608" s="201" t="s">
        <v>15</v>
      </c>
      <c r="D1608" s="202">
        <v>32.44</v>
      </c>
      <c r="E1608" s="202">
        <v>4.54</v>
      </c>
      <c r="F1608" s="202">
        <v>36.979999999999997</v>
      </c>
      <c r="G1608" s="178">
        <v>15</v>
      </c>
    </row>
    <row r="1609" spans="1:7" ht="30" x14ac:dyDescent="0.25">
      <c r="A1609" s="199" t="s">
        <v>194</v>
      </c>
      <c r="B1609" s="200" t="s">
        <v>4872</v>
      </c>
      <c r="C1609" s="201" t="s">
        <v>15</v>
      </c>
      <c r="D1609" s="202">
        <v>834.2</v>
      </c>
      <c r="E1609" s="202">
        <v>5.68</v>
      </c>
      <c r="F1609" s="202">
        <v>839.88</v>
      </c>
      <c r="G1609" s="178">
        <v>15</v>
      </c>
    </row>
    <row r="1610" spans="1:7" x14ac:dyDescent="0.25">
      <c r="A1610" s="199" t="s">
        <v>4873</v>
      </c>
      <c r="B1610" s="200" t="s">
        <v>4874</v>
      </c>
      <c r="C1610" s="201" t="s">
        <v>15</v>
      </c>
      <c r="D1610" s="202">
        <v>147.02000000000001</v>
      </c>
      <c r="E1610" s="202">
        <v>97.7</v>
      </c>
      <c r="F1610" s="202">
        <v>244.72</v>
      </c>
      <c r="G1610" s="178">
        <v>15</v>
      </c>
    </row>
    <row r="1611" spans="1:7" ht="30" x14ac:dyDescent="0.25">
      <c r="A1611" s="199" t="s">
        <v>195</v>
      </c>
      <c r="B1611" s="200" t="s">
        <v>4875</v>
      </c>
      <c r="C1611" s="201" t="s">
        <v>15</v>
      </c>
      <c r="D1611" s="202">
        <v>307.36</v>
      </c>
      <c r="E1611" s="202">
        <v>223.32</v>
      </c>
      <c r="F1611" s="202">
        <v>530.67999999999995</v>
      </c>
      <c r="G1611" s="178">
        <v>15</v>
      </c>
    </row>
    <row r="1612" spans="1:7" ht="30" x14ac:dyDescent="0.25">
      <c r="A1612" s="199" t="s">
        <v>4876</v>
      </c>
      <c r="B1612" s="200" t="s">
        <v>4877</v>
      </c>
      <c r="C1612" s="201" t="s">
        <v>15</v>
      </c>
      <c r="D1612" s="202">
        <v>203.31</v>
      </c>
      <c r="E1612" s="202">
        <v>25.18</v>
      </c>
      <c r="F1612" s="202">
        <v>228.49</v>
      </c>
      <c r="G1612" s="178">
        <v>15</v>
      </c>
    </row>
    <row r="1613" spans="1:7" ht="30" x14ac:dyDescent="0.25">
      <c r="A1613" s="199" t="s">
        <v>4878</v>
      </c>
      <c r="B1613" s="200" t="s">
        <v>4879</v>
      </c>
      <c r="C1613" s="201" t="s">
        <v>15</v>
      </c>
      <c r="D1613" s="202">
        <v>27.48</v>
      </c>
      <c r="E1613" s="202">
        <v>4.54</v>
      </c>
      <c r="F1613" s="202">
        <v>32.020000000000003</v>
      </c>
      <c r="G1613" s="178">
        <v>15</v>
      </c>
    </row>
    <row r="1614" spans="1:7" x14ac:dyDescent="0.25">
      <c r="A1614" s="199" t="s">
        <v>4880</v>
      </c>
      <c r="B1614" s="200" t="s">
        <v>4881</v>
      </c>
      <c r="C1614" s="201"/>
      <c r="D1614" s="202"/>
      <c r="E1614" s="202"/>
      <c r="F1614" s="202"/>
    </row>
    <row r="1615" spans="1:7" ht="30" x14ac:dyDescent="0.25">
      <c r="A1615" s="199" t="s">
        <v>196</v>
      </c>
      <c r="B1615" s="200" t="s">
        <v>4882</v>
      </c>
      <c r="C1615" s="201" t="s">
        <v>15</v>
      </c>
      <c r="D1615" s="202">
        <v>773.18</v>
      </c>
      <c r="E1615" s="202">
        <v>5.68</v>
      </c>
      <c r="F1615" s="202">
        <v>778.86</v>
      </c>
      <c r="G1615" s="178">
        <v>15</v>
      </c>
    </row>
    <row r="1616" spans="1:7" ht="30" x14ac:dyDescent="0.25">
      <c r="A1616" s="199" t="s">
        <v>197</v>
      </c>
      <c r="B1616" s="200" t="s">
        <v>4883</v>
      </c>
      <c r="C1616" s="201" t="s">
        <v>15</v>
      </c>
      <c r="D1616" s="202">
        <v>1611.53</v>
      </c>
      <c r="E1616" s="202">
        <v>78.540000000000006</v>
      </c>
      <c r="F1616" s="202">
        <v>1690.07</v>
      </c>
      <c r="G1616" s="178">
        <v>15</v>
      </c>
    </row>
    <row r="1617" spans="1:7" ht="30" x14ac:dyDescent="0.25">
      <c r="A1617" s="199" t="s">
        <v>4884</v>
      </c>
      <c r="B1617" s="200" t="s">
        <v>4885</v>
      </c>
      <c r="C1617" s="201" t="s">
        <v>15</v>
      </c>
      <c r="D1617" s="202">
        <v>2539.02</v>
      </c>
      <c r="E1617" s="202">
        <v>409.53</v>
      </c>
      <c r="F1617" s="202">
        <v>2948.55</v>
      </c>
      <c r="G1617" s="178">
        <v>15</v>
      </c>
    </row>
    <row r="1618" spans="1:7" ht="30" x14ac:dyDescent="0.25">
      <c r="A1618" s="199" t="s">
        <v>198</v>
      </c>
      <c r="B1618" s="200" t="s">
        <v>4886</v>
      </c>
      <c r="C1618" s="201" t="s">
        <v>15</v>
      </c>
      <c r="D1618" s="202">
        <v>1141.18</v>
      </c>
      <c r="E1618" s="202">
        <v>67.19</v>
      </c>
      <c r="F1618" s="202">
        <v>1208.3699999999999</v>
      </c>
      <c r="G1618" s="178">
        <v>15</v>
      </c>
    </row>
    <row r="1619" spans="1:7" x14ac:dyDescent="0.25">
      <c r="A1619" s="199" t="s">
        <v>4887</v>
      </c>
      <c r="B1619" s="200" t="s">
        <v>4888</v>
      </c>
      <c r="C1619" s="201"/>
      <c r="D1619" s="202"/>
      <c r="E1619" s="202"/>
      <c r="F1619" s="202"/>
    </row>
    <row r="1620" spans="1:7" ht="45" x14ac:dyDescent="0.25">
      <c r="A1620" s="199" t="s">
        <v>4889</v>
      </c>
      <c r="B1620" s="200" t="s">
        <v>4890</v>
      </c>
      <c r="C1620" s="201" t="s">
        <v>35</v>
      </c>
      <c r="D1620" s="202">
        <v>27263.48</v>
      </c>
      <c r="E1620" s="202"/>
      <c r="F1620" s="202">
        <v>27263.48</v>
      </c>
      <c r="G1620" s="178">
        <v>15</v>
      </c>
    </row>
    <row r="1621" spans="1:7" ht="45" x14ac:dyDescent="0.25">
      <c r="A1621" s="199" t="s">
        <v>4891</v>
      </c>
      <c r="B1621" s="200" t="s">
        <v>4892</v>
      </c>
      <c r="C1621" s="201" t="s">
        <v>35</v>
      </c>
      <c r="D1621" s="202">
        <v>28100.36</v>
      </c>
      <c r="E1621" s="202"/>
      <c r="F1621" s="202">
        <v>28100.36</v>
      </c>
      <c r="G1621" s="178">
        <v>15</v>
      </c>
    </row>
    <row r="1622" spans="1:7" ht="30" x14ac:dyDescent="0.25">
      <c r="A1622" s="199" t="s">
        <v>4893</v>
      </c>
      <c r="B1622" s="200" t="s">
        <v>4894</v>
      </c>
      <c r="C1622" s="201" t="s">
        <v>35</v>
      </c>
      <c r="D1622" s="202">
        <v>60180</v>
      </c>
      <c r="E1622" s="202"/>
      <c r="F1622" s="202">
        <v>60180</v>
      </c>
      <c r="G1622" s="178">
        <v>15</v>
      </c>
    </row>
    <row r="1623" spans="1:7" x14ac:dyDescent="0.25">
      <c r="A1623" s="199" t="s">
        <v>4895</v>
      </c>
      <c r="B1623" s="200" t="s">
        <v>4896</v>
      </c>
      <c r="C1623" s="201"/>
      <c r="D1623" s="202"/>
      <c r="E1623" s="202"/>
      <c r="F1623" s="202"/>
    </row>
    <row r="1624" spans="1:7" x14ac:dyDescent="0.25">
      <c r="A1624" s="199" t="s">
        <v>4897</v>
      </c>
      <c r="B1624" s="200" t="s">
        <v>4898</v>
      </c>
      <c r="C1624" s="201"/>
      <c r="D1624" s="202"/>
      <c r="E1624" s="202"/>
      <c r="F1624" s="202"/>
    </row>
    <row r="1625" spans="1:7" x14ac:dyDescent="0.25">
      <c r="A1625" s="199" t="s">
        <v>4899</v>
      </c>
      <c r="B1625" s="200" t="s">
        <v>4900</v>
      </c>
      <c r="C1625" s="201" t="s">
        <v>29</v>
      </c>
      <c r="D1625" s="202">
        <v>17.809999999999999</v>
      </c>
      <c r="E1625" s="202">
        <v>4.54</v>
      </c>
      <c r="F1625" s="202">
        <v>22.35</v>
      </c>
      <c r="G1625" s="178">
        <v>15</v>
      </c>
    </row>
    <row r="1626" spans="1:7" x14ac:dyDescent="0.25">
      <c r="A1626" s="199" t="s">
        <v>199</v>
      </c>
      <c r="B1626" s="200" t="s">
        <v>4901</v>
      </c>
      <c r="C1626" s="201" t="s">
        <v>29</v>
      </c>
      <c r="D1626" s="202">
        <v>31.19</v>
      </c>
      <c r="E1626" s="202">
        <v>4.54</v>
      </c>
      <c r="F1626" s="202">
        <v>35.729999999999997</v>
      </c>
      <c r="G1626" s="178">
        <v>15</v>
      </c>
    </row>
    <row r="1627" spans="1:7" x14ac:dyDescent="0.25">
      <c r="A1627" s="199" t="s">
        <v>4902</v>
      </c>
      <c r="B1627" s="200" t="s">
        <v>4903</v>
      </c>
      <c r="C1627" s="201" t="s">
        <v>34</v>
      </c>
      <c r="D1627" s="202">
        <v>666.05</v>
      </c>
      <c r="E1627" s="202">
        <v>63.59</v>
      </c>
      <c r="F1627" s="202">
        <v>729.64</v>
      </c>
      <c r="G1627" s="178">
        <v>15</v>
      </c>
    </row>
    <row r="1628" spans="1:7" ht="30" x14ac:dyDescent="0.25">
      <c r="A1628" s="199" t="s">
        <v>4904</v>
      </c>
      <c r="B1628" s="200" t="s">
        <v>4905</v>
      </c>
      <c r="C1628" s="201" t="s">
        <v>29</v>
      </c>
      <c r="D1628" s="202">
        <v>175.69</v>
      </c>
      <c r="E1628" s="202">
        <v>8.36</v>
      </c>
      <c r="F1628" s="202">
        <v>184.05</v>
      </c>
      <c r="G1628" s="178">
        <v>15</v>
      </c>
    </row>
    <row r="1629" spans="1:7" ht="45" x14ac:dyDescent="0.25">
      <c r="A1629" s="199" t="s">
        <v>4906</v>
      </c>
      <c r="B1629" s="200" t="s">
        <v>4907</v>
      </c>
      <c r="C1629" s="201" t="s">
        <v>29</v>
      </c>
      <c r="D1629" s="202">
        <v>20.149999999999999</v>
      </c>
      <c r="E1629" s="202">
        <v>12.34</v>
      </c>
      <c r="F1629" s="202">
        <v>32.49</v>
      </c>
      <c r="G1629" s="178">
        <v>15</v>
      </c>
    </row>
    <row r="1630" spans="1:7" ht="30" x14ac:dyDescent="0.25">
      <c r="A1630" s="199" t="s">
        <v>200</v>
      </c>
      <c r="B1630" s="200" t="s">
        <v>4908</v>
      </c>
      <c r="C1630" s="201" t="s">
        <v>29</v>
      </c>
      <c r="D1630" s="202">
        <v>83.03</v>
      </c>
      <c r="E1630" s="202"/>
      <c r="F1630" s="202">
        <v>83.03</v>
      </c>
      <c r="G1630" s="178">
        <v>15</v>
      </c>
    </row>
    <row r="1631" spans="1:7" x14ac:dyDescent="0.25">
      <c r="A1631" s="199" t="s">
        <v>4909</v>
      </c>
      <c r="B1631" s="200" t="s">
        <v>4910</v>
      </c>
      <c r="C1631" s="201" t="s">
        <v>29</v>
      </c>
      <c r="D1631" s="202">
        <v>19.57</v>
      </c>
      <c r="E1631" s="202">
        <v>39.08</v>
      </c>
      <c r="F1631" s="202">
        <v>58.65</v>
      </c>
      <c r="G1631" s="178">
        <v>15</v>
      </c>
    </row>
    <row r="1632" spans="1:7" ht="30" x14ac:dyDescent="0.25">
      <c r="A1632" s="199" t="s">
        <v>4911</v>
      </c>
      <c r="B1632" s="200" t="s">
        <v>4912</v>
      </c>
      <c r="C1632" s="201" t="s">
        <v>29</v>
      </c>
      <c r="D1632" s="202">
        <v>1397.54</v>
      </c>
      <c r="E1632" s="202"/>
      <c r="F1632" s="202">
        <v>1397.54</v>
      </c>
      <c r="G1632" s="178">
        <v>15</v>
      </c>
    </row>
    <row r="1633" spans="1:7" ht="30" x14ac:dyDescent="0.25">
      <c r="A1633" s="199" t="s">
        <v>4913</v>
      </c>
      <c r="B1633" s="200" t="s">
        <v>4914</v>
      </c>
      <c r="C1633" s="201" t="s">
        <v>29</v>
      </c>
      <c r="D1633" s="202">
        <v>83.88</v>
      </c>
      <c r="E1633" s="202">
        <v>33.5</v>
      </c>
      <c r="F1633" s="202">
        <v>117.38</v>
      </c>
      <c r="G1633" s="178">
        <v>15</v>
      </c>
    </row>
    <row r="1634" spans="1:7" ht="45" x14ac:dyDescent="0.25">
      <c r="A1634" s="199" t="s">
        <v>201</v>
      </c>
      <c r="B1634" s="200" t="s">
        <v>4915</v>
      </c>
      <c r="C1634" s="201" t="s">
        <v>29</v>
      </c>
      <c r="D1634" s="202">
        <v>603.32000000000005</v>
      </c>
      <c r="E1634" s="202"/>
      <c r="F1634" s="202">
        <v>603.32000000000005</v>
      </c>
      <c r="G1634" s="178">
        <v>15</v>
      </c>
    </row>
    <row r="1635" spans="1:7" x14ac:dyDescent="0.25">
      <c r="A1635" s="199" t="s">
        <v>4916</v>
      </c>
      <c r="B1635" s="200" t="s">
        <v>4917</v>
      </c>
      <c r="C1635" s="201"/>
      <c r="D1635" s="202"/>
      <c r="E1635" s="202"/>
      <c r="F1635" s="202"/>
    </row>
    <row r="1636" spans="1:7" x14ac:dyDescent="0.25">
      <c r="A1636" s="199" t="s">
        <v>4918</v>
      </c>
      <c r="B1636" s="200" t="s">
        <v>4919</v>
      </c>
      <c r="C1636" s="201" t="s">
        <v>32</v>
      </c>
      <c r="D1636" s="202">
        <v>1.43</v>
      </c>
      <c r="E1636" s="202">
        <v>8.2799999999999994</v>
      </c>
      <c r="F1636" s="202">
        <v>9.7100000000000009</v>
      </c>
      <c r="G1636" s="178">
        <v>15</v>
      </c>
    </row>
    <row r="1637" spans="1:7" x14ac:dyDescent="0.25">
      <c r="A1637" s="199" t="s">
        <v>4920</v>
      </c>
      <c r="B1637" s="200" t="s">
        <v>4921</v>
      </c>
      <c r="C1637" s="201" t="s">
        <v>32</v>
      </c>
      <c r="D1637" s="202">
        <v>74.42</v>
      </c>
      <c r="E1637" s="202">
        <v>8.2799999999999994</v>
      </c>
      <c r="F1637" s="202">
        <v>82.7</v>
      </c>
      <c r="G1637" s="178">
        <v>15</v>
      </c>
    </row>
    <row r="1638" spans="1:7" ht="30" x14ac:dyDescent="0.25">
      <c r="A1638" s="199" t="s">
        <v>4922</v>
      </c>
      <c r="B1638" s="200" t="s">
        <v>4923</v>
      </c>
      <c r="C1638" s="201" t="s">
        <v>32</v>
      </c>
      <c r="D1638" s="202">
        <v>9.11</v>
      </c>
      <c r="E1638" s="202">
        <v>3.46</v>
      </c>
      <c r="F1638" s="202">
        <v>12.57</v>
      </c>
      <c r="G1638" s="178">
        <v>15</v>
      </c>
    </row>
    <row r="1639" spans="1:7" x14ac:dyDescent="0.25">
      <c r="A1639" s="199" t="s">
        <v>4924</v>
      </c>
      <c r="B1639" s="200" t="s">
        <v>4925</v>
      </c>
      <c r="C1639" s="201" t="s">
        <v>4926</v>
      </c>
      <c r="D1639" s="202">
        <v>0.15</v>
      </c>
      <c r="E1639" s="202">
        <v>7.0000000000000007E-2</v>
      </c>
      <c r="F1639" s="202">
        <v>0.22</v>
      </c>
      <c r="G1639" s="178">
        <v>15</v>
      </c>
    </row>
    <row r="1640" spans="1:7" x14ac:dyDescent="0.25">
      <c r="A1640" s="199" t="s">
        <v>4927</v>
      </c>
      <c r="B1640" s="200" t="s">
        <v>4928</v>
      </c>
      <c r="C1640" s="201" t="s">
        <v>32</v>
      </c>
      <c r="D1640" s="202">
        <v>6.79</v>
      </c>
      <c r="E1640" s="202">
        <v>5.53</v>
      </c>
      <c r="F1640" s="202">
        <v>12.32</v>
      </c>
      <c r="G1640" s="178">
        <v>15</v>
      </c>
    </row>
    <row r="1641" spans="1:7" x14ac:dyDescent="0.25">
      <c r="A1641" s="199" t="s">
        <v>4929</v>
      </c>
      <c r="B1641" s="200" t="s">
        <v>4930</v>
      </c>
      <c r="C1641" s="201" t="s">
        <v>4926</v>
      </c>
      <c r="D1641" s="202">
        <v>0.16</v>
      </c>
      <c r="E1641" s="202">
        <v>0.14000000000000001</v>
      </c>
      <c r="F1641" s="202">
        <v>0.3</v>
      </c>
      <c r="G1641" s="178">
        <v>15</v>
      </c>
    </row>
    <row r="1642" spans="1:7" ht="30" x14ac:dyDescent="0.25">
      <c r="A1642" s="199" t="s">
        <v>4931</v>
      </c>
      <c r="B1642" s="200" t="s">
        <v>4932</v>
      </c>
      <c r="C1642" s="201" t="s">
        <v>32</v>
      </c>
      <c r="D1642" s="202">
        <v>7.4</v>
      </c>
      <c r="E1642" s="202">
        <v>0.1</v>
      </c>
      <c r="F1642" s="202">
        <v>7.5</v>
      </c>
      <c r="G1642" s="178">
        <v>15</v>
      </c>
    </row>
    <row r="1643" spans="1:7" ht="45" x14ac:dyDescent="0.25">
      <c r="A1643" s="199" t="s">
        <v>4933</v>
      </c>
      <c r="B1643" s="200" t="s">
        <v>4934</v>
      </c>
      <c r="C1643" s="201" t="s">
        <v>32</v>
      </c>
      <c r="D1643" s="202">
        <v>242.24</v>
      </c>
      <c r="E1643" s="202">
        <v>5.03</v>
      </c>
      <c r="F1643" s="202">
        <v>247.27</v>
      </c>
      <c r="G1643" s="178">
        <v>15</v>
      </c>
    </row>
    <row r="1644" spans="1:7" ht="45" x14ac:dyDescent="0.25">
      <c r="A1644" s="199" t="s">
        <v>4935</v>
      </c>
      <c r="B1644" s="200" t="s">
        <v>4936</v>
      </c>
      <c r="C1644" s="201" t="s">
        <v>32</v>
      </c>
      <c r="D1644" s="202">
        <v>289.24</v>
      </c>
      <c r="E1644" s="202">
        <v>5.03</v>
      </c>
      <c r="F1644" s="202">
        <v>294.27</v>
      </c>
      <c r="G1644" s="178">
        <v>15</v>
      </c>
    </row>
    <row r="1645" spans="1:7" ht="45" x14ac:dyDescent="0.25">
      <c r="A1645" s="199" t="s">
        <v>4937</v>
      </c>
      <c r="B1645" s="200" t="s">
        <v>4938</v>
      </c>
      <c r="C1645" s="201" t="s">
        <v>32</v>
      </c>
      <c r="D1645" s="202">
        <v>113.37</v>
      </c>
      <c r="E1645" s="202">
        <v>5.03</v>
      </c>
      <c r="F1645" s="202">
        <v>118.4</v>
      </c>
      <c r="G1645" s="178">
        <v>15</v>
      </c>
    </row>
    <row r="1646" spans="1:7" ht="45" x14ac:dyDescent="0.25">
      <c r="A1646" s="199" t="s">
        <v>4939</v>
      </c>
      <c r="B1646" s="200" t="s">
        <v>4940</v>
      </c>
      <c r="C1646" s="201" t="s">
        <v>32</v>
      </c>
      <c r="D1646" s="202">
        <v>107.68</v>
      </c>
      <c r="E1646" s="202">
        <v>5.03</v>
      </c>
      <c r="F1646" s="202">
        <v>112.71</v>
      </c>
      <c r="G1646" s="178">
        <v>15</v>
      </c>
    </row>
    <row r="1647" spans="1:7" x14ac:dyDescent="0.25">
      <c r="A1647" s="199" t="s">
        <v>4941</v>
      </c>
      <c r="B1647" s="200" t="s">
        <v>4942</v>
      </c>
      <c r="C1647" s="201"/>
      <c r="D1647" s="202"/>
      <c r="E1647" s="202"/>
      <c r="F1647" s="202"/>
    </row>
    <row r="1648" spans="1:7" ht="30" x14ac:dyDescent="0.25">
      <c r="A1648" s="199" t="s">
        <v>4943</v>
      </c>
      <c r="B1648" s="200" t="s">
        <v>4944</v>
      </c>
      <c r="C1648" s="201" t="s">
        <v>29</v>
      </c>
      <c r="D1648" s="202">
        <v>7.81</v>
      </c>
      <c r="E1648" s="202">
        <v>3.41</v>
      </c>
      <c r="F1648" s="202">
        <v>11.22</v>
      </c>
      <c r="G1648" s="178">
        <v>15</v>
      </c>
    </row>
    <row r="1649" spans="1:7" ht="30" x14ac:dyDescent="0.25">
      <c r="A1649" s="199" t="s">
        <v>4945</v>
      </c>
      <c r="B1649" s="200" t="s">
        <v>4946</v>
      </c>
      <c r="C1649" s="201" t="s">
        <v>29</v>
      </c>
      <c r="D1649" s="202">
        <v>26.03</v>
      </c>
      <c r="E1649" s="202">
        <v>3.41</v>
      </c>
      <c r="F1649" s="202">
        <v>29.44</v>
      </c>
      <c r="G1649" s="178">
        <v>15</v>
      </c>
    </row>
    <row r="1650" spans="1:7" ht="30" x14ac:dyDescent="0.25">
      <c r="A1650" s="199" t="s">
        <v>4947</v>
      </c>
      <c r="B1650" s="200" t="s">
        <v>4948</v>
      </c>
      <c r="C1650" s="201" t="s">
        <v>32</v>
      </c>
      <c r="D1650" s="202">
        <v>48.85</v>
      </c>
      <c r="E1650" s="202">
        <v>23.39</v>
      </c>
      <c r="F1650" s="202">
        <v>72.239999999999995</v>
      </c>
      <c r="G1650" s="178">
        <v>15</v>
      </c>
    </row>
    <row r="1651" spans="1:7" ht="30" x14ac:dyDescent="0.25">
      <c r="A1651" s="199" t="s">
        <v>4949</v>
      </c>
      <c r="B1651" s="200" t="s">
        <v>4950</v>
      </c>
      <c r="C1651" s="201" t="s">
        <v>32</v>
      </c>
      <c r="D1651" s="202">
        <v>95.87</v>
      </c>
      <c r="E1651" s="202">
        <v>23.39</v>
      </c>
      <c r="F1651" s="202">
        <v>119.26</v>
      </c>
      <c r="G1651" s="178">
        <v>15</v>
      </c>
    </row>
    <row r="1652" spans="1:7" ht="30" x14ac:dyDescent="0.25">
      <c r="A1652" s="199" t="s">
        <v>4951</v>
      </c>
      <c r="B1652" s="200" t="s">
        <v>4952</v>
      </c>
      <c r="C1652" s="201" t="s">
        <v>32</v>
      </c>
      <c r="D1652" s="202">
        <v>172.9</v>
      </c>
      <c r="E1652" s="202"/>
      <c r="F1652" s="202">
        <v>172.9</v>
      </c>
      <c r="G1652" s="178">
        <v>15</v>
      </c>
    </row>
    <row r="1653" spans="1:7" ht="30" x14ac:dyDescent="0.25">
      <c r="A1653" s="199" t="s">
        <v>4953</v>
      </c>
      <c r="B1653" s="200" t="s">
        <v>4954</v>
      </c>
      <c r="C1653" s="201" t="s">
        <v>32</v>
      </c>
      <c r="D1653" s="202">
        <v>399.7</v>
      </c>
      <c r="E1653" s="202"/>
      <c r="F1653" s="202">
        <v>399.7</v>
      </c>
      <c r="G1653" s="178">
        <v>15</v>
      </c>
    </row>
    <row r="1654" spans="1:7" ht="30" x14ac:dyDescent="0.25">
      <c r="A1654" s="199" t="s">
        <v>4955</v>
      </c>
      <c r="B1654" s="200" t="s">
        <v>4956</v>
      </c>
      <c r="C1654" s="201" t="s">
        <v>32</v>
      </c>
      <c r="D1654" s="202">
        <v>901.58</v>
      </c>
      <c r="E1654" s="202">
        <v>11.36</v>
      </c>
      <c r="F1654" s="202">
        <v>912.94</v>
      </c>
      <c r="G1654" s="178">
        <v>15</v>
      </c>
    </row>
    <row r="1655" spans="1:7" ht="30" x14ac:dyDescent="0.25">
      <c r="A1655" s="199" t="s">
        <v>4957</v>
      </c>
      <c r="B1655" s="200" t="s">
        <v>4958</v>
      </c>
      <c r="C1655" s="201" t="s">
        <v>32</v>
      </c>
      <c r="D1655" s="202">
        <v>1215.8399999999999</v>
      </c>
      <c r="E1655" s="202">
        <v>11.36</v>
      </c>
      <c r="F1655" s="202">
        <v>1227.2</v>
      </c>
      <c r="G1655" s="178">
        <v>15</v>
      </c>
    </row>
    <row r="1656" spans="1:7" x14ac:dyDescent="0.25">
      <c r="A1656" s="199" t="s">
        <v>4959</v>
      </c>
      <c r="B1656" s="200" t="s">
        <v>4960</v>
      </c>
      <c r="C1656" s="201" t="s">
        <v>32</v>
      </c>
      <c r="D1656" s="202">
        <v>176.87</v>
      </c>
      <c r="E1656" s="202"/>
      <c r="F1656" s="202">
        <v>176.87</v>
      </c>
      <c r="G1656" s="178">
        <v>15</v>
      </c>
    </row>
    <row r="1657" spans="1:7" x14ac:dyDescent="0.25">
      <c r="A1657" s="199" t="s">
        <v>4961</v>
      </c>
      <c r="B1657" s="200" t="s">
        <v>4962</v>
      </c>
      <c r="C1657" s="201"/>
      <c r="D1657" s="202"/>
      <c r="E1657" s="202"/>
      <c r="F1657" s="202"/>
    </row>
    <row r="1658" spans="1:7" x14ac:dyDescent="0.25">
      <c r="A1658" s="199" t="s">
        <v>4963</v>
      </c>
      <c r="B1658" s="200" t="s">
        <v>4964</v>
      </c>
      <c r="C1658" s="201" t="s">
        <v>57</v>
      </c>
      <c r="D1658" s="202">
        <v>10.15</v>
      </c>
      <c r="E1658" s="202">
        <v>15.1</v>
      </c>
      <c r="F1658" s="202">
        <v>25.25</v>
      </c>
      <c r="G1658" s="178">
        <v>15</v>
      </c>
    </row>
    <row r="1659" spans="1:7" x14ac:dyDescent="0.25">
      <c r="A1659" s="199" t="s">
        <v>4965</v>
      </c>
      <c r="B1659" s="200" t="s">
        <v>4966</v>
      </c>
      <c r="C1659" s="201" t="s">
        <v>4967</v>
      </c>
      <c r="D1659" s="202">
        <v>196.21</v>
      </c>
      <c r="E1659" s="202">
        <v>10.07</v>
      </c>
      <c r="F1659" s="202">
        <v>206.28</v>
      </c>
      <c r="G1659" s="178">
        <v>15</v>
      </c>
    </row>
    <row r="1660" spans="1:7" x14ac:dyDescent="0.25">
      <c r="A1660" s="199" t="s">
        <v>4968</v>
      </c>
      <c r="B1660" s="200" t="s">
        <v>4969</v>
      </c>
      <c r="C1660" s="201"/>
      <c r="D1660" s="202"/>
      <c r="E1660" s="202"/>
      <c r="F1660" s="202"/>
    </row>
    <row r="1661" spans="1:7" ht="30" x14ac:dyDescent="0.25">
      <c r="A1661" s="199" t="s">
        <v>4970</v>
      </c>
      <c r="B1661" s="200" t="s">
        <v>4971</v>
      </c>
      <c r="C1661" s="201" t="s">
        <v>32</v>
      </c>
      <c r="D1661" s="202">
        <v>4.97</v>
      </c>
      <c r="E1661" s="202">
        <v>3.07</v>
      </c>
      <c r="F1661" s="202">
        <v>8.0399999999999991</v>
      </c>
      <c r="G1661" s="178">
        <v>15</v>
      </c>
    </row>
    <row r="1662" spans="1:7" ht="30" x14ac:dyDescent="0.25">
      <c r="A1662" s="199" t="s">
        <v>4972</v>
      </c>
      <c r="B1662" s="200" t="s">
        <v>4973</v>
      </c>
      <c r="C1662" s="201" t="s">
        <v>32</v>
      </c>
      <c r="D1662" s="202">
        <v>9.9700000000000006</v>
      </c>
      <c r="E1662" s="202">
        <v>6.13</v>
      </c>
      <c r="F1662" s="202">
        <v>16.100000000000001</v>
      </c>
      <c r="G1662" s="178">
        <v>15</v>
      </c>
    </row>
    <row r="1663" spans="1:7" ht="30" x14ac:dyDescent="0.25">
      <c r="A1663" s="199" t="s">
        <v>4974</v>
      </c>
      <c r="B1663" s="200" t="s">
        <v>4975</v>
      </c>
      <c r="C1663" s="201" t="s">
        <v>32</v>
      </c>
      <c r="D1663" s="202">
        <v>14.96</v>
      </c>
      <c r="E1663" s="202">
        <v>9.1999999999999993</v>
      </c>
      <c r="F1663" s="202">
        <v>24.16</v>
      </c>
      <c r="G1663" s="178">
        <v>15</v>
      </c>
    </row>
    <row r="1664" spans="1:7" ht="30" x14ac:dyDescent="0.25">
      <c r="A1664" s="199" t="s">
        <v>4976</v>
      </c>
      <c r="B1664" s="200" t="s">
        <v>4977</v>
      </c>
      <c r="C1664" s="201" t="s">
        <v>32</v>
      </c>
      <c r="D1664" s="202">
        <v>19.95</v>
      </c>
      <c r="E1664" s="202">
        <v>12.27</v>
      </c>
      <c r="F1664" s="202">
        <v>32.22</v>
      </c>
      <c r="G1664" s="178">
        <v>15</v>
      </c>
    </row>
    <row r="1665" spans="1:7" ht="30" x14ac:dyDescent="0.25">
      <c r="A1665" s="199" t="s">
        <v>4978</v>
      </c>
      <c r="B1665" s="200" t="s">
        <v>4979</v>
      </c>
      <c r="C1665" s="201" t="s">
        <v>32</v>
      </c>
      <c r="D1665" s="202">
        <v>29.95</v>
      </c>
      <c r="E1665" s="202">
        <v>18.41</v>
      </c>
      <c r="F1665" s="202">
        <v>48.36</v>
      </c>
      <c r="G1665" s="178">
        <v>15</v>
      </c>
    </row>
    <row r="1666" spans="1:7" ht="30" x14ac:dyDescent="0.25">
      <c r="A1666" s="199" t="s">
        <v>4980</v>
      </c>
      <c r="B1666" s="200" t="s">
        <v>4981</v>
      </c>
      <c r="C1666" s="201" t="s">
        <v>32</v>
      </c>
      <c r="D1666" s="202">
        <v>29.35</v>
      </c>
      <c r="E1666" s="202">
        <v>1.89</v>
      </c>
      <c r="F1666" s="202">
        <v>31.24</v>
      </c>
      <c r="G1666" s="178">
        <v>15</v>
      </c>
    </row>
    <row r="1667" spans="1:7" ht="30" x14ac:dyDescent="0.25">
      <c r="A1667" s="199" t="s">
        <v>4982</v>
      </c>
      <c r="B1667" s="200" t="s">
        <v>4983</v>
      </c>
      <c r="C1667" s="201" t="s">
        <v>32</v>
      </c>
      <c r="D1667" s="202">
        <v>52.18</v>
      </c>
      <c r="E1667" s="202">
        <v>2.65</v>
      </c>
      <c r="F1667" s="202">
        <v>54.83</v>
      </c>
      <c r="G1667" s="178">
        <v>15</v>
      </c>
    </row>
    <row r="1668" spans="1:7" ht="30" x14ac:dyDescent="0.25">
      <c r="A1668" s="199" t="s">
        <v>4984</v>
      </c>
      <c r="B1668" s="200" t="s">
        <v>4985</v>
      </c>
      <c r="C1668" s="201" t="s">
        <v>32</v>
      </c>
      <c r="D1668" s="202">
        <v>74.42</v>
      </c>
      <c r="E1668" s="202">
        <v>3.41</v>
      </c>
      <c r="F1668" s="202">
        <v>77.83</v>
      </c>
      <c r="G1668" s="178">
        <v>15</v>
      </c>
    </row>
    <row r="1669" spans="1:7" x14ac:dyDescent="0.25">
      <c r="A1669" s="199" t="s">
        <v>4986</v>
      </c>
      <c r="B1669" s="200" t="s">
        <v>4987</v>
      </c>
      <c r="C1669" s="201"/>
      <c r="D1669" s="202"/>
      <c r="E1669" s="202"/>
      <c r="F1669" s="202"/>
    </row>
    <row r="1670" spans="1:7" x14ac:dyDescent="0.25">
      <c r="A1670" s="199" t="s">
        <v>4988</v>
      </c>
      <c r="B1670" s="200" t="s">
        <v>4989</v>
      </c>
      <c r="C1670" s="201" t="s">
        <v>29</v>
      </c>
      <c r="D1670" s="202">
        <v>32.840000000000003</v>
      </c>
      <c r="E1670" s="202">
        <v>12.84</v>
      </c>
      <c r="F1670" s="202">
        <v>45.68</v>
      </c>
      <c r="G1670" s="178">
        <v>15</v>
      </c>
    </row>
    <row r="1671" spans="1:7" ht="30" x14ac:dyDescent="0.25">
      <c r="A1671" s="199" t="s">
        <v>202</v>
      </c>
      <c r="B1671" s="200" t="s">
        <v>4990</v>
      </c>
      <c r="C1671" s="201" t="s">
        <v>32</v>
      </c>
      <c r="D1671" s="202">
        <v>1.76</v>
      </c>
      <c r="E1671" s="202">
        <v>12.84</v>
      </c>
      <c r="F1671" s="202">
        <v>14.6</v>
      </c>
      <c r="G1671" s="178">
        <v>15</v>
      </c>
    </row>
    <row r="1672" spans="1:7" ht="30" x14ac:dyDescent="0.25">
      <c r="A1672" s="199" t="s">
        <v>203</v>
      </c>
      <c r="B1672" s="200" t="s">
        <v>4991</v>
      </c>
      <c r="C1672" s="201" t="s">
        <v>32</v>
      </c>
      <c r="D1672" s="202">
        <v>2.67</v>
      </c>
      <c r="E1672" s="202">
        <v>12.84</v>
      </c>
      <c r="F1672" s="202">
        <v>15.51</v>
      </c>
      <c r="G1672" s="178">
        <v>15</v>
      </c>
    </row>
    <row r="1673" spans="1:7" ht="30" x14ac:dyDescent="0.25">
      <c r="A1673" s="199" t="s">
        <v>204</v>
      </c>
      <c r="B1673" s="200" t="s">
        <v>4992</v>
      </c>
      <c r="C1673" s="201" t="s">
        <v>32</v>
      </c>
      <c r="D1673" s="202">
        <v>3.15</v>
      </c>
      <c r="E1673" s="202">
        <v>12.84</v>
      </c>
      <c r="F1673" s="202">
        <v>15.99</v>
      </c>
      <c r="G1673" s="178">
        <v>15</v>
      </c>
    </row>
    <row r="1674" spans="1:7" ht="30" x14ac:dyDescent="0.25">
      <c r="A1674" s="199" t="s">
        <v>205</v>
      </c>
      <c r="B1674" s="200" t="s">
        <v>4993</v>
      </c>
      <c r="C1674" s="201" t="s">
        <v>32</v>
      </c>
      <c r="D1674" s="202">
        <v>3.8</v>
      </c>
      <c r="E1674" s="202">
        <v>12.84</v>
      </c>
      <c r="F1674" s="202">
        <v>16.64</v>
      </c>
      <c r="G1674" s="178">
        <v>15</v>
      </c>
    </row>
    <row r="1675" spans="1:7" ht="30" x14ac:dyDescent="0.25">
      <c r="A1675" s="199" t="s">
        <v>4994</v>
      </c>
      <c r="B1675" s="200" t="s">
        <v>4995</v>
      </c>
      <c r="C1675" s="201" t="s">
        <v>32</v>
      </c>
      <c r="D1675" s="202">
        <v>5.31</v>
      </c>
      <c r="E1675" s="202">
        <v>12.84</v>
      </c>
      <c r="F1675" s="202">
        <v>18.149999999999999</v>
      </c>
      <c r="G1675" s="178">
        <v>15</v>
      </c>
    </row>
    <row r="1676" spans="1:7" ht="30" x14ac:dyDescent="0.25">
      <c r="A1676" s="199" t="s">
        <v>4996</v>
      </c>
      <c r="B1676" s="200" t="s">
        <v>4997</v>
      </c>
      <c r="C1676" s="201" t="s">
        <v>32</v>
      </c>
      <c r="D1676" s="202">
        <v>9.69</v>
      </c>
      <c r="E1676" s="202">
        <v>12.84</v>
      </c>
      <c r="F1676" s="202">
        <v>22.53</v>
      </c>
      <c r="G1676" s="178">
        <v>15</v>
      </c>
    </row>
    <row r="1677" spans="1:7" ht="30" x14ac:dyDescent="0.25">
      <c r="A1677" s="199" t="s">
        <v>4998</v>
      </c>
      <c r="B1677" s="200" t="s">
        <v>4999</v>
      </c>
      <c r="C1677" s="201" t="s">
        <v>32</v>
      </c>
      <c r="D1677" s="202">
        <v>6.97</v>
      </c>
      <c r="E1677" s="202">
        <v>12.84</v>
      </c>
      <c r="F1677" s="202">
        <v>19.809999999999999</v>
      </c>
      <c r="G1677" s="178">
        <v>15</v>
      </c>
    </row>
    <row r="1678" spans="1:7" ht="30" x14ac:dyDescent="0.25">
      <c r="A1678" s="199" t="s">
        <v>5000</v>
      </c>
      <c r="B1678" s="200" t="s">
        <v>5001</v>
      </c>
      <c r="C1678" s="201" t="s">
        <v>32</v>
      </c>
      <c r="D1678" s="202">
        <v>7.67</v>
      </c>
      <c r="E1678" s="202">
        <v>12.84</v>
      </c>
      <c r="F1678" s="202">
        <v>20.51</v>
      </c>
      <c r="G1678" s="178">
        <v>15</v>
      </c>
    </row>
    <row r="1679" spans="1:7" ht="30" x14ac:dyDescent="0.25">
      <c r="A1679" s="199" t="s">
        <v>5002</v>
      </c>
      <c r="B1679" s="200" t="s">
        <v>5003</v>
      </c>
      <c r="C1679" s="201" t="s">
        <v>32</v>
      </c>
      <c r="D1679" s="202">
        <v>8.26</v>
      </c>
      <c r="E1679" s="202">
        <v>12.84</v>
      </c>
      <c r="F1679" s="202">
        <v>21.1</v>
      </c>
      <c r="G1679" s="178">
        <v>15</v>
      </c>
    </row>
    <row r="1680" spans="1:7" ht="30" x14ac:dyDescent="0.25">
      <c r="A1680" s="199" t="s">
        <v>5004</v>
      </c>
      <c r="B1680" s="200" t="s">
        <v>5005</v>
      </c>
      <c r="C1680" s="201" t="s">
        <v>32</v>
      </c>
      <c r="D1680" s="202">
        <v>9.4499999999999993</v>
      </c>
      <c r="E1680" s="202">
        <v>12.84</v>
      </c>
      <c r="F1680" s="202">
        <v>22.29</v>
      </c>
      <c r="G1680" s="178">
        <v>15</v>
      </c>
    </row>
    <row r="1681" spans="1:7" ht="30" x14ac:dyDescent="0.25">
      <c r="A1681" s="199" t="s">
        <v>5006</v>
      </c>
      <c r="B1681" s="200" t="s">
        <v>5007</v>
      </c>
      <c r="C1681" s="201" t="s">
        <v>32</v>
      </c>
      <c r="D1681" s="202">
        <v>20.56</v>
      </c>
      <c r="E1681" s="202">
        <v>12.84</v>
      </c>
      <c r="F1681" s="202">
        <v>33.4</v>
      </c>
      <c r="G1681" s="178">
        <v>15</v>
      </c>
    </row>
    <row r="1682" spans="1:7" ht="30" x14ac:dyDescent="0.25">
      <c r="A1682" s="199" t="s">
        <v>5008</v>
      </c>
      <c r="B1682" s="200" t="s">
        <v>5009</v>
      </c>
      <c r="C1682" s="201" t="s">
        <v>32</v>
      </c>
      <c r="D1682" s="202">
        <v>23.64</v>
      </c>
      <c r="E1682" s="202">
        <v>12.84</v>
      </c>
      <c r="F1682" s="202">
        <v>36.479999999999997</v>
      </c>
      <c r="G1682" s="178">
        <v>15</v>
      </c>
    </row>
    <row r="1683" spans="1:7" ht="30" x14ac:dyDescent="0.25">
      <c r="A1683" s="199" t="s">
        <v>5010</v>
      </c>
      <c r="B1683" s="200" t="s">
        <v>5011</v>
      </c>
      <c r="C1683" s="201" t="s">
        <v>32</v>
      </c>
      <c r="D1683" s="202">
        <v>26.52</v>
      </c>
      <c r="E1683" s="202">
        <v>12.84</v>
      </c>
      <c r="F1683" s="202">
        <v>39.36</v>
      </c>
      <c r="G1683" s="178">
        <v>15</v>
      </c>
    </row>
    <row r="1684" spans="1:7" ht="30" x14ac:dyDescent="0.25">
      <c r="A1684" s="199" t="s">
        <v>5012</v>
      </c>
      <c r="B1684" s="200" t="s">
        <v>5013</v>
      </c>
      <c r="C1684" s="201" t="s">
        <v>32</v>
      </c>
      <c r="D1684" s="202">
        <v>32.299999999999997</v>
      </c>
      <c r="E1684" s="202">
        <v>12.84</v>
      </c>
      <c r="F1684" s="202">
        <v>45.14</v>
      </c>
      <c r="G1684" s="178">
        <v>15</v>
      </c>
    </row>
    <row r="1685" spans="1:7" ht="30" x14ac:dyDescent="0.25">
      <c r="A1685" s="199" t="s">
        <v>5014</v>
      </c>
      <c r="B1685" s="200" t="s">
        <v>5015</v>
      </c>
      <c r="C1685" s="201" t="s">
        <v>32</v>
      </c>
      <c r="D1685" s="202">
        <v>34.14</v>
      </c>
      <c r="E1685" s="202">
        <v>12.84</v>
      </c>
      <c r="F1685" s="202">
        <v>46.98</v>
      </c>
      <c r="G1685" s="178">
        <v>15</v>
      </c>
    </row>
    <row r="1686" spans="1:7" ht="30" x14ac:dyDescent="0.25">
      <c r="A1686" s="199" t="s">
        <v>5016</v>
      </c>
      <c r="B1686" s="200" t="s">
        <v>5017</v>
      </c>
      <c r="C1686" s="201" t="s">
        <v>32</v>
      </c>
      <c r="D1686" s="202">
        <v>44.58</v>
      </c>
      <c r="E1686" s="202">
        <v>12.84</v>
      </c>
      <c r="F1686" s="202">
        <v>57.42</v>
      </c>
      <c r="G1686" s="178">
        <v>15</v>
      </c>
    </row>
    <row r="1687" spans="1:7" ht="30" x14ac:dyDescent="0.25">
      <c r="A1687" s="199" t="s">
        <v>5018</v>
      </c>
      <c r="B1687" s="200" t="s">
        <v>5019</v>
      </c>
      <c r="C1687" s="201" t="s">
        <v>32</v>
      </c>
      <c r="D1687" s="202">
        <v>56.08</v>
      </c>
      <c r="E1687" s="202">
        <v>12.84</v>
      </c>
      <c r="F1687" s="202">
        <v>68.92</v>
      </c>
      <c r="G1687" s="178">
        <v>15</v>
      </c>
    </row>
    <row r="1688" spans="1:7" ht="30" x14ac:dyDescent="0.25">
      <c r="A1688" s="199" t="s">
        <v>206</v>
      </c>
      <c r="B1688" s="200" t="s">
        <v>5020</v>
      </c>
      <c r="C1688" s="201" t="s">
        <v>32</v>
      </c>
      <c r="D1688" s="202">
        <v>60.32</v>
      </c>
      <c r="E1688" s="202">
        <v>12.84</v>
      </c>
      <c r="F1688" s="202">
        <v>73.16</v>
      </c>
      <c r="G1688" s="178">
        <v>15</v>
      </c>
    </row>
    <row r="1689" spans="1:7" ht="30" x14ac:dyDescent="0.25">
      <c r="A1689" s="199" t="s">
        <v>207</v>
      </c>
      <c r="B1689" s="200" t="s">
        <v>5021</v>
      </c>
      <c r="C1689" s="201" t="s">
        <v>32</v>
      </c>
      <c r="D1689" s="202">
        <v>98.85</v>
      </c>
      <c r="E1689" s="202">
        <v>12.84</v>
      </c>
      <c r="F1689" s="202">
        <v>111.69</v>
      </c>
      <c r="G1689" s="178">
        <v>15</v>
      </c>
    </row>
    <row r="1690" spans="1:7" ht="30" x14ac:dyDescent="0.25">
      <c r="A1690" s="199" t="s">
        <v>5022</v>
      </c>
      <c r="B1690" s="200" t="s">
        <v>5023</v>
      </c>
      <c r="C1690" s="201" t="s">
        <v>32</v>
      </c>
      <c r="D1690" s="202">
        <v>115.07</v>
      </c>
      <c r="E1690" s="202">
        <v>12.84</v>
      </c>
      <c r="F1690" s="202">
        <v>127.91</v>
      </c>
      <c r="G1690" s="178">
        <v>15</v>
      </c>
    </row>
    <row r="1691" spans="1:7" ht="30" x14ac:dyDescent="0.25">
      <c r="A1691" s="199" t="s">
        <v>5024</v>
      </c>
      <c r="B1691" s="200" t="s">
        <v>5025</v>
      </c>
      <c r="C1691" s="201" t="s">
        <v>32</v>
      </c>
      <c r="D1691" s="202">
        <v>141.59</v>
      </c>
      <c r="E1691" s="202">
        <v>12.84</v>
      </c>
      <c r="F1691" s="202">
        <v>154.43</v>
      </c>
      <c r="G1691" s="178">
        <v>15</v>
      </c>
    </row>
    <row r="1692" spans="1:7" ht="30" x14ac:dyDescent="0.25">
      <c r="A1692" s="199" t="s">
        <v>5026</v>
      </c>
      <c r="B1692" s="200" t="s">
        <v>5027</v>
      </c>
      <c r="C1692" s="201" t="s">
        <v>29</v>
      </c>
      <c r="D1692" s="202">
        <v>194.12</v>
      </c>
      <c r="E1692" s="202">
        <v>23.57</v>
      </c>
      <c r="F1692" s="202">
        <v>217.69</v>
      </c>
      <c r="G1692" s="178">
        <v>15</v>
      </c>
    </row>
    <row r="1693" spans="1:7" ht="30" x14ac:dyDescent="0.25">
      <c r="A1693" s="199" t="s">
        <v>5028</v>
      </c>
      <c r="B1693" s="200" t="s">
        <v>5029</v>
      </c>
      <c r="C1693" s="201" t="s">
        <v>32</v>
      </c>
      <c r="D1693" s="202">
        <v>16.079999999999998</v>
      </c>
      <c r="E1693" s="202">
        <v>12.84</v>
      </c>
      <c r="F1693" s="202">
        <v>28.92</v>
      </c>
      <c r="G1693" s="178">
        <v>15</v>
      </c>
    </row>
    <row r="1694" spans="1:7" ht="30" x14ac:dyDescent="0.25">
      <c r="A1694" s="199" t="s">
        <v>5030</v>
      </c>
      <c r="B1694" s="200" t="s">
        <v>5031</v>
      </c>
      <c r="C1694" s="201" t="s">
        <v>32</v>
      </c>
      <c r="D1694" s="202">
        <v>18.63</v>
      </c>
      <c r="E1694" s="202">
        <v>12.84</v>
      </c>
      <c r="F1694" s="202">
        <v>31.47</v>
      </c>
      <c r="G1694" s="178">
        <v>15</v>
      </c>
    </row>
    <row r="1695" spans="1:7" x14ac:dyDescent="0.25">
      <c r="A1695" s="199" t="s">
        <v>5032</v>
      </c>
      <c r="B1695" s="200" t="s">
        <v>5033</v>
      </c>
      <c r="C1695" s="201"/>
      <c r="D1695" s="202"/>
      <c r="E1695" s="202"/>
      <c r="F1695" s="202"/>
    </row>
    <row r="1696" spans="1:7" ht="30" x14ac:dyDescent="0.25">
      <c r="A1696" s="199" t="s">
        <v>208</v>
      </c>
      <c r="B1696" s="200" t="s">
        <v>5034</v>
      </c>
      <c r="C1696" s="201" t="s">
        <v>29</v>
      </c>
      <c r="D1696" s="202">
        <v>66.11</v>
      </c>
      <c r="E1696" s="202">
        <v>21.92</v>
      </c>
      <c r="F1696" s="202">
        <v>88.03</v>
      </c>
      <c r="G1696" s="178">
        <v>15</v>
      </c>
    </row>
    <row r="1697" spans="1:7" ht="30" x14ac:dyDescent="0.25">
      <c r="A1697" s="199" t="s">
        <v>5035</v>
      </c>
      <c r="B1697" s="200" t="s">
        <v>5036</v>
      </c>
      <c r="C1697" s="201" t="s">
        <v>29</v>
      </c>
      <c r="D1697" s="202">
        <v>74.849999999999994</v>
      </c>
      <c r="E1697" s="202">
        <v>21.92</v>
      </c>
      <c r="F1697" s="202">
        <v>96.77</v>
      </c>
      <c r="G1697" s="178">
        <v>15</v>
      </c>
    </row>
    <row r="1698" spans="1:7" ht="30" x14ac:dyDescent="0.25">
      <c r="A1698" s="199" t="s">
        <v>5037</v>
      </c>
      <c r="B1698" s="200" t="s">
        <v>5038</v>
      </c>
      <c r="C1698" s="201" t="s">
        <v>29</v>
      </c>
      <c r="D1698" s="202">
        <v>136.54</v>
      </c>
      <c r="E1698" s="202">
        <v>27.59</v>
      </c>
      <c r="F1698" s="202">
        <v>164.13</v>
      </c>
      <c r="G1698" s="178">
        <v>15</v>
      </c>
    </row>
    <row r="1699" spans="1:7" ht="45" x14ac:dyDescent="0.25">
      <c r="A1699" s="199" t="s">
        <v>5039</v>
      </c>
      <c r="B1699" s="200" t="s">
        <v>5040</v>
      </c>
      <c r="C1699" s="201" t="s">
        <v>29</v>
      </c>
      <c r="D1699" s="202">
        <v>144.18</v>
      </c>
      <c r="E1699" s="202">
        <v>27.59</v>
      </c>
      <c r="F1699" s="202">
        <v>171.77</v>
      </c>
      <c r="G1699" s="178">
        <v>15</v>
      </c>
    </row>
    <row r="1700" spans="1:7" ht="30" x14ac:dyDescent="0.25">
      <c r="A1700" s="199" t="s">
        <v>5041</v>
      </c>
      <c r="B1700" s="200" t="s">
        <v>5042</v>
      </c>
      <c r="C1700" s="201" t="s">
        <v>29</v>
      </c>
      <c r="D1700" s="202">
        <v>151.33000000000001</v>
      </c>
      <c r="E1700" s="202"/>
      <c r="F1700" s="202">
        <v>151.33000000000001</v>
      </c>
      <c r="G1700" s="178">
        <v>15</v>
      </c>
    </row>
    <row r="1701" spans="1:7" x14ac:dyDescent="0.25">
      <c r="A1701" s="199" t="s">
        <v>5043</v>
      </c>
      <c r="B1701" s="200" t="s">
        <v>5044</v>
      </c>
      <c r="C1701" s="201"/>
      <c r="D1701" s="202"/>
      <c r="E1701" s="202"/>
      <c r="F1701" s="202"/>
    </row>
    <row r="1702" spans="1:7" ht="30" x14ac:dyDescent="0.25">
      <c r="A1702" s="199" t="s">
        <v>209</v>
      </c>
      <c r="B1702" s="200" t="s">
        <v>5045</v>
      </c>
      <c r="C1702" s="201" t="s">
        <v>29</v>
      </c>
      <c r="D1702" s="202">
        <v>10.84</v>
      </c>
      <c r="E1702" s="202">
        <v>9.08</v>
      </c>
      <c r="F1702" s="202">
        <v>19.920000000000002</v>
      </c>
      <c r="G1702" s="178">
        <v>15</v>
      </c>
    </row>
    <row r="1703" spans="1:7" ht="30" x14ac:dyDescent="0.25">
      <c r="A1703" s="199" t="s">
        <v>5046</v>
      </c>
      <c r="B1703" s="200" t="s">
        <v>5047</v>
      </c>
      <c r="C1703" s="201" t="s">
        <v>29</v>
      </c>
      <c r="D1703" s="202">
        <v>7.59</v>
      </c>
      <c r="E1703" s="202">
        <v>9.08</v>
      </c>
      <c r="F1703" s="202">
        <v>16.670000000000002</v>
      </c>
      <c r="G1703" s="178">
        <v>15</v>
      </c>
    </row>
    <row r="1704" spans="1:7" ht="30" x14ac:dyDescent="0.25">
      <c r="A1704" s="199" t="s">
        <v>5048</v>
      </c>
      <c r="B1704" s="200" t="s">
        <v>5049</v>
      </c>
      <c r="C1704" s="201" t="s">
        <v>29</v>
      </c>
      <c r="D1704" s="202">
        <v>52.73</v>
      </c>
      <c r="E1704" s="202">
        <v>9.08</v>
      </c>
      <c r="F1704" s="202">
        <v>61.81</v>
      </c>
      <c r="G1704" s="178">
        <v>15</v>
      </c>
    </row>
    <row r="1705" spans="1:7" ht="30" x14ac:dyDescent="0.25">
      <c r="A1705" s="199" t="s">
        <v>5050</v>
      </c>
      <c r="B1705" s="200" t="s">
        <v>5051</v>
      </c>
      <c r="C1705" s="201" t="s">
        <v>29</v>
      </c>
      <c r="D1705" s="202">
        <v>80.95</v>
      </c>
      <c r="E1705" s="202">
        <v>25.18</v>
      </c>
      <c r="F1705" s="202">
        <v>106.13</v>
      </c>
      <c r="G1705" s="178">
        <v>15</v>
      </c>
    </row>
    <row r="1706" spans="1:7" ht="30" x14ac:dyDescent="0.25">
      <c r="A1706" s="199" t="s">
        <v>5052</v>
      </c>
      <c r="B1706" s="200" t="s">
        <v>5053</v>
      </c>
      <c r="C1706" s="201" t="s">
        <v>29</v>
      </c>
      <c r="D1706" s="202">
        <v>47.53</v>
      </c>
      <c r="E1706" s="202">
        <v>9.08</v>
      </c>
      <c r="F1706" s="202">
        <v>56.61</v>
      </c>
      <c r="G1706" s="178">
        <v>15</v>
      </c>
    </row>
    <row r="1707" spans="1:7" ht="30" x14ac:dyDescent="0.25">
      <c r="A1707" s="199" t="s">
        <v>5054</v>
      </c>
      <c r="B1707" s="200" t="s">
        <v>5055</v>
      </c>
      <c r="C1707" s="201" t="s">
        <v>29</v>
      </c>
      <c r="D1707" s="202">
        <v>73.67</v>
      </c>
      <c r="E1707" s="202">
        <v>25.18</v>
      </c>
      <c r="F1707" s="202">
        <v>98.85</v>
      </c>
      <c r="G1707" s="178">
        <v>15</v>
      </c>
    </row>
    <row r="1708" spans="1:7" ht="45" x14ac:dyDescent="0.25">
      <c r="A1708" s="199" t="s">
        <v>5056</v>
      </c>
      <c r="B1708" s="200" t="s">
        <v>5057</v>
      </c>
      <c r="C1708" s="201" t="s">
        <v>29</v>
      </c>
      <c r="D1708" s="202">
        <v>46.71</v>
      </c>
      <c r="E1708" s="202">
        <v>29.72</v>
      </c>
      <c r="F1708" s="202">
        <v>76.430000000000007</v>
      </c>
      <c r="G1708" s="178">
        <v>15</v>
      </c>
    </row>
    <row r="1709" spans="1:7" x14ac:dyDescent="0.25">
      <c r="A1709" s="199" t="s">
        <v>5058</v>
      </c>
      <c r="B1709" s="200" t="s">
        <v>5059</v>
      </c>
      <c r="C1709" s="201"/>
      <c r="D1709" s="202"/>
      <c r="E1709" s="202"/>
      <c r="F1709" s="202"/>
    </row>
    <row r="1710" spans="1:7" ht="30" x14ac:dyDescent="0.25">
      <c r="A1710" s="199" t="s">
        <v>5060</v>
      </c>
      <c r="B1710" s="200" t="s">
        <v>5061</v>
      </c>
      <c r="C1710" s="201" t="s">
        <v>34</v>
      </c>
      <c r="D1710" s="202">
        <v>471.08</v>
      </c>
      <c r="E1710" s="202">
        <v>392.94</v>
      </c>
      <c r="F1710" s="202">
        <v>864.02</v>
      </c>
      <c r="G1710" s="178">
        <v>15</v>
      </c>
    </row>
    <row r="1711" spans="1:7" ht="30" x14ac:dyDescent="0.25">
      <c r="A1711" s="199" t="s">
        <v>5062</v>
      </c>
      <c r="B1711" s="200" t="s">
        <v>5063</v>
      </c>
      <c r="C1711" s="201" t="s">
        <v>34</v>
      </c>
      <c r="D1711" s="202">
        <v>508.71</v>
      </c>
      <c r="E1711" s="202">
        <v>45.43</v>
      </c>
      <c r="F1711" s="202">
        <v>554.14</v>
      </c>
      <c r="G1711" s="178">
        <v>15</v>
      </c>
    </row>
    <row r="1712" spans="1:7" ht="30" x14ac:dyDescent="0.25">
      <c r="A1712" s="199" t="s">
        <v>210</v>
      </c>
      <c r="B1712" s="200" t="s">
        <v>5064</v>
      </c>
      <c r="C1712" s="201" t="s">
        <v>29</v>
      </c>
      <c r="D1712" s="202">
        <v>5.74</v>
      </c>
      <c r="E1712" s="202">
        <v>9.57</v>
      </c>
      <c r="F1712" s="202">
        <v>15.31</v>
      </c>
      <c r="G1712" s="178">
        <v>15</v>
      </c>
    </row>
    <row r="1713" spans="1:7" ht="30" x14ac:dyDescent="0.25">
      <c r="A1713" s="199" t="s">
        <v>5065</v>
      </c>
      <c r="B1713" s="200" t="s">
        <v>5066</v>
      </c>
      <c r="C1713" s="201" t="s">
        <v>29</v>
      </c>
      <c r="D1713" s="202">
        <v>18.61</v>
      </c>
      <c r="E1713" s="202">
        <v>19.16</v>
      </c>
      <c r="F1713" s="202">
        <v>37.770000000000003</v>
      </c>
      <c r="G1713" s="178">
        <v>15</v>
      </c>
    </row>
    <row r="1714" spans="1:7" ht="30" x14ac:dyDescent="0.25">
      <c r="A1714" s="199" t="s">
        <v>5067</v>
      </c>
      <c r="B1714" s="200" t="s">
        <v>5068</v>
      </c>
      <c r="C1714" s="201" t="s">
        <v>29</v>
      </c>
      <c r="D1714" s="202">
        <v>60.12</v>
      </c>
      <c r="E1714" s="202">
        <v>9.57</v>
      </c>
      <c r="F1714" s="202">
        <v>69.69</v>
      </c>
      <c r="G1714" s="178">
        <v>15</v>
      </c>
    </row>
    <row r="1715" spans="1:7" x14ac:dyDescent="0.25">
      <c r="A1715" s="199" t="s">
        <v>5069</v>
      </c>
      <c r="B1715" s="200" t="s">
        <v>5070</v>
      </c>
      <c r="C1715" s="201"/>
      <c r="D1715" s="202"/>
      <c r="E1715" s="202"/>
      <c r="F1715" s="202"/>
    </row>
    <row r="1716" spans="1:7" x14ac:dyDescent="0.25">
      <c r="A1716" s="199" t="s">
        <v>5071</v>
      </c>
      <c r="B1716" s="200" t="s">
        <v>5072</v>
      </c>
      <c r="C1716" s="201" t="s">
        <v>34</v>
      </c>
      <c r="D1716" s="202"/>
      <c r="E1716" s="202">
        <v>90.84</v>
      </c>
      <c r="F1716" s="202">
        <v>90.84</v>
      </c>
      <c r="G1716" s="178">
        <v>15</v>
      </c>
    </row>
    <row r="1717" spans="1:7" x14ac:dyDescent="0.25">
      <c r="A1717" s="199" t="s">
        <v>211</v>
      </c>
      <c r="B1717" s="200" t="s">
        <v>5073</v>
      </c>
      <c r="C1717" s="201" t="s">
        <v>29</v>
      </c>
      <c r="D1717" s="202">
        <v>4.93</v>
      </c>
      <c r="E1717" s="202">
        <v>4.54</v>
      </c>
      <c r="F1717" s="202">
        <v>9.4700000000000006</v>
      </c>
      <c r="G1717" s="178">
        <v>15</v>
      </c>
    </row>
    <row r="1718" spans="1:7" ht="30" x14ac:dyDescent="0.25">
      <c r="A1718" s="199" t="s">
        <v>212</v>
      </c>
      <c r="B1718" s="200" t="s">
        <v>5074</v>
      </c>
      <c r="C1718" s="201" t="s">
        <v>29</v>
      </c>
      <c r="D1718" s="202">
        <v>5.34</v>
      </c>
      <c r="E1718" s="202">
        <v>4.54</v>
      </c>
      <c r="F1718" s="202">
        <v>9.8800000000000008</v>
      </c>
      <c r="G1718" s="178">
        <v>15</v>
      </c>
    </row>
    <row r="1719" spans="1:7" ht="30" x14ac:dyDescent="0.25">
      <c r="A1719" s="199" t="s">
        <v>5075</v>
      </c>
      <c r="B1719" s="200" t="s">
        <v>5076</v>
      </c>
      <c r="C1719" s="201" t="s">
        <v>29</v>
      </c>
      <c r="D1719" s="202">
        <v>14.03</v>
      </c>
      <c r="E1719" s="202">
        <v>4.54</v>
      </c>
      <c r="F1719" s="202">
        <v>18.57</v>
      </c>
      <c r="G1719" s="178">
        <v>15</v>
      </c>
    </row>
    <row r="1720" spans="1:7" ht="30" x14ac:dyDescent="0.25">
      <c r="A1720" s="199" t="s">
        <v>213</v>
      </c>
      <c r="B1720" s="200" t="s">
        <v>5077</v>
      </c>
      <c r="C1720" s="201" t="s">
        <v>29</v>
      </c>
      <c r="D1720" s="202">
        <v>0.9</v>
      </c>
      <c r="E1720" s="202">
        <v>0.33</v>
      </c>
      <c r="F1720" s="202">
        <v>1.23</v>
      </c>
      <c r="G1720" s="178">
        <v>15</v>
      </c>
    </row>
    <row r="1721" spans="1:7" x14ac:dyDescent="0.25">
      <c r="A1721" s="199" t="s">
        <v>5078</v>
      </c>
      <c r="B1721" s="200" t="s">
        <v>5079</v>
      </c>
      <c r="C1721" s="201"/>
      <c r="D1721" s="202"/>
      <c r="E1721" s="202"/>
      <c r="F1721" s="202"/>
    </row>
    <row r="1722" spans="1:7" x14ac:dyDescent="0.25">
      <c r="A1722" s="199" t="s">
        <v>5080</v>
      </c>
      <c r="B1722" s="200" t="s">
        <v>5081</v>
      </c>
      <c r="C1722" s="201"/>
      <c r="D1722" s="202"/>
      <c r="E1722" s="202"/>
      <c r="F1722" s="202"/>
    </row>
    <row r="1723" spans="1:7" x14ac:dyDescent="0.25">
      <c r="A1723" s="199" t="s">
        <v>5082</v>
      </c>
      <c r="B1723" s="200" t="s">
        <v>5083</v>
      </c>
      <c r="C1723" s="201" t="s">
        <v>29</v>
      </c>
      <c r="D1723" s="202">
        <v>8.4499999999999993</v>
      </c>
      <c r="E1723" s="202">
        <v>39</v>
      </c>
      <c r="F1723" s="202">
        <v>47.45</v>
      </c>
      <c r="G1723" s="178">
        <v>15</v>
      </c>
    </row>
    <row r="1724" spans="1:7" x14ac:dyDescent="0.25">
      <c r="A1724" s="199" t="s">
        <v>5084</v>
      </c>
      <c r="B1724" s="200" t="s">
        <v>5085</v>
      </c>
      <c r="C1724" s="201" t="s">
        <v>29</v>
      </c>
      <c r="D1724" s="202">
        <v>4.8</v>
      </c>
      <c r="E1724" s="202">
        <v>39</v>
      </c>
      <c r="F1724" s="202">
        <v>43.8</v>
      </c>
      <c r="G1724" s="178">
        <v>15</v>
      </c>
    </row>
    <row r="1725" spans="1:7" x14ac:dyDescent="0.25">
      <c r="A1725" s="199" t="s">
        <v>5086</v>
      </c>
      <c r="B1725" s="200" t="s">
        <v>5087</v>
      </c>
      <c r="C1725" s="201" t="s">
        <v>29</v>
      </c>
      <c r="D1725" s="202">
        <v>7.24</v>
      </c>
      <c r="E1725" s="202">
        <v>9.94</v>
      </c>
      <c r="F1725" s="202">
        <v>17.18</v>
      </c>
      <c r="G1725" s="178">
        <v>15</v>
      </c>
    </row>
    <row r="1726" spans="1:7" x14ac:dyDescent="0.25">
      <c r="A1726" s="199" t="s">
        <v>5088</v>
      </c>
      <c r="B1726" s="200" t="s">
        <v>5089</v>
      </c>
      <c r="C1726" s="201" t="s">
        <v>32</v>
      </c>
      <c r="D1726" s="202">
        <v>28.43</v>
      </c>
      <c r="E1726" s="202">
        <v>27.92</v>
      </c>
      <c r="F1726" s="202">
        <v>56.35</v>
      </c>
      <c r="G1726" s="178">
        <v>15</v>
      </c>
    </row>
    <row r="1727" spans="1:7" ht="30" x14ac:dyDescent="0.25">
      <c r="A1727" s="199" t="s">
        <v>5090</v>
      </c>
      <c r="B1727" s="200" t="s">
        <v>5091</v>
      </c>
      <c r="C1727" s="201" t="s">
        <v>29</v>
      </c>
      <c r="D1727" s="202">
        <v>8.0500000000000007</v>
      </c>
      <c r="E1727" s="202">
        <v>10.68</v>
      </c>
      <c r="F1727" s="202">
        <v>18.73</v>
      </c>
      <c r="G1727" s="178">
        <v>15</v>
      </c>
    </row>
    <row r="1728" spans="1:7" x14ac:dyDescent="0.25">
      <c r="A1728" s="199" t="s">
        <v>5092</v>
      </c>
      <c r="B1728" s="200" t="s">
        <v>5093</v>
      </c>
      <c r="C1728" s="201"/>
      <c r="D1728" s="202"/>
      <c r="E1728" s="202"/>
      <c r="F1728" s="202"/>
    </row>
    <row r="1729" spans="1:7" x14ac:dyDescent="0.25">
      <c r="A1729" s="199" t="s">
        <v>214</v>
      </c>
      <c r="B1729" s="200" t="s">
        <v>5094</v>
      </c>
      <c r="C1729" s="201" t="s">
        <v>29</v>
      </c>
      <c r="D1729" s="202">
        <v>3.02</v>
      </c>
      <c r="E1729" s="202">
        <v>13.43</v>
      </c>
      <c r="F1729" s="202">
        <v>16.45</v>
      </c>
      <c r="G1729" s="178">
        <v>15</v>
      </c>
    </row>
    <row r="1730" spans="1:7" x14ac:dyDescent="0.25">
      <c r="A1730" s="199" t="s">
        <v>215</v>
      </c>
      <c r="B1730" s="200" t="s">
        <v>5095</v>
      </c>
      <c r="C1730" s="201" t="s">
        <v>29</v>
      </c>
      <c r="D1730" s="202">
        <v>5.59</v>
      </c>
      <c r="E1730" s="202">
        <v>13.43</v>
      </c>
      <c r="F1730" s="202">
        <v>19.02</v>
      </c>
      <c r="G1730" s="178">
        <v>15</v>
      </c>
    </row>
    <row r="1731" spans="1:7" x14ac:dyDescent="0.25">
      <c r="A1731" s="199" t="s">
        <v>5096</v>
      </c>
      <c r="B1731" s="200" t="s">
        <v>5097</v>
      </c>
      <c r="C1731" s="201"/>
      <c r="D1731" s="202"/>
      <c r="E1731" s="202"/>
      <c r="F1731" s="202"/>
    </row>
    <row r="1732" spans="1:7" x14ac:dyDescent="0.25">
      <c r="A1732" s="199" t="s">
        <v>5098</v>
      </c>
      <c r="B1732" s="200" t="s">
        <v>5099</v>
      </c>
      <c r="C1732" s="201" t="s">
        <v>29</v>
      </c>
      <c r="D1732" s="202">
        <v>5.59</v>
      </c>
      <c r="E1732" s="202">
        <v>29.58</v>
      </c>
      <c r="F1732" s="202">
        <v>35.17</v>
      </c>
      <c r="G1732" s="178">
        <v>15</v>
      </c>
    </row>
    <row r="1733" spans="1:7" x14ac:dyDescent="0.25">
      <c r="A1733" s="199" t="s">
        <v>5100</v>
      </c>
      <c r="B1733" s="200" t="s">
        <v>5101</v>
      </c>
      <c r="C1733" s="201" t="s">
        <v>29</v>
      </c>
      <c r="D1733" s="202">
        <v>9.35</v>
      </c>
      <c r="E1733" s="202">
        <v>25.12</v>
      </c>
      <c r="F1733" s="202">
        <v>34.47</v>
      </c>
      <c r="G1733" s="178">
        <v>15</v>
      </c>
    </row>
    <row r="1734" spans="1:7" x14ac:dyDescent="0.25">
      <c r="A1734" s="199" t="s">
        <v>5102</v>
      </c>
      <c r="B1734" s="200" t="s">
        <v>5103</v>
      </c>
      <c r="C1734" s="201" t="s">
        <v>29</v>
      </c>
      <c r="D1734" s="202">
        <v>19.22</v>
      </c>
      <c r="E1734" s="202">
        <v>13.96</v>
      </c>
      <c r="F1734" s="202">
        <v>33.18</v>
      </c>
      <c r="G1734" s="178">
        <v>15</v>
      </c>
    </row>
    <row r="1735" spans="1:7" x14ac:dyDescent="0.25">
      <c r="A1735" s="199" t="s">
        <v>216</v>
      </c>
      <c r="B1735" s="200" t="s">
        <v>5104</v>
      </c>
      <c r="C1735" s="201" t="s">
        <v>29</v>
      </c>
      <c r="D1735" s="202">
        <v>19.190000000000001</v>
      </c>
      <c r="E1735" s="202">
        <v>23.98</v>
      </c>
      <c r="F1735" s="202">
        <v>43.17</v>
      </c>
      <c r="G1735" s="178">
        <v>15</v>
      </c>
    </row>
    <row r="1736" spans="1:7" ht="30" x14ac:dyDescent="0.25">
      <c r="A1736" s="199" t="s">
        <v>217</v>
      </c>
      <c r="B1736" s="200" t="s">
        <v>5105</v>
      </c>
      <c r="C1736" s="201" t="s">
        <v>29</v>
      </c>
      <c r="D1736" s="202">
        <v>16.84</v>
      </c>
      <c r="E1736" s="202">
        <v>17.79</v>
      </c>
      <c r="F1736" s="202">
        <v>34.630000000000003</v>
      </c>
      <c r="G1736" s="178">
        <v>15</v>
      </c>
    </row>
    <row r="1737" spans="1:7" ht="30" x14ac:dyDescent="0.25">
      <c r="A1737" s="199" t="s">
        <v>5106</v>
      </c>
      <c r="B1737" s="200" t="s">
        <v>5107</v>
      </c>
      <c r="C1737" s="201" t="s">
        <v>29</v>
      </c>
      <c r="D1737" s="202">
        <v>42.49</v>
      </c>
      <c r="E1737" s="202">
        <v>17.79</v>
      </c>
      <c r="F1737" s="202">
        <v>60.28</v>
      </c>
      <c r="G1737" s="178">
        <v>15</v>
      </c>
    </row>
    <row r="1738" spans="1:7" x14ac:dyDescent="0.25">
      <c r="A1738" s="199" t="s">
        <v>5108</v>
      </c>
      <c r="B1738" s="200" t="s">
        <v>5109</v>
      </c>
      <c r="C1738" s="201" t="s">
        <v>29</v>
      </c>
      <c r="D1738" s="202">
        <v>31.77</v>
      </c>
      <c r="E1738" s="202">
        <v>23.98</v>
      </c>
      <c r="F1738" s="202">
        <v>55.75</v>
      </c>
      <c r="G1738" s="178">
        <v>15</v>
      </c>
    </row>
    <row r="1739" spans="1:7" x14ac:dyDescent="0.25">
      <c r="A1739" s="199" t="s">
        <v>5110</v>
      </c>
      <c r="B1739" s="200" t="s">
        <v>5111</v>
      </c>
      <c r="C1739" s="201"/>
      <c r="D1739" s="202"/>
      <c r="E1739" s="202"/>
      <c r="F1739" s="202"/>
    </row>
    <row r="1740" spans="1:7" x14ac:dyDescent="0.25">
      <c r="A1740" s="199" t="s">
        <v>5112</v>
      </c>
      <c r="B1740" s="200" t="s">
        <v>5113</v>
      </c>
      <c r="C1740" s="201" t="s">
        <v>29</v>
      </c>
      <c r="D1740" s="202">
        <v>9.1999999999999993</v>
      </c>
      <c r="E1740" s="202">
        <v>17.79</v>
      </c>
      <c r="F1740" s="202">
        <v>26.99</v>
      </c>
      <c r="G1740" s="178">
        <v>15</v>
      </c>
    </row>
    <row r="1741" spans="1:7" x14ac:dyDescent="0.25">
      <c r="A1741" s="199" t="s">
        <v>5114</v>
      </c>
      <c r="B1741" s="200" t="s">
        <v>5115</v>
      </c>
      <c r="C1741" s="201" t="s">
        <v>32</v>
      </c>
      <c r="D1741" s="202">
        <v>3.11</v>
      </c>
      <c r="E1741" s="202">
        <v>3.31</v>
      </c>
      <c r="F1741" s="202">
        <v>6.42</v>
      </c>
      <c r="G1741" s="178">
        <v>15</v>
      </c>
    </row>
    <row r="1742" spans="1:7" x14ac:dyDescent="0.25">
      <c r="A1742" s="199" t="s">
        <v>5116</v>
      </c>
      <c r="B1742" s="200" t="s">
        <v>5117</v>
      </c>
      <c r="C1742" s="201" t="s">
        <v>29</v>
      </c>
      <c r="D1742" s="202">
        <v>10.99</v>
      </c>
      <c r="E1742" s="202">
        <v>20.059999999999999</v>
      </c>
      <c r="F1742" s="202">
        <v>31.05</v>
      </c>
      <c r="G1742" s="178">
        <v>15</v>
      </c>
    </row>
    <row r="1743" spans="1:7" x14ac:dyDescent="0.25">
      <c r="A1743" s="199" t="s">
        <v>5118</v>
      </c>
      <c r="B1743" s="200" t="s">
        <v>5119</v>
      </c>
      <c r="C1743" s="201" t="s">
        <v>32</v>
      </c>
      <c r="D1743" s="202">
        <v>2.91</v>
      </c>
      <c r="E1743" s="202">
        <v>2.65</v>
      </c>
      <c r="F1743" s="202">
        <v>5.56</v>
      </c>
      <c r="G1743" s="178">
        <v>15</v>
      </c>
    </row>
    <row r="1744" spans="1:7" x14ac:dyDescent="0.25">
      <c r="A1744" s="199" t="s">
        <v>5120</v>
      </c>
      <c r="B1744" s="200" t="s">
        <v>5121</v>
      </c>
      <c r="C1744" s="201"/>
      <c r="D1744" s="202"/>
      <c r="E1744" s="202"/>
      <c r="F1744" s="202"/>
    </row>
    <row r="1745" spans="1:7" x14ac:dyDescent="0.25">
      <c r="A1745" s="199" t="s">
        <v>5122</v>
      </c>
      <c r="B1745" s="200" t="s">
        <v>5123</v>
      </c>
      <c r="C1745" s="201" t="s">
        <v>29</v>
      </c>
      <c r="D1745" s="202">
        <v>4.6100000000000003</v>
      </c>
      <c r="E1745" s="202">
        <v>23.98</v>
      </c>
      <c r="F1745" s="202">
        <v>28.59</v>
      </c>
      <c r="G1745" s="178">
        <v>15</v>
      </c>
    </row>
    <row r="1746" spans="1:7" x14ac:dyDescent="0.25">
      <c r="A1746" s="199" t="s">
        <v>5124</v>
      </c>
      <c r="B1746" s="200" t="s">
        <v>5125</v>
      </c>
      <c r="C1746" s="201"/>
      <c r="D1746" s="202"/>
      <c r="E1746" s="202"/>
      <c r="F1746" s="202"/>
    </row>
    <row r="1747" spans="1:7" x14ac:dyDescent="0.25">
      <c r="A1747" s="199" t="s">
        <v>5126</v>
      </c>
      <c r="B1747" s="200" t="s">
        <v>5127</v>
      </c>
      <c r="C1747" s="201" t="s">
        <v>57</v>
      </c>
      <c r="D1747" s="202">
        <v>4.4800000000000004</v>
      </c>
      <c r="E1747" s="202"/>
      <c r="F1747" s="202">
        <v>4.4800000000000004</v>
      </c>
      <c r="G1747" s="178">
        <v>15</v>
      </c>
    </row>
    <row r="1748" spans="1:7" x14ac:dyDescent="0.25">
      <c r="A1748" s="199" t="s">
        <v>5128</v>
      </c>
      <c r="B1748" s="200" t="s">
        <v>5129</v>
      </c>
      <c r="C1748" s="201" t="s">
        <v>57</v>
      </c>
      <c r="D1748" s="202">
        <v>4.41</v>
      </c>
      <c r="E1748" s="202"/>
      <c r="F1748" s="202">
        <v>4.41</v>
      </c>
      <c r="G1748" s="178">
        <v>15</v>
      </c>
    </row>
    <row r="1749" spans="1:7" ht="45" x14ac:dyDescent="0.25">
      <c r="A1749" s="199" t="s">
        <v>5130</v>
      </c>
      <c r="B1749" s="200" t="s">
        <v>5131</v>
      </c>
      <c r="C1749" s="201" t="s">
        <v>29</v>
      </c>
      <c r="D1749" s="202">
        <v>173.03</v>
      </c>
      <c r="E1749" s="202">
        <v>221.69</v>
      </c>
      <c r="F1749" s="202">
        <v>394.72</v>
      </c>
      <c r="G1749" s="178">
        <v>15</v>
      </c>
    </row>
    <row r="1750" spans="1:7" ht="45" x14ac:dyDescent="0.25">
      <c r="A1750" s="199" t="s">
        <v>5132</v>
      </c>
      <c r="B1750" s="200" t="s">
        <v>5133</v>
      </c>
      <c r="C1750" s="201" t="s">
        <v>29</v>
      </c>
      <c r="D1750" s="202">
        <v>632.71</v>
      </c>
      <c r="E1750" s="202">
        <v>257.04000000000002</v>
      </c>
      <c r="F1750" s="202">
        <v>889.75</v>
      </c>
      <c r="G1750" s="178">
        <v>15</v>
      </c>
    </row>
    <row r="1751" spans="1:7" x14ac:dyDescent="0.25">
      <c r="A1751" s="199" t="s">
        <v>5134</v>
      </c>
      <c r="B1751" s="200" t="s">
        <v>5135</v>
      </c>
      <c r="C1751" s="201"/>
      <c r="D1751" s="202"/>
      <c r="E1751" s="202"/>
      <c r="F1751" s="202"/>
    </row>
    <row r="1752" spans="1:7" x14ac:dyDescent="0.25">
      <c r="A1752" s="199" t="s">
        <v>218</v>
      </c>
      <c r="B1752" s="200" t="s">
        <v>5136</v>
      </c>
      <c r="C1752" s="201" t="s">
        <v>32</v>
      </c>
      <c r="D1752" s="202">
        <v>1.62</v>
      </c>
      <c r="E1752" s="202">
        <v>1.81</v>
      </c>
      <c r="F1752" s="202">
        <v>3.43</v>
      </c>
      <c r="G1752" s="178">
        <v>15</v>
      </c>
    </row>
    <row r="1753" spans="1:7" x14ac:dyDescent="0.25">
      <c r="A1753" s="199" t="s">
        <v>5137</v>
      </c>
      <c r="B1753" s="200" t="s">
        <v>5138</v>
      </c>
      <c r="C1753" s="201" t="s">
        <v>32</v>
      </c>
      <c r="D1753" s="202">
        <v>1.03</v>
      </c>
      <c r="E1753" s="202">
        <v>3.6</v>
      </c>
      <c r="F1753" s="202">
        <v>4.63</v>
      </c>
      <c r="G1753" s="178">
        <v>15</v>
      </c>
    </row>
    <row r="1754" spans="1:7" ht="30" x14ac:dyDescent="0.25">
      <c r="A1754" s="199" t="s">
        <v>5139</v>
      </c>
      <c r="B1754" s="200" t="s">
        <v>5140</v>
      </c>
      <c r="C1754" s="201"/>
      <c r="D1754" s="202"/>
      <c r="E1754" s="202"/>
      <c r="F1754" s="202"/>
    </row>
    <row r="1755" spans="1:7" x14ac:dyDescent="0.25">
      <c r="A1755" s="199" t="s">
        <v>5141</v>
      </c>
      <c r="B1755" s="200" t="s">
        <v>5142</v>
      </c>
      <c r="C1755" s="201" t="s">
        <v>29</v>
      </c>
      <c r="D1755" s="202">
        <v>8.91</v>
      </c>
      <c r="E1755" s="202">
        <v>23.98</v>
      </c>
      <c r="F1755" s="202">
        <v>32.89</v>
      </c>
      <c r="G1755" s="178">
        <v>15</v>
      </c>
    </row>
    <row r="1756" spans="1:7" x14ac:dyDescent="0.25">
      <c r="A1756" s="199" t="s">
        <v>219</v>
      </c>
      <c r="B1756" s="200" t="s">
        <v>5143</v>
      </c>
      <c r="C1756" s="201" t="s">
        <v>29</v>
      </c>
      <c r="D1756" s="202">
        <v>12.32</v>
      </c>
      <c r="E1756" s="202">
        <v>23.98</v>
      </c>
      <c r="F1756" s="202">
        <v>36.299999999999997</v>
      </c>
      <c r="G1756" s="178">
        <v>15</v>
      </c>
    </row>
    <row r="1757" spans="1:7" x14ac:dyDescent="0.25">
      <c r="A1757" s="199" t="s">
        <v>5144</v>
      </c>
      <c r="B1757" s="200" t="s">
        <v>5145</v>
      </c>
      <c r="C1757" s="201" t="s">
        <v>29</v>
      </c>
      <c r="D1757" s="202">
        <v>14.32</v>
      </c>
      <c r="E1757" s="202">
        <v>23.98</v>
      </c>
      <c r="F1757" s="202">
        <v>38.299999999999997</v>
      </c>
      <c r="G1757" s="178">
        <v>15</v>
      </c>
    </row>
    <row r="1758" spans="1:7" x14ac:dyDescent="0.25">
      <c r="A1758" s="199" t="s">
        <v>220</v>
      </c>
      <c r="B1758" s="200" t="s">
        <v>5146</v>
      </c>
      <c r="C1758" s="201" t="s">
        <v>29</v>
      </c>
      <c r="D1758" s="202">
        <v>11.8</v>
      </c>
      <c r="E1758" s="202">
        <v>23.98</v>
      </c>
      <c r="F1758" s="202">
        <v>35.78</v>
      </c>
      <c r="G1758" s="178">
        <v>15</v>
      </c>
    </row>
    <row r="1759" spans="1:7" x14ac:dyDescent="0.25">
      <c r="A1759" s="199" t="s">
        <v>221</v>
      </c>
      <c r="B1759" s="200" t="s">
        <v>5147</v>
      </c>
      <c r="C1759" s="201" t="s">
        <v>29</v>
      </c>
      <c r="D1759" s="202">
        <v>87.88</v>
      </c>
      <c r="E1759" s="202">
        <v>50.25</v>
      </c>
      <c r="F1759" s="202">
        <v>138.13</v>
      </c>
      <c r="G1759" s="178">
        <v>15</v>
      </c>
    </row>
    <row r="1760" spans="1:7" x14ac:dyDescent="0.25">
      <c r="A1760" s="199" t="s">
        <v>5148</v>
      </c>
      <c r="B1760" s="200" t="s">
        <v>5149</v>
      </c>
      <c r="C1760" s="201" t="s">
        <v>29</v>
      </c>
      <c r="D1760" s="202">
        <v>19.350000000000001</v>
      </c>
      <c r="E1760" s="202">
        <v>23.98</v>
      </c>
      <c r="F1760" s="202">
        <v>43.33</v>
      </c>
      <c r="G1760" s="178">
        <v>15</v>
      </c>
    </row>
    <row r="1761" spans="1:7" x14ac:dyDescent="0.25">
      <c r="A1761" s="199" t="s">
        <v>5150</v>
      </c>
      <c r="B1761" s="200" t="s">
        <v>5151</v>
      </c>
      <c r="C1761" s="201" t="s">
        <v>29</v>
      </c>
      <c r="D1761" s="202">
        <v>12.89</v>
      </c>
      <c r="E1761" s="202">
        <v>33.5</v>
      </c>
      <c r="F1761" s="202">
        <v>46.39</v>
      </c>
      <c r="G1761" s="178">
        <v>15</v>
      </c>
    </row>
    <row r="1762" spans="1:7" ht="45" x14ac:dyDescent="0.25">
      <c r="A1762" s="199" t="s">
        <v>5152</v>
      </c>
      <c r="B1762" s="200" t="s">
        <v>5153</v>
      </c>
      <c r="C1762" s="201" t="s">
        <v>29</v>
      </c>
      <c r="D1762" s="202">
        <v>256.20999999999998</v>
      </c>
      <c r="E1762" s="202"/>
      <c r="F1762" s="202">
        <v>256.20999999999998</v>
      </c>
      <c r="G1762" s="178">
        <v>15</v>
      </c>
    </row>
    <row r="1763" spans="1:7" ht="45" x14ac:dyDescent="0.25">
      <c r="A1763" s="199" t="s">
        <v>5154</v>
      </c>
      <c r="B1763" s="200" t="s">
        <v>5155</v>
      </c>
      <c r="C1763" s="201" t="s">
        <v>29</v>
      </c>
      <c r="D1763" s="202">
        <v>508</v>
      </c>
      <c r="E1763" s="202"/>
      <c r="F1763" s="202">
        <v>508</v>
      </c>
      <c r="G1763" s="178">
        <v>15</v>
      </c>
    </row>
    <row r="1764" spans="1:7" x14ac:dyDescent="0.25">
      <c r="A1764" s="199" t="s">
        <v>5156</v>
      </c>
      <c r="B1764" s="200" t="s">
        <v>5157</v>
      </c>
      <c r="C1764" s="201"/>
      <c r="D1764" s="202"/>
      <c r="E1764" s="202"/>
      <c r="F1764" s="202"/>
    </row>
    <row r="1765" spans="1:7" x14ac:dyDescent="0.25">
      <c r="A1765" s="199" t="s">
        <v>5158</v>
      </c>
      <c r="B1765" s="200" t="s">
        <v>5159</v>
      </c>
      <c r="C1765" s="201" t="s">
        <v>29</v>
      </c>
      <c r="D1765" s="202">
        <v>18.399999999999999</v>
      </c>
      <c r="E1765" s="202">
        <v>33.5</v>
      </c>
      <c r="F1765" s="202">
        <v>51.9</v>
      </c>
      <c r="G1765" s="178">
        <v>15</v>
      </c>
    </row>
    <row r="1766" spans="1:7" x14ac:dyDescent="0.25">
      <c r="A1766" s="199" t="s">
        <v>5160</v>
      </c>
      <c r="B1766" s="200" t="s">
        <v>5161</v>
      </c>
      <c r="C1766" s="201"/>
      <c r="D1766" s="202"/>
      <c r="E1766" s="202"/>
      <c r="F1766" s="202"/>
    </row>
    <row r="1767" spans="1:7" x14ac:dyDescent="0.25">
      <c r="A1767" s="199" t="s">
        <v>5162</v>
      </c>
      <c r="B1767" s="200" t="s">
        <v>5163</v>
      </c>
      <c r="C1767" s="201" t="s">
        <v>29</v>
      </c>
      <c r="D1767" s="202">
        <v>18.82</v>
      </c>
      <c r="E1767" s="202">
        <v>33.5</v>
      </c>
      <c r="F1767" s="202">
        <v>52.32</v>
      </c>
      <c r="G1767" s="178">
        <v>15</v>
      </c>
    </row>
    <row r="1768" spans="1:7" x14ac:dyDescent="0.25">
      <c r="A1768" s="199" t="s">
        <v>5164</v>
      </c>
      <c r="B1768" s="200" t="s">
        <v>5165</v>
      </c>
      <c r="C1768" s="201"/>
      <c r="D1768" s="202"/>
      <c r="E1768" s="202"/>
      <c r="F1768" s="202"/>
    </row>
    <row r="1769" spans="1:7" x14ac:dyDescent="0.25">
      <c r="A1769" s="199" t="s">
        <v>5166</v>
      </c>
      <c r="B1769" s="200" t="s">
        <v>5167</v>
      </c>
      <c r="C1769" s="201"/>
      <c r="D1769" s="202"/>
      <c r="E1769" s="202"/>
      <c r="F1769" s="202"/>
    </row>
    <row r="1770" spans="1:7" x14ac:dyDescent="0.25">
      <c r="A1770" s="199" t="s">
        <v>222</v>
      </c>
      <c r="B1770" s="200" t="s">
        <v>5168</v>
      </c>
      <c r="C1770" s="201" t="s">
        <v>34</v>
      </c>
      <c r="D1770" s="202">
        <v>183.67</v>
      </c>
      <c r="E1770" s="202">
        <v>56.78</v>
      </c>
      <c r="F1770" s="202">
        <v>240.45</v>
      </c>
      <c r="G1770" s="178">
        <v>15</v>
      </c>
    </row>
    <row r="1771" spans="1:7" ht="30" x14ac:dyDescent="0.25">
      <c r="A1771" s="199" t="s">
        <v>223</v>
      </c>
      <c r="B1771" s="200" t="s">
        <v>5169</v>
      </c>
      <c r="C1771" s="201" t="s">
        <v>29</v>
      </c>
      <c r="D1771" s="202"/>
      <c r="E1771" s="202">
        <v>2.27</v>
      </c>
      <c r="F1771" s="202">
        <v>2.27</v>
      </c>
      <c r="G1771" s="178">
        <v>15</v>
      </c>
    </row>
    <row r="1772" spans="1:7" x14ac:dyDescent="0.25">
      <c r="A1772" s="199" t="s">
        <v>5170</v>
      </c>
      <c r="B1772" s="200" t="s">
        <v>5171</v>
      </c>
      <c r="C1772" s="201"/>
      <c r="D1772" s="202"/>
      <c r="E1772" s="202"/>
      <c r="F1772" s="202"/>
    </row>
    <row r="1773" spans="1:7" x14ac:dyDescent="0.25">
      <c r="A1773" s="199" t="s">
        <v>5172</v>
      </c>
      <c r="B1773" s="200" t="s">
        <v>5173</v>
      </c>
      <c r="C1773" s="201" t="s">
        <v>29</v>
      </c>
      <c r="D1773" s="202">
        <v>10.63</v>
      </c>
      <c r="E1773" s="202">
        <v>3.84</v>
      </c>
      <c r="F1773" s="202">
        <v>14.47</v>
      </c>
      <c r="G1773" s="178">
        <v>15</v>
      </c>
    </row>
    <row r="1774" spans="1:7" x14ac:dyDescent="0.25">
      <c r="A1774" s="199" t="s">
        <v>5174</v>
      </c>
      <c r="B1774" s="200" t="s">
        <v>5175</v>
      </c>
      <c r="C1774" s="201" t="s">
        <v>29</v>
      </c>
      <c r="D1774" s="202">
        <v>9.74</v>
      </c>
      <c r="E1774" s="202">
        <v>5.75</v>
      </c>
      <c r="F1774" s="202">
        <v>15.49</v>
      </c>
      <c r="G1774" s="178">
        <v>15</v>
      </c>
    </row>
    <row r="1775" spans="1:7" x14ac:dyDescent="0.25">
      <c r="A1775" s="199" t="s">
        <v>5176</v>
      </c>
      <c r="B1775" s="200" t="s">
        <v>5177</v>
      </c>
      <c r="C1775" s="201" t="s">
        <v>29</v>
      </c>
      <c r="D1775" s="202">
        <v>117.45</v>
      </c>
      <c r="E1775" s="202">
        <v>7.3</v>
      </c>
      <c r="F1775" s="202">
        <v>124.75</v>
      </c>
      <c r="G1775" s="178">
        <v>15</v>
      </c>
    </row>
    <row r="1776" spans="1:7" x14ac:dyDescent="0.25">
      <c r="A1776" s="199" t="s">
        <v>224</v>
      </c>
      <c r="B1776" s="200" t="s">
        <v>5178</v>
      </c>
      <c r="C1776" s="201" t="s">
        <v>29</v>
      </c>
      <c r="D1776" s="202">
        <v>18.309999999999999</v>
      </c>
      <c r="E1776" s="202">
        <v>5.75</v>
      </c>
      <c r="F1776" s="202">
        <v>24.06</v>
      </c>
      <c r="G1776" s="178">
        <v>15</v>
      </c>
    </row>
    <row r="1777" spans="1:7" x14ac:dyDescent="0.25">
      <c r="A1777" s="199" t="s">
        <v>5179</v>
      </c>
      <c r="B1777" s="200" t="s">
        <v>5180</v>
      </c>
      <c r="C1777" s="201" t="s">
        <v>29</v>
      </c>
      <c r="D1777" s="202">
        <v>53.01</v>
      </c>
      <c r="E1777" s="202">
        <v>7.3</v>
      </c>
      <c r="F1777" s="202">
        <v>60.31</v>
      </c>
      <c r="G1777" s="178">
        <v>15</v>
      </c>
    </row>
    <row r="1778" spans="1:7" x14ac:dyDescent="0.25">
      <c r="A1778" s="199" t="s">
        <v>5181</v>
      </c>
      <c r="B1778" s="200" t="s">
        <v>5182</v>
      </c>
      <c r="C1778" s="201" t="s">
        <v>29</v>
      </c>
      <c r="D1778" s="202">
        <v>14.09</v>
      </c>
      <c r="E1778" s="202">
        <v>5.75</v>
      </c>
      <c r="F1778" s="202">
        <v>19.84</v>
      </c>
      <c r="G1778" s="178">
        <v>15</v>
      </c>
    </row>
    <row r="1779" spans="1:7" x14ac:dyDescent="0.25">
      <c r="A1779" s="199" t="s">
        <v>5183</v>
      </c>
      <c r="B1779" s="200" t="s">
        <v>5184</v>
      </c>
      <c r="C1779" s="201" t="s">
        <v>29</v>
      </c>
      <c r="D1779" s="202">
        <v>51.75</v>
      </c>
      <c r="E1779" s="202">
        <v>7.3</v>
      </c>
      <c r="F1779" s="202">
        <v>59.05</v>
      </c>
      <c r="G1779" s="178">
        <v>15</v>
      </c>
    </row>
    <row r="1780" spans="1:7" x14ac:dyDescent="0.25">
      <c r="A1780" s="199" t="s">
        <v>5185</v>
      </c>
      <c r="B1780" s="200" t="s">
        <v>5186</v>
      </c>
      <c r="C1780" s="201" t="s">
        <v>29</v>
      </c>
      <c r="D1780" s="202">
        <v>13.72</v>
      </c>
      <c r="E1780" s="202"/>
      <c r="F1780" s="202">
        <v>13.72</v>
      </c>
      <c r="G1780" s="178">
        <v>15</v>
      </c>
    </row>
    <row r="1781" spans="1:7" x14ac:dyDescent="0.25">
      <c r="A1781" s="199" t="s">
        <v>5187</v>
      </c>
      <c r="B1781" s="200" t="s">
        <v>5188</v>
      </c>
      <c r="C1781" s="201"/>
      <c r="D1781" s="202"/>
      <c r="E1781" s="202"/>
      <c r="F1781" s="202"/>
    </row>
    <row r="1782" spans="1:7" x14ac:dyDescent="0.25">
      <c r="A1782" s="199" t="s">
        <v>225</v>
      </c>
      <c r="B1782" s="200" t="s">
        <v>5189</v>
      </c>
      <c r="C1782" s="201" t="s">
        <v>15</v>
      </c>
      <c r="D1782" s="202">
        <v>53.48</v>
      </c>
      <c r="E1782" s="202">
        <v>4.2</v>
      </c>
      <c r="F1782" s="202">
        <v>57.68</v>
      </c>
      <c r="G1782" s="178">
        <v>15</v>
      </c>
    </row>
    <row r="1783" spans="1:7" x14ac:dyDescent="0.25">
      <c r="A1783" s="199" t="s">
        <v>226</v>
      </c>
      <c r="B1783" s="200" t="s">
        <v>5190</v>
      </c>
      <c r="C1783" s="201" t="s">
        <v>15</v>
      </c>
      <c r="D1783" s="202">
        <v>40.25</v>
      </c>
      <c r="E1783" s="202">
        <v>4.2</v>
      </c>
      <c r="F1783" s="202">
        <v>44.45</v>
      </c>
      <c r="G1783" s="178">
        <v>15</v>
      </c>
    </row>
    <row r="1784" spans="1:7" x14ac:dyDescent="0.25">
      <c r="A1784" s="199" t="s">
        <v>227</v>
      </c>
      <c r="B1784" s="200" t="s">
        <v>5191</v>
      </c>
      <c r="C1784" s="201" t="s">
        <v>15</v>
      </c>
      <c r="D1784" s="202">
        <v>49.66</v>
      </c>
      <c r="E1784" s="202">
        <v>4.2</v>
      </c>
      <c r="F1784" s="202">
        <v>53.86</v>
      </c>
      <c r="G1784" s="178">
        <v>15</v>
      </c>
    </row>
    <row r="1785" spans="1:7" x14ac:dyDescent="0.25">
      <c r="A1785" s="199" t="s">
        <v>228</v>
      </c>
      <c r="B1785" s="200" t="s">
        <v>5192</v>
      </c>
      <c r="C1785" s="201" t="s">
        <v>15</v>
      </c>
      <c r="D1785" s="202">
        <v>59.91</v>
      </c>
      <c r="E1785" s="202">
        <v>4.2</v>
      </c>
      <c r="F1785" s="202">
        <v>64.11</v>
      </c>
      <c r="G1785" s="178">
        <v>15</v>
      </c>
    </row>
    <row r="1786" spans="1:7" x14ac:dyDescent="0.25">
      <c r="A1786" s="199" t="s">
        <v>5193</v>
      </c>
      <c r="B1786" s="200" t="s">
        <v>5194</v>
      </c>
      <c r="C1786" s="201"/>
      <c r="D1786" s="202"/>
      <c r="E1786" s="202"/>
      <c r="F1786" s="202"/>
    </row>
    <row r="1787" spans="1:7" x14ac:dyDescent="0.25">
      <c r="A1787" s="199" t="s">
        <v>5195</v>
      </c>
      <c r="B1787" s="200" t="s">
        <v>5196</v>
      </c>
      <c r="C1787" s="201" t="s">
        <v>15</v>
      </c>
      <c r="D1787" s="202">
        <v>131.52000000000001</v>
      </c>
      <c r="E1787" s="202">
        <v>36.53</v>
      </c>
      <c r="F1787" s="202">
        <v>168.05</v>
      </c>
      <c r="G1787" s="178">
        <v>15</v>
      </c>
    </row>
    <row r="1788" spans="1:7" x14ac:dyDescent="0.25">
      <c r="A1788" s="199" t="s">
        <v>5197</v>
      </c>
      <c r="B1788" s="200" t="s">
        <v>5198</v>
      </c>
      <c r="C1788" s="201" t="s">
        <v>15</v>
      </c>
      <c r="D1788" s="202">
        <v>137.96</v>
      </c>
      <c r="E1788" s="202">
        <v>36.53</v>
      </c>
      <c r="F1788" s="202">
        <v>174.49</v>
      </c>
      <c r="G1788" s="178">
        <v>15</v>
      </c>
    </row>
    <row r="1789" spans="1:7" x14ac:dyDescent="0.25">
      <c r="A1789" s="199" t="s">
        <v>5199</v>
      </c>
      <c r="B1789" s="200" t="s">
        <v>5200</v>
      </c>
      <c r="C1789" s="201" t="s">
        <v>15</v>
      </c>
      <c r="D1789" s="202">
        <v>227.23</v>
      </c>
      <c r="E1789" s="202">
        <v>36.53</v>
      </c>
      <c r="F1789" s="202">
        <v>263.76</v>
      </c>
      <c r="G1789" s="178">
        <v>15</v>
      </c>
    </row>
    <row r="1790" spans="1:7" x14ac:dyDescent="0.25">
      <c r="A1790" s="199" t="s">
        <v>5201</v>
      </c>
      <c r="B1790" s="200" t="s">
        <v>5202</v>
      </c>
      <c r="C1790" s="201" t="s">
        <v>15</v>
      </c>
      <c r="D1790" s="202">
        <v>338.53</v>
      </c>
      <c r="E1790" s="202">
        <v>36.53</v>
      </c>
      <c r="F1790" s="202">
        <v>375.06</v>
      </c>
      <c r="G1790" s="178">
        <v>15</v>
      </c>
    </row>
    <row r="1791" spans="1:7" x14ac:dyDescent="0.25">
      <c r="A1791" s="199" t="s">
        <v>5203</v>
      </c>
      <c r="B1791" s="200" t="s">
        <v>5204</v>
      </c>
      <c r="C1791" s="201" t="s">
        <v>15</v>
      </c>
      <c r="D1791" s="202">
        <v>146.04</v>
      </c>
      <c r="E1791" s="202">
        <v>36.53</v>
      </c>
      <c r="F1791" s="202">
        <v>182.57</v>
      </c>
      <c r="G1791" s="178">
        <v>15</v>
      </c>
    </row>
    <row r="1792" spans="1:7" x14ac:dyDescent="0.25">
      <c r="A1792" s="199" t="s">
        <v>229</v>
      </c>
      <c r="B1792" s="200" t="s">
        <v>5205</v>
      </c>
      <c r="C1792" s="201" t="s">
        <v>15</v>
      </c>
      <c r="D1792" s="202">
        <v>101.61</v>
      </c>
      <c r="E1792" s="202">
        <v>36.53</v>
      </c>
      <c r="F1792" s="202">
        <v>138.13999999999999</v>
      </c>
      <c r="G1792" s="178">
        <v>15</v>
      </c>
    </row>
    <row r="1793" spans="1:7" x14ac:dyDescent="0.25">
      <c r="A1793" s="199" t="s">
        <v>5206</v>
      </c>
      <c r="B1793" s="200" t="s">
        <v>5207</v>
      </c>
      <c r="C1793" s="201" t="s">
        <v>15</v>
      </c>
      <c r="D1793" s="202">
        <v>455.79</v>
      </c>
      <c r="E1793" s="202">
        <v>36.53</v>
      </c>
      <c r="F1793" s="202">
        <v>492.32</v>
      </c>
      <c r="G1793" s="178">
        <v>15</v>
      </c>
    </row>
    <row r="1794" spans="1:7" x14ac:dyDescent="0.25">
      <c r="A1794" s="199" t="s">
        <v>5208</v>
      </c>
      <c r="B1794" s="200" t="s">
        <v>5209</v>
      </c>
      <c r="C1794" s="201" t="s">
        <v>15</v>
      </c>
      <c r="D1794" s="202">
        <v>134.24</v>
      </c>
      <c r="E1794" s="202">
        <v>36.53</v>
      </c>
      <c r="F1794" s="202">
        <v>170.77</v>
      </c>
      <c r="G1794" s="178">
        <v>15</v>
      </c>
    </row>
    <row r="1795" spans="1:7" x14ac:dyDescent="0.25">
      <c r="A1795" s="199" t="s">
        <v>5210</v>
      </c>
      <c r="B1795" s="200" t="s">
        <v>5211</v>
      </c>
      <c r="C1795" s="201"/>
      <c r="D1795" s="202"/>
      <c r="E1795" s="202"/>
      <c r="F1795" s="202"/>
    </row>
    <row r="1796" spans="1:7" x14ac:dyDescent="0.25">
      <c r="A1796" s="199" t="s">
        <v>5212</v>
      </c>
      <c r="B1796" s="200" t="s">
        <v>5213</v>
      </c>
      <c r="C1796" s="201" t="s">
        <v>32</v>
      </c>
      <c r="D1796" s="202">
        <v>28.15</v>
      </c>
      <c r="E1796" s="202">
        <v>36.53</v>
      </c>
      <c r="F1796" s="202">
        <v>64.680000000000007</v>
      </c>
      <c r="G1796" s="178">
        <v>15</v>
      </c>
    </row>
    <row r="1797" spans="1:7" ht="30" x14ac:dyDescent="0.25">
      <c r="A1797" s="199" t="s">
        <v>5214</v>
      </c>
      <c r="B1797" s="200" t="s">
        <v>5215</v>
      </c>
      <c r="C1797" s="201" t="s">
        <v>32</v>
      </c>
      <c r="D1797" s="202">
        <v>38.85</v>
      </c>
      <c r="E1797" s="202">
        <v>36.53</v>
      </c>
      <c r="F1797" s="202">
        <v>75.38</v>
      </c>
      <c r="G1797" s="178">
        <v>15</v>
      </c>
    </row>
    <row r="1798" spans="1:7" ht="30" x14ac:dyDescent="0.25">
      <c r="A1798" s="199" t="s">
        <v>5216</v>
      </c>
      <c r="B1798" s="200" t="s">
        <v>5217</v>
      </c>
      <c r="C1798" s="201" t="s">
        <v>32</v>
      </c>
      <c r="D1798" s="202">
        <v>41.95</v>
      </c>
      <c r="E1798" s="202">
        <v>36.53</v>
      </c>
      <c r="F1798" s="202">
        <v>78.48</v>
      </c>
      <c r="G1798" s="178">
        <v>15</v>
      </c>
    </row>
    <row r="1799" spans="1:7" ht="30" x14ac:dyDescent="0.25">
      <c r="A1799" s="199" t="s">
        <v>5218</v>
      </c>
      <c r="B1799" s="200" t="s">
        <v>5219</v>
      </c>
      <c r="C1799" s="201" t="s">
        <v>32</v>
      </c>
      <c r="D1799" s="202">
        <v>161.86000000000001</v>
      </c>
      <c r="E1799" s="202">
        <v>58.53</v>
      </c>
      <c r="F1799" s="202">
        <v>220.39</v>
      </c>
      <c r="G1799" s="178">
        <v>15</v>
      </c>
    </row>
    <row r="1800" spans="1:7" ht="30" x14ac:dyDescent="0.25">
      <c r="A1800" s="199" t="s">
        <v>5220</v>
      </c>
      <c r="B1800" s="200" t="s">
        <v>5221</v>
      </c>
      <c r="C1800" s="201" t="s">
        <v>29</v>
      </c>
      <c r="D1800" s="202">
        <v>238.41</v>
      </c>
      <c r="E1800" s="202"/>
      <c r="F1800" s="202">
        <v>238.41</v>
      </c>
      <c r="G1800" s="178">
        <v>15</v>
      </c>
    </row>
    <row r="1801" spans="1:7" ht="30" x14ac:dyDescent="0.25">
      <c r="A1801" s="199" t="s">
        <v>5222</v>
      </c>
      <c r="B1801" s="200" t="s">
        <v>5223</v>
      </c>
      <c r="C1801" s="201" t="s">
        <v>29</v>
      </c>
      <c r="D1801" s="202">
        <v>248.96</v>
      </c>
      <c r="E1801" s="202"/>
      <c r="F1801" s="202">
        <v>248.96</v>
      </c>
      <c r="G1801" s="178">
        <v>15</v>
      </c>
    </row>
    <row r="1802" spans="1:7" ht="30" x14ac:dyDescent="0.25">
      <c r="A1802" s="199" t="s">
        <v>5224</v>
      </c>
      <c r="B1802" s="200" t="s">
        <v>5225</v>
      </c>
      <c r="C1802" s="201" t="s">
        <v>29</v>
      </c>
      <c r="D1802" s="202">
        <v>220.89</v>
      </c>
      <c r="E1802" s="202"/>
      <c r="F1802" s="202">
        <v>220.89</v>
      </c>
      <c r="G1802" s="178">
        <v>15</v>
      </c>
    </row>
    <row r="1803" spans="1:7" ht="30" x14ac:dyDescent="0.25">
      <c r="A1803" s="199" t="s">
        <v>5226</v>
      </c>
      <c r="B1803" s="200" t="s">
        <v>5227</v>
      </c>
      <c r="C1803" s="201" t="s">
        <v>32</v>
      </c>
      <c r="D1803" s="202">
        <v>46.8</v>
      </c>
      <c r="E1803" s="202"/>
      <c r="F1803" s="202">
        <v>46.8</v>
      </c>
      <c r="G1803" s="178">
        <v>15</v>
      </c>
    </row>
    <row r="1804" spans="1:7" ht="45" x14ac:dyDescent="0.25">
      <c r="A1804" s="199" t="s">
        <v>5228</v>
      </c>
      <c r="B1804" s="200" t="s">
        <v>5229</v>
      </c>
      <c r="C1804" s="201" t="s">
        <v>29</v>
      </c>
      <c r="D1804" s="202">
        <v>330.25</v>
      </c>
      <c r="E1804" s="202"/>
      <c r="F1804" s="202">
        <v>330.25</v>
      </c>
      <c r="G1804" s="178">
        <v>15</v>
      </c>
    </row>
    <row r="1805" spans="1:7" ht="30" x14ac:dyDescent="0.25">
      <c r="A1805" s="199" t="s">
        <v>5230</v>
      </c>
      <c r="B1805" s="200" t="s">
        <v>5231</v>
      </c>
      <c r="C1805" s="201" t="s">
        <v>29</v>
      </c>
      <c r="D1805" s="202">
        <v>408.09</v>
      </c>
      <c r="E1805" s="202">
        <v>75.28</v>
      </c>
      <c r="F1805" s="202">
        <v>483.37</v>
      </c>
      <c r="G1805" s="178">
        <v>15</v>
      </c>
    </row>
    <row r="1806" spans="1:7" ht="30" x14ac:dyDescent="0.25">
      <c r="A1806" s="199" t="s">
        <v>5232</v>
      </c>
      <c r="B1806" s="200" t="s">
        <v>5233</v>
      </c>
      <c r="C1806" s="201" t="s">
        <v>29</v>
      </c>
      <c r="D1806" s="202">
        <v>238.03</v>
      </c>
      <c r="E1806" s="202"/>
      <c r="F1806" s="202">
        <v>238.03</v>
      </c>
      <c r="G1806" s="178">
        <v>15</v>
      </c>
    </row>
    <row r="1807" spans="1:7" ht="30" x14ac:dyDescent="0.25">
      <c r="A1807" s="199" t="s">
        <v>5234</v>
      </c>
      <c r="B1807" s="200" t="s">
        <v>5235</v>
      </c>
      <c r="C1807" s="201" t="s">
        <v>29</v>
      </c>
      <c r="D1807" s="202">
        <v>1501.31</v>
      </c>
      <c r="E1807" s="202">
        <v>112.41</v>
      </c>
      <c r="F1807" s="202">
        <v>1613.72</v>
      </c>
      <c r="G1807" s="178">
        <v>15</v>
      </c>
    </row>
    <row r="1808" spans="1:7" ht="30" x14ac:dyDescent="0.25">
      <c r="A1808" s="199" t="s">
        <v>5236</v>
      </c>
      <c r="B1808" s="200" t="s">
        <v>5237</v>
      </c>
      <c r="C1808" s="201" t="s">
        <v>29</v>
      </c>
      <c r="D1808" s="202">
        <v>1004.15</v>
      </c>
      <c r="E1808" s="202">
        <v>112.41</v>
      </c>
      <c r="F1808" s="202">
        <v>1116.56</v>
      </c>
      <c r="G1808" s="178">
        <v>15</v>
      </c>
    </row>
    <row r="1809" spans="1:7" x14ac:dyDescent="0.25">
      <c r="A1809" s="199" t="s">
        <v>5238</v>
      </c>
      <c r="B1809" s="200" t="s">
        <v>5239</v>
      </c>
      <c r="C1809" s="201" t="s">
        <v>29</v>
      </c>
      <c r="D1809" s="202">
        <v>555.63</v>
      </c>
      <c r="E1809" s="202">
        <v>44.08</v>
      </c>
      <c r="F1809" s="202">
        <v>599.71</v>
      </c>
      <c r="G1809" s="178">
        <v>15</v>
      </c>
    </row>
    <row r="1810" spans="1:7" x14ac:dyDescent="0.25">
      <c r="A1810" s="199" t="s">
        <v>230</v>
      </c>
      <c r="B1810" s="200" t="s">
        <v>5240</v>
      </c>
      <c r="C1810" s="201" t="s">
        <v>29</v>
      </c>
      <c r="D1810" s="202">
        <v>785.02</v>
      </c>
      <c r="E1810" s="202">
        <v>38.340000000000003</v>
      </c>
      <c r="F1810" s="202">
        <v>823.36</v>
      </c>
      <c r="G1810" s="178">
        <v>15</v>
      </c>
    </row>
    <row r="1811" spans="1:7" ht="30" x14ac:dyDescent="0.25">
      <c r="A1811" s="199" t="s">
        <v>5241</v>
      </c>
      <c r="B1811" s="200" t="s">
        <v>5242</v>
      </c>
      <c r="C1811" s="201" t="s">
        <v>15</v>
      </c>
      <c r="D1811" s="202">
        <v>618.85</v>
      </c>
      <c r="E1811" s="202">
        <v>150.68</v>
      </c>
      <c r="F1811" s="202">
        <v>769.53</v>
      </c>
      <c r="G1811" s="178">
        <v>15</v>
      </c>
    </row>
    <row r="1812" spans="1:7" x14ac:dyDescent="0.25">
      <c r="A1812" s="199" t="s">
        <v>5243</v>
      </c>
      <c r="B1812" s="200" t="s">
        <v>5244</v>
      </c>
      <c r="C1812" s="201" t="s">
        <v>29</v>
      </c>
      <c r="D1812" s="202">
        <v>1383.17</v>
      </c>
      <c r="E1812" s="202">
        <v>90.74</v>
      </c>
      <c r="F1812" s="202">
        <v>1473.91</v>
      </c>
      <c r="G1812" s="178">
        <v>15</v>
      </c>
    </row>
    <row r="1813" spans="1:7" x14ac:dyDescent="0.25">
      <c r="A1813" s="199" t="s">
        <v>5245</v>
      </c>
      <c r="B1813" s="200" t="s">
        <v>5246</v>
      </c>
      <c r="C1813" s="201" t="s">
        <v>29</v>
      </c>
      <c r="D1813" s="202">
        <v>97.16</v>
      </c>
      <c r="E1813" s="202">
        <v>110.65</v>
      </c>
      <c r="F1813" s="202">
        <v>207.81</v>
      </c>
      <c r="G1813" s="178">
        <v>15</v>
      </c>
    </row>
    <row r="1814" spans="1:7" x14ac:dyDescent="0.25">
      <c r="A1814" s="199" t="s">
        <v>5247</v>
      </c>
      <c r="B1814" s="200" t="s">
        <v>5248</v>
      </c>
      <c r="C1814" s="201" t="s">
        <v>32</v>
      </c>
      <c r="D1814" s="202">
        <v>191.67</v>
      </c>
      <c r="E1814" s="202">
        <v>59.01</v>
      </c>
      <c r="F1814" s="202">
        <v>250.68</v>
      </c>
      <c r="G1814" s="178">
        <v>15</v>
      </c>
    </row>
    <row r="1815" spans="1:7" x14ac:dyDescent="0.25">
      <c r="A1815" s="199" t="s">
        <v>5249</v>
      </c>
      <c r="B1815" s="200" t="s">
        <v>5250</v>
      </c>
      <c r="C1815" s="201"/>
      <c r="D1815" s="202"/>
      <c r="E1815" s="202"/>
      <c r="F1815" s="202"/>
    </row>
    <row r="1816" spans="1:7" ht="30" x14ac:dyDescent="0.25">
      <c r="A1816" s="199" t="s">
        <v>5251</v>
      </c>
      <c r="B1816" s="200" t="s">
        <v>5252</v>
      </c>
      <c r="C1816" s="201" t="s">
        <v>15</v>
      </c>
      <c r="D1816" s="202">
        <v>111.76</v>
      </c>
      <c r="E1816" s="202">
        <v>176.66</v>
      </c>
      <c r="F1816" s="202">
        <v>288.42</v>
      </c>
      <c r="G1816" s="178">
        <v>15</v>
      </c>
    </row>
    <row r="1817" spans="1:7" ht="30" x14ac:dyDescent="0.25">
      <c r="A1817" s="199" t="s">
        <v>5253</v>
      </c>
      <c r="B1817" s="200" t="s">
        <v>5254</v>
      </c>
      <c r="C1817" s="201" t="s">
        <v>15</v>
      </c>
      <c r="D1817" s="202">
        <v>586.88</v>
      </c>
      <c r="E1817" s="202">
        <v>217.06</v>
      </c>
      <c r="F1817" s="202">
        <v>803.94</v>
      </c>
      <c r="G1817" s="178">
        <v>15</v>
      </c>
    </row>
    <row r="1818" spans="1:7" ht="30" x14ac:dyDescent="0.25">
      <c r="A1818" s="199" t="s">
        <v>5255</v>
      </c>
      <c r="B1818" s="200" t="s">
        <v>5256</v>
      </c>
      <c r="C1818" s="201" t="s">
        <v>15</v>
      </c>
      <c r="D1818" s="202">
        <v>2267.8200000000002</v>
      </c>
      <c r="E1818" s="202">
        <v>393.72</v>
      </c>
      <c r="F1818" s="202">
        <v>2661.54</v>
      </c>
      <c r="G1818" s="178">
        <v>15</v>
      </c>
    </row>
    <row r="1819" spans="1:7" ht="30" x14ac:dyDescent="0.25">
      <c r="A1819" s="199" t="s">
        <v>5257</v>
      </c>
      <c r="B1819" s="200" t="s">
        <v>5258</v>
      </c>
      <c r="C1819" s="201" t="s">
        <v>15</v>
      </c>
      <c r="D1819" s="202">
        <v>2915.8</v>
      </c>
      <c r="E1819" s="202">
        <v>1070</v>
      </c>
      <c r="F1819" s="202">
        <v>3985.8</v>
      </c>
      <c r="G1819" s="178">
        <v>15</v>
      </c>
    </row>
    <row r="1820" spans="1:7" ht="30" x14ac:dyDescent="0.25">
      <c r="A1820" s="199" t="s">
        <v>5259</v>
      </c>
      <c r="B1820" s="200" t="s">
        <v>5260</v>
      </c>
      <c r="C1820" s="201" t="s">
        <v>15</v>
      </c>
      <c r="D1820" s="202">
        <v>5988.32</v>
      </c>
      <c r="E1820" s="202">
        <v>2140</v>
      </c>
      <c r="F1820" s="202">
        <v>8128.32</v>
      </c>
      <c r="G1820" s="178">
        <v>15</v>
      </c>
    </row>
    <row r="1821" spans="1:7" ht="30" x14ac:dyDescent="0.25">
      <c r="A1821" s="199" t="s">
        <v>5261</v>
      </c>
      <c r="B1821" s="200" t="s">
        <v>5262</v>
      </c>
      <c r="C1821" s="201" t="s">
        <v>15</v>
      </c>
      <c r="D1821" s="202">
        <v>8826.6</v>
      </c>
      <c r="E1821" s="202">
        <v>2483.2800000000002</v>
      </c>
      <c r="F1821" s="202">
        <v>11309.88</v>
      </c>
      <c r="G1821" s="178">
        <v>15</v>
      </c>
    </row>
    <row r="1822" spans="1:7" x14ac:dyDescent="0.25">
      <c r="A1822" s="199" t="s">
        <v>5263</v>
      </c>
      <c r="B1822" s="200" t="s">
        <v>5264</v>
      </c>
      <c r="C1822" s="201"/>
      <c r="D1822" s="202"/>
      <c r="E1822" s="202"/>
      <c r="F1822" s="202"/>
    </row>
    <row r="1823" spans="1:7" ht="30" x14ac:dyDescent="0.25">
      <c r="A1823" s="199" t="s">
        <v>5265</v>
      </c>
      <c r="B1823" s="200" t="s">
        <v>5266</v>
      </c>
      <c r="C1823" s="201" t="s">
        <v>29</v>
      </c>
      <c r="D1823" s="202">
        <v>9.01</v>
      </c>
      <c r="E1823" s="202">
        <v>8.82</v>
      </c>
      <c r="F1823" s="202">
        <v>17.829999999999998</v>
      </c>
      <c r="G1823" s="178">
        <v>15</v>
      </c>
    </row>
    <row r="1824" spans="1:7" ht="30" x14ac:dyDescent="0.25">
      <c r="A1824" s="199" t="s">
        <v>5267</v>
      </c>
      <c r="B1824" s="200" t="s">
        <v>5268</v>
      </c>
      <c r="C1824" s="201" t="s">
        <v>29</v>
      </c>
      <c r="D1824" s="202">
        <v>70.89</v>
      </c>
      <c r="E1824" s="202">
        <v>12.22</v>
      </c>
      <c r="F1824" s="202">
        <v>83.11</v>
      </c>
      <c r="G1824" s="178">
        <v>15</v>
      </c>
    </row>
    <row r="1825" spans="1:7" ht="30" x14ac:dyDescent="0.25">
      <c r="A1825" s="199" t="s">
        <v>5269</v>
      </c>
      <c r="B1825" s="200" t="s">
        <v>5270</v>
      </c>
      <c r="C1825" s="201" t="s">
        <v>32</v>
      </c>
      <c r="D1825" s="202">
        <v>10.82</v>
      </c>
      <c r="E1825" s="202"/>
      <c r="F1825" s="202">
        <v>10.82</v>
      </c>
      <c r="G1825" s="178">
        <v>15</v>
      </c>
    </row>
    <row r="1826" spans="1:7" x14ac:dyDescent="0.25">
      <c r="A1826" s="199" t="s">
        <v>5271</v>
      </c>
      <c r="B1826" s="200" t="s">
        <v>5272</v>
      </c>
      <c r="C1826" s="201" t="s">
        <v>29</v>
      </c>
      <c r="D1826" s="202">
        <v>1.55</v>
      </c>
      <c r="E1826" s="202">
        <v>18.53</v>
      </c>
      <c r="F1826" s="202">
        <v>20.079999999999998</v>
      </c>
      <c r="G1826" s="178">
        <v>15</v>
      </c>
    </row>
    <row r="1827" spans="1:7" x14ac:dyDescent="0.25">
      <c r="A1827" s="199" t="s">
        <v>5273</v>
      </c>
      <c r="B1827" s="200" t="s">
        <v>5274</v>
      </c>
      <c r="C1827" s="201" t="s">
        <v>29</v>
      </c>
      <c r="D1827" s="202">
        <v>1.64</v>
      </c>
      <c r="E1827" s="202">
        <v>24.84</v>
      </c>
      <c r="F1827" s="202">
        <v>26.48</v>
      </c>
      <c r="G1827" s="178">
        <v>15</v>
      </c>
    </row>
    <row r="1828" spans="1:7" ht="45" x14ac:dyDescent="0.25">
      <c r="A1828" s="199" t="s">
        <v>5275</v>
      </c>
      <c r="B1828" s="200" t="s">
        <v>5276</v>
      </c>
      <c r="C1828" s="201" t="s">
        <v>15</v>
      </c>
      <c r="D1828" s="202">
        <v>536.26</v>
      </c>
      <c r="E1828" s="202">
        <v>44.38</v>
      </c>
      <c r="F1828" s="202">
        <v>580.64</v>
      </c>
      <c r="G1828" s="178">
        <v>15</v>
      </c>
    </row>
    <row r="1829" spans="1:7" x14ac:dyDescent="0.25">
      <c r="A1829" s="199" t="s">
        <v>5277</v>
      </c>
      <c r="B1829" s="200" t="s">
        <v>5278</v>
      </c>
      <c r="C1829" s="201" t="s">
        <v>29</v>
      </c>
      <c r="D1829" s="202">
        <v>1458</v>
      </c>
      <c r="E1829" s="202">
        <v>25.18</v>
      </c>
      <c r="F1829" s="202">
        <v>1483.18</v>
      </c>
      <c r="G1829" s="178">
        <v>15</v>
      </c>
    </row>
    <row r="1830" spans="1:7" x14ac:dyDescent="0.25">
      <c r="A1830" s="199" t="s">
        <v>5279</v>
      </c>
      <c r="B1830" s="200" t="s">
        <v>5280</v>
      </c>
      <c r="C1830" s="201"/>
      <c r="D1830" s="202"/>
      <c r="E1830" s="202"/>
      <c r="F1830" s="202"/>
    </row>
    <row r="1831" spans="1:7" x14ac:dyDescent="0.25">
      <c r="A1831" s="199" t="s">
        <v>5281</v>
      </c>
      <c r="B1831" s="200" t="s">
        <v>5282</v>
      </c>
      <c r="C1831" s="201"/>
      <c r="D1831" s="202"/>
      <c r="E1831" s="202"/>
      <c r="F1831" s="202"/>
    </row>
    <row r="1832" spans="1:7" x14ac:dyDescent="0.25">
      <c r="A1832" s="199" t="s">
        <v>5283</v>
      </c>
      <c r="B1832" s="200" t="s">
        <v>5284</v>
      </c>
      <c r="C1832" s="201" t="s">
        <v>29</v>
      </c>
      <c r="D1832" s="202">
        <v>39.729999999999997</v>
      </c>
      <c r="E1832" s="202">
        <v>7.56</v>
      </c>
      <c r="F1832" s="202">
        <v>47.29</v>
      </c>
      <c r="G1832" s="178">
        <v>15</v>
      </c>
    </row>
    <row r="1833" spans="1:7" x14ac:dyDescent="0.25">
      <c r="A1833" s="199" t="s">
        <v>5285</v>
      </c>
      <c r="B1833" s="200" t="s">
        <v>5286</v>
      </c>
      <c r="C1833" s="201" t="s">
        <v>35</v>
      </c>
      <c r="D1833" s="202">
        <v>2146.34</v>
      </c>
      <c r="E1833" s="202">
        <v>181.26</v>
      </c>
      <c r="F1833" s="202">
        <v>2327.6</v>
      </c>
      <c r="G1833" s="178">
        <v>15</v>
      </c>
    </row>
    <row r="1834" spans="1:7" x14ac:dyDescent="0.25">
      <c r="A1834" s="199" t="s">
        <v>5287</v>
      </c>
      <c r="B1834" s="200" t="s">
        <v>5288</v>
      </c>
      <c r="C1834" s="201" t="s">
        <v>35</v>
      </c>
      <c r="D1834" s="202">
        <v>1751.12</v>
      </c>
      <c r="E1834" s="202">
        <v>181.26</v>
      </c>
      <c r="F1834" s="202">
        <v>1932.38</v>
      </c>
      <c r="G1834" s="178">
        <v>15</v>
      </c>
    </row>
    <row r="1835" spans="1:7" ht="30" x14ac:dyDescent="0.25">
      <c r="A1835" s="199" t="s">
        <v>5289</v>
      </c>
      <c r="B1835" s="200" t="s">
        <v>5290</v>
      </c>
      <c r="C1835" s="201" t="s">
        <v>29</v>
      </c>
      <c r="D1835" s="202">
        <v>154.47999999999999</v>
      </c>
      <c r="E1835" s="202">
        <v>37.299999999999997</v>
      </c>
      <c r="F1835" s="202">
        <v>191.78</v>
      </c>
      <c r="G1835" s="178">
        <v>15</v>
      </c>
    </row>
    <row r="1836" spans="1:7" x14ac:dyDescent="0.25">
      <c r="A1836" s="199" t="s">
        <v>5291</v>
      </c>
      <c r="B1836" s="200" t="s">
        <v>5292</v>
      </c>
      <c r="C1836" s="201"/>
      <c r="D1836" s="202"/>
      <c r="E1836" s="202"/>
      <c r="F1836" s="202"/>
    </row>
    <row r="1837" spans="1:7" ht="30" x14ac:dyDescent="0.25">
      <c r="A1837" s="199" t="s">
        <v>5293</v>
      </c>
      <c r="B1837" s="200" t="s">
        <v>5294</v>
      </c>
      <c r="C1837" s="201" t="s">
        <v>15</v>
      </c>
      <c r="D1837" s="202">
        <v>4550.84</v>
      </c>
      <c r="E1837" s="202">
        <v>106.65</v>
      </c>
      <c r="F1837" s="202">
        <v>4657.49</v>
      </c>
      <c r="G1837" s="178">
        <v>15</v>
      </c>
    </row>
    <row r="1838" spans="1:7" x14ac:dyDescent="0.25">
      <c r="A1838" s="199" t="s">
        <v>5295</v>
      </c>
      <c r="B1838" s="200" t="s">
        <v>5296</v>
      </c>
      <c r="C1838" s="201"/>
      <c r="D1838" s="202"/>
      <c r="E1838" s="202"/>
      <c r="F1838" s="202"/>
    </row>
    <row r="1839" spans="1:7" x14ac:dyDescent="0.25">
      <c r="A1839" s="199" t="s">
        <v>5297</v>
      </c>
      <c r="B1839" s="200" t="s">
        <v>5298</v>
      </c>
      <c r="C1839" s="201" t="s">
        <v>32</v>
      </c>
      <c r="D1839" s="202">
        <v>117.98</v>
      </c>
      <c r="E1839" s="202">
        <v>109.32</v>
      </c>
      <c r="F1839" s="202">
        <v>227.3</v>
      </c>
      <c r="G1839" s="178">
        <v>15</v>
      </c>
    </row>
    <row r="1840" spans="1:7" x14ac:dyDescent="0.25">
      <c r="A1840" s="199" t="s">
        <v>5299</v>
      </c>
      <c r="B1840" s="200" t="s">
        <v>5300</v>
      </c>
      <c r="C1840" s="201" t="s">
        <v>15</v>
      </c>
      <c r="D1840" s="202">
        <v>544.63</v>
      </c>
      <c r="E1840" s="202">
        <v>24.33</v>
      </c>
      <c r="F1840" s="202">
        <v>568.96</v>
      </c>
      <c r="G1840" s="178">
        <v>15</v>
      </c>
    </row>
    <row r="1841" spans="1:7" x14ac:dyDescent="0.25">
      <c r="A1841" s="199" t="s">
        <v>5301</v>
      </c>
      <c r="B1841" s="200" t="s">
        <v>5302</v>
      </c>
      <c r="C1841" s="201" t="s">
        <v>29</v>
      </c>
      <c r="D1841" s="202">
        <v>189.73</v>
      </c>
      <c r="E1841" s="202">
        <v>68.14</v>
      </c>
      <c r="F1841" s="202">
        <v>257.87</v>
      </c>
      <c r="G1841" s="178">
        <v>15</v>
      </c>
    </row>
    <row r="1842" spans="1:7" ht="30" x14ac:dyDescent="0.25">
      <c r="A1842" s="199" t="s">
        <v>5303</v>
      </c>
      <c r="B1842" s="200" t="s">
        <v>5304</v>
      </c>
      <c r="C1842" s="201" t="s">
        <v>15</v>
      </c>
      <c r="D1842" s="202">
        <v>613.55999999999995</v>
      </c>
      <c r="E1842" s="202">
        <v>34.22</v>
      </c>
      <c r="F1842" s="202">
        <v>647.78</v>
      </c>
      <c r="G1842" s="178">
        <v>15</v>
      </c>
    </row>
    <row r="1843" spans="1:7" ht="30" x14ac:dyDescent="0.25">
      <c r="A1843" s="199" t="s">
        <v>5305</v>
      </c>
      <c r="B1843" s="200" t="s">
        <v>5306</v>
      </c>
      <c r="C1843" s="201" t="s">
        <v>15</v>
      </c>
      <c r="D1843" s="202">
        <v>903.41</v>
      </c>
      <c r="E1843" s="202">
        <v>51.33</v>
      </c>
      <c r="F1843" s="202">
        <v>954.74</v>
      </c>
      <c r="G1843" s="178">
        <v>15</v>
      </c>
    </row>
    <row r="1844" spans="1:7" x14ac:dyDescent="0.25">
      <c r="A1844" s="199" t="s">
        <v>5307</v>
      </c>
      <c r="B1844" s="200" t="s">
        <v>5308</v>
      </c>
      <c r="C1844" s="201"/>
      <c r="D1844" s="202"/>
      <c r="E1844" s="202"/>
      <c r="F1844" s="202"/>
    </row>
    <row r="1845" spans="1:7" x14ac:dyDescent="0.25">
      <c r="A1845" s="199" t="s">
        <v>5309</v>
      </c>
      <c r="B1845" s="200" t="s">
        <v>5310</v>
      </c>
      <c r="C1845" s="201" t="s">
        <v>35</v>
      </c>
      <c r="D1845" s="202">
        <v>5210.8</v>
      </c>
      <c r="E1845" s="202">
        <v>241.68</v>
      </c>
      <c r="F1845" s="202">
        <v>5452.48</v>
      </c>
      <c r="G1845" s="178">
        <v>15</v>
      </c>
    </row>
    <row r="1846" spans="1:7" x14ac:dyDescent="0.25">
      <c r="A1846" s="199" t="s">
        <v>5311</v>
      </c>
      <c r="B1846" s="200" t="s">
        <v>5312</v>
      </c>
      <c r="C1846" s="201" t="s">
        <v>35</v>
      </c>
      <c r="D1846" s="202">
        <v>2732.36</v>
      </c>
      <c r="E1846" s="202">
        <v>241.68</v>
      </c>
      <c r="F1846" s="202">
        <v>2974.04</v>
      </c>
      <c r="G1846" s="178">
        <v>15</v>
      </c>
    </row>
    <row r="1847" spans="1:7" x14ac:dyDescent="0.25">
      <c r="A1847" s="199" t="s">
        <v>5313</v>
      </c>
      <c r="B1847" s="200" t="s">
        <v>5314</v>
      </c>
      <c r="C1847" s="201" t="s">
        <v>35</v>
      </c>
      <c r="D1847" s="202">
        <v>1627.25</v>
      </c>
      <c r="E1847" s="202">
        <v>241.68</v>
      </c>
      <c r="F1847" s="202">
        <v>1868.93</v>
      </c>
      <c r="G1847" s="178">
        <v>15</v>
      </c>
    </row>
    <row r="1848" spans="1:7" x14ac:dyDescent="0.25">
      <c r="A1848" s="199" t="s">
        <v>5315</v>
      </c>
      <c r="B1848" s="200" t="s">
        <v>5316</v>
      </c>
      <c r="C1848" s="201" t="s">
        <v>35</v>
      </c>
      <c r="D1848" s="202">
        <v>3577.63</v>
      </c>
      <c r="E1848" s="202">
        <v>241.68</v>
      </c>
      <c r="F1848" s="202">
        <v>3819.31</v>
      </c>
      <c r="G1848" s="178">
        <v>15</v>
      </c>
    </row>
    <row r="1849" spans="1:7" x14ac:dyDescent="0.25">
      <c r="A1849" s="199" t="s">
        <v>5317</v>
      </c>
      <c r="B1849" s="200" t="s">
        <v>5318</v>
      </c>
      <c r="C1849" s="201"/>
      <c r="D1849" s="202"/>
      <c r="E1849" s="202"/>
      <c r="F1849" s="202"/>
    </row>
    <row r="1850" spans="1:7" x14ac:dyDescent="0.25">
      <c r="A1850" s="199" t="s">
        <v>5319</v>
      </c>
      <c r="B1850" s="200" t="s">
        <v>5320</v>
      </c>
      <c r="C1850" s="201" t="s">
        <v>35</v>
      </c>
      <c r="D1850" s="202">
        <v>6008.43</v>
      </c>
      <c r="E1850" s="202">
        <v>384.15</v>
      </c>
      <c r="F1850" s="202">
        <v>6392.58</v>
      </c>
      <c r="G1850" s="178">
        <v>15</v>
      </c>
    </row>
    <row r="1851" spans="1:7" x14ac:dyDescent="0.25">
      <c r="A1851" s="199" t="s">
        <v>5321</v>
      </c>
      <c r="B1851" s="200" t="s">
        <v>5322</v>
      </c>
      <c r="C1851" s="201" t="s">
        <v>35</v>
      </c>
      <c r="D1851" s="202">
        <v>8460.0499999999993</v>
      </c>
      <c r="E1851" s="202">
        <v>384.15</v>
      </c>
      <c r="F1851" s="202">
        <v>8844.2000000000007</v>
      </c>
      <c r="G1851" s="178">
        <v>15</v>
      </c>
    </row>
    <row r="1852" spans="1:7" x14ac:dyDescent="0.25">
      <c r="A1852" s="199" t="s">
        <v>5323</v>
      </c>
      <c r="B1852" s="200" t="s">
        <v>5324</v>
      </c>
      <c r="C1852" s="201" t="s">
        <v>15</v>
      </c>
      <c r="D1852" s="202">
        <v>2807.61</v>
      </c>
      <c r="E1852" s="202">
        <v>56.73</v>
      </c>
      <c r="F1852" s="202">
        <v>2864.34</v>
      </c>
      <c r="G1852" s="178">
        <v>15</v>
      </c>
    </row>
    <row r="1853" spans="1:7" x14ac:dyDescent="0.25">
      <c r="A1853" s="199" t="s">
        <v>5325</v>
      </c>
      <c r="B1853" s="200" t="s">
        <v>5326</v>
      </c>
      <c r="C1853" s="201" t="s">
        <v>15</v>
      </c>
      <c r="D1853" s="202">
        <v>1990.45</v>
      </c>
      <c r="E1853" s="202">
        <v>56.73</v>
      </c>
      <c r="F1853" s="202">
        <v>2047.18</v>
      </c>
      <c r="G1853" s="178">
        <v>15</v>
      </c>
    </row>
    <row r="1854" spans="1:7" x14ac:dyDescent="0.25">
      <c r="A1854" s="199" t="s">
        <v>5327</v>
      </c>
      <c r="B1854" s="200" t="s">
        <v>5328</v>
      </c>
      <c r="C1854" s="201"/>
      <c r="D1854" s="202"/>
      <c r="E1854" s="202"/>
      <c r="F1854" s="202"/>
    </row>
    <row r="1855" spans="1:7" x14ac:dyDescent="0.25">
      <c r="A1855" s="199" t="s">
        <v>5329</v>
      </c>
      <c r="B1855" s="200" t="s">
        <v>5330</v>
      </c>
      <c r="C1855" s="201" t="s">
        <v>29</v>
      </c>
      <c r="D1855" s="202">
        <v>13.23</v>
      </c>
      <c r="E1855" s="202"/>
      <c r="F1855" s="202">
        <v>13.23</v>
      </c>
      <c r="G1855" s="178">
        <v>15</v>
      </c>
    </row>
    <row r="1856" spans="1:7" ht="30" x14ac:dyDescent="0.25">
      <c r="A1856" s="199" t="s">
        <v>5331</v>
      </c>
      <c r="B1856" s="200" t="s">
        <v>5332</v>
      </c>
      <c r="C1856" s="201" t="s">
        <v>15</v>
      </c>
      <c r="D1856" s="202">
        <v>1227.8399999999999</v>
      </c>
      <c r="E1856" s="202">
        <v>37.76</v>
      </c>
      <c r="F1856" s="202">
        <v>1265.5999999999999</v>
      </c>
      <c r="G1856" s="178">
        <v>15</v>
      </c>
    </row>
    <row r="1857" spans="1:7" x14ac:dyDescent="0.25">
      <c r="A1857" s="199" t="s">
        <v>5333</v>
      </c>
      <c r="B1857" s="200" t="s">
        <v>5334</v>
      </c>
      <c r="C1857" s="201"/>
      <c r="D1857" s="202"/>
      <c r="E1857" s="202"/>
      <c r="F1857" s="202"/>
    </row>
    <row r="1858" spans="1:7" x14ac:dyDescent="0.25">
      <c r="A1858" s="199" t="s">
        <v>5335</v>
      </c>
      <c r="B1858" s="200" t="s">
        <v>5336</v>
      </c>
      <c r="C1858" s="201"/>
      <c r="D1858" s="202"/>
      <c r="E1858" s="202"/>
      <c r="F1858" s="202"/>
    </row>
    <row r="1859" spans="1:7" x14ac:dyDescent="0.25">
      <c r="A1859" s="199" t="s">
        <v>231</v>
      </c>
      <c r="B1859" s="200" t="s">
        <v>5337</v>
      </c>
      <c r="C1859" s="201" t="s">
        <v>35</v>
      </c>
      <c r="D1859" s="202">
        <v>160863.6</v>
      </c>
      <c r="E1859" s="202">
        <v>295.58</v>
      </c>
      <c r="F1859" s="202">
        <v>161159.18</v>
      </c>
      <c r="G1859" s="178">
        <v>15</v>
      </c>
    </row>
    <row r="1860" spans="1:7" x14ac:dyDescent="0.25">
      <c r="A1860" s="199" t="s">
        <v>5338</v>
      </c>
      <c r="B1860" s="200" t="s">
        <v>5339</v>
      </c>
      <c r="C1860" s="201" t="s">
        <v>35</v>
      </c>
      <c r="D1860" s="202">
        <v>131403.18</v>
      </c>
      <c r="E1860" s="202">
        <v>295.58</v>
      </c>
      <c r="F1860" s="202">
        <v>131698.76</v>
      </c>
      <c r="G1860" s="178">
        <v>15</v>
      </c>
    </row>
    <row r="1861" spans="1:7" x14ac:dyDescent="0.25">
      <c r="A1861" s="199" t="s">
        <v>5340</v>
      </c>
      <c r="B1861" s="200" t="s">
        <v>5341</v>
      </c>
      <c r="C1861" s="201" t="s">
        <v>35</v>
      </c>
      <c r="D1861" s="202">
        <v>111051.21</v>
      </c>
      <c r="E1861" s="202">
        <v>591.16</v>
      </c>
      <c r="F1861" s="202">
        <v>111642.37</v>
      </c>
      <c r="G1861" s="178">
        <v>15</v>
      </c>
    </row>
    <row r="1862" spans="1:7" x14ac:dyDescent="0.25">
      <c r="A1862" s="199" t="s">
        <v>5342</v>
      </c>
      <c r="B1862" s="200" t="s">
        <v>5343</v>
      </c>
      <c r="C1862" s="201"/>
      <c r="D1862" s="202"/>
      <c r="E1862" s="202"/>
      <c r="F1862" s="202"/>
    </row>
    <row r="1863" spans="1:7" ht="30" x14ac:dyDescent="0.25">
      <c r="A1863" s="199" t="s">
        <v>5344</v>
      </c>
      <c r="B1863" s="200" t="s">
        <v>5345</v>
      </c>
      <c r="C1863" s="201" t="s">
        <v>15</v>
      </c>
      <c r="D1863" s="202">
        <v>129.30000000000001</v>
      </c>
      <c r="E1863" s="202">
        <v>193.21</v>
      </c>
      <c r="F1863" s="202">
        <v>322.51</v>
      </c>
      <c r="G1863" s="178">
        <v>15</v>
      </c>
    </row>
    <row r="1864" spans="1:7" ht="30" x14ac:dyDescent="0.25">
      <c r="A1864" s="199" t="s">
        <v>5346</v>
      </c>
      <c r="B1864" s="200" t="s">
        <v>5347</v>
      </c>
      <c r="C1864" s="201" t="s">
        <v>15</v>
      </c>
      <c r="D1864" s="202">
        <v>238.82</v>
      </c>
      <c r="E1864" s="202">
        <v>193.21</v>
      </c>
      <c r="F1864" s="202">
        <v>432.03</v>
      </c>
      <c r="G1864" s="178">
        <v>15</v>
      </c>
    </row>
    <row r="1865" spans="1:7" ht="30" x14ac:dyDescent="0.25">
      <c r="A1865" s="199" t="s">
        <v>5348</v>
      </c>
      <c r="B1865" s="200" t="s">
        <v>5349</v>
      </c>
      <c r="C1865" s="201" t="s">
        <v>15</v>
      </c>
      <c r="D1865" s="202">
        <v>1091.77</v>
      </c>
      <c r="E1865" s="202">
        <v>223.32</v>
      </c>
      <c r="F1865" s="202">
        <v>1315.09</v>
      </c>
      <c r="G1865" s="178">
        <v>15</v>
      </c>
    </row>
    <row r="1866" spans="1:7" ht="30" x14ac:dyDescent="0.25">
      <c r="A1866" s="199" t="s">
        <v>232</v>
      </c>
      <c r="B1866" s="200" t="s">
        <v>5350</v>
      </c>
      <c r="C1866" s="201" t="s">
        <v>15</v>
      </c>
      <c r="D1866" s="202">
        <v>2561.87</v>
      </c>
      <c r="E1866" s="202">
        <v>223.32</v>
      </c>
      <c r="F1866" s="202">
        <v>2785.19</v>
      </c>
      <c r="G1866" s="178">
        <v>15</v>
      </c>
    </row>
    <row r="1867" spans="1:7" ht="30" x14ac:dyDescent="0.25">
      <c r="A1867" s="199" t="s">
        <v>5351</v>
      </c>
      <c r="B1867" s="200" t="s">
        <v>5352</v>
      </c>
      <c r="C1867" s="201" t="s">
        <v>15</v>
      </c>
      <c r="D1867" s="202">
        <v>1733.8</v>
      </c>
      <c r="E1867" s="202">
        <v>223.32</v>
      </c>
      <c r="F1867" s="202">
        <v>1957.12</v>
      </c>
      <c r="G1867" s="178">
        <v>15</v>
      </c>
    </row>
    <row r="1868" spans="1:7" ht="30" x14ac:dyDescent="0.25">
      <c r="A1868" s="199" t="s">
        <v>5353</v>
      </c>
      <c r="B1868" s="200" t="s">
        <v>5354</v>
      </c>
      <c r="C1868" s="201" t="s">
        <v>15</v>
      </c>
      <c r="D1868" s="202">
        <v>601.97</v>
      </c>
      <c r="E1868" s="202">
        <v>167.49</v>
      </c>
      <c r="F1868" s="202">
        <v>769.46</v>
      </c>
      <c r="G1868" s="178">
        <v>15</v>
      </c>
    </row>
    <row r="1869" spans="1:7" ht="30" x14ac:dyDescent="0.25">
      <c r="A1869" s="199" t="s">
        <v>5355</v>
      </c>
      <c r="B1869" s="200" t="s">
        <v>5356</v>
      </c>
      <c r="C1869" s="201" t="s">
        <v>15</v>
      </c>
      <c r="D1869" s="202">
        <v>1613.51</v>
      </c>
      <c r="E1869" s="202">
        <v>232.48</v>
      </c>
      <c r="F1869" s="202">
        <v>1845.99</v>
      </c>
      <c r="G1869" s="178">
        <v>15</v>
      </c>
    </row>
    <row r="1870" spans="1:7" ht="30" x14ac:dyDescent="0.25">
      <c r="A1870" s="199" t="s">
        <v>233</v>
      </c>
      <c r="B1870" s="200" t="s">
        <v>5357</v>
      </c>
      <c r="C1870" s="201" t="s">
        <v>15</v>
      </c>
      <c r="D1870" s="202">
        <v>1376.12</v>
      </c>
      <c r="E1870" s="202">
        <v>223.32</v>
      </c>
      <c r="F1870" s="202">
        <v>1599.44</v>
      </c>
      <c r="G1870" s="178">
        <v>15</v>
      </c>
    </row>
    <row r="1871" spans="1:7" ht="30" x14ac:dyDescent="0.25">
      <c r="A1871" s="199" t="s">
        <v>234</v>
      </c>
      <c r="B1871" s="200" t="s">
        <v>5358</v>
      </c>
      <c r="C1871" s="201" t="s">
        <v>15</v>
      </c>
      <c r="D1871" s="202">
        <v>123.62</v>
      </c>
      <c r="E1871" s="202">
        <v>111.66</v>
      </c>
      <c r="F1871" s="202">
        <v>235.28</v>
      </c>
      <c r="G1871" s="178">
        <v>15</v>
      </c>
    </row>
    <row r="1872" spans="1:7" ht="30" x14ac:dyDescent="0.25">
      <c r="A1872" s="199" t="s">
        <v>5359</v>
      </c>
      <c r="B1872" s="200" t="s">
        <v>5360</v>
      </c>
      <c r="C1872" s="201" t="s">
        <v>15</v>
      </c>
      <c r="D1872" s="202">
        <v>234.44</v>
      </c>
      <c r="E1872" s="202">
        <v>193.21</v>
      </c>
      <c r="F1872" s="202">
        <v>427.65</v>
      </c>
      <c r="G1872" s="178">
        <v>15</v>
      </c>
    </row>
    <row r="1873" spans="1:7" x14ac:dyDescent="0.25">
      <c r="A1873" s="199" t="s">
        <v>5361</v>
      </c>
      <c r="B1873" s="200" t="s">
        <v>5362</v>
      </c>
      <c r="C1873" s="201" t="s">
        <v>15</v>
      </c>
      <c r="D1873" s="202">
        <v>691.53</v>
      </c>
      <c r="E1873" s="202">
        <v>223.32</v>
      </c>
      <c r="F1873" s="202">
        <v>914.85</v>
      </c>
      <c r="G1873" s="178">
        <v>15</v>
      </c>
    </row>
    <row r="1874" spans="1:7" x14ac:dyDescent="0.25">
      <c r="A1874" s="199" t="s">
        <v>5363</v>
      </c>
      <c r="B1874" s="200" t="s">
        <v>5364</v>
      </c>
      <c r="C1874" s="201"/>
      <c r="D1874" s="202"/>
      <c r="E1874" s="202"/>
      <c r="F1874" s="202"/>
    </row>
    <row r="1875" spans="1:7" x14ac:dyDescent="0.25">
      <c r="A1875" s="199" t="s">
        <v>5365</v>
      </c>
      <c r="B1875" s="200" t="s">
        <v>5366</v>
      </c>
      <c r="C1875" s="201" t="s">
        <v>15</v>
      </c>
      <c r="D1875" s="202">
        <v>36.06</v>
      </c>
      <c r="E1875" s="202">
        <v>16.75</v>
      </c>
      <c r="F1875" s="202">
        <v>52.81</v>
      </c>
      <c r="G1875" s="178">
        <v>15</v>
      </c>
    </row>
    <row r="1876" spans="1:7" x14ac:dyDescent="0.25">
      <c r="A1876" s="199" t="s">
        <v>5367</v>
      </c>
      <c r="B1876" s="200" t="s">
        <v>5368</v>
      </c>
      <c r="C1876" s="201" t="s">
        <v>15</v>
      </c>
      <c r="D1876" s="202">
        <v>52.78</v>
      </c>
      <c r="E1876" s="202">
        <v>16.75</v>
      </c>
      <c r="F1876" s="202">
        <v>69.53</v>
      </c>
      <c r="G1876" s="178">
        <v>15</v>
      </c>
    </row>
    <row r="1877" spans="1:7" x14ac:dyDescent="0.25">
      <c r="A1877" s="199" t="s">
        <v>5369</v>
      </c>
      <c r="B1877" s="200" t="s">
        <v>5370</v>
      </c>
      <c r="C1877" s="201" t="s">
        <v>15</v>
      </c>
      <c r="D1877" s="202">
        <v>85.18</v>
      </c>
      <c r="E1877" s="202">
        <v>16.75</v>
      </c>
      <c r="F1877" s="202">
        <v>101.93</v>
      </c>
      <c r="G1877" s="178">
        <v>15</v>
      </c>
    </row>
    <row r="1878" spans="1:7" x14ac:dyDescent="0.25">
      <c r="A1878" s="199" t="s">
        <v>5371</v>
      </c>
      <c r="B1878" s="200" t="s">
        <v>5372</v>
      </c>
      <c r="C1878" s="201" t="s">
        <v>15</v>
      </c>
      <c r="D1878" s="202">
        <v>123.59</v>
      </c>
      <c r="E1878" s="202">
        <v>16.75</v>
      </c>
      <c r="F1878" s="202">
        <v>140.34</v>
      </c>
      <c r="G1878" s="178">
        <v>15</v>
      </c>
    </row>
    <row r="1879" spans="1:7" x14ac:dyDescent="0.25">
      <c r="A1879" s="199" t="s">
        <v>5373</v>
      </c>
      <c r="B1879" s="200" t="s">
        <v>5374</v>
      </c>
      <c r="C1879" s="201"/>
      <c r="D1879" s="202"/>
      <c r="E1879" s="202"/>
      <c r="F1879" s="202"/>
    </row>
    <row r="1880" spans="1:7" x14ac:dyDescent="0.25">
      <c r="A1880" s="199" t="s">
        <v>235</v>
      </c>
      <c r="B1880" s="200" t="s">
        <v>5375</v>
      </c>
      <c r="C1880" s="201" t="s">
        <v>15</v>
      </c>
      <c r="D1880" s="202">
        <v>46.64</v>
      </c>
      <c r="E1880" s="202">
        <v>11.16</v>
      </c>
      <c r="F1880" s="202">
        <v>57.8</v>
      </c>
      <c r="G1880" s="178">
        <v>15</v>
      </c>
    </row>
    <row r="1881" spans="1:7" x14ac:dyDescent="0.25">
      <c r="A1881" s="199" t="s">
        <v>236</v>
      </c>
      <c r="B1881" s="200" t="s">
        <v>5376</v>
      </c>
      <c r="C1881" s="201" t="s">
        <v>15</v>
      </c>
      <c r="D1881" s="202">
        <v>94.73</v>
      </c>
      <c r="E1881" s="202">
        <v>11.16</v>
      </c>
      <c r="F1881" s="202">
        <v>105.89</v>
      </c>
      <c r="G1881" s="178">
        <v>15</v>
      </c>
    </row>
    <row r="1882" spans="1:7" x14ac:dyDescent="0.25">
      <c r="A1882" s="199" t="s">
        <v>5377</v>
      </c>
      <c r="B1882" s="200" t="s">
        <v>5378</v>
      </c>
      <c r="C1882" s="201" t="s">
        <v>15</v>
      </c>
      <c r="D1882" s="202">
        <v>80.16</v>
      </c>
      <c r="E1882" s="202">
        <v>41.87</v>
      </c>
      <c r="F1882" s="202">
        <v>122.03</v>
      </c>
      <c r="G1882" s="178">
        <v>15</v>
      </c>
    </row>
    <row r="1883" spans="1:7" x14ac:dyDescent="0.25">
      <c r="A1883" s="199" t="s">
        <v>5379</v>
      </c>
      <c r="B1883" s="200" t="s">
        <v>5380</v>
      </c>
      <c r="C1883" s="201" t="s">
        <v>15</v>
      </c>
      <c r="D1883" s="202">
        <v>152.41</v>
      </c>
      <c r="E1883" s="202">
        <v>11.16</v>
      </c>
      <c r="F1883" s="202">
        <v>163.57</v>
      </c>
      <c r="G1883" s="178">
        <v>15</v>
      </c>
    </row>
    <row r="1884" spans="1:7" x14ac:dyDescent="0.25">
      <c r="A1884" s="199" t="s">
        <v>237</v>
      </c>
      <c r="B1884" s="200" t="s">
        <v>5381</v>
      </c>
      <c r="C1884" s="201" t="s">
        <v>15</v>
      </c>
      <c r="D1884" s="202">
        <v>204.87</v>
      </c>
      <c r="E1884" s="202">
        <v>11.16</v>
      </c>
      <c r="F1884" s="202">
        <v>216.03</v>
      </c>
      <c r="G1884" s="178">
        <v>15</v>
      </c>
    </row>
    <row r="1885" spans="1:7" x14ac:dyDescent="0.25">
      <c r="A1885" s="199" t="s">
        <v>5382</v>
      </c>
      <c r="B1885" s="200" t="s">
        <v>5383</v>
      </c>
      <c r="C1885" s="201"/>
      <c r="D1885" s="202"/>
      <c r="E1885" s="202"/>
      <c r="F1885" s="202"/>
    </row>
    <row r="1886" spans="1:7" ht="30" x14ac:dyDescent="0.25">
      <c r="A1886" s="199" t="s">
        <v>238</v>
      </c>
      <c r="B1886" s="200" t="s">
        <v>5384</v>
      </c>
      <c r="C1886" s="201" t="s">
        <v>35</v>
      </c>
      <c r="D1886" s="202">
        <v>526.45000000000005</v>
      </c>
      <c r="E1886" s="202">
        <v>27.92</v>
      </c>
      <c r="F1886" s="202">
        <v>554.37</v>
      </c>
      <c r="G1886" s="178">
        <v>15</v>
      </c>
    </row>
    <row r="1887" spans="1:7" ht="30" x14ac:dyDescent="0.25">
      <c r="A1887" s="199" t="s">
        <v>5385</v>
      </c>
      <c r="B1887" s="200" t="s">
        <v>5386</v>
      </c>
      <c r="C1887" s="201" t="s">
        <v>35</v>
      </c>
      <c r="D1887" s="202">
        <v>444.16</v>
      </c>
      <c r="E1887" s="202">
        <v>27.92</v>
      </c>
      <c r="F1887" s="202">
        <v>472.08</v>
      </c>
      <c r="G1887" s="178">
        <v>15</v>
      </c>
    </row>
    <row r="1888" spans="1:7" x14ac:dyDescent="0.25">
      <c r="A1888" s="199" t="s">
        <v>5387</v>
      </c>
      <c r="B1888" s="200" t="s">
        <v>5388</v>
      </c>
      <c r="C1888" s="201"/>
      <c r="D1888" s="202"/>
      <c r="E1888" s="202"/>
      <c r="F1888" s="202"/>
    </row>
    <row r="1889" spans="1:7" ht="30" x14ac:dyDescent="0.25">
      <c r="A1889" s="199" t="s">
        <v>5389</v>
      </c>
      <c r="B1889" s="200" t="s">
        <v>5390</v>
      </c>
      <c r="C1889" s="201" t="s">
        <v>15</v>
      </c>
      <c r="D1889" s="202">
        <v>234.18</v>
      </c>
      <c r="E1889" s="202">
        <v>26.18</v>
      </c>
      <c r="F1889" s="202">
        <v>260.36</v>
      </c>
      <c r="G1889" s="178">
        <v>15</v>
      </c>
    </row>
    <row r="1890" spans="1:7" ht="30" x14ac:dyDescent="0.25">
      <c r="A1890" s="199" t="s">
        <v>5391</v>
      </c>
      <c r="B1890" s="200" t="s">
        <v>5392</v>
      </c>
      <c r="C1890" s="201" t="s">
        <v>15</v>
      </c>
      <c r="D1890" s="202">
        <v>214.81</v>
      </c>
      <c r="E1890" s="202">
        <v>26.18</v>
      </c>
      <c r="F1890" s="202">
        <v>240.99</v>
      </c>
      <c r="G1890" s="178">
        <v>15</v>
      </c>
    </row>
    <row r="1891" spans="1:7" ht="30" x14ac:dyDescent="0.25">
      <c r="A1891" s="199" t="s">
        <v>239</v>
      </c>
      <c r="B1891" s="200" t="s">
        <v>5393</v>
      </c>
      <c r="C1891" s="201" t="s">
        <v>15</v>
      </c>
      <c r="D1891" s="202">
        <v>242.58</v>
      </c>
      <c r="E1891" s="202">
        <v>26.18</v>
      </c>
      <c r="F1891" s="202">
        <v>268.76</v>
      </c>
      <c r="G1891" s="178">
        <v>15</v>
      </c>
    </row>
    <row r="1892" spans="1:7" ht="30" x14ac:dyDescent="0.25">
      <c r="A1892" s="199" t="s">
        <v>5394</v>
      </c>
      <c r="B1892" s="200" t="s">
        <v>5395</v>
      </c>
      <c r="C1892" s="201" t="s">
        <v>15</v>
      </c>
      <c r="D1892" s="202">
        <v>212.22</v>
      </c>
      <c r="E1892" s="202">
        <v>26.18</v>
      </c>
      <c r="F1892" s="202">
        <v>238.4</v>
      </c>
      <c r="G1892" s="178">
        <v>15</v>
      </c>
    </row>
    <row r="1893" spans="1:7" x14ac:dyDescent="0.25">
      <c r="A1893" s="199" t="s">
        <v>5396</v>
      </c>
      <c r="B1893" s="200" t="s">
        <v>5397</v>
      </c>
      <c r="C1893" s="201"/>
      <c r="D1893" s="202"/>
      <c r="E1893" s="202"/>
      <c r="F1893" s="202"/>
    </row>
    <row r="1894" spans="1:7" ht="30" x14ac:dyDescent="0.25">
      <c r="A1894" s="199" t="s">
        <v>5398</v>
      </c>
      <c r="B1894" s="200" t="s">
        <v>5399</v>
      </c>
      <c r="C1894" s="201" t="s">
        <v>15</v>
      </c>
      <c r="D1894" s="202">
        <v>211161.77</v>
      </c>
      <c r="E1894" s="202">
        <v>2148.88</v>
      </c>
      <c r="F1894" s="202">
        <v>213310.65</v>
      </c>
      <c r="G1894" s="178">
        <v>15</v>
      </c>
    </row>
    <row r="1895" spans="1:7" ht="30" x14ac:dyDescent="0.25">
      <c r="A1895" s="199" t="s">
        <v>5400</v>
      </c>
      <c r="B1895" s="200" t="s">
        <v>5401</v>
      </c>
      <c r="C1895" s="201" t="s">
        <v>15</v>
      </c>
      <c r="D1895" s="202">
        <v>236361.22</v>
      </c>
      <c r="E1895" s="202">
        <v>2148.88</v>
      </c>
      <c r="F1895" s="202">
        <v>238510.1</v>
      </c>
      <c r="G1895" s="178">
        <v>15</v>
      </c>
    </row>
    <row r="1896" spans="1:7" ht="30" x14ac:dyDescent="0.25">
      <c r="A1896" s="199" t="s">
        <v>5402</v>
      </c>
      <c r="B1896" s="200" t="s">
        <v>5403</v>
      </c>
      <c r="C1896" s="201" t="s">
        <v>15</v>
      </c>
      <c r="D1896" s="202">
        <v>103002.26</v>
      </c>
      <c r="E1896" s="202">
        <v>2148.88</v>
      </c>
      <c r="F1896" s="202">
        <v>105151.14</v>
      </c>
      <c r="G1896" s="178">
        <v>15</v>
      </c>
    </row>
    <row r="1897" spans="1:7" ht="30" x14ac:dyDescent="0.25">
      <c r="A1897" s="199" t="s">
        <v>5404</v>
      </c>
      <c r="B1897" s="200" t="s">
        <v>5405</v>
      </c>
      <c r="C1897" s="201" t="s">
        <v>15</v>
      </c>
      <c r="D1897" s="202">
        <v>122822.37</v>
      </c>
      <c r="E1897" s="202">
        <v>2148.88</v>
      </c>
      <c r="F1897" s="202">
        <v>124971.25</v>
      </c>
      <c r="G1897" s="178">
        <v>15</v>
      </c>
    </row>
    <row r="1898" spans="1:7" ht="30" x14ac:dyDescent="0.25">
      <c r="A1898" s="199" t="s">
        <v>5406</v>
      </c>
      <c r="B1898" s="200" t="s">
        <v>5407</v>
      </c>
      <c r="C1898" s="201" t="s">
        <v>15</v>
      </c>
      <c r="D1898" s="202">
        <v>98367.77</v>
      </c>
      <c r="E1898" s="202">
        <v>1146.7</v>
      </c>
      <c r="F1898" s="202">
        <v>99514.47</v>
      </c>
      <c r="G1898" s="178">
        <v>15</v>
      </c>
    </row>
    <row r="1899" spans="1:7" ht="30" x14ac:dyDescent="0.25">
      <c r="A1899" s="199" t="s">
        <v>5408</v>
      </c>
      <c r="B1899" s="200" t="s">
        <v>5409</v>
      </c>
      <c r="C1899" s="201" t="s">
        <v>15</v>
      </c>
      <c r="D1899" s="202">
        <v>150671.47</v>
      </c>
      <c r="E1899" s="202">
        <v>2148.88</v>
      </c>
      <c r="F1899" s="202">
        <v>152820.35</v>
      </c>
      <c r="G1899" s="178">
        <v>15</v>
      </c>
    </row>
    <row r="1900" spans="1:7" ht="30" x14ac:dyDescent="0.25">
      <c r="A1900" s="199" t="s">
        <v>240</v>
      </c>
      <c r="B1900" s="200" t="s">
        <v>5410</v>
      </c>
      <c r="C1900" s="201" t="s">
        <v>15</v>
      </c>
      <c r="D1900" s="202">
        <v>502010.94</v>
      </c>
      <c r="E1900" s="202">
        <v>2378.2199999999998</v>
      </c>
      <c r="F1900" s="202">
        <v>504389.16</v>
      </c>
      <c r="G1900" s="178">
        <v>15</v>
      </c>
    </row>
    <row r="1901" spans="1:7" ht="30" x14ac:dyDescent="0.25">
      <c r="A1901" s="199" t="s">
        <v>5411</v>
      </c>
      <c r="B1901" s="200" t="s">
        <v>5412</v>
      </c>
      <c r="C1901" s="201" t="s">
        <v>15</v>
      </c>
      <c r="D1901" s="202">
        <v>151777.72</v>
      </c>
      <c r="E1901" s="202">
        <v>2148.88</v>
      </c>
      <c r="F1901" s="202">
        <v>153926.6</v>
      </c>
      <c r="G1901" s="178">
        <v>15</v>
      </c>
    </row>
    <row r="1902" spans="1:7" ht="30" x14ac:dyDescent="0.25">
      <c r="A1902" s="199" t="s">
        <v>5413</v>
      </c>
      <c r="B1902" s="200" t="s">
        <v>5414</v>
      </c>
      <c r="C1902" s="201" t="s">
        <v>15</v>
      </c>
      <c r="D1902" s="202">
        <v>442062.5</v>
      </c>
      <c r="E1902" s="202">
        <v>2357.08</v>
      </c>
      <c r="F1902" s="202">
        <v>444419.58</v>
      </c>
      <c r="G1902" s="178">
        <v>15</v>
      </c>
    </row>
    <row r="1903" spans="1:7" ht="30" x14ac:dyDescent="0.25">
      <c r="A1903" s="199" t="s">
        <v>5415</v>
      </c>
      <c r="B1903" s="200" t="s">
        <v>5416</v>
      </c>
      <c r="C1903" s="201" t="s">
        <v>15</v>
      </c>
      <c r="D1903" s="202">
        <v>413217.88</v>
      </c>
      <c r="E1903" s="202">
        <v>2378.2199999999998</v>
      </c>
      <c r="F1903" s="202">
        <v>415596.1</v>
      </c>
      <c r="G1903" s="178">
        <v>15</v>
      </c>
    </row>
    <row r="1904" spans="1:7" x14ac:dyDescent="0.25">
      <c r="A1904" s="199" t="s">
        <v>5417</v>
      </c>
      <c r="B1904" s="200" t="s">
        <v>5418</v>
      </c>
      <c r="C1904" s="201"/>
      <c r="D1904" s="202"/>
      <c r="E1904" s="202"/>
      <c r="F1904" s="202"/>
    </row>
    <row r="1905" spans="1:7" ht="30" x14ac:dyDescent="0.25">
      <c r="A1905" s="199" t="s">
        <v>5419</v>
      </c>
      <c r="B1905" s="200" t="s">
        <v>5420</v>
      </c>
      <c r="C1905" s="201" t="s">
        <v>15</v>
      </c>
      <c r="D1905" s="202">
        <v>42191.48</v>
      </c>
      <c r="E1905" s="202">
        <v>1146.7</v>
      </c>
      <c r="F1905" s="202">
        <v>43338.18</v>
      </c>
      <c r="G1905" s="178">
        <v>15</v>
      </c>
    </row>
    <row r="1906" spans="1:7" ht="30" x14ac:dyDescent="0.25">
      <c r="A1906" s="199" t="s">
        <v>5421</v>
      </c>
      <c r="B1906" s="200" t="s">
        <v>5422</v>
      </c>
      <c r="C1906" s="201" t="s">
        <v>15</v>
      </c>
      <c r="D1906" s="202">
        <v>30703.61</v>
      </c>
      <c r="E1906" s="202">
        <v>1146.7</v>
      </c>
      <c r="F1906" s="202">
        <v>31850.31</v>
      </c>
      <c r="G1906" s="178">
        <v>15</v>
      </c>
    </row>
    <row r="1907" spans="1:7" ht="30" x14ac:dyDescent="0.25">
      <c r="A1907" s="199" t="s">
        <v>5423</v>
      </c>
      <c r="B1907" s="200" t="s">
        <v>5424</v>
      </c>
      <c r="C1907" s="201" t="s">
        <v>15</v>
      </c>
      <c r="D1907" s="202">
        <v>90583.02</v>
      </c>
      <c r="E1907" s="202">
        <v>1834.72</v>
      </c>
      <c r="F1907" s="202">
        <v>92417.74</v>
      </c>
      <c r="G1907" s="178">
        <v>15</v>
      </c>
    </row>
    <row r="1908" spans="1:7" ht="30" x14ac:dyDescent="0.25">
      <c r="A1908" s="199" t="s">
        <v>5425</v>
      </c>
      <c r="B1908" s="200" t="s">
        <v>5426</v>
      </c>
      <c r="C1908" s="201" t="s">
        <v>15</v>
      </c>
      <c r="D1908" s="202">
        <v>124571.66</v>
      </c>
      <c r="E1908" s="202">
        <v>1834.72</v>
      </c>
      <c r="F1908" s="202">
        <v>126406.38</v>
      </c>
      <c r="G1908" s="178">
        <v>15</v>
      </c>
    </row>
    <row r="1909" spans="1:7" ht="30" x14ac:dyDescent="0.25">
      <c r="A1909" s="199" t="s">
        <v>241</v>
      </c>
      <c r="B1909" s="200" t="s">
        <v>5427</v>
      </c>
      <c r="C1909" s="201" t="s">
        <v>15</v>
      </c>
      <c r="D1909" s="202">
        <v>5597.55</v>
      </c>
      <c r="E1909" s="202">
        <v>458.68</v>
      </c>
      <c r="F1909" s="202">
        <v>6056.23</v>
      </c>
      <c r="G1909" s="178">
        <v>15</v>
      </c>
    </row>
    <row r="1910" spans="1:7" ht="30" x14ac:dyDescent="0.25">
      <c r="A1910" s="199" t="s">
        <v>242</v>
      </c>
      <c r="B1910" s="200" t="s">
        <v>5428</v>
      </c>
      <c r="C1910" s="201" t="s">
        <v>15</v>
      </c>
      <c r="D1910" s="202">
        <v>7242.09</v>
      </c>
      <c r="E1910" s="202">
        <v>458.68</v>
      </c>
      <c r="F1910" s="202">
        <v>7700.77</v>
      </c>
      <c r="G1910" s="178">
        <v>15</v>
      </c>
    </row>
    <row r="1911" spans="1:7" ht="30" x14ac:dyDescent="0.25">
      <c r="A1911" s="199" t="s">
        <v>5429</v>
      </c>
      <c r="B1911" s="200" t="s">
        <v>5430</v>
      </c>
      <c r="C1911" s="201" t="s">
        <v>15</v>
      </c>
      <c r="D1911" s="202">
        <v>22468.06</v>
      </c>
      <c r="E1911" s="202">
        <v>1146.7</v>
      </c>
      <c r="F1911" s="202">
        <v>23614.76</v>
      </c>
      <c r="G1911" s="178">
        <v>15</v>
      </c>
    </row>
    <row r="1912" spans="1:7" ht="30" x14ac:dyDescent="0.25">
      <c r="A1912" s="199" t="s">
        <v>5431</v>
      </c>
      <c r="B1912" s="200" t="s">
        <v>5432</v>
      </c>
      <c r="C1912" s="201" t="s">
        <v>15</v>
      </c>
      <c r="D1912" s="202">
        <v>50764.71</v>
      </c>
      <c r="E1912" s="202">
        <v>1146.7</v>
      </c>
      <c r="F1912" s="202">
        <v>51911.41</v>
      </c>
      <c r="G1912" s="178">
        <v>15</v>
      </c>
    </row>
    <row r="1913" spans="1:7" ht="30" x14ac:dyDescent="0.25">
      <c r="A1913" s="199" t="s">
        <v>5433</v>
      </c>
      <c r="B1913" s="200" t="s">
        <v>5434</v>
      </c>
      <c r="C1913" s="201" t="s">
        <v>15</v>
      </c>
      <c r="D1913" s="202">
        <v>25126.22</v>
      </c>
      <c r="E1913" s="202">
        <v>1146.7</v>
      </c>
      <c r="F1913" s="202">
        <v>26272.92</v>
      </c>
      <c r="G1913" s="178">
        <v>15</v>
      </c>
    </row>
    <row r="1914" spans="1:7" ht="30" x14ac:dyDescent="0.25">
      <c r="A1914" s="199" t="s">
        <v>243</v>
      </c>
      <c r="B1914" s="200" t="s">
        <v>5435</v>
      </c>
      <c r="C1914" s="201" t="s">
        <v>15</v>
      </c>
      <c r="D1914" s="202">
        <v>97302.95</v>
      </c>
      <c r="E1914" s="202">
        <v>1834.72</v>
      </c>
      <c r="F1914" s="202">
        <v>99137.67</v>
      </c>
      <c r="G1914" s="178">
        <v>15</v>
      </c>
    </row>
    <row r="1915" spans="1:7" ht="30" x14ac:dyDescent="0.25">
      <c r="A1915" s="199" t="s">
        <v>5436</v>
      </c>
      <c r="B1915" s="200" t="s">
        <v>5437</v>
      </c>
      <c r="C1915" s="201" t="s">
        <v>15</v>
      </c>
      <c r="D1915" s="202">
        <v>17099.91</v>
      </c>
      <c r="E1915" s="202">
        <v>458.68</v>
      </c>
      <c r="F1915" s="202">
        <v>17558.59</v>
      </c>
      <c r="G1915" s="178">
        <v>15</v>
      </c>
    </row>
    <row r="1916" spans="1:7" ht="30" x14ac:dyDescent="0.25">
      <c r="A1916" s="199" t="s">
        <v>5438</v>
      </c>
      <c r="B1916" s="200" t="s">
        <v>5439</v>
      </c>
      <c r="C1916" s="201" t="s">
        <v>15</v>
      </c>
      <c r="D1916" s="202">
        <v>77216.14</v>
      </c>
      <c r="E1916" s="202">
        <v>1834.72</v>
      </c>
      <c r="F1916" s="202">
        <v>79050.86</v>
      </c>
      <c r="G1916" s="178">
        <v>15</v>
      </c>
    </row>
    <row r="1917" spans="1:7" ht="30" x14ac:dyDescent="0.25">
      <c r="A1917" s="199" t="s">
        <v>5440</v>
      </c>
      <c r="B1917" s="200" t="s">
        <v>5441</v>
      </c>
      <c r="C1917" s="201" t="s">
        <v>15</v>
      </c>
      <c r="D1917" s="202">
        <v>96978.54</v>
      </c>
      <c r="E1917" s="202">
        <v>1834.72</v>
      </c>
      <c r="F1917" s="202">
        <v>98813.26</v>
      </c>
      <c r="G1917" s="178">
        <v>15</v>
      </c>
    </row>
    <row r="1918" spans="1:7" ht="30" x14ac:dyDescent="0.25">
      <c r="A1918" s="199" t="s">
        <v>5442</v>
      </c>
      <c r="B1918" s="200" t="s">
        <v>5443</v>
      </c>
      <c r="C1918" s="201" t="s">
        <v>15</v>
      </c>
      <c r="D1918" s="202">
        <v>140293.34</v>
      </c>
      <c r="E1918" s="202">
        <v>1834.72</v>
      </c>
      <c r="F1918" s="202">
        <v>142128.06</v>
      </c>
      <c r="G1918" s="178">
        <v>15</v>
      </c>
    </row>
    <row r="1919" spans="1:7" ht="30" x14ac:dyDescent="0.25">
      <c r="A1919" s="199" t="s">
        <v>5444</v>
      </c>
      <c r="B1919" s="200" t="s">
        <v>5445</v>
      </c>
      <c r="C1919" s="201" t="s">
        <v>15</v>
      </c>
      <c r="D1919" s="202">
        <v>75712.850000000006</v>
      </c>
      <c r="E1919" s="202">
        <v>1146.7</v>
      </c>
      <c r="F1919" s="202">
        <v>76859.55</v>
      </c>
      <c r="G1919" s="178">
        <v>15</v>
      </c>
    </row>
    <row r="1920" spans="1:7" ht="30" x14ac:dyDescent="0.25">
      <c r="A1920" s="199" t="s">
        <v>5446</v>
      </c>
      <c r="B1920" s="200" t="s">
        <v>5447</v>
      </c>
      <c r="C1920" s="201" t="s">
        <v>15</v>
      </c>
      <c r="D1920" s="202">
        <v>38434.28</v>
      </c>
      <c r="E1920" s="202">
        <v>1146.7</v>
      </c>
      <c r="F1920" s="202">
        <v>39580.980000000003</v>
      </c>
      <c r="G1920" s="178">
        <v>15</v>
      </c>
    </row>
    <row r="1921" spans="1:7" ht="30" x14ac:dyDescent="0.25">
      <c r="A1921" s="199" t="s">
        <v>5448</v>
      </c>
      <c r="B1921" s="200" t="s">
        <v>5449</v>
      </c>
      <c r="C1921" s="201" t="s">
        <v>15</v>
      </c>
      <c r="D1921" s="202">
        <v>140442.53</v>
      </c>
      <c r="E1921" s="202">
        <v>1834.72</v>
      </c>
      <c r="F1921" s="202">
        <v>142277.25</v>
      </c>
      <c r="G1921" s="178">
        <v>15</v>
      </c>
    </row>
    <row r="1922" spans="1:7" ht="30" x14ac:dyDescent="0.25">
      <c r="A1922" s="199" t="s">
        <v>5450</v>
      </c>
      <c r="B1922" s="200" t="s">
        <v>5451</v>
      </c>
      <c r="C1922" s="201" t="s">
        <v>15</v>
      </c>
      <c r="D1922" s="202">
        <v>44118.8</v>
      </c>
      <c r="E1922" s="202">
        <v>1146.7</v>
      </c>
      <c r="F1922" s="202">
        <v>45265.5</v>
      </c>
      <c r="G1922" s="178">
        <v>15</v>
      </c>
    </row>
    <row r="1923" spans="1:7" ht="30" x14ac:dyDescent="0.25">
      <c r="A1923" s="199" t="s">
        <v>5452</v>
      </c>
      <c r="B1923" s="200" t="s">
        <v>5453</v>
      </c>
      <c r="C1923" s="201" t="s">
        <v>15</v>
      </c>
      <c r="D1923" s="202">
        <v>49017.56</v>
      </c>
      <c r="E1923" s="202">
        <v>1146.7</v>
      </c>
      <c r="F1923" s="202">
        <v>50164.26</v>
      </c>
      <c r="G1923" s="178">
        <v>15</v>
      </c>
    </row>
    <row r="1924" spans="1:7" x14ac:dyDescent="0.25">
      <c r="A1924" s="199" t="s">
        <v>5454</v>
      </c>
      <c r="B1924" s="200" t="s">
        <v>5455</v>
      </c>
      <c r="C1924" s="201"/>
      <c r="D1924" s="202"/>
      <c r="E1924" s="202"/>
      <c r="F1924" s="202"/>
    </row>
    <row r="1925" spans="1:7" x14ac:dyDescent="0.25">
      <c r="A1925" s="199" t="s">
        <v>5456</v>
      </c>
      <c r="B1925" s="200" t="s">
        <v>5457</v>
      </c>
      <c r="C1925" s="201" t="s">
        <v>32</v>
      </c>
      <c r="D1925" s="202">
        <v>66.92</v>
      </c>
      <c r="E1925" s="202">
        <v>22.33</v>
      </c>
      <c r="F1925" s="202">
        <v>89.25</v>
      </c>
      <c r="G1925" s="178">
        <v>15</v>
      </c>
    </row>
    <row r="1926" spans="1:7" x14ac:dyDescent="0.25">
      <c r="A1926" s="199" t="s">
        <v>5458</v>
      </c>
      <c r="B1926" s="200" t="s">
        <v>5459</v>
      </c>
      <c r="C1926" s="201" t="s">
        <v>15</v>
      </c>
      <c r="D1926" s="202">
        <v>47.26</v>
      </c>
      <c r="E1926" s="202">
        <v>11.16</v>
      </c>
      <c r="F1926" s="202">
        <v>58.42</v>
      </c>
      <c r="G1926" s="178">
        <v>15</v>
      </c>
    </row>
    <row r="1927" spans="1:7" x14ac:dyDescent="0.25">
      <c r="A1927" s="199" t="s">
        <v>5460</v>
      </c>
      <c r="B1927" s="200" t="s">
        <v>5461</v>
      </c>
      <c r="C1927" s="201" t="s">
        <v>15</v>
      </c>
      <c r="D1927" s="202">
        <v>23.5</v>
      </c>
      <c r="E1927" s="202">
        <v>11.16</v>
      </c>
      <c r="F1927" s="202">
        <v>34.659999999999997</v>
      </c>
      <c r="G1927" s="178">
        <v>15</v>
      </c>
    </row>
    <row r="1928" spans="1:7" x14ac:dyDescent="0.25">
      <c r="A1928" s="199" t="s">
        <v>5462</v>
      </c>
      <c r="B1928" s="200" t="s">
        <v>5463</v>
      </c>
      <c r="C1928" s="201" t="s">
        <v>15</v>
      </c>
      <c r="D1928" s="202">
        <v>3.14</v>
      </c>
      <c r="E1928" s="202">
        <v>8.3800000000000008</v>
      </c>
      <c r="F1928" s="202">
        <v>11.52</v>
      </c>
      <c r="G1928" s="178">
        <v>15</v>
      </c>
    </row>
    <row r="1929" spans="1:7" x14ac:dyDescent="0.25">
      <c r="A1929" s="199" t="s">
        <v>5464</v>
      </c>
      <c r="B1929" s="200" t="s">
        <v>5465</v>
      </c>
      <c r="C1929" s="201" t="s">
        <v>15</v>
      </c>
      <c r="D1929" s="202">
        <v>22.66</v>
      </c>
      <c r="E1929" s="202">
        <v>11.16</v>
      </c>
      <c r="F1929" s="202">
        <v>33.82</v>
      </c>
      <c r="G1929" s="178">
        <v>15</v>
      </c>
    </row>
    <row r="1930" spans="1:7" ht="30" x14ac:dyDescent="0.25">
      <c r="A1930" s="199" t="s">
        <v>244</v>
      </c>
      <c r="B1930" s="200" t="s">
        <v>5466</v>
      </c>
      <c r="C1930" s="201" t="s">
        <v>15</v>
      </c>
      <c r="D1930" s="202">
        <v>836.97</v>
      </c>
      <c r="E1930" s="202">
        <v>1.1399999999999999</v>
      </c>
      <c r="F1930" s="202">
        <v>838.11</v>
      </c>
      <c r="G1930" s="178">
        <v>15</v>
      </c>
    </row>
    <row r="1931" spans="1:7" x14ac:dyDescent="0.25">
      <c r="A1931" s="199" t="s">
        <v>5467</v>
      </c>
      <c r="B1931" s="200" t="s">
        <v>5468</v>
      </c>
      <c r="C1931" s="201" t="s">
        <v>15</v>
      </c>
      <c r="D1931" s="202">
        <v>544.73</v>
      </c>
      <c r="E1931" s="202">
        <v>27.92</v>
      </c>
      <c r="F1931" s="202">
        <v>572.65</v>
      </c>
      <c r="G1931" s="178">
        <v>15</v>
      </c>
    </row>
    <row r="1932" spans="1:7" x14ac:dyDescent="0.25">
      <c r="A1932" s="199" t="s">
        <v>5469</v>
      </c>
      <c r="B1932" s="200" t="s">
        <v>5470</v>
      </c>
      <c r="C1932" s="201" t="s">
        <v>15</v>
      </c>
      <c r="D1932" s="202">
        <v>265.36</v>
      </c>
      <c r="E1932" s="202">
        <v>27.92</v>
      </c>
      <c r="F1932" s="202">
        <v>293.27999999999997</v>
      </c>
      <c r="G1932" s="178">
        <v>15</v>
      </c>
    </row>
    <row r="1933" spans="1:7" x14ac:dyDescent="0.25">
      <c r="A1933" s="199" t="s">
        <v>245</v>
      </c>
      <c r="B1933" s="200" t="s">
        <v>5471</v>
      </c>
      <c r="C1933" s="201" t="s">
        <v>15</v>
      </c>
      <c r="D1933" s="202">
        <v>311.76</v>
      </c>
      <c r="E1933" s="202">
        <v>157.08000000000001</v>
      </c>
      <c r="F1933" s="202">
        <v>468.84</v>
      </c>
      <c r="G1933" s="178">
        <v>15</v>
      </c>
    </row>
    <row r="1934" spans="1:7" x14ac:dyDescent="0.25">
      <c r="A1934" s="199" t="s">
        <v>246</v>
      </c>
      <c r="B1934" s="200" t="s">
        <v>5472</v>
      </c>
      <c r="C1934" s="201" t="s">
        <v>247</v>
      </c>
      <c r="D1934" s="202">
        <v>614.79999999999995</v>
      </c>
      <c r="E1934" s="202">
        <v>1.1399999999999999</v>
      </c>
      <c r="F1934" s="202">
        <v>615.94000000000005</v>
      </c>
      <c r="G1934" s="178">
        <v>15</v>
      </c>
    </row>
    <row r="1935" spans="1:7" x14ac:dyDescent="0.25">
      <c r="A1935" s="199" t="s">
        <v>5473</v>
      </c>
      <c r="B1935" s="200" t="s">
        <v>5474</v>
      </c>
      <c r="C1935" s="201" t="s">
        <v>15</v>
      </c>
      <c r="D1935" s="202">
        <v>30.76</v>
      </c>
      <c r="E1935" s="202">
        <v>55.83</v>
      </c>
      <c r="F1935" s="202">
        <v>86.59</v>
      </c>
      <c r="G1935" s="178">
        <v>15</v>
      </c>
    </row>
    <row r="1936" spans="1:7" x14ac:dyDescent="0.25">
      <c r="A1936" s="199" t="s">
        <v>5475</v>
      </c>
      <c r="B1936" s="200" t="s">
        <v>5476</v>
      </c>
      <c r="C1936" s="201" t="s">
        <v>247</v>
      </c>
      <c r="D1936" s="202">
        <v>463.51</v>
      </c>
      <c r="E1936" s="202">
        <v>1.1399999999999999</v>
      </c>
      <c r="F1936" s="202">
        <v>464.65</v>
      </c>
      <c r="G1936" s="178">
        <v>15</v>
      </c>
    </row>
    <row r="1937" spans="1:7" x14ac:dyDescent="0.25">
      <c r="A1937" s="199" t="s">
        <v>5477</v>
      </c>
      <c r="B1937" s="200" t="s">
        <v>5478</v>
      </c>
      <c r="C1937" s="201" t="s">
        <v>15</v>
      </c>
      <c r="D1937" s="202"/>
      <c r="E1937" s="202">
        <v>314.16000000000003</v>
      </c>
      <c r="F1937" s="202">
        <v>314.16000000000003</v>
      </c>
      <c r="G1937" s="178">
        <v>15</v>
      </c>
    </row>
    <row r="1938" spans="1:7" x14ac:dyDescent="0.25">
      <c r="A1938" s="199" t="s">
        <v>5479</v>
      </c>
      <c r="B1938" s="200" t="s">
        <v>5480</v>
      </c>
      <c r="C1938" s="201" t="s">
        <v>2632</v>
      </c>
      <c r="D1938" s="202">
        <v>27.29</v>
      </c>
      <c r="E1938" s="202">
        <v>0.91</v>
      </c>
      <c r="F1938" s="202">
        <v>28.2</v>
      </c>
      <c r="G1938" s="178">
        <v>15</v>
      </c>
    </row>
    <row r="1939" spans="1:7" x14ac:dyDescent="0.25">
      <c r="A1939" s="199" t="s">
        <v>5481</v>
      </c>
      <c r="B1939" s="200" t="s">
        <v>5482</v>
      </c>
      <c r="C1939" s="201" t="s">
        <v>2632</v>
      </c>
      <c r="D1939" s="202">
        <v>27.29</v>
      </c>
      <c r="E1939" s="202">
        <v>1.36</v>
      </c>
      <c r="F1939" s="202">
        <v>28.65</v>
      </c>
      <c r="G1939" s="178">
        <v>15</v>
      </c>
    </row>
    <row r="1940" spans="1:7" ht="30" x14ac:dyDescent="0.25">
      <c r="A1940" s="199" t="s">
        <v>5483</v>
      </c>
      <c r="B1940" s="200" t="s">
        <v>5484</v>
      </c>
      <c r="C1940" s="201" t="s">
        <v>29</v>
      </c>
      <c r="D1940" s="202">
        <v>924</v>
      </c>
      <c r="E1940" s="202">
        <v>11.36</v>
      </c>
      <c r="F1940" s="202">
        <v>935.36</v>
      </c>
      <c r="G1940" s="178">
        <v>15</v>
      </c>
    </row>
    <row r="1941" spans="1:7" ht="30" x14ac:dyDescent="0.25">
      <c r="A1941" s="199" t="s">
        <v>5485</v>
      </c>
      <c r="B1941" s="200" t="s">
        <v>5486</v>
      </c>
      <c r="C1941" s="201" t="s">
        <v>29</v>
      </c>
      <c r="D1941" s="202">
        <v>1152.01</v>
      </c>
      <c r="E1941" s="202">
        <v>11.36</v>
      </c>
      <c r="F1941" s="202">
        <v>1163.3699999999999</v>
      </c>
      <c r="G1941" s="178">
        <v>15</v>
      </c>
    </row>
    <row r="1942" spans="1:7" x14ac:dyDescent="0.25">
      <c r="A1942" s="199" t="s">
        <v>248</v>
      </c>
      <c r="B1942" s="200" t="s">
        <v>5487</v>
      </c>
      <c r="C1942" s="201" t="s">
        <v>247</v>
      </c>
      <c r="D1942" s="202">
        <v>39.49</v>
      </c>
      <c r="E1942" s="202">
        <v>1.1399999999999999</v>
      </c>
      <c r="F1942" s="202">
        <v>40.630000000000003</v>
      </c>
      <c r="G1942" s="178">
        <v>15</v>
      </c>
    </row>
    <row r="1943" spans="1:7" x14ac:dyDescent="0.25">
      <c r="A1943" s="199" t="s">
        <v>249</v>
      </c>
      <c r="B1943" s="200" t="s">
        <v>5488</v>
      </c>
      <c r="C1943" s="201" t="s">
        <v>15</v>
      </c>
      <c r="D1943" s="202">
        <v>19.59</v>
      </c>
      <c r="E1943" s="202">
        <v>78.540000000000006</v>
      </c>
      <c r="F1943" s="202">
        <v>98.13</v>
      </c>
      <c r="G1943" s="178">
        <v>15</v>
      </c>
    </row>
    <row r="1944" spans="1:7" x14ac:dyDescent="0.25">
      <c r="A1944" s="199" t="s">
        <v>250</v>
      </c>
      <c r="B1944" s="200" t="s">
        <v>5489</v>
      </c>
      <c r="C1944" s="201" t="s">
        <v>15</v>
      </c>
      <c r="D1944" s="202">
        <v>69.62</v>
      </c>
      <c r="E1944" s="202">
        <v>1.1399999999999999</v>
      </c>
      <c r="F1944" s="202">
        <v>70.760000000000005</v>
      </c>
      <c r="G1944" s="178">
        <v>15</v>
      </c>
    </row>
    <row r="1945" spans="1:7" x14ac:dyDescent="0.25">
      <c r="A1945" s="199" t="s">
        <v>5490</v>
      </c>
      <c r="B1945" s="200" t="s">
        <v>5491</v>
      </c>
      <c r="C1945" s="201" t="s">
        <v>15</v>
      </c>
      <c r="D1945" s="202">
        <v>234.63</v>
      </c>
      <c r="E1945" s="202">
        <v>157.08000000000001</v>
      </c>
      <c r="F1945" s="202">
        <v>391.71</v>
      </c>
      <c r="G1945" s="178">
        <v>15</v>
      </c>
    </row>
    <row r="1946" spans="1:7" x14ac:dyDescent="0.25">
      <c r="A1946" s="199" t="s">
        <v>251</v>
      </c>
      <c r="B1946" s="200" t="s">
        <v>5492</v>
      </c>
      <c r="C1946" s="201" t="s">
        <v>15</v>
      </c>
      <c r="D1946" s="202">
        <v>671.55</v>
      </c>
      <c r="E1946" s="202">
        <v>1.1399999999999999</v>
      </c>
      <c r="F1946" s="202">
        <v>672.69</v>
      </c>
      <c r="G1946" s="178">
        <v>15</v>
      </c>
    </row>
    <row r="1947" spans="1:7" ht="30" x14ac:dyDescent="0.25">
      <c r="A1947" s="199" t="s">
        <v>5493</v>
      </c>
      <c r="B1947" s="200" t="s">
        <v>5494</v>
      </c>
      <c r="C1947" s="201" t="s">
        <v>15</v>
      </c>
      <c r="D1947" s="202">
        <v>516.73</v>
      </c>
      <c r="E1947" s="202">
        <v>157.08000000000001</v>
      </c>
      <c r="F1947" s="202">
        <v>673.81</v>
      </c>
      <c r="G1947" s="178">
        <v>15</v>
      </c>
    </row>
    <row r="1948" spans="1:7" x14ac:dyDescent="0.25">
      <c r="A1948" s="199" t="s">
        <v>5495</v>
      </c>
      <c r="B1948" s="200" t="s">
        <v>5496</v>
      </c>
      <c r="C1948" s="201" t="s">
        <v>15</v>
      </c>
      <c r="D1948" s="202">
        <v>2898.46</v>
      </c>
      <c r="E1948" s="202">
        <v>55.83</v>
      </c>
      <c r="F1948" s="202">
        <v>2954.29</v>
      </c>
      <c r="G1948" s="178">
        <v>15</v>
      </c>
    </row>
    <row r="1949" spans="1:7" x14ac:dyDescent="0.25">
      <c r="A1949" s="199" t="s">
        <v>5497</v>
      </c>
      <c r="B1949" s="200" t="s">
        <v>5498</v>
      </c>
      <c r="C1949" s="201" t="s">
        <v>15</v>
      </c>
      <c r="D1949" s="202">
        <v>4431.29</v>
      </c>
      <c r="E1949" s="202">
        <v>55.83</v>
      </c>
      <c r="F1949" s="202">
        <v>4487.12</v>
      </c>
      <c r="G1949" s="178">
        <v>15</v>
      </c>
    </row>
    <row r="1950" spans="1:7" x14ac:dyDescent="0.25">
      <c r="A1950" s="199" t="s">
        <v>5499</v>
      </c>
      <c r="B1950" s="200" t="s">
        <v>5500</v>
      </c>
      <c r="C1950" s="201" t="s">
        <v>15</v>
      </c>
      <c r="D1950" s="202">
        <v>5675.26</v>
      </c>
      <c r="E1950" s="202">
        <v>55.83</v>
      </c>
      <c r="F1950" s="202">
        <v>5731.09</v>
      </c>
      <c r="G1950" s="178">
        <v>15</v>
      </c>
    </row>
    <row r="1951" spans="1:7" x14ac:dyDescent="0.25">
      <c r="A1951" s="199" t="s">
        <v>5501</v>
      </c>
      <c r="B1951" s="200" t="s">
        <v>5502</v>
      </c>
      <c r="C1951" s="201"/>
      <c r="D1951" s="202"/>
      <c r="E1951" s="202"/>
      <c r="F1951" s="202"/>
    </row>
    <row r="1952" spans="1:7" x14ac:dyDescent="0.25">
      <c r="A1952" s="199" t="s">
        <v>5503</v>
      </c>
      <c r="B1952" s="200" t="s">
        <v>5504</v>
      </c>
      <c r="C1952" s="201"/>
      <c r="D1952" s="202"/>
      <c r="E1952" s="202"/>
      <c r="F1952" s="202"/>
    </row>
    <row r="1953" spans="1:7" x14ac:dyDescent="0.25">
      <c r="A1953" s="199" t="s">
        <v>5505</v>
      </c>
      <c r="B1953" s="200" t="s">
        <v>5506</v>
      </c>
      <c r="C1953" s="201" t="s">
        <v>15</v>
      </c>
      <c r="D1953" s="202">
        <v>63.35</v>
      </c>
      <c r="E1953" s="202">
        <v>96.11</v>
      </c>
      <c r="F1953" s="202">
        <v>159.46</v>
      </c>
      <c r="G1953" s="178">
        <v>15</v>
      </c>
    </row>
    <row r="1954" spans="1:7" x14ac:dyDescent="0.25">
      <c r="A1954" s="199" t="s">
        <v>5507</v>
      </c>
      <c r="B1954" s="200" t="s">
        <v>5508</v>
      </c>
      <c r="C1954" s="201" t="s">
        <v>15</v>
      </c>
      <c r="D1954" s="202">
        <v>166.82</v>
      </c>
      <c r="E1954" s="202">
        <v>134.1</v>
      </c>
      <c r="F1954" s="202">
        <v>300.92</v>
      </c>
      <c r="G1954" s="178">
        <v>15</v>
      </c>
    </row>
    <row r="1955" spans="1:7" x14ac:dyDescent="0.25">
      <c r="A1955" s="199" t="s">
        <v>5509</v>
      </c>
      <c r="B1955" s="200" t="s">
        <v>5510</v>
      </c>
      <c r="C1955" s="201" t="s">
        <v>15</v>
      </c>
      <c r="D1955" s="202">
        <v>315.02</v>
      </c>
      <c r="E1955" s="202">
        <v>172.08</v>
      </c>
      <c r="F1955" s="202">
        <v>487.1</v>
      </c>
      <c r="G1955" s="178">
        <v>15</v>
      </c>
    </row>
    <row r="1956" spans="1:7" x14ac:dyDescent="0.25">
      <c r="A1956" s="199" t="s">
        <v>5511</v>
      </c>
      <c r="B1956" s="200" t="s">
        <v>5512</v>
      </c>
      <c r="C1956" s="201" t="s">
        <v>15</v>
      </c>
      <c r="D1956" s="202">
        <v>505.31</v>
      </c>
      <c r="E1956" s="202">
        <v>213.38</v>
      </c>
      <c r="F1956" s="202">
        <v>718.69</v>
      </c>
      <c r="G1956" s="178">
        <v>15</v>
      </c>
    </row>
    <row r="1957" spans="1:7" x14ac:dyDescent="0.25">
      <c r="A1957" s="199" t="s">
        <v>5513</v>
      </c>
      <c r="B1957" s="200" t="s">
        <v>5514</v>
      </c>
      <c r="C1957" s="201" t="s">
        <v>15</v>
      </c>
      <c r="D1957" s="202">
        <v>1505.42</v>
      </c>
      <c r="E1957" s="202">
        <v>286.04000000000002</v>
      </c>
      <c r="F1957" s="202">
        <v>1791.46</v>
      </c>
      <c r="G1957" s="178">
        <v>15</v>
      </c>
    </row>
    <row r="1958" spans="1:7" ht="30" x14ac:dyDescent="0.25">
      <c r="A1958" s="199" t="s">
        <v>5515</v>
      </c>
      <c r="B1958" s="200" t="s">
        <v>5516</v>
      </c>
      <c r="C1958" s="201"/>
      <c r="D1958" s="202"/>
      <c r="E1958" s="202"/>
      <c r="F1958" s="202"/>
    </row>
    <row r="1959" spans="1:7" x14ac:dyDescent="0.25">
      <c r="A1959" s="199" t="s">
        <v>5517</v>
      </c>
      <c r="B1959" s="200" t="s">
        <v>5518</v>
      </c>
      <c r="C1959" s="201" t="s">
        <v>15</v>
      </c>
      <c r="D1959" s="202">
        <v>71.209999999999994</v>
      </c>
      <c r="E1959" s="202">
        <v>83.75</v>
      </c>
      <c r="F1959" s="202">
        <v>154.96</v>
      </c>
      <c r="G1959" s="178">
        <v>15</v>
      </c>
    </row>
    <row r="1960" spans="1:7" x14ac:dyDescent="0.25">
      <c r="A1960" s="199" t="s">
        <v>5519</v>
      </c>
      <c r="B1960" s="200" t="s">
        <v>5520</v>
      </c>
      <c r="C1960" s="201" t="s">
        <v>15</v>
      </c>
      <c r="D1960" s="202">
        <v>169.41</v>
      </c>
      <c r="E1960" s="202">
        <v>111.66</v>
      </c>
      <c r="F1960" s="202">
        <v>281.07</v>
      </c>
      <c r="G1960" s="178">
        <v>15</v>
      </c>
    </row>
    <row r="1961" spans="1:7" x14ac:dyDescent="0.25">
      <c r="A1961" s="199" t="s">
        <v>5521</v>
      </c>
      <c r="B1961" s="200" t="s">
        <v>5522</v>
      </c>
      <c r="C1961" s="201" t="s">
        <v>15</v>
      </c>
      <c r="D1961" s="202">
        <v>323.58999999999997</v>
      </c>
      <c r="E1961" s="202">
        <v>139.58000000000001</v>
      </c>
      <c r="F1961" s="202">
        <v>463.17</v>
      </c>
      <c r="G1961" s="178">
        <v>15</v>
      </c>
    </row>
    <row r="1962" spans="1:7" x14ac:dyDescent="0.25">
      <c r="A1962" s="199" t="s">
        <v>252</v>
      </c>
      <c r="B1962" s="200" t="s">
        <v>5523</v>
      </c>
      <c r="C1962" s="201" t="s">
        <v>15</v>
      </c>
      <c r="D1962" s="202">
        <v>530.70000000000005</v>
      </c>
      <c r="E1962" s="202">
        <v>167.49</v>
      </c>
      <c r="F1962" s="202">
        <v>698.19</v>
      </c>
      <c r="G1962" s="178">
        <v>15</v>
      </c>
    </row>
    <row r="1963" spans="1:7" x14ac:dyDescent="0.25">
      <c r="A1963" s="199" t="s">
        <v>5524</v>
      </c>
      <c r="B1963" s="200" t="s">
        <v>5525</v>
      </c>
      <c r="C1963" s="201"/>
      <c r="D1963" s="202"/>
      <c r="E1963" s="202"/>
      <c r="F1963" s="202"/>
    </row>
    <row r="1964" spans="1:7" ht="30" x14ac:dyDescent="0.25">
      <c r="A1964" s="199" t="s">
        <v>5526</v>
      </c>
      <c r="B1964" s="200" t="s">
        <v>5527</v>
      </c>
      <c r="C1964" s="201" t="s">
        <v>15</v>
      </c>
      <c r="D1964" s="202">
        <v>408.73</v>
      </c>
      <c r="E1964" s="202">
        <v>166.94</v>
      </c>
      <c r="F1964" s="202">
        <v>575.66999999999996</v>
      </c>
      <c r="G1964" s="178">
        <v>15</v>
      </c>
    </row>
    <row r="1965" spans="1:7" ht="30" x14ac:dyDescent="0.25">
      <c r="A1965" s="199" t="s">
        <v>5528</v>
      </c>
      <c r="B1965" s="200" t="s">
        <v>5529</v>
      </c>
      <c r="C1965" s="201" t="s">
        <v>15</v>
      </c>
      <c r="D1965" s="202">
        <v>522.58000000000004</v>
      </c>
      <c r="E1965" s="202">
        <v>166.94</v>
      </c>
      <c r="F1965" s="202">
        <v>689.52</v>
      </c>
      <c r="G1965" s="178">
        <v>15</v>
      </c>
    </row>
    <row r="1966" spans="1:7" ht="30" x14ac:dyDescent="0.25">
      <c r="A1966" s="199" t="s">
        <v>253</v>
      </c>
      <c r="B1966" s="200" t="s">
        <v>5530</v>
      </c>
      <c r="C1966" s="201" t="s">
        <v>15</v>
      </c>
      <c r="D1966" s="202">
        <v>645.04</v>
      </c>
      <c r="E1966" s="202">
        <v>208.68</v>
      </c>
      <c r="F1966" s="202">
        <v>853.72</v>
      </c>
      <c r="G1966" s="178">
        <v>15</v>
      </c>
    </row>
    <row r="1967" spans="1:7" ht="30" x14ac:dyDescent="0.25">
      <c r="A1967" s="199" t="s">
        <v>5531</v>
      </c>
      <c r="B1967" s="200" t="s">
        <v>5532</v>
      </c>
      <c r="C1967" s="201" t="s">
        <v>15</v>
      </c>
      <c r="D1967" s="202">
        <v>737.59</v>
      </c>
      <c r="E1967" s="202">
        <v>208.68</v>
      </c>
      <c r="F1967" s="202">
        <v>946.27</v>
      </c>
      <c r="G1967" s="178">
        <v>15</v>
      </c>
    </row>
    <row r="1968" spans="1:7" ht="30" x14ac:dyDescent="0.25">
      <c r="A1968" s="199" t="s">
        <v>254</v>
      </c>
      <c r="B1968" s="200" t="s">
        <v>5533</v>
      </c>
      <c r="C1968" s="201" t="s">
        <v>15</v>
      </c>
      <c r="D1968" s="202">
        <v>890.02</v>
      </c>
      <c r="E1968" s="202">
        <v>250.41</v>
      </c>
      <c r="F1968" s="202">
        <v>1140.43</v>
      </c>
      <c r="G1968" s="178">
        <v>15</v>
      </c>
    </row>
    <row r="1969" spans="1:7" ht="30" x14ac:dyDescent="0.25">
      <c r="A1969" s="199" t="s">
        <v>255</v>
      </c>
      <c r="B1969" s="200" t="s">
        <v>5534</v>
      </c>
      <c r="C1969" s="201" t="s">
        <v>15</v>
      </c>
      <c r="D1969" s="202">
        <v>1337.53</v>
      </c>
      <c r="E1969" s="202">
        <v>250.41</v>
      </c>
      <c r="F1969" s="202">
        <v>1587.94</v>
      </c>
      <c r="G1969" s="178">
        <v>15</v>
      </c>
    </row>
    <row r="1970" spans="1:7" x14ac:dyDescent="0.25">
      <c r="A1970" s="199" t="s">
        <v>5535</v>
      </c>
      <c r="B1970" s="200" t="s">
        <v>5536</v>
      </c>
      <c r="C1970" s="201"/>
      <c r="D1970" s="202"/>
      <c r="E1970" s="202"/>
      <c r="F1970" s="202"/>
    </row>
    <row r="1971" spans="1:7" ht="30" x14ac:dyDescent="0.25">
      <c r="A1971" s="199" t="s">
        <v>5537</v>
      </c>
      <c r="B1971" s="200" t="s">
        <v>5538</v>
      </c>
      <c r="C1971" s="201" t="s">
        <v>15</v>
      </c>
      <c r="D1971" s="202">
        <v>523.15</v>
      </c>
      <c r="E1971" s="202">
        <v>125.21</v>
      </c>
      <c r="F1971" s="202">
        <v>648.36</v>
      </c>
      <c r="G1971" s="178">
        <v>15</v>
      </c>
    </row>
    <row r="1972" spans="1:7" ht="30" x14ac:dyDescent="0.25">
      <c r="A1972" s="199" t="s">
        <v>5539</v>
      </c>
      <c r="B1972" s="200" t="s">
        <v>5540</v>
      </c>
      <c r="C1972" s="201" t="s">
        <v>15</v>
      </c>
      <c r="D1972" s="202">
        <v>628.4</v>
      </c>
      <c r="E1972" s="202">
        <v>125.21</v>
      </c>
      <c r="F1972" s="202">
        <v>753.61</v>
      </c>
      <c r="G1972" s="178">
        <v>15</v>
      </c>
    </row>
    <row r="1973" spans="1:7" ht="30" x14ac:dyDescent="0.25">
      <c r="A1973" s="199" t="s">
        <v>5541</v>
      </c>
      <c r="B1973" s="200" t="s">
        <v>5542</v>
      </c>
      <c r="C1973" s="201" t="s">
        <v>15</v>
      </c>
      <c r="D1973" s="202">
        <v>706.19</v>
      </c>
      <c r="E1973" s="202">
        <v>166.94</v>
      </c>
      <c r="F1973" s="202">
        <v>873.13</v>
      </c>
      <c r="G1973" s="178">
        <v>15</v>
      </c>
    </row>
    <row r="1974" spans="1:7" ht="30" x14ac:dyDescent="0.25">
      <c r="A1974" s="199" t="s">
        <v>5543</v>
      </c>
      <c r="B1974" s="200" t="s">
        <v>5544</v>
      </c>
      <c r="C1974" s="201" t="s">
        <v>15</v>
      </c>
      <c r="D1974" s="202">
        <v>1093.5999999999999</v>
      </c>
      <c r="E1974" s="202">
        <v>166.94</v>
      </c>
      <c r="F1974" s="202">
        <v>1260.54</v>
      </c>
      <c r="G1974" s="178">
        <v>15</v>
      </c>
    </row>
    <row r="1975" spans="1:7" ht="30" x14ac:dyDescent="0.25">
      <c r="A1975" s="199" t="s">
        <v>5545</v>
      </c>
      <c r="B1975" s="200" t="s">
        <v>5546</v>
      </c>
      <c r="C1975" s="201" t="s">
        <v>15</v>
      </c>
      <c r="D1975" s="202">
        <v>1150.8699999999999</v>
      </c>
      <c r="E1975" s="202">
        <v>208.68</v>
      </c>
      <c r="F1975" s="202">
        <v>1359.55</v>
      </c>
      <c r="G1975" s="178">
        <v>15</v>
      </c>
    </row>
    <row r="1976" spans="1:7" ht="30" x14ac:dyDescent="0.25">
      <c r="A1976" s="199" t="s">
        <v>5547</v>
      </c>
      <c r="B1976" s="200" t="s">
        <v>5548</v>
      </c>
      <c r="C1976" s="201" t="s">
        <v>15</v>
      </c>
      <c r="D1976" s="202">
        <v>1601.31</v>
      </c>
      <c r="E1976" s="202">
        <v>208.68</v>
      </c>
      <c r="F1976" s="202">
        <v>1809.99</v>
      </c>
      <c r="G1976" s="178">
        <v>15</v>
      </c>
    </row>
    <row r="1977" spans="1:7" x14ac:dyDescent="0.25">
      <c r="A1977" s="199" t="s">
        <v>5549</v>
      </c>
      <c r="B1977" s="200" t="s">
        <v>5550</v>
      </c>
      <c r="C1977" s="201"/>
      <c r="D1977" s="202"/>
      <c r="E1977" s="202"/>
      <c r="F1977" s="202"/>
    </row>
    <row r="1978" spans="1:7" ht="30" x14ac:dyDescent="0.25">
      <c r="A1978" s="199" t="s">
        <v>256</v>
      </c>
      <c r="B1978" s="200" t="s">
        <v>5551</v>
      </c>
      <c r="C1978" s="201" t="s">
        <v>29</v>
      </c>
      <c r="D1978" s="202">
        <v>2946.69</v>
      </c>
      <c r="E1978" s="202">
        <v>147.79</v>
      </c>
      <c r="F1978" s="202">
        <v>3094.48</v>
      </c>
      <c r="G1978" s="178">
        <v>15</v>
      </c>
    </row>
    <row r="1979" spans="1:7" x14ac:dyDescent="0.25">
      <c r="A1979" s="199" t="s">
        <v>5552</v>
      </c>
      <c r="B1979" s="200" t="s">
        <v>5553</v>
      </c>
      <c r="C1979" s="201"/>
      <c r="D1979" s="202"/>
      <c r="E1979" s="202"/>
      <c r="F1979" s="202"/>
    </row>
    <row r="1980" spans="1:7" x14ac:dyDescent="0.25">
      <c r="A1980" s="199" t="s">
        <v>257</v>
      </c>
      <c r="B1980" s="200" t="s">
        <v>5554</v>
      </c>
      <c r="C1980" s="201" t="s">
        <v>57</v>
      </c>
      <c r="D1980" s="202">
        <v>116</v>
      </c>
      <c r="E1980" s="202">
        <v>9.94</v>
      </c>
      <c r="F1980" s="202">
        <v>125.94</v>
      </c>
      <c r="G1980" s="178">
        <v>15</v>
      </c>
    </row>
    <row r="1981" spans="1:7" x14ac:dyDescent="0.25">
      <c r="A1981" s="199" t="s">
        <v>5555</v>
      </c>
      <c r="B1981" s="200" t="s">
        <v>5556</v>
      </c>
      <c r="C1981" s="201"/>
      <c r="D1981" s="202"/>
      <c r="E1981" s="202"/>
      <c r="F1981" s="202"/>
    </row>
    <row r="1982" spans="1:7" x14ac:dyDescent="0.25">
      <c r="A1982" s="199" t="s">
        <v>5557</v>
      </c>
      <c r="B1982" s="200" t="s">
        <v>5558</v>
      </c>
      <c r="C1982" s="201" t="s">
        <v>15</v>
      </c>
      <c r="D1982" s="202">
        <v>51.1</v>
      </c>
      <c r="E1982" s="202">
        <v>16.75</v>
      </c>
      <c r="F1982" s="202">
        <v>67.849999999999994</v>
      </c>
      <c r="G1982" s="178">
        <v>15</v>
      </c>
    </row>
    <row r="1983" spans="1:7" x14ac:dyDescent="0.25">
      <c r="A1983" s="199" t="s">
        <v>5559</v>
      </c>
      <c r="B1983" s="200" t="s">
        <v>5560</v>
      </c>
      <c r="C1983" s="201" t="s">
        <v>15</v>
      </c>
      <c r="D1983" s="202">
        <v>48.7</v>
      </c>
      <c r="E1983" s="202">
        <v>27.92</v>
      </c>
      <c r="F1983" s="202">
        <v>76.62</v>
      </c>
      <c r="G1983" s="178">
        <v>15</v>
      </c>
    </row>
    <row r="1984" spans="1:7" x14ac:dyDescent="0.25">
      <c r="A1984" s="199" t="s">
        <v>5561</v>
      </c>
      <c r="B1984" s="200" t="s">
        <v>5562</v>
      </c>
      <c r="C1984" s="201" t="s">
        <v>15</v>
      </c>
      <c r="D1984" s="202">
        <v>71.98</v>
      </c>
      <c r="E1984" s="202">
        <v>55.83</v>
      </c>
      <c r="F1984" s="202">
        <v>127.81</v>
      </c>
      <c r="G1984" s="178">
        <v>15</v>
      </c>
    </row>
    <row r="1985" spans="1:7" x14ac:dyDescent="0.25">
      <c r="A1985" s="199" t="s">
        <v>5563</v>
      </c>
      <c r="B1985" s="200" t="s">
        <v>5564</v>
      </c>
      <c r="C1985" s="201" t="s">
        <v>15</v>
      </c>
      <c r="D1985" s="202">
        <v>210.84</v>
      </c>
      <c r="E1985" s="202">
        <v>55.83</v>
      </c>
      <c r="F1985" s="202">
        <v>266.67</v>
      </c>
      <c r="G1985" s="178">
        <v>15</v>
      </c>
    </row>
    <row r="1986" spans="1:7" x14ac:dyDescent="0.25">
      <c r="A1986" s="199" t="s">
        <v>5565</v>
      </c>
      <c r="B1986" s="200" t="s">
        <v>5566</v>
      </c>
      <c r="C1986" s="201" t="s">
        <v>15</v>
      </c>
      <c r="D1986" s="202">
        <v>312.49</v>
      </c>
      <c r="E1986" s="202">
        <v>55.83</v>
      </c>
      <c r="F1986" s="202">
        <v>368.32</v>
      </c>
      <c r="G1986" s="178">
        <v>15</v>
      </c>
    </row>
    <row r="1987" spans="1:7" x14ac:dyDescent="0.25">
      <c r="A1987" s="199" t="s">
        <v>258</v>
      </c>
      <c r="B1987" s="200" t="s">
        <v>5567</v>
      </c>
      <c r="C1987" s="201" t="s">
        <v>15</v>
      </c>
      <c r="D1987" s="202">
        <v>1396.82</v>
      </c>
      <c r="E1987" s="202">
        <v>66.989999999999995</v>
      </c>
      <c r="F1987" s="202">
        <v>1463.81</v>
      </c>
      <c r="G1987" s="178">
        <v>15</v>
      </c>
    </row>
    <row r="1988" spans="1:7" x14ac:dyDescent="0.25">
      <c r="A1988" s="199" t="s">
        <v>5568</v>
      </c>
      <c r="B1988" s="200" t="s">
        <v>5569</v>
      </c>
      <c r="C1988" s="201" t="s">
        <v>15</v>
      </c>
      <c r="D1988" s="202">
        <v>454.81</v>
      </c>
      <c r="E1988" s="202">
        <v>66.989999999999995</v>
      </c>
      <c r="F1988" s="202">
        <v>521.79999999999995</v>
      </c>
      <c r="G1988" s="178">
        <v>15</v>
      </c>
    </row>
    <row r="1989" spans="1:7" x14ac:dyDescent="0.25">
      <c r="A1989" s="199" t="s">
        <v>5570</v>
      </c>
      <c r="B1989" s="200" t="s">
        <v>5571</v>
      </c>
      <c r="C1989" s="201"/>
      <c r="D1989" s="202"/>
      <c r="E1989" s="202"/>
      <c r="F1989" s="202"/>
    </row>
    <row r="1990" spans="1:7" x14ac:dyDescent="0.25">
      <c r="A1990" s="199" t="s">
        <v>5572</v>
      </c>
      <c r="B1990" s="200" t="s">
        <v>5573</v>
      </c>
      <c r="C1990" s="201" t="s">
        <v>15</v>
      </c>
      <c r="D1990" s="202">
        <v>31.12</v>
      </c>
      <c r="E1990" s="202">
        <v>11.16</v>
      </c>
      <c r="F1990" s="202">
        <v>42.28</v>
      </c>
      <c r="G1990" s="178">
        <v>15</v>
      </c>
    </row>
    <row r="1991" spans="1:7" x14ac:dyDescent="0.25">
      <c r="A1991" s="199" t="s">
        <v>5574</v>
      </c>
      <c r="B1991" s="200" t="s">
        <v>5575</v>
      </c>
      <c r="C1991" s="201" t="s">
        <v>15</v>
      </c>
      <c r="D1991" s="202">
        <v>76.12</v>
      </c>
      <c r="E1991" s="202">
        <v>11.16</v>
      </c>
      <c r="F1991" s="202">
        <v>87.28</v>
      </c>
      <c r="G1991" s="178">
        <v>15</v>
      </c>
    </row>
    <row r="1992" spans="1:7" x14ac:dyDescent="0.25">
      <c r="A1992" s="199" t="s">
        <v>5576</v>
      </c>
      <c r="B1992" s="200" t="s">
        <v>5577</v>
      </c>
      <c r="C1992" s="201" t="s">
        <v>15</v>
      </c>
      <c r="D1992" s="202">
        <v>101.76</v>
      </c>
      <c r="E1992" s="202">
        <v>11.16</v>
      </c>
      <c r="F1992" s="202">
        <v>112.92</v>
      </c>
      <c r="G1992" s="178">
        <v>15</v>
      </c>
    </row>
    <row r="1993" spans="1:7" x14ac:dyDescent="0.25">
      <c r="A1993" s="199" t="s">
        <v>5578</v>
      </c>
      <c r="B1993" s="200" t="s">
        <v>5579</v>
      </c>
      <c r="C1993" s="201" t="s">
        <v>15</v>
      </c>
      <c r="D1993" s="202">
        <v>177.01</v>
      </c>
      <c r="E1993" s="202">
        <v>11.16</v>
      </c>
      <c r="F1993" s="202">
        <v>188.17</v>
      </c>
      <c r="G1993" s="178">
        <v>15</v>
      </c>
    </row>
    <row r="1994" spans="1:7" x14ac:dyDescent="0.25">
      <c r="A1994" s="199" t="s">
        <v>259</v>
      </c>
      <c r="B1994" s="200" t="s">
        <v>5580</v>
      </c>
      <c r="C1994" s="201" t="s">
        <v>15</v>
      </c>
      <c r="D1994" s="202">
        <v>198.41</v>
      </c>
      <c r="E1994" s="202">
        <v>11.16</v>
      </c>
      <c r="F1994" s="202">
        <v>209.57</v>
      </c>
      <c r="G1994" s="178">
        <v>15</v>
      </c>
    </row>
    <row r="1995" spans="1:7" x14ac:dyDescent="0.25">
      <c r="A1995" s="199" t="s">
        <v>5581</v>
      </c>
      <c r="B1995" s="200" t="s">
        <v>5582</v>
      </c>
      <c r="C1995" s="201" t="s">
        <v>15</v>
      </c>
      <c r="D1995" s="202">
        <v>359.12</v>
      </c>
      <c r="E1995" s="202">
        <v>11.16</v>
      </c>
      <c r="F1995" s="202">
        <v>370.28</v>
      </c>
      <c r="G1995" s="178">
        <v>15</v>
      </c>
    </row>
    <row r="1996" spans="1:7" x14ac:dyDescent="0.25">
      <c r="A1996" s="199" t="s">
        <v>5583</v>
      </c>
      <c r="B1996" s="200" t="s">
        <v>5584</v>
      </c>
      <c r="C1996" s="201" t="s">
        <v>15</v>
      </c>
      <c r="D1996" s="202">
        <v>20.37</v>
      </c>
      <c r="E1996" s="202">
        <v>11.16</v>
      </c>
      <c r="F1996" s="202">
        <v>31.53</v>
      </c>
      <c r="G1996" s="178">
        <v>15</v>
      </c>
    </row>
    <row r="1997" spans="1:7" x14ac:dyDescent="0.25">
      <c r="A1997" s="199" t="s">
        <v>5585</v>
      </c>
      <c r="B1997" s="200" t="s">
        <v>5586</v>
      </c>
      <c r="C1997" s="201" t="s">
        <v>15</v>
      </c>
      <c r="D1997" s="202">
        <v>19.95</v>
      </c>
      <c r="E1997" s="202">
        <v>11.16</v>
      </c>
      <c r="F1997" s="202">
        <v>31.11</v>
      </c>
      <c r="G1997" s="178">
        <v>15</v>
      </c>
    </row>
    <row r="1998" spans="1:7" x14ac:dyDescent="0.25">
      <c r="A1998" s="199" t="s">
        <v>5587</v>
      </c>
      <c r="B1998" s="200" t="s">
        <v>5588</v>
      </c>
      <c r="C1998" s="201" t="s">
        <v>15</v>
      </c>
      <c r="D1998" s="202">
        <v>35.409999999999997</v>
      </c>
      <c r="E1998" s="202">
        <v>2.8</v>
      </c>
      <c r="F1998" s="202">
        <v>38.21</v>
      </c>
      <c r="G1998" s="178">
        <v>15</v>
      </c>
    </row>
    <row r="1999" spans="1:7" x14ac:dyDescent="0.25">
      <c r="A1999" s="199" t="s">
        <v>5589</v>
      </c>
      <c r="B1999" s="200" t="s">
        <v>5590</v>
      </c>
      <c r="C1999" s="201"/>
      <c r="D1999" s="202"/>
      <c r="E1999" s="202"/>
      <c r="F1999" s="202"/>
    </row>
    <row r="2000" spans="1:7" ht="30" x14ac:dyDescent="0.25">
      <c r="A2000" s="199" t="s">
        <v>260</v>
      </c>
      <c r="B2000" s="200" t="s">
        <v>5591</v>
      </c>
      <c r="C2000" s="201" t="s">
        <v>15</v>
      </c>
      <c r="D2000" s="202">
        <v>28095.62</v>
      </c>
      <c r="E2000" s="202">
        <v>350.29</v>
      </c>
      <c r="F2000" s="202">
        <v>28445.91</v>
      </c>
      <c r="G2000" s="178">
        <v>15</v>
      </c>
    </row>
    <row r="2001" spans="1:7" ht="30" x14ac:dyDescent="0.25">
      <c r="A2001" s="199" t="s">
        <v>5592</v>
      </c>
      <c r="B2001" s="200" t="s">
        <v>5593</v>
      </c>
      <c r="C2001" s="201" t="s">
        <v>15</v>
      </c>
      <c r="D2001" s="202">
        <v>26974.86</v>
      </c>
      <c r="E2001" s="202">
        <v>314.16000000000003</v>
      </c>
      <c r="F2001" s="202">
        <v>27289.02</v>
      </c>
      <c r="G2001" s="178">
        <v>15</v>
      </c>
    </row>
    <row r="2002" spans="1:7" ht="30" x14ac:dyDescent="0.25">
      <c r="A2002" s="199" t="s">
        <v>5594</v>
      </c>
      <c r="B2002" s="200" t="s">
        <v>5595</v>
      </c>
      <c r="C2002" s="201" t="s">
        <v>35</v>
      </c>
      <c r="D2002" s="202">
        <v>44433.71</v>
      </c>
      <c r="E2002" s="202">
        <v>462.72</v>
      </c>
      <c r="F2002" s="202">
        <v>44896.43</v>
      </c>
      <c r="G2002" s="178">
        <v>15</v>
      </c>
    </row>
    <row r="2003" spans="1:7" ht="30" x14ac:dyDescent="0.25">
      <c r="A2003" s="199" t="s">
        <v>261</v>
      </c>
      <c r="B2003" s="200" t="s">
        <v>5596</v>
      </c>
      <c r="C2003" s="201" t="s">
        <v>15</v>
      </c>
      <c r="D2003" s="202">
        <v>82531.179999999993</v>
      </c>
      <c r="E2003" s="202">
        <v>55.83</v>
      </c>
      <c r="F2003" s="202">
        <v>82587.009999999995</v>
      </c>
      <c r="G2003" s="178">
        <v>15</v>
      </c>
    </row>
    <row r="2004" spans="1:7" ht="30" x14ac:dyDescent="0.25">
      <c r="A2004" s="199" t="s">
        <v>5597</v>
      </c>
      <c r="B2004" s="200" t="s">
        <v>5598</v>
      </c>
      <c r="C2004" s="201" t="s">
        <v>15</v>
      </c>
      <c r="D2004" s="202">
        <v>142568.29999999999</v>
      </c>
      <c r="E2004" s="202">
        <v>55.83</v>
      </c>
      <c r="F2004" s="202">
        <v>142624.13</v>
      </c>
      <c r="G2004" s="178">
        <v>15</v>
      </c>
    </row>
    <row r="2005" spans="1:7" ht="30" x14ac:dyDescent="0.25">
      <c r="A2005" s="199" t="s">
        <v>262</v>
      </c>
      <c r="B2005" s="200" t="s">
        <v>5599</v>
      </c>
      <c r="C2005" s="201" t="s">
        <v>15</v>
      </c>
      <c r="D2005" s="202">
        <v>18.59</v>
      </c>
      <c r="E2005" s="202">
        <v>16.75</v>
      </c>
      <c r="F2005" s="202">
        <v>35.340000000000003</v>
      </c>
      <c r="G2005" s="178">
        <v>15</v>
      </c>
    </row>
    <row r="2006" spans="1:7" ht="30" x14ac:dyDescent="0.25">
      <c r="A2006" s="199" t="s">
        <v>263</v>
      </c>
      <c r="B2006" s="200" t="s">
        <v>5600</v>
      </c>
      <c r="C2006" s="201" t="s">
        <v>15</v>
      </c>
      <c r="D2006" s="202">
        <v>42.23</v>
      </c>
      <c r="E2006" s="202">
        <v>16.75</v>
      </c>
      <c r="F2006" s="202">
        <v>58.98</v>
      </c>
      <c r="G2006" s="178">
        <v>15</v>
      </c>
    </row>
    <row r="2007" spans="1:7" ht="30" x14ac:dyDescent="0.25">
      <c r="A2007" s="199" t="s">
        <v>264</v>
      </c>
      <c r="B2007" s="200" t="s">
        <v>5601</v>
      </c>
      <c r="C2007" s="201" t="s">
        <v>15</v>
      </c>
      <c r="D2007" s="202">
        <v>138.6</v>
      </c>
      <c r="E2007" s="202">
        <v>33.5</v>
      </c>
      <c r="F2007" s="202">
        <v>172.1</v>
      </c>
      <c r="G2007" s="178">
        <v>15</v>
      </c>
    </row>
    <row r="2008" spans="1:7" ht="30" x14ac:dyDescent="0.25">
      <c r="A2008" s="199" t="s">
        <v>265</v>
      </c>
      <c r="B2008" s="200" t="s">
        <v>5602</v>
      </c>
      <c r="C2008" s="201" t="s">
        <v>15</v>
      </c>
      <c r="D2008" s="202">
        <v>179.73</v>
      </c>
      <c r="E2008" s="202">
        <v>33.5</v>
      </c>
      <c r="F2008" s="202">
        <v>213.23</v>
      </c>
      <c r="G2008" s="178">
        <v>15</v>
      </c>
    </row>
    <row r="2009" spans="1:7" ht="30" x14ac:dyDescent="0.25">
      <c r="A2009" s="199" t="s">
        <v>266</v>
      </c>
      <c r="B2009" s="200" t="s">
        <v>5603</v>
      </c>
      <c r="C2009" s="201" t="s">
        <v>15</v>
      </c>
      <c r="D2009" s="202">
        <v>125.87</v>
      </c>
      <c r="E2009" s="202">
        <v>50.25</v>
      </c>
      <c r="F2009" s="202">
        <v>176.12</v>
      </c>
      <c r="G2009" s="178">
        <v>15</v>
      </c>
    </row>
    <row r="2010" spans="1:7" ht="30" x14ac:dyDescent="0.25">
      <c r="A2010" s="199" t="s">
        <v>5604</v>
      </c>
      <c r="B2010" s="200" t="s">
        <v>5605</v>
      </c>
      <c r="C2010" s="201" t="s">
        <v>15</v>
      </c>
      <c r="D2010" s="202">
        <v>217.75</v>
      </c>
      <c r="E2010" s="202">
        <v>50.25</v>
      </c>
      <c r="F2010" s="202">
        <v>268</v>
      </c>
      <c r="G2010" s="178">
        <v>15</v>
      </c>
    </row>
    <row r="2011" spans="1:7" ht="30" x14ac:dyDescent="0.25">
      <c r="A2011" s="199" t="s">
        <v>5606</v>
      </c>
      <c r="B2011" s="200" t="s">
        <v>5607</v>
      </c>
      <c r="C2011" s="201" t="s">
        <v>15</v>
      </c>
      <c r="D2011" s="202">
        <v>427.47</v>
      </c>
      <c r="E2011" s="202">
        <v>55.83</v>
      </c>
      <c r="F2011" s="202">
        <v>483.3</v>
      </c>
      <c r="G2011" s="178">
        <v>15</v>
      </c>
    </row>
    <row r="2012" spans="1:7" ht="30" x14ac:dyDescent="0.25">
      <c r="A2012" s="199" t="s">
        <v>5608</v>
      </c>
      <c r="B2012" s="200" t="s">
        <v>5609</v>
      </c>
      <c r="C2012" s="201" t="s">
        <v>15</v>
      </c>
      <c r="D2012" s="202">
        <v>797.51</v>
      </c>
      <c r="E2012" s="202">
        <v>55.83</v>
      </c>
      <c r="F2012" s="202">
        <v>853.34</v>
      </c>
      <c r="G2012" s="178">
        <v>15</v>
      </c>
    </row>
    <row r="2013" spans="1:7" ht="45" x14ac:dyDescent="0.25">
      <c r="A2013" s="199" t="s">
        <v>267</v>
      </c>
      <c r="B2013" s="200" t="s">
        <v>5610</v>
      </c>
      <c r="C2013" s="201" t="s">
        <v>15</v>
      </c>
      <c r="D2013" s="202">
        <v>1851.02</v>
      </c>
      <c r="E2013" s="202">
        <v>111.66</v>
      </c>
      <c r="F2013" s="202">
        <v>1962.68</v>
      </c>
      <c r="G2013" s="178">
        <v>15</v>
      </c>
    </row>
    <row r="2014" spans="1:7" ht="45" x14ac:dyDescent="0.25">
      <c r="A2014" s="199" t="s">
        <v>5611</v>
      </c>
      <c r="B2014" s="200" t="s">
        <v>5612</v>
      </c>
      <c r="C2014" s="201" t="s">
        <v>15</v>
      </c>
      <c r="D2014" s="202">
        <v>1275.0999999999999</v>
      </c>
      <c r="E2014" s="202">
        <v>111.66</v>
      </c>
      <c r="F2014" s="202">
        <v>1386.76</v>
      </c>
      <c r="G2014" s="178">
        <v>15</v>
      </c>
    </row>
    <row r="2015" spans="1:7" ht="45" x14ac:dyDescent="0.25">
      <c r="A2015" s="199" t="s">
        <v>268</v>
      </c>
      <c r="B2015" s="200" t="s">
        <v>5613</v>
      </c>
      <c r="C2015" s="201" t="s">
        <v>15</v>
      </c>
      <c r="D2015" s="202">
        <v>3591.68</v>
      </c>
      <c r="E2015" s="202">
        <v>111.66</v>
      </c>
      <c r="F2015" s="202">
        <v>3703.34</v>
      </c>
      <c r="G2015" s="178">
        <v>15</v>
      </c>
    </row>
    <row r="2016" spans="1:7" ht="30" x14ac:dyDescent="0.25">
      <c r="A2016" s="199" t="s">
        <v>5614</v>
      </c>
      <c r="B2016" s="200" t="s">
        <v>5615</v>
      </c>
      <c r="C2016" s="201" t="s">
        <v>15</v>
      </c>
      <c r="D2016" s="202">
        <v>9220.5499999999993</v>
      </c>
      <c r="E2016" s="202">
        <v>111.66</v>
      </c>
      <c r="F2016" s="202">
        <v>9332.2099999999991</v>
      </c>
      <c r="G2016" s="178">
        <v>15</v>
      </c>
    </row>
    <row r="2017" spans="1:7" ht="30" x14ac:dyDescent="0.25">
      <c r="A2017" s="199" t="s">
        <v>5616</v>
      </c>
      <c r="B2017" s="200" t="s">
        <v>5617</v>
      </c>
      <c r="C2017" s="201" t="s">
        <v>15</v>
      </c>
      <c r="D2017" s="202">
        <v>16404.23</v>
      </c>
      <c r="E2017" s="202">
        <v>111.66</v>
      </c>
      <c r="F2017" s="202">
        <v>16515.89</v>
      </c>
      <c r="G2017" s="178">
        <v>15</v>
      </c>
    </row>
    <row r="2018" spans="1:7" ht="30" x14ac:dyDescent="0.25">
      <c r="A2018" s="199" t="s">
        <v>269</v>
      </c>
      <c r="B2018" s="200" t="s">
        <v>5618</v>
      </c>
      <c r="C2018" s="201" t="s">
        <v>15</v>
      </c>
      <c r="D2018" s="202">
        <v>22892.47</v>
      </c>
      <c r="E2018" s="202">
        <v>111.66</v>
      </c>
      <c r="F2018" s="202">
        <v>23004.13</v>
      </c>
      <c r="G2018" s="178">
        <v>15</v>
      </c>
    </row>
    <row r="2019" spans="1:7" ht="30" x14ac:dyDescent="0.25">
      <c r="A2019" s="199" t="s">
        <v>5619</v>
      </c>
      <c r="B2019" s="200" t="s">
        <v>5620</v>
      </c>
      <c r="C2019" s="201" t="s">
        <v>15</v>
      </c>
      <c r="D2019" s="202">
        <v>10.94</v>
      </c>
      <c r="E2019" s="202">
        <v>11.16</v>
      </c>
      <c r="F2019" s="202">
        <v>22.1</v>
      </c>
      <c r="G2019" s="178">
        <v>15</v>
      </c>
    </row>
    <row r="2020" spans="1:7" ht="30" x14ac:dyDescent="0.25">
      <c r="A2020" s="199" t="s">
        <v>5621</v>
      </c>
      <c r="B2020" s="200" t="s">
        <v>5622</v>
      </c>
      <c r="C2020" s="201" t="s">
        <v>15</v>
      </c>
      <c r="D2020" s="202">
        <v>13.91</v>
      </c>
      <c r="E2020" s="202">
        <v>11.16</v>
      </c>
      <c r="F2020" s="202">
        <v>25.07</v>
      </c>
      <c r="G2020" s="178">
        <v>15</v>
      </c>
    </row>
    <row r="2021" spans="1:7" ht="30" x14ac:dyDescent="0.25">
      <c r="A2021" s="199" t="s">
        <v>270</v>
      </c>
      <c r="B2021" s="200" t="s">
        <v>5623</v>
      </c>
      <c r="C2021" s="201" t="s">
        <v>15</v>
      </c>
      <c r="D2021" s="202">
        <v>43.78</v>
      </c>
      <c r="E2021" s="202">
        <v>11.16</v>
      </c>
      <c r="F2021" s="202">
        <v>54.94</v>
      </c>
      <c r="G2021" s="178">
        <v>15</v>
      </c>
    </row>
    <row r="2022" spans="1:7" ht="30" x14ac:dyDescent="0.25">
      <c r="A2022" s="199" t="s">
        <v>5624</v>
      </c>
      <c r="B2022" s="200" t="s">
        <v>5625</v>
      </c>
      <c r="C2022" s="201" t="s">
        <v>15</v>
      </c>
      <c r="D2022" s="202">
        <v>44.25</v>
      </c>
      <c r="E2022" s="202">
        <v>11.16</v>
      </c>
      <c r="F2022" s="202">
        <v>55.41</v>
      </c>
      <c r="G2022" s="178">
        <v>15</v>
      </c>
    </row>
    <row r="2023" spans="1:7" ht="30" x14ac:dyDescent="0.25">
      <c r="A2023" s="199" t="s">
        <v>5626</v>
      </c>
      <c r="B2023" s="200" t="s">
        <v>5627</v>
      </c>
      <c r="C2023" s="201" t="s">
        <v>15</v>
      </c>
      <c r="D2023" s="202">
        <v>52.74</v>
      </c>
      <c r="E2023" s="202">
        <v>11.16</v>
      </c>
      <c r="F2023" s="202">
        <v>63.9</v>
      </c>
      <c r="G2023" s="178">
        <v>15</v>
      </c>
    </row>
    <row r="2024" spans="1:7" ht="30" x14ac:dyDescent="0.25">
      <c r="A2024" s="199" t="s">
        <v>5628</v>
      </c>
      <c r="B2024" s="200" t="s">
        <v>5629</v>
      </c>
      <c r="C2024" s="201" t="s">
        <v>15</v>
      </c>
      <c r="D2024" s="202">
        <v>137.19999999999999</v>
      </c>
      <c r="E2024" s="202">
        <v>11.16</v>
      </c>
      <c r="F2024" s="202">
        <v>148.36000000000001</v>
      </c>
      <c r="G2024" s="178">
        <v>15</v>
      </c>
    </row>
    <row r="2025" spans="1:7" ht="30" x14ac:dyDescent="0.25">
      <c r="A2025" s="199" t="s">
        <v>5630</v>
      </c>
      <c r="B2025" s="200" t="s">
        <v>5631</v>
      </c>
      <c r="C2025" s="201" t="s">
        <v>15</v>
      </c>
      <c r="D2025" s="202">
        <v>59.29</v>
      </c>
      <c r="E2025" s="202">
        <v>11.16</v>
      </c>
      <c r="F2025" s="202">
        <v>70.45</v>
      </c>
      <c r="G2025" s="178">
        <v>15</v>
      </c>
    </row>
    <row r="2026" spans="1:7" ht="30" x14ac:dyDescent="0.25">
      <c r="A2026" s="199" t="s">
        <v>5632</v>
      </c>
      <c r="B2026" s="200" t="s">
        <v>5633</v>
      </c>
      <c r="C2026" s="201" t="s">
        <v>15</v>
      </c>
      <c r="D2026" s="202">
        <v>63.85</v>
      </c>
      <c r="E2026" s="202">
        <v>11.16</v>
      </c>
      <c r="F2026" s="202">
        <v>75.010000000000005</v>
      </c>
      <c r="G2026" s="178">
        <v>15</v>
      </c>
    </row>
    <row r="2027" spans="1:7" ht="30" x14ac:dyDescent="0.25">
      <c r="A2027" s="199" t="s">
        <v>5634</v>
      </c>
      <c r="B2027" s="200" t="s">
        <v>5635</v>
      </c>
      <c r="C2027" s="201" t="s">
        <v>15</v>
      </c>
      <c r="D2027" s="202">
        <v>69.13</v>
      </c>
      <c r="E2027" s="202">
        <v>11.16</v>
      </c>
      <c r="F2027" s="202">
        <v>80.290000000000006</v>
      </c>
      <c r="G2027" s="178">
        <v>15</v>
      </c>
    </row>
    <row r="2028" spans="1:7" ht="30" x14ac:dyDescent="0.25">
      <c r="A2028" s="199" t="s">
        <v>5636</v>
      </c>
      <c r="B2028" s="200" t="s">
        <v>5637</v>
      </c>
      <c r="C2028" s="201" t="s">
        <v>15</v>
      </c>
      <c r="D2028" s="202">
        <v>1525.59</v>
      </c>
      <c r="E2028" s="202">
        <v>11.16</v>
      </c>
      <c r="F2028" s="202">
        <v>1536.75</v>
      </c>
      <c r="G2028" s="178">
        <v>15</v>
      </c>
    </row>
    <row r="2029" spans="1:7" ht="30" x14ac:dyDescent="0.25">
      <c r="A2029" s="199" t="s">
        <v>271</v>
      </c>
      <c r="B2029" s="200" t="s">
        <v>5638</v>
      </c>
      <c r="C2029" s="201" t="s">
        <v>15</v>
      </c>
      <c r="D2029" s="202">
        <v>30290</v>
      </c>
      <c r="E2029" s="202">
        <v>111.66</v>
      </c>
      <c r="F2029" s="202">
        <v>30401.66</v>
      </c>
      <c r="G2029" s="178">
        <v>15</v>
      </c>
    </row>
    <row r="2030" spans="1:7" ht="30" x14ac:dyDescent="0.25">
      <c r="A2030" s="199" t="s">
        <v>272</v>
      </c>
      <c r="B2030" s="200" t="s">
        <v>5639</v>
      </c>
      <c r="C2030" s="201" t="s">
        <v>15</v>
      </c>
      <c r="D2030" s="202">
        <v>53472.13</v>
      </c>
      <c r="E2030" s="202">
        <v>111.66</v>
      </c>
      <c r="F2030" s="202">
        <v>53583.79</v>
      </c>
      <c r="G2030" s="178">
        <v>15</v>
      </c>
    </row>
    <row r="2031" spans="1:7" ht="30" x14ac:dyDescent="0.25">
      <c r="A2031" s="199" t="s">
        <v>5640</v>
      </c>
      <c r="B2031" s="200" t="s">
        <v>5641</v>
      </c>
      <c r="C2031" s="201" t="s">
        <v>15</v>
      </c>
      <c r="D2031" s="202">
        <v>360582.63</v>
      </c>
      <c r="E2031" s="202">
        <v>55.83</v>
      </c>
      <c r="F2031" s="202">
        <v>360638.46</v>
      </c>
      <c r="G2031" s="178">
        <v>15</v>
      </c>
    </row>
    <row r="2032" spans="1:7" x14ac:dyDescent="0.25">
      <c r="A2032" s="199" t="s">
        <v>5642</v>
      </c>
      <c r="B2032" s="200" t="s">
        <v>5643</v>
      </c>
      <c r="C2032" s="201"/>
      <c r="D2032" s="202"/>
      <c r="E2032" s="202"/>
      <c r="F2032" s="202"/>
    </row>
    <row r="2033" spans="1:7" ht="30" x14ac:dyDescent="0.25">
      <c r="A2033" s="199" t="s">
        <v>5644</v>
      </c>
      <c r="B2033" s="200" t="s">
        <v>5645</v>
      </c>
      <c r="C2033" s="201" t="s">
        <v>15</v>
      </c>
      <c r="D2033" s="202">
        <v>2389.8200000000002</v>
      </c>
      <c r="E2033" s="202">
        <v>55.83</v>
      </c>
      <c r="F2033" s="202">
        <v>2445.65</v>
      </c>
      <c r="G2033" s="178">
        <v>15</v>
      </c>
    </row>
    <row r="2034" spans="1:7" ht="30" x14ac:dyDescent="0.25">
      <c r="A2034" s="199" t="s">
        <v>273</v>
      </c>
      <c r="B2034" s="200" t="s">
        <v>5646</v>
      </c>
      <c r="C2034" s="201" t="s">
        <v>15</v>
      </c>
      <c r="D2034" s="202">
        <v>2145.9299999999998</v>
      </c>
      <c r="E2034" s="202">
        <v>44.67</v>
      </c>
      <c r="F2034" s="202">
        <v>2190.6</v>
      </c>
      <c r="G2034" s="178">
        <v>15</v>
      </c>
    </row>
    <row r="2035" spans="1:7" ht="30" x14ac:dyDescent="0.25">
      <c r="A2035" s="199" t="s">
        <v>5647</v>
      </c>
      <c r="B2035" s="200" t="s">
        <v>5648</v>
      </c>
      <c r="C2035" s="201" t="s">
        <v>15</v>
      </c>
      <c r="D2035" s="202">
        <v>1447.61</v>
      </c>
      <c r="E2035" s="202">
        <v>44.67</v>
      </c>
      <c r="F2035" s="202">
        <v>1492.28</v>
      </c>
      <c r="G2035" s="178">
        <v>15</v>
      </c>
    </row>
    <row r="2036" spans="1:7" ht="30" x14ac:dyDescent="0.25">
      <c r="A2036" s="199" t="s">
        <v>5649</v>
      </c>
      <c r="B2036" s="200" t="s">
        <v>5650</v>
      </c>
      <c r="C2036" s="201" t="s">
        <v>15</v>
      </c>
      <c r="D2036" s="202">
        <v>2055.9899999999998</v>
      </c>
      <c r="E2036" s="202">
        <v>55.83</v>
      </c>
      <c r="F2036" s="202">
        <v>2111.8200000000002</v>
      </c>
      <c r="G2036" s="178">
        <v>15</v>
      </c>
    </row>
    <row r="2037" spans="1:7" ht="30" x14ac:dyDescent="0.25">
      <c r="A2037" s="199" t="s">
        <v>5651</v>
      </c>
      <c r="B2037" s="200" t="s">
        <v>5652</v>
      </c>
      <c r="C2037" s="201" t="s">
        <v>15</v>
      </c>
      <c r="D2037" s="202">
        <v>1973.34</v>
      </c>
      <c r="E2037" s="202">
        <v>66.989999999999995</v>
      </c>
      <c r="F2037" s="202">
        <v>2040.33</v>
      </c>
      <c r="G2037" s="178">
        <v>15</v>
      </c>
    </row>
    <row r="2038" spans="1:7" ht="30" x14ac:dyDescent="0.25">
      <c r="A2038" s="199" t="s">
        <v>5653</v>
      </c>
      <c r="B2038" s="200" t="s">
        <v>5654</v>
      </c>
      <c r="C2038" s="201" t="s">
        <v>15</v>
      </c>
      <c r="D2038" s="202">
        <v>4948</v>
      </c>
      <c r="E2038" s="202">
        <v>83.75</v>
      </c>
      <c r="F2038" s="202">
        <v>5031.75</v>
      </c>
      <c r="G2038" s="178">
        <v>15</v>
      </c>
    </row>
    <row r="2039" spans="1:7" ht="30" x14ac:dyDescent="0.25">
      <c r="A2039" s="199" t="s">
        <v>5655</v>
      </c>
      <c r="B2039" s="200" t="s">
        <v>5656</v>
      </c>
      <c r="C2039" s="201" t="s">
        <v>15</v>
      </c>
      <c r="D2039" s="202">
        <v>10025.39</v>
      </c>
      <c r="E2039" s="202">
        <v>83.75</v>
      </c>
      <c r="F2039" s="202">
        <v>10109.14</v>
      </c>
      <c r="G2039" s="178">
        <v>15</v>
      </c>
    </row>
    <row r="2040" spans="1:7" ht="30" x14ac:dyDescent="0.25">
      <c r="A2040" s="199" t="s">
        <v>5657</v>
      </c>
      <c r="B2040" s="200" t="s">
        <v>5658</v>
      </c>
      <c r="C2040" s="201" t="s">
        <v>15</v>
      </c>
      <c r="D2040" s="202">
        <v>1380.95</v>
      </c>
      <c r="E2040" s="202">
        <v>44.67</v>
      </c>
      <c r="F2040" s="202">
        <v>1425.62</v>
      </c>
      <c r="G2040" s="178">
        <v>15</v>
      </c>
    </row>
    <row r="2041" spans="1:7" ht="30" x14ac:dyDescent="0.25">
      <c r="A2041" s="199" t="s">
        <v>5659</v>
      </c>
      <c r="B2041" s="200" t="s">
        <v>5660</v>
      </c>
      <c r="C2041" s="201" t="s">
        <v>15</v>
      </c>
      <c r="D2041" s="202">
        <v>1784.27</v>
      </c>
      <c r="E2041" s="202">
        <v>44.67</v>
      </c>
      <c r="F2041" s="202">
        <v>1828.94</v>
      </c>
      <c r="G2041" s="178">
        <v>15</v>
      </c>
    </row>
    <row r="2042" spans="1:7" ht="30" x14ac:dyDescent="0.25">
      <c r="A2042" s="199" t="s">
        <v>5661</v>
      </c>
      <c r="B2042" s="200" t="s">
        <v>5662</v>
      </c>
      <c r="C2042" s="201" t="s">
        <v>15</v>
      </c>
      <c r="D2042" s="202">
        <v>4116.72</v>
      </c>
      <c r="E2042" s="202">
        <v>44.67</v>
      </c>
      <c r="F2042" s="202">
        <v>4161.3900000000003</v>
      </c>
      <c r="G2042" s="178">
        <v>15</v>
      </c>
    </row>
    <row r="2043" spans="1:7" ht="30" x14ac:dyDescent="0.25">
      <c r="A2043" s="199" t="s">
        <v>5663</v>
      </c>
      <c r="B2043" s="200" t="s">
        <v>5664</v>
      </c>
      <c r="C2043" s="201" t="s">
        <v>15</v>
      </c>
      <c r="D2043" s="202">
        <v>4571.75</v>
      </c>
      <c r="E2043" s="202">
        <v>55.83</v>
      </c>
      <c r="F2043" s="202">
        <v>4627.58</v>
      </c>
      <c r="G2043" s="178">
        <v>15</v>
      </c>
    </row>
    <row r="2044" spans="1:7" ht="30" x14ac:dyDescent="0.25">
      <c r="A2044" s="199" t="s">
        <v>5665</v>
      </c>
      <c r="B2044" s="200" t="s">
        <v>5666</v>
      </c>
      <c r="C2044" s="201" t="s">
        <v>15</v>
      </c>
      <c r="D2044" s="202">
        <v>9566.02</v>
      </c>
      <c r="E2044" s="202">
        <v>66.989999999999995</v>
      </c>
      <c r="F2044" s="202">
        <v>9633.01</v>
      </c>
      <c r="G2044" s="178">
        <v>15</v>
      </c>
    </row>
    <row r="2045" spans="1:7" ht="30" x14ac:dyDescent="0.25">
      <c r="A2045" s="199" t="s">
        <v>5667</v>
      </c>
      <c r="B2045" s="200" t="s">
        <v>5668</v>
      </c>
      <c r="C2045" s="201" t="s">
        <v>15</v>
      </c>
      <c r="D2045" s="202">
        <v>357.17</v>
      </c>
      <c r="E2045" s="202">
        <v>44.67</v>
      </c>
      <c r="F2045" s="202">
        <v>401.84</v>
      </c>
      <c r="G2045" s="178">
        <v>15</v>
      </c>
    </row>
    <row r="2046" spans="1:7" ht="30" x14ac:dyDescent="0.25">
      <c r="A2046" s="199" t="s">
        <v>5669</v>
      </c>
      <c r="B2046" s="200" t="s">
        <v>5670</v>
      </c>
      <c r="C2046" s="201" t="s">
        <v>15</v>
      </c>
      <c r="D2046" s="202">
        <v>944.03</v>
      </c>
      <c r="E2046" s="202">
        <v>44.67</v>
      </c>
      <c r="F2046" s="202">
        <v>988.7</v>
      </c>
      <c r="G2046" s="178">
        <v>15</v>
      </c>
    </row>
    <row r="2047" spans="1:7" ht="30" x14ac:dyDescent="0.25">
      <c r="A2047" s="199" t="s">
        <v>5671</v>
      </c>
      <c r="B2047" s="200" t="s">
        <v>5672</v>
      </c>
      <c r="C2047" s="201" t="s">
        <v>15</v>
      </c>
      <c r="D2047" s="202">
        <v>1174.8399999999999</v>
      </c>
      <c r="E2047" s="202">
        <v>55.83</v>
      </c>
      <c r="F2047" s="202">
        <v>1230.67</v>
      </c>
      <c r="G2047" s="178">
        <v>15</v>
      </c>
    </row>
    <row r="2048" spans="1:7" ht="30" x14ac:dyDescent="0.25">
      <c r="A2048" s="199" t="s">
        <v>5673</v>
      </c>
      <c r="B2048" s="200" t="s">
        <v>5674</v>
      </c>
      <c r="C2048" s="201" t="s">
        <v>15</v>
      </c>
      <c r="D2048" s="202">
        <v>1672.37</v>
      </c>
      <c r="E2048" s="202">
        <v>66.989999999999995</v>
      </c>
      <c r="F2048" s="202">
        <v>1739.36</v>
      </c>
      <c r="G2048" s="178">
        <v>15</v>
      </c>
    </row>
    <row r="2049" spans="1:7" ht="30" x14ac:dyDescent="0.25">
      <c r="A2049" s="199" t="s">
        <v>5675</v>
      </c>
      <c r="B2049" s="200" t="s">
        <v>5676</v>
      </c>
      <c r="C2049" s="201" t="s">
        <v>15</v>
      </c>
      <c r="D2049" s="202">
        <v>5307.35</v>
      </c>
      <c r="E2049" s="202">
        <v>66.989999999999995</v>
      </c>
      <c r="F2049" s="202">
        <v>5374.34</v>
      </c>
      <c r="G2049" s="178">
        <v>15</v>
      </c>
    </row>
    <row r="2050" spans="1:7" ht="30" x14ac:dyDescent="0.25">
      <c r="A2050" s="199" t="s">
        <v>5677</v>
      </c>
      <c r="B2050" s="200" t="s">
        <v>5678</v>
      </c>
      <c r="C2050" s="201" t="s">
        <v>15</v>
      </c>
      <c r="D2050" s="202">
        <v>7264.05</v>
      </c>
      <c r="E2050" s="202">
        <v>83.75</v>
      </c>
      <c r="F2050" s="202">
        <v>7347.8</v>
      </c>
      <c r="G2050" s="178">
        <v>15</v>
      </c>
    </row>
    <row r="2051" spans="1:7" ht="30" x14ac:dyDescent="0.25">
      <c r="A2051" s="199" t="s">
        <v>5679</v>
      </c>
      <c r="B2051" s="200" t="s">
        <v>5680</v>
      </c>
      <c r="C2051" s="201" t="s">
        <v>15</v>
      </c>
      <c r="D2051" s="202">
        <v>11103.84</v>
      </c>
      <c r="E2051" s="202">
        <v>100.5</v>
      </c>
      <c r="F2051" s="202">
        <v>11204.34</v>
      </c>
      <c r="G2051" s="178">
        <v>15</v>
      </c>
    </row>
    <row r="2052" spans="1:7" ht="30" x14ac:dyDescent="0.25">
      <c r="A2052" s="199" t="s">
        <v>5681</v>
      </c>
      <c r="B2052" s="200" t="s">
        <v>5682</v>
      </c>
      <c r="C2052" s="201" t="s">
        <v>15</v>
      </c>
      <c r="D2052" s="202">
        <v>9810.19</v>
      </c>
      <c r="E2052" s="202">
        <v>128.09</v>
      </c>
      <c r="F2052" s="202">
        <v>9938.2800000000007</v>
      </c>
      <c r="G2052" s="178">
        <v>15</v>
      </c>
    </row>
    <row r="2053" spans="1:7" x14ac:dyDescent="0.25">
      <c r="A2053" s="199" t="s">
        <v>5683</v>
      </c>
      <c r="B2053" s="200" t="s">
        <v>5684</v>
      </c>
      <c r="C2053" s="201" t="s">
        <v>15</v>
      </c>
      <c r="D2053" s="202">
        <v>83.27</v>
      </c>
      <c r="E2053" s="202">
        <v>11.16</v>
      </c>
      <c r="F2053" s="202">
        <v>94.43</v>
      </c>
      <c r="G2053" s="178">
        <v>15</v>
      </c>
    </row>
    <row r="2054" spans="1:7" ht="30" x14ac:dyDescent="0.25">
      <c r="A2054" s="199" t="s">
        <v>5685</v>
      </c>
      <c r="B2054" s="200" t="s">
        <v>5686</v>
      </c>
      <c r="C2054" s="201" t="s">
        <v>15</v>
      </c>
      <c r="D2054" s="202">
        <v>859.99</v>
      </c>
      <c r="E2054" s="202">
        <v>44.67</v>
      </c>
      <c r="F2054" s="202">
        <v>904.66</v>
      </c>
      <c r="G2054" s="178">
        <v>15</v>
      </c>
    </row>
    <row r="2055" spans="1:7" x14ac:dyDescent="0.25">
      <c r="A2055" s="199" t="s">
        <v>5687</v>
      </c>
      <c r="B2055" s="200" t="s">
        <v>5688</v>
      </c>
      <c r="C2055" s="201"/>
      <c r="D2055" s="202"/>
      <c r="E2055" s="202"/>
      <c r="F2055" s="202"/>
    </row>
    <row r="2056" spans="1:7" ht="30" x14ac:dyDescent="0.25">
      <c r="A2056" s="199" t="s">
        <v>5689</v>
      </c>
      <c r="B2056" s="200" t="s">
        <v>5690</v>
      </c>
      <c r="C2056" s="201" t="s">
        <v>15</v>
      </c>
      <c r="D2056" s="202">
        <v>2587.16</v>
      </c>
      <c r="E2056" s="202">
        <v>271.75</v>
      </c>
      <c r="F2056" s="202">
        <v>2858.91</v>
      </c>
      <c r="G2056" s="178">
        <v>15</v>
      </c>
    </row>
    <row r="2057" spans="1:7" ht="30" x14ac:dyDescent="0.25">
      <c r="A2057" s="199" t="s">
        <v>5691</v>
      </c>
      <c r="B2057" s="200" t="s">
        <v>5692</v>
      </c>
      <c r="C2057" s="201" t="s">
        <v>15</v>
      </c>
      <c r="D2057" s="202">
        <v>1881.52</v>
      </c>
      <c r="E2057" s="202">
        <v>271.75</v>
      </c>
      <c r="F2057" s="202">
        <v>2153.27</v>
      </c>
      <c r="G2057" s="178">
        <v>15</v>
      </c>
    </row>
    <row r="2058" spans="1:7" ht="30" x14ac:dyDescent="0.25">
      <c r="A2058" s="199" t="s">
        <v>5693</v>
      </c>
      <c r="B2058" s="200" t="s">
        <v>5694</v>
      </c>
      <c r="C2058" s="201" t="s">
        <v>15</v>
      </c>
      <c r="D2058" s="202">
        <v>528.54999999999995</v>
      </c>
      <c r="E2058" s="202">
        <v>100.22</v>
      </c>
      <c r="F2058" s="202">
        <v>628.77</v>
      </c>
      <c r="G2058" s="178">
        <v>15</v>
      </c>
    </row>
    <row r="2059" spans="1:7" ht="30" x14ac:dyDescent="0.25">
      <c r="A2059" s="199" t="s">
        <v>5695</v>
      </c>
      <c r="B2059" s="200" t="s">
        <v>5696</v>
      </c>
      <c r="C2059" s="201" t="s">
        <v>15</v>
      </c>
      <c r="D2059" s="202">
        <v>582.41999999999996</v>
      </c>
      <c r="E2059" s="202">
        <v>100.22</v>
      </c>
      <c r="F2059" s="202">
        <v>682.64</v>
      </c>
      <c r="G2059" s="178">
        <v>15</v>
      </c>
    </row>
    <row r="2060" spans="1:7" ht="30" x14ac:dyDescent="0.25">
      <c r="A2060" s="199" t="s">
        <v>5697</v>
      </c>
      <c r="B2060" s="200" t="s">
        <v>5698</v>
      </c>
      <c r="C2060" s="201" t="s">
        <v>15</v>
      </c>
      <c r="D2060" s="202">
        <v>533.26</v>
      </c>
      <c r="E2060" s="202">
        <v>100.22</v>
      </c>
      <c r="F2060" s="202">
        <v>633.48</v>
      </c>
      <c r="G2060" s="178">
        <v>15</v>
      </c>
    </row>
    <row r="2061" spans="1:7" ht="30" x14ac:dyDescent="0.25">
      <c r="A2061" s="199" t="s">
        <v>5699</v>
      </c>
      <c r="B2061" s="200" t="s">
        <v>5700</v>
      </c>
      <c r="C2061" s="201" t="s">
        <v>15</v>
      </c>
      <c r="D2061" s="202">
        <v>1817.61</v>
      </c>
      <c r="E2061" s="202">
        <v>271.75</v>
      </c>
      <c r="F2061" s="202">
        <v>2089.36</v>
      </c>
      <c r="G2061" s="178">
        <v>15</v>
      </c>
    </row>
    <row r="2062" spans="1:7" ht="30" x14ac:dyDescent="0.25">
      <c r="A2062" s="199" t="s">
        <v>5701</v>
      </c>
      <c r="B2062" s="200" t="s">
        <v>5702</v>
      </c>
      <c r="C2062" s="201" t="s">
        <v>15</v>
      </c>
      <c r="D2062" s="202">
        <v>2258.7800000000002</v>
      </c>
      <c r="E2062" s="202">
        <v>271.75</v>
      </c>
      <c r="F2062" s="202">
        <v>2530.5300000000002</v>
      </c>
      <c r="G2062" s="178">
        <v>15</v>
      </c>
    </row>
    <row r="2063" spans="1:7" x14ac:dyDescent="0.25">
      <c r="A2063" s="199" t="s">
        <v>5703</v>
      </c>
      <c r="B2063" s="200" t="s">
        <v>5704</v>
      </c>
      <c r="C2063" s="201"/>
      <c r="D2063" s="202"/>
      <c r="E2063" s="202"/>
      <c r="F2063" s="202"/>
    </row>
    <row r="2064" spans="1:7" ht="30" x14ac:dyDescent="0.25">
      <c r="A2064" s="199" t="s">
        <v>5705</v>
      </c>
      <c r="B2064" s="200" t="s">
        <v>5706</v>
      </c>
      <c r="C2064" s="201" t="s">
        <v>5707</v>
      </c>
      <c r="D2064" s="202">
        <v>596.44000000000005</v>
      </c>
      <c r="E2064" s="202">
        <v>0.69</v>
      </c>
      <c r="F2064" s="202">
        <v>597.13</v>
      </c>
      <c r="G2064" s="178">
        <v>15</v>
      </c>
    </row>
    <row r="2065" spans="1:7" ht="30" x14ac:dyDescent="0.25">
      <c r="A2065" s="199" t="s">
        <v>5708</v>
      </c>
      <c r="B2065" s="200" t="s">
        <v>5709</v>
      </c>
      <c r="C2065" s="201" t="s">
        <v>5707</v>
      </c>
      <c r="D2065" s="202">
        <v>186.16</v>
      </c>
      <c r="E2065" s="202">
        <v>0.69</v>
      </c>
      <c r="F2065" s="202">
        <v>186.85</v>
      </c>
      <c r="G2065" s="178">
        <v>15</v>
      </c>
    </row>
    <row r="2066" spans="1:7" x14ac:dyDescent="0.25">
      <c r="A2066" s="199" t="s">
        <v>5710</v>
      </c>
      <c r="B2066" s="200" t="s">
        <v>5711</v>
      </c>
      <c r="C2066" s="201"/>
      <c r="D2066" s="202"/>
      <c r="E2066" s="202"/>
      <c r="F2066" s="202"/>
    </row>
    <row r="2067" spans="1:7" x14ac:dyDescent="0.25">
      <c r="A2067" s="199" t="s">
        <v>274</v>
      </c>
      <c r="B2067" s="200" t="s">
        <v>5712</v>
      </c>
      <c r="C2067" s="201" t="s">
        <v>15</v>
      </c>
      <c r="D2067" s="202">
        <v>175.06</v>
      </c>
      <c r="E2067" s="202">
        <v>13.96</v>
      </c>
      <c r="F2067" s="202">
        <v>189.02</v>
      </c>
      <c r="G2067" s="178">
        <v>15</v>
      </c>
    </row>
    <row r="2068" spans="1:7" x14ac:dyDescent="0.25">
      <c r="A2068" s="199" t="s">
        <v>275</v>
      </c>
      <c r="B2068" s="200" t="s">
        <v>5713</v>
      </c>
      <c r="C2068" s="201" t="s">
        <v>15</v>
      </c>
      <c r="D2068" s="202">
        <v>267.17</v>
      </c>
      <c r="E2068" s="202">
        <v>13.96</v>
      </c>
      <c r="F2068" s="202">
        <v>281.13</v>
      </c>
      <c r="G2068" s="178">
        <v>15</v>
      </c>
    </row>
    <row r="2069" spans="1:7" x14ac:dyDescent="0.25">
      <c r="A2069" s="199" t="s">
        <v>5714</v>
      </c>
      <c r="B2069" s="200" t="s">
        <v>5715</v>
      </c>
      <c r="C2069" s="201" t="s">
        <v>15</v>
      </c>
      <c r="D2069" s="202">
        <v>291.45</v>
      </c>
      <c r="E2069" s="202">
        <v>13.96</v>
      </c>
      <c r="F2069" s="202">
        <v>305.41000000000003</v>
      </c>
      <c r="G2069" s="178">
        <v>15</v>
      </c>
    </row>
    <row r="2070" spans="1:7" x14ac:dyDescent="0.25">
      <c r="A2070" s="199" t="s">
        <v>5716</v>
      </c>
      <c r="B2070" s="200" t="s">
        <v>5717</v>
      </c>
      <c r="C2070" s="201" t="s">
        <v>15</v>
      </c>
      <c r="D2070" s="202">
        <v>317.68</v>
      </c>
      <c r="E2070" s="202">
        <v>13.96</v>
      </c>
      <c r="F2070" s="202">
        <v>331.64</v>
      </c>
      <c r="G2070" s="178">
        <v>15</v>
      </c>
    </row>
    <row r="2071" spans="1:7" x14ac:dyDescent="0.25">
      <c r="A2071" s="199" t="s">
        <v>5718</v>
      </c>
      <c r="B2071" s="200" t="s">
        <v>5719</v>
      </c>
      <c r="C2071" s="201" t="s">
        <v>15</v>
      </c>
      <c r="D2071" s="202">
        <v>353.61</v>
      </c>
      <c r="E2071" s="202">
        <v>13.96</v>
      </c>
      <c r="F2071" s="202">
        <v>367.57</v>
      </c>
      <c r="G2071" s="178">
        <v>15</v>
      </c>
    </row>
    <row r="2072" spans="1:7" x14ac:dyDescent="0.25">
      <c r="A2072" s="199" t="s">
        <v>5720</v>
      </c>
      <c r="B2072" s="200" t="s">
        <v>5721</v>
      </c>
      <c r="C2072" s="201" t="s">
        <v>15</v>
      </c>
      <c r="D2072" s="202">
        <v>467.48</v>
      </c>
      <c r="E2072" s="202">
        <v>13.96</v>
      </c>
      <c r="F2072" s="202">
        <v>481.44</v>
      </c>
      <c r="G2072" s="178">
        <v>15</v>
      </c>
    </row>
    <row r="2073" spans="1:7" x14ac:dyDescent="0.25">
      <c r="A2073" s="199" t="s">
        <v>5722</v>
      </c>
      <c r="B2073" s="200" t="s">
        <v>5723</v>
      </c>
      <c r="C2073" s="201" t="s">
        <v>15</v>
      </c>
      <c r="D2073" s="202">
        <v>322.91000000000003</v>
      </c>
      <c r="E2073" s="202">
        <v>13.96</v>
      </c>
      <c r="F2073" s="202">
        <v>336.87</v>
      </c>
      <c r="G2073" s="178">
        <v>15</v>
      </c>
    </row>
    <row r="2074" spans="1:7" x14ac:dyDescent="0.25">
      <c r="A2074" s="199" t="s">
        <v>5724</v>
      </c>
      <c r="B2074" s="200" t="s">
        <v>5725</v>
      </c>
      <c r="C2074" s="201" t="s">
        <v>15</v>
      </c>
      <c r="D2074" s="202">
        <v>1949.51</v>
      </c>
      <c r="E2074" s="202">
        <v>13.96</v>
      </c>
      <c r="F2074" s="202">
        <v>1963.47</v>
      </c>
      <c r="G2074" s="178">
        <v>15</v>
      </c>
    </row>
    <row r="2075" spans="1:7" x14ac:dyDescent="0.25">
      <c r="A2075" s="199" t="s">
        <v>5726</v>
      </c>
      <c r="B2075" s="200" t="s">
        <v>5727</v>
      </c>
      <c r="C2075" s="201" t="s">
        <v>15</v>
      </c>
      <c r="D2075" s="202">
        <v>187.78</v>
      </c>
      <c r="E2075" s="202">
        <v>13.96</v>
      </c>
      <c r="F2075" s="202">
        <v>201.74</v>
      </c>
      <c r="G2075" s="178">
        <v>15</v>
      </c>
    </row>
    <row r="2076" spans="1:7" x14ac:dyDescent="0.25">
      <c r="A2076" s="199" t="s">
        <v>5728</v>
      </c>
      <c r="B2076" s="200" t="s">
        <v>5729</v>
      </c>
      <c r="C2076" s="201"/>
      <c r="D2076" s="202"/>
      <c r="E2076" s="202"/>
      <c r="F2076" s="202"/>
    </row>
    <row r="2077" spans="1:7" ht="30" x14ac:dyDescent="0.25">
      <c r="A2077" s="199" t="s">
        <v>5730</v>
      </c>
      <c r="B2077" s="200" t="s">
        <v>5731</v>
      </c>
      <c r="C2077" s="201" t="s">
        <v>15</v>
      </c>
      <c r="D2077" s="202">
        <v>3767.9</v>
      </c>
      <c r="E2077" s="202">
        <v>84.52</v>
      </c>
      <c r="F2077" s="202">
        <v>3852.42</v>
      </c>
      <c r="G2077" s="178">
        <v>15</v>
      </c>
    </row>
    <row r="2078" spans="1:7" ht="30" x14ac:dyDescent="0.25">
      <c r="A2078" s="199" t="s">
        <v>5732</v>
      </c>
      <c r="B2078" s="200" t="s">
        <v>5733</v>
      </c>
      <c r="C2078" s="201" t="s">
        <v>15</v>
      </c>
      <c r="D2078" s="202">
        <v>5602.66</v>
      </c>
      <c r="E2078" s="202">
        <v>84.52</v>
      </c>
      <c r="F2078" s="202">
        <v>5687.18</v>
      </c>
      <c r="G2078" s="178">
        <v>15</v>
      </c>
    </row>
    <row r="2079" spans="1:7" ht="30" x14ac:dyDescent="0.25">
      <c r="A2079" s="199" t="s">
        <v>5734</v>
      </c>
      <c r="B2079" s="200" t="s">
        <v>5735</v>
      </c>
      <c r="C2079" s="201" t="s">
        <v>15</v>
      </c>
      <c r="D2079" s="202">
        <v>3124.38</v>
      </c>
      <c r="E2079" s="202">
        <v>84.52</v>
      </c>
      <c r="F2079" s="202">
        <v>3208.9</v>
      </c>
      <c r="G2079" s="178">
        <v>15</v>
      </c>
    </row>
    <row r="2080" spans="1:7" x14ac:dyDescent="0.25">
      <c r="A2080" s="199" t="s">
        <v>5736</v>
      </c>
      <c r="B2080" s="200" t="s">
        <v>5737</v>
      </c>
      <c r="C2080" s="201"/>
      <c r="D2080" s="202"/>
      <c r="E2080" s="202"/>
      <c r="F2080" s="202"/>
    </row>
    <row r="2081" spans="1:7" x14ac:dyDescent="0.25">
      <c r="A2081" s="199" t="s">
        <v>5738</v>
      </c>
      <c r="B2081" s="200" t="s">
        <v>5739</v>
      </c>
      <c r="C2081" s="201" t="s">
        <v>15</v>
      </c>
      <c r="D2081" s="202">
        <v>284.44</v>
      </c>
      <c r="E2081" s="202">
        <v>84.52</v>
      </c>
      <c r="F2081" s="202">
        <v>368.96</v>
      </c>
      <c r="G2081" s="178">
        <v>15</v>
      </c>
    </row>
    <row r="2082" spans="1:7" x14ac:dyDescent="0.25">
      <c r="A2082" s="199" t="s">
        <v>5740</v>
      </c>
      <c r="B2082" s="200" t="s">
        <v>5741</v>
      </c>
      <c r="C2082" s="201" t="s">
        <v>15</v>
      </c>
      <c r="D2082" s="202">
        <v>220.74</v>
      </c>
      <c r="E2082" s="202">
        <v>84.52</v>
      </c>
      <c r="F2082" s="202">
        <v>305.26</v>
      </c>
      <c r="G2082" s="178">
        <v>15</v>
      </c>
    </row>
    <row r="2083" spans="1:7" x14ac:dyDescent="0.25">
      <c r="A2083" s="199" t="s">
        <v>5742</v>
      </c>
      <c r="B2083" s="200" t="s">
        <v>5743</v>
      </c>
      <c r="C2083" s="201" t="s">
        <v>15</v>
      </c>
      <c r="D2083" s="202">
        <v>476.55</v>
      </c>
      <c r="E2083" s="202">
        <v>84.52</v>
      </c>
      <c r="F2083" s="202">
        <v>561.07000000000005</v>
      </c>
      <c r="G2083" s="178">
        <v>15</v>
      </c>
    </row>
    <row r="2084" spans="1:7" x14ac:dyDescent="0.25">
      <c r="A2084" s="199" t="s">
        <v>5744</v>
      </c>
      <c r="B2084" s="200" t="s">
        <v>5745</v>
      </c>
      <c r="C2084" s="201" t="s">
        <v>15</v>
      </c>
      <c r="D2084" s="202">
        <v>147.31</v>
      </c>
      <c r="E2084" s="202">
        <v>84.52</v>
      </c>
      <c r="F2084" s="202">
        <v>231.83</v>
      </c>
      <c r="G2084" s="178">
        <v>15</v>
      </c>
    </row>
    <row r="2085" spans="1:7" x14ac:dyDescent="0.25">
      <c r="A2085" s="199" t="s">
        <v>5746</v>
      </c>
      <c r="B2085" s="200" t="s">
        <v>5747</v>
      </c>
      <c r="C2085" s="201"/>
      <c r="D2085" s="202"/>
      <c r="E2085" s="202"/>
      <c r="F2085" s="202"/>
    </row>
    <row r="2086" spans="1:7" x14ac:dyDescent="0.25">
      <c r="A2086" s="199" t="s">
        <v>5748</v>
      </c>
      <c r="B2086" s="200" t="s">
        <v>5749</v>
      </c>
      <c r="C2086" s="201" t="s">
        <v>15</v>
      </c>
      <c r="D2086" s="202">
        <v>35.119999999999997</v>
      </c>
      <c r="E2086" s="202">
        <v>8.3800000000000008</v>
      </c>
      <c r="F2086" s="202">
        <v>43.5</v>
      </c>
      <c r="G2086" s="178">
        <v>15</v>
      </c>
    </row>
    <row r="2087" spans="1:7" ht="30" x14ac:dyDescent="0.25">
      <c r="A2087" s="199" t="s">
        <v>5750</v>
      </c>
      <c r="B2087" s="200" t="s">
        <v>5751</v>
      </c>
      <c r="C2087" s="201" t="s">
        <v>15</v>
      </c>
      <c r="D2087" s="202">
        <v>38.21</v>
      </c>
      <c r="E2087" s="202">
        <v>2.8</v>
      </c>
      <c r="F2087" s="202">
        <v>41.01</v>
      </c>
      <c r="G2087" s="178">
        <v>15</v>
      </c>
    </row>
    <row r="2088" spans="1:7" x14ac:dyDescent="0.25">
      <c r="A2088" s="199" t="s">
        <v>5752</v>
      </c>
      <c r="B2088" s="200" t="s">
        <v>5753</v>
      </c>
      <c r="C2088" s="201" t="s">
        <v>15</v>
      </c>
      <c r="D2088" s="202">
        <v>24.47</v>
      </c>
      <c r="E2088" s="202">
        <v>8.3800000000000008</v>
      </c>
      <c r="F2088" s="202">
        <v>32.85</v>
      </c>
      <c r="G2088" s="178">
        <v>15</v>
      </c>
    </row>
    <row r="2089" spans="1:7" ht="30" x14ac:dyDescent="0.25">
      <c r="A2089" s="199" t="s">
        <v>5754</v>
      </c>
      <c r="B2089" s="200" t="s">
        <v>5755</v>
      </c>
      <c r="C2089" s="201" t="s">
        <v>15</v>
      </c>
      <c r="D2089" s="202"/>
      <c r="E2089" s="202">
        <v>27.92</v>
      </c>
      <c r="F2089" s="202">
        <v>27.92</v>
      </c>
      <c r="G2089" s="178">
        <v>15</v>
      </c>
    </row>
    <row r="2090" spans="1:7" ht="30" x14ac:dyDescent="0.25">
      <c r="A2090" s="199" t="s">
        <v>5756</v>
      </c>
      <c r="B2090" s="200" t="s">
        <v>5757</v>
      </c>
      <c r="C2090" s="201" t="s">
        <v>29</v>
      </c>
      <c r="D2090" s="202"/>
      <c r="E2090" s="202">
        <v>39.270000000000003</v>
      </c>
      <c r="F2090" s="202">
        <v>39.270000000000003</v>
      </c>
      <c r="G2090" s="178">
        <v>15</v>
      </c>
    </row>
    <row r="2091" spans="1:7" ht="30" x14ac:dyDescent="0.25">
      <c r="A2091" s="199" t="s">
        <v>5758</v>
      </c>
      <c r="B2091" s="200" t="s">
        <v>5759</v>
      </c>
      <c r="C2091" s="201" t="s">
        <v>29</v>
      </c>
      <c r="D2091" s="202"/>
      <c r="E2091" s="202">
        <v>78.540000000000006</v>
      </c>
      <c r="F2091" s="202">
        <v>78.540000000000006</v>
      </c>
      <c r="G2091" s="178">
        <v>15</v>
      </c>
    </row>
    <row r="2092" spans="1:7" ht="30" x14ac:dyDescent="0.25">
      <c r="A2092" s="199" t="s">
        <v>5760</v>
      </c>
      <c r="B2092" s="200" t="s">
        <v>5761</v>
      </c>
      <c r="C2092" s="201" t="s">
        <v>15</v>
      </c>
      <c r="D2092" s="202">
        <v>1510.98</v>
      </c>
      <c r="E2092" s="202">
        <v>2.27</v>
      </c>
      <c r="F2092" s="202">
        <v>1513.25</v>
      </c>
      <c r="G2092" s="178">
        <v>15</v>
      </c>
    </row>
    <row r="2093" spans="1:7" x14ac:dyDescent="0.25">
      <c r="A2093" s="199" t="s">
        <v>276</v>
      </c>
      <c r="B2093" s="200" t="s">
        <v>5762</v>
      </c>
      <c r="C2093" s="201" t="s">
        <v>15</v>
      </c>
      <c r="D2093" s="202">
        <v>128.76</v>
      </c>
      <c r="E2093" s="202">
        <v>5.68</v>
      </c>
      <c r="F2093" s="202">
        <v>134.44</v>
      </c>
      <c r="G2093" s="178">
        <v>15</v>
      </c>
    </row>
    <row r="2094" spans="1:7" x14ac:dyDescent="0.25">
      <c r="A2094" s="199" t="s">
        <v>5763</v>
      </c>
      <c r="B2094" s="200" t="s">
        <v>5764</v>
      </c>
      <c r="C2094" s="201" t="s">
        <v>29</v>
      </c>
      <c r="D2094" s="202">
        <v>419.91</v>
      </c>
      <c r="E2094" s="202">
        <v>39.270000000000003</v>
      </c>
      <c r="F2094" s="202">
        <v>459.18</v>
      </c>
      <c r="G2094" s="178">
        <v>15</v>
      </c>
    </row>
    <row r="2095" spans="1:7" ht="30" x14ac:dyDescent="0.25">
      <c r="A2095" s="199" t="s">
        <v>277</v>
      </c>
      <c r="B2095" s="200" t="s">
        <v>5765</v>
      </c>
      <c r="C2095" s="201" t="s">
        <v>15</v>
      </c>
      <c r="D2095" s="202">
        <v>8862.07</v>
      </c>
      <c r="E2095" s="202">
        <v>62.84</v>
      </c>
      <c r="F2095" s="202">
        <v>8924.91</v>
      </c>
      <c r="G2095" s="178">
        <v>15</v>
      </c>
    </row>
    <row r="2096" spans="1:7" ht="30" x14ac:dyDescent="0.25">
      <c r="A2096" s="199" t="s">
        <v>5766</v>
      </c>
      <c r="B2096" s="200" t="s">
        <v>5767</v>
      </c>
      <c r="C2096" s="201" t="s">
        <v>15</v>
      </c>
      <c r="D2096" s="202">
        <v>36593.32</v>
      </c>
      <c r="E2096" s="202">
        <v>62.84</v>
      </c>
      <c r="F2096" s="202">
        <v>36656.160000000003</v>
      </c>
      <c r="G2096" s="178">
        <v>15</v>
      </c>
    </row>
    <row r="2097" spans="1:7" x14ac:dyDescent="0.25">
      <c r="A2097" s="199" t="s">
        <v>5768</v>
      </c>
      <c r="B2097" s="200" t="s">
        <v>5769</v>
      </c>
      <c r="C2097" s="201" t="s">
        <v>15</v>
      </c>
      <c r="D2097" s="202">
        <v>669.51</v>
      </c>
      <c r="E2097" s="202">
        <v>27.92</v>
      </c>
      <c r="F2097" s="202">
        <v>697.43</v>
      </c>
      <c r="G2097" s="178">
        <v>15</v>
      </c>
    </row>
    <row r="2098" spans="1:7" x14ac:dyDescent="0.25">
      <c r="A2098" s="199" t="s">
        <v>5770</v>
      </c>
      <c r="B2098" s="200" t="s">
        <v>5771</v>
      </c>
      <c r="C2098" s="201"/>
      <c r="D2098" s="202"/>
      <c r="E2098" s="202"/>
      <c r="F2098" s="202"/>
    </row>
    <row r="2099" spans="1:7" ht="30" x14ac:dyDescent="0.25">
      <c r="A2099" s="199" t="s">
        <v>5772</v>
      </c>
      <c r="B2099" s="200" t="s">
        <v>5773</v>
      </c>
      <c r="C2099" s="201" t="s">
        <v>15</v>
      </c>
      <c r="D2099" s="202">
        <v>1051.8900000000001</v>
      </c>
      <c r="E2099" s="202">
        <v>27.92</v>
      </c>
      <c r="F2099" s="202">
        <v>1079.81</v>
      </c>
      <c r="G2099" s="178">
        <v>15</v>
      </c>
    </row>
    <row r="2100" spans="1:7" x14ac:dyDescent="0.25">
      <c r="A2100" s="199" t="s">
        <v>5774</v>
      </c>
      <c r="B2100" s="200" t="s">
        <v>5775</v>
      </c>
      <c r="C2100" s="201"/>
      <c r="D2100" s="202"/>
      <c r="E2100" s="202"/>
      <c r="F2100" s="202"/>
    </row>
    <row r="2101" spans="1:7" x14ac:dyDescent="0.25">
      <c r="A2101" s="199" t="s">
        <v>5776</v>
      </c>
      <c r="B2101" s="200" t="s">
        <v>5777</v>
      </c>
      <c r="C2101" s="201" t="s">
        <v>15</v>
      </c>
      <c r="D2101" s="202">
        <v>755.09</v>
      </c>
      <c r="E2101" s="202">
        <v>84.52</v>
      </c>
      <c r="F2101" s="202">
        <v>839.61</v>
      </c>
      <c r="G2101" s="178">
        <v>15</v>
      </c>
    </row>
    <row r="2102" spans="1:7" x14ac:dyDescent="0.25">
      <c r="A2102" s="199" t="s">
        <v>5778</v>
      </c>
      <c r="B2102" s="200" t="s">
        <v>5779</v>
      </c>
      <c r="C2102" s="201"/>
      <c r="D2102" s="202"/>
      <c r="E2102" s="202"/>
      <c r="F2102" s="202"/>
    </row>
    <row r="2103" spans="1:7" ht="30" x14ac:dyDescent="0.25">
      <c r="A2103" s="199" t="s">
        <v>5780</v>
      </c>
      <c r="B2103" s="200" t="s">
        <v>5781</v>
      </c>
      <c r="C2103" s="201" t="s">
        <v>15</v>
      </c>
      <c r="D2103" s="202">
        <v>45.99</v>
      </c>
      <c r="E2103" s="202">
        <v>31.65</v>
      </c>
      <c r="F2103" s="202">
        <v>77.64</v>
      </c>
      <c r="G2103" s="178">
        <v>15</v>
      </c>
    </row>
    <row r="2104" spans="1:7" ht="30" x14ac:dyDescent="0.25">
      <c r="A2104" s="199" t="s">
        <v>278</v>
      </c>
      <c r="B2104" s="200" t="s">
        <v>5782</v>
      </c>
      <c r="C2104" s="201" t="s">
        <v>15</v>
      </c>
      <c r="D2104" s="202">
        <v>108.14</v>
      </c>
      <c r="E2104" s="202">
        <v>31.65</v>
      </c>
      <c r="F2104" s="202">
        <v>139.79</v>
      </c>
      <c r="G2104" s="178">
        <v>15</v>
      </c>
    </row>
    <row r="2105" spans="1:7" ht="45" x14ac:dyDescent="0.25">
      <c r="A2105" s="199" t="s">
        <v>5783</v>
      </c>
      <c r="B2105" s="200" t="s">
        <v>5784</v>
      </c>
      <c r="C2105" s="201" t="s">
        <v>15</v>
      </c>
      <c r="D2105" s="202">
        <v>510.37</v>
      </c>
      <c r="E2105" s="202">
        <v>35.119999999999997</v>
      </c>
      <c r="F2105" s="202">
        <v>545.49</v>
      </c>
      <c r="G2105" s="178">
        <v>15</v>
      </c>
    </row>
    <row r="2106" spans="1:7" ht="45" x14ac:dyDescent="0.25">
      <c r="A2106" s="199" t="s">
        <v>5785</v>
      </c>
      <c r="B2106" s="200" t="s">
        <v>5786</v>
      </c>
      <c r="C2106" s="201" t="s">
        <v>15</v>
      </c>
      <c r="D2106" s="202">
        <v>7334.26</v>
      </c>
      <c r="E2106" s="202">
        <v>35.119999999999997</v>
      </c>
      <c r="F2106" s="202">
        <v>7369.38</v>
      </c>
      <c r="G2106" s="178">
        <v>15</v>
      </c>
    </row>
    <row r="2107" spans="1:7" ht="45" x14ac:dyDescent="0.25">
      <c r="A2107" s="199" t="s">
        <v>279</v>
      </c>
      <c r="B2107" s="200" t="s">
        <v>5787</v>
      </c>
      <c r="C2107" s="201" t="s">
        <v>15</v>
      </c>
      <c r="D2107" s="202">
        <v>2465.92</v>
      </c>
      <c r="E2107" s="202">
        <v>35.119999999999997</v>
      </c>
      <c r="F2107" s="202">
        <v>2501.04</v>
      </c>
      <c r="G2107" s="178">
        <v>15</v>
      </c>
    </row>
    <row r="2108" spans="1:7" ht="45" x14ac:dyDescent="0.25">
      <c r="A2108" s="199" t="s">
        <v>5788</v>
      </c>
      <c r="B2108" s="200" t="s">
        <v>5789</v>
      </c>
      <c r="C2108" s="201" t="s">
        <v>15</v>
      </c>
      <c r="D2108" s="202">
        <v>788.98</v>
      </c>
      <c r="E2108" s="202">
        <v>35.119999999999997</v>
      </c>
      <c r="F2108" s="202">
        <v>824.1</v>
      </c>
      <c r="G2108" s="178">
        <v>15</v>
      </c>
    </row>
    <row r="2109" spans="1:7" x14ac:dyDescent="0.25">
      <c r="A2109" s="199" t="s">
        <v>5790</v>
      </c>
      <c r="B2109" s="200" t="s">
        <v>5791</v>
      </c>
      <c r="C2109" s="201"/>
      <c r="D2109" s="202"/>
      <c r="E2109" s="202"/>
      <c r="F2109" s="202"/>
    </row>
    <row r="2110" spans="1:7" ht="30" x14ac:dyDescent="0.25">
      <c r="A2110" s="199" t="s">
        <v>5792</v>
      </c>
      <c r="B2110" s="200" t="s">
        <v>5793</v>
      </c>
      <c r="C2110" s="201" t="s">
        <v>15</v>
      </c>
      <c r="D2110" s="202">
        <v>661.78</v>
      </c>
      <c r="E2110" s="202">
        <v>91.96</v>
      </c>
      <c r="F2110" s="202">
        <v>753.74</v>
      </c>
      <c r="G2110" s="178">
        <v>15</v>
      </c>
    </row>
    <row r="2111" spans="1:7" ht="30" x14ac:dyDescent="0.25">
      <c r="A2111" s="199" t="s">
        <v>5794</v>
      </c>
      <c r="B2111" s="200" t="s">
        <v>5795</v>
      </c>
      <c r="C2111" s="201" t="s">
        <v>15</v>
      </c>
      <c r="D2111" s="202">
        <v>448.56</v>
      </c>
      <c r="E2111" s="202">
        <v>91.96</v>
      </c>
      <c r="F2111" s="202">
        <v>540.52</v>
      </c>
      <c r="G2111" s="178">
        <v>15</v>
      </c>
    </row>
    <row r="2112" spans="1:7" ht="30" x14ac:dyDescent="0.25">
      <c r="A2112" s="199" t="s">
        <v>5796</v>
      </c>
      <c r="B2112" s="200" t="s">
        <v>5797</v>
      </c>
      <c r="C2112" s="201" t="s">
        <v>15</v>
      </c>
      <c r="D2112" s="202">
        <v>426.47</v>
      </c>
      <c r="E2112" s="202">
        <v>91.96</v>
      </c>
      <c r="F2112" s="202">
        <v>518.42999999999995</v>
      </c>
      <c r="G2112" s="178">
        <v>15</v>
      </c>
    </row>
    <row r="2113" spans="1:7" ht="45" x14ac:dyDescent="0.25">
      <c r="A2113" s="199" t="s">
        <v>5798</v>
      </c>
      <c r="B2113" s="200" t="s">
        <v>5799</v>
      </c>
      <c r="C2113" s="201" t="s">
        <v>15</v>
      </c>
      <c r="D2113" s="202">
        <v>393.55</v>
      </c>
      <c r="E2113" s="202">
        <v>91.96</v>
      </c>
      <c r="F2113" s="202">
        <v>485.51</v>
      </c>
      <c r="G2113" s="178">
        <v>15</v>
      </c>
    </row>
    <row r="2114" spans="1:7" ht="45" x14ac:dyDescent="0.25">
      <c r="A2114" s="199" t="s">
        <v>5800</v>
      </c>
      <c r="B2114" s="200" t="s">
        <v>5801</v>
      </c>
      <c r="C2114" s="201" t="s">
        <v>15</v>
      </c>
      <c r="D2114" s="202">
        <v>901.93</v>
      </c>
      <c r="E2114" s="202">
        <v>91.96</v>
      </c>
      <c r="F2114" s="202">
        <v>993.89</v>
      </c>
      <c r="G2114" s="178">
        <v>15</v>
      </c>
    </row>
    <row r="2115" spans="1:7" ht="30" x14ac:dyDescent="0.25">
      <c r="A2115" s="199" t="s">
        <v>5802</v>
      </c>
      <c r="B2115" s="200" t="s">
        <v>5803</v>
      </c>
      <c r="C2115" s="201" t="s">
        <v>35</v>
      </c>
      <c r="D2115" s="202">
        <v>56567.61</v>
      </c>
      <c r="E2115" s="202">
        <v>128.09</v>
      </c>
      <c r="F2115" s="202">
        <v>56695.7</v>
      </c>
      <c r="G2115" s="178">
        <v>15</v>
      </c>
    </row>
    <row r="2116" spans="1:7" ht="30" x14ac:dyDescent="0.25">
      <c r="A2116" s="199" t="s">
        <v>5804</v>
      </c>
      <c r="B2116" s="200" t="s">
        <v>5805</v>
      </c>
      <c r="C2116" s="201"/>
      <c r="D2116" s="202"/>
      <c r="E2116" s="202"/>
      <c r="F2116" s="202"/>
    </row>
    <row r="2117" spans="1:7" x14ac:dyDescent="0.25">
      <c r="A2117" s="199" t="s">
        <v>5806</v>
      </c>
      <c r="B2117" s="200" t="s">
        <v>5807</v>
      </c>
      <c r="C2117" s="201"/>
      <c r="D2117" s="202"/>
      <c r="E2117" s="202"/>
      <c r="F2117" s="202"/>
    </row>
    <row r="2118" spans="1:7" x14ac:dyDescent="0.25">
      <c r="A2118" s="199" t="s">
        <v>5808</v>
      </c>
      <c r="B2118" s="200" t="s">
        <v>5809</v>
      </c>
      <c r="C2118" s="201" t="s">
        <v>32</v>
      </c>
      <c r="D2118" s="202">
        <v>7.24</v>
      </c>
      <c r="E2118" s="202">
        <v>27.92</v>
      </c>
      <c r="F2118" s="202">
        <v>35.159999999999997</v>
      </c>
      <c r="G2118" s="178">
        <v>15</v>
      </c>
    </row>
    <row r="2119" spans="1:7" x14ac:dyDescent="0.25">
      <c r="A2119" s="199" t="s">
        <v>5810</v>
      </c>
      <c r="B2119" s="200" t="s">
        <v>5811</v>
      </c>
      <c r="C2119" s="201" t="s">
        <v>32</v>
      </c>
      <c r="D2119" s="202">
        <v>9.9</v>
      </c>
      <c r="E2119" s="202">
        <v>33.5</v>
      </c>
      <c r="F2119" s="202">
        <v>43.4</v>
      </c>
      <c r="G2119" s="178">
        <v>15</v>
      </c>
    </row>
    <row r="2120" spans="1:7" x14ac:dyDescent="0.25">
      <c r="A2120" s="199" t="s">
        <v>5812</v>
      </c>
      <c r="B2120" s="200" t="s">
        <v>5813</v>
      </c>
      <c r="C2120" s="201" t="s">
        <v>32</v>
      </c>
      <c r="D2120" s="202">
        <v>15.44</v>
      </c>
      <c r="E2120" s="202">
        <v>39.08</v>
      </c>
      <c r="F2120" s="202">
        <v>54.52</v>
      </c>
      <c r="G2120" s="178">
        <v>15</v>
      </c>
    </row>
    <row r="2121" spans="1:7" x14ac:dyDescent="0.25">
      <c r="A2121" s="199" t="s">
        <v>5814</v>
      </c>
      <c r="B2121" s="200" t="s">
        <v>5815</v>
      </c>
      <c r="C2121" s="201" t="s">
        <v>32</v>
      </c>
      <c r="D2121" s="202">
        <v>17.010000000000002</v>
      </c>
      <c r="E2121" s="202">
        <v>44.67</v>
      </c>
      <c r="F2121" s="202">
        <v>61.68</v>
      </c>
      <c r="G2121" s="178">
        <v>15</v>
      </c>
    </row>
    <row r="2122" spans="1:7" x14ac:dyDescent="0.25">
      <c r="A2122" s="199" t="s">
        <v>5816</v>
      </c>
      <c r="B2122" s="200" t="s">
        <v>5817</v>
      </c>
      <c r="C2122" s="201" t="s">
        <v>32</v>
      </c>
      <c r="D2122" s="202">
        <v>20.86</v>
      </c>
      <c r="E2122" s="202">
        <v>50.25</v>
      </c>
      <c r="F2122" s="202">
        <v>71.11</v>
      </c>
      <c r="G2122" s="178">
        <v>15</v>
      </c>
    </row>
    <row r="2123" spans="1:7" x14ac:dyDescent="0.25">
      <c r="A2123" s="199" t="s">
        <v>5818</v>
      </c>
      <c r="B2123" s="200" t="s">
        <v>5819</v>
      </c>
      <c r="C2123" s="201" t="s">
        <v>32</v>
      </c>
      <c r="D2123" s="202">
        <v>35.93</v>
      </c>
      <c r="E2123" s="202">
        <v>55.83</v>
      </c>
      <c r="F2123" s="202">
        <v>91.76</v>
      </c>
      <c r="G2123" s="178">
        <v>15</v>
      </c>
    </row>
    <row r="2124" spans="1:7" x14ac:dyDescent="0.25">
      <c r="A2124" s="199" t="s">
        <v>5820</v>
      </c>
      <c r="B2124" s="200" t="s">
        <v>5821</v>
      </c>
      <c r="C2124" s="201" t="s">
        <v>32</v>
      </c>
      <c r="D2124" s="202">
        <v>47.82</v>
      </c>
      <c r="E2124" s="202">
        <v>61.41</v>
      </c>
      <c r="F2124" s="202">
        <v>109.23</v>
      </c>
      <c r="G2124" s="178">
        <v>15</v>
      </c>
    </row>
    <row r="2125" spans="1:7" x14ac:dyDescent="0.25">
      <c r="A2125" s="199" t="s">
        <v>5822</v>
      </c>
      <c r="B2125" s="200" t="s">
        <v>5823</v>
      </c>
      <c r="C2125" s="201" t="s">
        <v>32</v>
      </c>
      <c r="D2125" s="202">
        <v>74.64</v>
      </c>
      <c r="E2125" s="202">
        <v>72.58</v>
      </c>
      <c r="F2125" s="202">
        <v>147.22</v>
      </c>
      <c r="G2125" s="178">
        <v>15</v>
      </c>
    </row>
    <row r="2126" spans="1:7" ht="30" x14ac:dyDescent="0.25">
      <c r="A2126" s="199" t="s">
        <v>5824</v>
      </c>
      <c r="B2126" s="200" t="s">
        <v>5825</v>
      </c>
      <c r="C2126" s="201"/>
      <c r="D2126" s="202"/>
      <c r="E2126" s="202"/>
      <c r="F2126" s="202"/>
    </row>
    <row r="2127" spans="1:7" ht="30" x14ac:dyDescent="0.25">
      <c r="A2127" s="199" t="s">
        <v>5826</v>
      </c>
      <c r="B2127" s="200" t="s">
        <v>5827</v>
      </c>
      <c r="C2127" s="201" t="s">
        <v>32</v>
      </c>
      <c r="D2127" s="202">
        <v>14.77</v>
      </c>
      <c r="E2127" s="202">
        <v>33.5</v>
      </c>
      <c r="F2127" s="202">
        <v>48.27</v>
      </c>
      <c r="G2127" s="178">
        <v>15</v>
      </c>
    </row>
    <row r="2128" spans="1:7" ht="30" x14ac:dyDescent="0.25">
      <c r="A2128" s="199" t="s">
        <v>5828</v>
      </c>
      <c r="B2128" s="200" t="s">
        <v>5829</v>
      </c>
      <c r="C2128" s="201" t="s">
        <v>32</v>
      </c>
      <c r="D2128" s="202">
        <v>18.489999999999998</v>
      </c>
      <c r="E2128" s="202">
        <v>39.08</v>
      </c>
      <c r="F2128" s="202">
        <v>57.57</v>
      </c>
      <c r="G2128" s="178">
        <v>15</v>
      </c>
    </row>
    <row r="2129" spans="1:7" ht="30" x14ac:dyDescent="0.25">
      <c r="A2129" s="199" t="s">
        <v>280</v>
      </c>
      <c r="B2129" s="200" t="s">
        <v>5830</v>
      </c>
      <c r="C2129" s="201" t="s">
        <v>32</v>
      </c>
      <c r="D2129" s="202">
        <v>28.6</v>
      </c>
      <c r="E2129" s="202">
        <v>44.67</v>
      </c>
      <c r="F2129" s="202">
        <v>73.27</v>
      </c>
      <c r="G2129" s="178">
        <v>15</v>
      </c>
    </row>
    <row r="2130" spans="1:7" ht="30" x14ac:dyDescent="0.25">
      <c r="A2130" s="199" t="s">
        <v>281</v>
      </c>
      <c r="B2130" s="200" t="s">
        <v>5831</v>
      </c>
      <c r="C2130" s="201" t="s">
        <v>32</v>
      </c>
      <c r="D2130" s="202">
        <v>35.49</v>
      </c>
      <c r="E2130" s="202">
        <v>50.25</v>
      </c>
      <c r="F2130" s="202">
        <v>85.74</v>
      </c>
      <c r="G2130" s="178">
        <v>15</v>
      </c>
    </row>
    <row r="2131" spans="1:7" ht="30" x14ac:dyDescent="0.25">
      <c r="A2131" s="199" t="s">
        <v>282</v>
      </c>
      <c r="B2131" s="200" t="s">
        <v>5832</v>
      </c>
      <c r="C2131" s="201" t="s">
        <v>32</v>
      </c>
      <c r="D2131" s="202">
        <v>44.95</v>
      </c>
      <c r="E2131" s="202">
        <v>55.83</v>
      </c>
      <c r="F2131" s="202">
        <v>100.78</v>
      </c>
      <c r="G2131" s="178">
        <v>15</v>
      </c>
    </row>
    <row r="2132" spans="1:7" ht="30" x14ac:dyDescent="0.25">
      <c r="A2132" s="199" t="s">
        <v>283</v>
      </c>
      <c r="B2132" s="200" t="s">
        <v>5833</v>
      </c>
      <c r="C2132" s="201" t="s">
        <v>32</v>
      </c>
      <c r="D2132" s="202">
        <v>63.85</v>
      </c>
      <c r="E2132" s="202">
        <v>66.989999999999995</v>
      </c>
      <c r="F2132" s="202">
        <v>130.84</v>
      </c>
      <c r="G2132" s="178">
        <v>15</v>
      </c>
    </row>
    <row r="2133" spans="1:7" ht="30" x14ac:dyDescent="0.25">
      <c r="A2133" s="199" t="s">
        <v>284</v>
      </c>
      <c r="B2133" s="200" t="s">
        <v>5834</v>
      </c>
      <c r="C2133" s="201" t="s">
        <v>32</v>
      </c>
      <c r="D2133" s="202">
        <v>75</v>
      </c>
      <c r="E2133" s="202">
        <v>83.75</v>
      </c>
      <c r="F2133" s="202">
        <v>158.75</v>
      </c>
      <c r="G2133" s="178">
        <v>15</v>
      </c>
    </row>
    <row r="2134" spans="1:7" ht="30" x14ac:dyDescent="0.25">
      <c r="A2134" s="199" t="s">
        <v>285</v>
      </c>
      <c r="B2134" s="200" t="s">
        <v>5835</v>
      </c>
      <c r="C2134" s="201" t="s">
        <v>32</v>
      </c>
      <c r="D2134" s="202">
        <v>86.53</v>
      </c>
      <c r="E2134" s="202">
        <v>100.5</v>
      </c>
      <c r="F2134" s="202">
        <v>187.03</v>
      </c>
      <c r="G2134" s="178">
        <v>15</v>
      </c>
    </row>
    <row r="2135" spans="1:7" ht="30" x14ac:dyDescent="0.25">
      <c r="A2135" s="199" t="s">
        <v>5836</v>
      </c>
      <c r="B2135" s="200" t="s">
        <v>5837</v>
      </c>
      <c r="C2135" s="201"/>
      <c r="D2135" s="202"/>
      <c r="E2135" s="202"/>
      <c r="F2135" s="202"/>
    </row>
    <row r="2136" spans="1:7" ht="30" x14ac:dyDescent="0.25">
      <c r="A2136" s="199" t="s">
        <v>286</v>
      </c>
      <c r="B2136" s="200" t="s">
        <v>5838</v>
      </c>
      <c r="C2136" s="201" t="s">
        <v>32</v>
      </c>
      <c r="D2136" s="202">
        <v>19.170000000000002</v>
      </c>
      <c r="E2136" s="202">
        <v>33.5</v>
      </c>
      <c r="F2136" s="202">
        <v>52.67</v>
      </c>
      <c r="G2136" s="178">
        <v>15</v>
      </c>
    </row>
    <row r="2137" spans="1:7" ht="30" x14ac:dyDescent="0.25">
      <c r="A2137" s="199" t="s">
        <v>5839</v>
      </c>
      <c r="B2137" s="200" t="s">
        <v>5840</v>
      </c>
      <c r="C2137" s="201" t="s">
        <v>32</v>
      </c>
      <c r="D2137" s="202">
        <v>24.61</v>
      </c>
      <c r="E2137" s="202">
        <v>39.08</v>
      </c>
      <c r="F2137" s="202">
        <v>63.69</v>
      </c>
      <c r="G2137" s="178">
        <v>15</v>
      </c>
    </row>
    <row r="2138" spans="1:7" ht="30" x14ac:dyDescent="0.25">
      <c r="A2138" s="199" t="s">
        <v>5841</v>
      </c>
      <c r="B2138" s="200" t="s">
        <v>5842</v>
      </c>
      <c r="C2138" s="201" t="s">
        <v>32</v>
      </c>
      <c r="D2138" s="202">
        <v>39.729999999999997</v>
      </c>
      <c r="E2138" s="202">
        <v>44.67</v>
      </c>
      <c r="F2138" s="202">
        <v>84.4</v>
      </c>
      <c r="G2138" s="178">
        <v>15</v>
      </c>
    </row>
    <row r="2139" spans="1:7" ht="30" x14ac:dyDescent="0.25">
      <c r="A2139" s="199" t="s">
        <v>287</v>
      </c>
      <c r="B2139" s="200" t="s">
        <v>5843</v>
      </c>
      <c r="C2139" s="201" t="s">
        <v>32</v>
      </c>
      <c r="D2139" s="202">
        <v>46.32</v>
      </c>
      <c r="E2139" s="202">
        <v>50.25</v>
      </c>
      <c r="F2139" s="202">
        <v>96.57</v>
      </c>
      <c r="G2139" s="178">
        <v>15</v>
      </c>
    </row>
    <row r="2140" spans="1:7" ht="30" x14ac:dyDescent="0.25">
      <c r="A2140" s="199" t="s">
        <v>5844</v>
      </c>
      <c r="B2140" s="200" t="s">
        <v>5845</v>
      </c>
      <c r="C2140" s="201" t="s">
        <v>32</v>
      </c>
      <c r="D2140" s="202">
        <v>58.86</v>
      </c>
      <c r="E2140" s="202">
        <v>55.83</v>
      </c>
      <c r="F2140" s="202">
        <v>114.69</v>
      </c>
      <c r="G2140" s="178">
        <v>15</v>
      </c>
    </row>
    <row r="2141" spans="1:7" ht="30" x14ac:dyDescent="0.25">
      <c r="A2141" s="199" t="s">
        <v>5846</v>
      </c>
      <c r="B2141" s="200" t="s">
        <v>5847</v>
      </c>
      <c r="C2141" s="201" t="s">
        <v>32</v>
      </c>
      <c r="D2141" s="202">
        <v>88.24</v>
      </c>
      <c r="E2141" s="202">
        <v>66.989999999999995</v>
      </c>
      <c r="F2141" s="202">
        <v>155.22999999999999</v>
      </c>
      <c r="G2141" s="178">
        <v>15</v>
      </c>
    </row>
    <row r="2142" spans="1:7" ht="30" x14ac:dyDescent="0.25">
      <c r="A2142" s="199" t="s">
        <v>5848</v>
      </c>
      <c r="B2142" s="200" t="s">
        <v>5849</v>
      </c>
      <c r="C2142" s="201" t="s">
        <v>32</v>
      </c>
      <c r="D2142" s="202">
        <v>104.41</v>
      </c>
      <c r="E2142" s="202">
        <v>83.75</v>
      </c>
      <c r="F2142" s="202">
        <v>188.16</v>
      </c>
      <c r="G2142" s="178">
        <v>15</v>
      </c>
    </row>
    <row r="2143" spans="1:7" ht="30" x14ac:dyDescent="0.25">
      <c r="A2143" s="199" t="s">
        <v>5850</v>
      </c>
      <c r="B2143" s="200" t="s">
        <v>5851</v>
      </c>
      <c r="C2143" s="201" t="s">
        <v>32</v>
      </c>
      <c r="D2143" s="202">
        <v>128.99</v>
      </c>
      <c r="E2143" s="202">
        <v>100.5</v>
      </c>
      <c r="F2143" s="202">
        <v>229.49</v>
      </c>
      <c r="G2143" s="178">
        <v>15</v>
      </c>
    </row>
    <row r="2144" spans="1:7" ht="30" x14ac:dyDescent="0.25">
      <c r="A2144" s="199" t="s">
        <v>5852</v>
      </c>
      <c r="B2144" s="200" t="s">
        <v>5853</v>
      </c>
      <c r="C2144" s="201"/>
      <c r="D2144" s="202"/>
      <c r="E2144" s="202"/>
      <c r="F2144" s="202"/>
    </row>
    <row r="2145" spans="1:7" ht="30" x14ac:dyDescent="0.25">
      <c r="A2145" s="199" t="s">
        <v>5854</v>
      </c>
      <c r="B2145" s="200" t="s">
        <v>5855</v>
      </c>
      <c r="C2145" s="201" t="s">
        <v>32</v>
      </c>
      <c r="D2145" s="202">
        <v>17.5</v>
      </c>
      <c r="E2145" s="202">
        <v>27.92</v>
      </c>
      <c r="F2145" s="202">
        <v>45.42</v>
      </c>
      <c r="G2145" s="178">
        <v>15</v>
      </c>
    </row>
    <row r="2146" spans="1:7" ht="30" x14ac:dyDescent="0.25">
      <c r="A2146" s="199" t="s">
        <v>5856</v>
      </c>
      <c r="B2146" s="200" t="s">
        <v>5857</v>
      </c>
      <c r="C2146" s="201" t="s">
        <v>32</v>
      </c>
      <c r="D2146" s="202">
        <v>22.86</v>
      </c>
      <c r="E2146" s="202">
        <v>33.5</v>
      </c>
      <c r="F2146" s="202">
        <v>56.36</v>
      </c>
      <c r="G2146" s="178">
        <v>15</v>
      </c>
    </row>
    <row r="2147" spans="1:7" ht="30" x14ac:dyDescent="0.25">
      <c r="A2147" s="199" t="s">
        <v>5858</v>
      </c>
      <c r="B2147" s="200" t="s">
        <v>5859</v>
      </c>
      <c r="C2147" s="201" t="s">
        <v>32</v>
      </c>
      <c r="D2147" s="202">
        <v>30.5</v>
      </c>
      <c r="E2147" s="202">
        <v>39.08</v>
      </c>
      <c r="F2147" s="202">
        <v>69.58</v>
      </c>
      <c r="G2147" s="178">
        <v>15</v>
      </c>
    </row>
    <row r="2148" spans="1:7" ht="30" x14ac:dyDescent="0.25">
      <c r="A2148" s="199" t="s">
        <v>5860</v>
      </c>
      <c r="B2148" s="200" t="s">
        <v>5861</v>
      </c>
      <c r="C2148" s="201" t="s">
        <v>32</v>
      </c>
      <c r="D2148" s="202">
        <v>41.63</v>
      </c>
      <c r="E2148" s="202">
        <v>44.67</v>
      </c>
      <c r="F2148" s="202">
        <v>86.3</v>
      </c>
      <c r="G2148" s="178">
        <v>15</v>
      </c>
    </row>
    <row r="2149" spans="1:7" ht="30" x14ac:dyDescent="0.25">
      <c r="A2149" s="199" t="s">
        <v>5862</v>
      </c>
      <c r="B2149" s="200" t="s">
        <v>5863</v>
      </c>
      <c r="C2149" s="201" t="s">
        <v>32</v>
      </c>
      <c r="D2149" s="202">
        <v>51.27</v>
      </c>
      <c r="E2149" s="202">
        <v>50.25</v>
      </c>
      <c r="F2149" s="202">
        <v>101.52</v>
      </c>
      <c r="G2149" s="178">
        <v>15</v>
      </c>
    </row>
    <row r="2150" spans="1:7" ht="30" x14ac:dyDescent="0.25">
      <c r="A2150" s="199" t="s">
        <v>5864</v>
      </c>
      <c r="B2150" s="200" t="s">
        <v>5865</v>
      </c>
      <c r="C2150" s="201" t="s">
        <v>32</v>
      </c>
      <c r="D2150" s="202">
        <v>64.349999999999994</v>
      </c>
      <c r="E2150" s="202">
        <v>55.83</v>
      </c>
      <c r="F2150" s="202">
        <v>120.18</v>
      </c>
      <c r="G2150" s="178">
        <v>15</v>
      </c>
    </row>
    <row r="2151" spans="1:7" ht="30" x14ac:dyDescent="0.25">
      <c r="A2151" s="199" t="s">
        <v>5866</v>
      </c>
      <c r="B2151" s="200" t="s">
        <v>5867</v>
      </c>
      <c r="C2151" s="201" t="s">
        <v>32</v>
      </c>
      <c r="D2151" s="202">
        <v>98</v>
      </c>
      <c r="E2151" s="202">
        <v>66.989999999999995</v>
      </c>
      <c r="F2151" s="202">
        <v>164.99</v>
      </c>
      <c r="G2151" s="178">
        <v>15</v>
      </c>
    </row>
    <row r="2152" spans="1:7" ht="30" x14ac:dyDescent="0.25">
      <c r="A2152" s="199" t="s">
        <v>5868</v>
      </c>
      <c r="B2152" s="200" t="s">
        <v>5869</v>
      </c>
      <c r="C2152" s="201" t="s">
        <v>32</v>
      </c>
      <c r="D2152" s="202">
        <v>120.05</v>
      </c>
      <c r="E2152" s="202">
        <v>83.75</v>
      </c>
      <c r="F2152" s="202">
        <v>203.8</v>
      </c>
      <c r="G2152" s="178">
        <v>15</v>
      </c>
    </row>
    <row r="2153" spans="1:7" ht="30" x14ac:dyDescent="0.25">
      <c r="A2153" s="199" t="s">
        <v>5870</v>
      </c>
      <c r="B2153" s="200" t="s">
        <v>5871</v>
      </c>
      <c r="C2153" s="201" t="s">
        <v>32</v>
      </c>
      <c r="D2153" s="202">
        <v>169.83</v>
      </c>
      <c r="E2153" s="202">
        <v>100.5</v>
      </c>
      <c r="F2153" s="202">
        <v>270.33</v>
      </c>
      <c r="G2153" s="178">
        <v>15</v>
      </c>
    </row>
    <row r="2154" spans="1:7" x14ac:dyDescent="0.25">
      <c r="A2154" s="199" t="s">
        <v>5872</v>
      </c>
      <c r="B2154" s="200" t="s">
        <v>5873</v>
      </c>
      <c r="C2154" s="201"/>
      <c r="D2154" s="202"/>
      <c r="E2154" s="202"/>
      <c r="F2154" s="202"/>
    </row>
    <row r="2155" spans="1:7" x14ac:dyDescent="0.25">
      <c r="A2155" s="199" t="s">
        <v>5874</v>
      </c>
      <c r="B2155" s="200" t="s">
        <v>5875</v>
      </c>
      <c r="C2155" s="201" t="s">
        <v>35</v>
      </c>
      <c r="D2155" s="202">
        <v>7.46</v>
      </c>
      <c r="E2155" s="202">
        <v>13.96</v>
      </c>
      <c r="F2155" s="202">
        <v>21.42</v>
      </c>
      <c r="G2155" s="178">
        <v>15</v>
      </c>
    </row>
    <row r="2156" spans="1:7" x14ac:dyDescent="0.25">
      <c r="A2156" s="199" t="s">
        <v>5876</v>
      </c>
      <c r="B2156" s="200" t="s">
        <v>5877</v>
      </c>
      <c r="C2156" s="201" t="s">
        <v>32</v>
      </c>
      <c r="D2156" s="202">
        <v>6.15</v>
      </c>
      <c r="E2156" s="202">
        <v>2.8</v>
      </c>
      <c r="F2156" s="202">
        <v>8.9499999999999993</v>
      </c>
      <c r="G2156" s="178">
        <v>15</v>
      </c>
    </row>
    <row r="2157" spans="1:7" x14ac:dyDescent="0.25">
      <c r="A2157" s="199" t="s">
        <v>5878</v>
      </c>
      <c r="B2157" s="200" t="s">
        <v>5879</v>
      </c>
      <c r="C2157" s="201" t="s">
        <v>15</v>
      </c>
      <c r="D2157" s="202">
        <v>0.57999999999999996</v>
      </c>
      <c r="E2157" s="202">
        <v>8.3800000000000008</v>
      </c>
      <c r="F2157" s="202">
        <v>8.9600000000000009</v>
      </c>
      <c r="G2157" s="178">
        <v>15</v>
      </c>
    </row>
    <row r="2158" spans="1:7" x14ac:dyDescent="0.25">
      <c r="A2158" s="199" t="s">
        <v>5880</v>
      </c>
      <c r="B2158" s="200" t="s">
        <v>5881</v>
      </c>
      <c r="C2158" s="201" t="s">
        <v>15</v>
      </c>
      <c r="D2158" s="202">
        <v>1.8</v>
      </c>
      <c r="E2158" s="202">
        <v>10.029999999999999</v>
      </c>
      <c r="F2158" s="202">
        <v>11.83</v>
      </c>
      <c r="G2158" s="178">
        <v>15</v>
      </c>
    </row>
    <row r="2159" spans="1:7" x14ac:dyDescent="0.25">
      <c r="A2159" s="199" t="s">
        <v>5882</v>
      </c>
      <c r="B2159" s="200" t="s">
        <v>5883</v>
      </c>
      <c r="C2159" s="201" t="s">
        <v>15</v>
      </c>
      <c r="D2159" s="202">
        <v>2.02</v>
      </c>
      <c r="E2159" s="202">
        <v>10.029999999999999</v>
      </c>
      <c r="F2159" s="202">
        <v>12.05</v>
      </c>
      <c r="G2159" s="178">
        <v>15</v>
      </c>
    </row>
    <row r="2160" spans="1:7" x14ac:dyDescent="0.25">
      <c r="A2160" s="199" t="s">
        <v>5884</v>
      </c>
      <c r="B2160" s="200" t="s">
        <v>5885</v>
      </c>
      <c r="C2160" s="201" t="s">
        <v>15</v>
      </c>
      <c r="D2160" s="202">
        <v>2.2200000000000002</v>
      </c>
      <c r="E2160" s="202">
        <v>8.3800000000000008</v>
      </c>
      <c r="F2160" s="202">
        <v>10.6</v>
      </c>
      <c r="G2160" s="178">
        <v>15</v>
      </c>
    </row>
    <row r="2161" spans="1:7" x14ac:dyDescent="0.25">
      <c r="A2161" s="199" t="s">
        <v>5886</v>
      </c>
      <c r="B2161" s="200" t="s">
        <v>5887</v>
      </c>
      <c r="C2161" s="201" t="s">
        <v>32</v>
      </c>
      <c r="D2161" s="202">
        <v>9.25</v>
      </c>
      <c r="E2161" s="202">
        <v>16.75</v>
      </c>
      <c r="F2161" s="202">
        <v>26</v>
      </c>
      <c r="G2161" s="178">
        <v>15</v>
      </c>
    </row>
    <row r="2162" spans="1:7" x14ac:dyDescent="0.25">
      <c r="A2162" s="199" t="s">
        <v>5888</v>
      </c>
      <c r="B2162" s="200" t="s">
        <v>5889</v>
      </c>
      <c r="C2162" s="201" t="s">
        <v>32</v>
      </c>
      <c r="D2162" s="202">
        <v>9.09</v>
      </c>
      <c r="E2162" s="202">
        <v>7.85</v>
      </c>
      <c r="F2162" s="202">
        <v>16.940000000000001</v>
      </c>
      <c r="G2162" s="178">
        <v>15</v>
      </c>
    </row>
    <row r="2163" spans="1:7" x14ac:dyDescent="0.25">
      <c r="A2163" s="199" t="s">
        <v>5890</v>
      </c>
      <c r="B2163" s="200" t="s">
        <v>5891</v>
      </c>
      <c r="C2163" s="201" t="s">
        <v>32</v>
      </c>
      <c r="D2163" s="202">
        <v>4.0999999999999996</v>
      </c>
      <c r="E2163" s="202">
        <v>7.85</v>
      </c>
      <c r="F2163" s="202">
        <v>11.95</v>
      </c>
      <c r="G2163" s="178">
        <v>15</v>
      </c>
    </row>
    <row r="2164" spans="1:7" ht="30" x14ac:dyDescent="0.25">
      <c r="A2164" s="199" t="s">
        <v>5892</v>
      </c>
      <c r="B2164" s="200" t="s">
        <v>5893</v>
      </c>
      <c r="C2164" s="201" t="s">
        <v>32</v>
      </c>
      <c r="D2164" s="202">
        <v>7.16</v>
      </c>
      <c r="E2164" s="202">
        <v>7.85</v>
      </c>
      <c r="F2164" s="202">
        <v>15.01</v>
      </c>
      <c r="G2164" s="178">
        <v>15</v>
      </c>
    </row>
    <row r="2165" spans="1:7" ht="30" x14ac:dyDescent="0.25">
      <c r="A2165" s="199" t="s">
        <v>288</v>
      </c>
      <c r="B2165" s="200" t="s">
        <v>5894</v>
      </c>
      <c r="C2165" s="201" t="s">
        <v>32</v>
      </c>
      <c r="D2165" s="202">
        <v>32.26</v>
      </c>
      <c r="E2165" s="202">
        <v>13.96</v>
      </c>
      <c r="F2165" s="202">
        <v>46.22</v>
      </c>
      <c r="G2165" s="178">
        <v>15</v>
      </c>
    </row>
    <row r="2166" spans="1:7" ht="30" x14ac:dyDescent="0.25">
      <c r="A2166" s="199" t="s">
        <v>5895</v>
      </c>
      <c r="B2166" s="200" t="s">
        <v>5896</v>
      </c>
      <c r="C2166" s="201" t="s">
        <v>32</v>
      </c>
      <c r="D2166" s="202">
        <v>54.09</v>
      </c>
      <c r="E2166" s="202">
        <v>13.96</v>
      </c>
      <c r="F2166" s="202">
        <v>68.05</v>
      </c>
      <c r="G2166" s="178">
        <v>15</v>
      </c>
    </row>
    <row r="2167" spans="1:7" x14ac:dyDescent="0.25">
      <c r="A2167" s="199" t="s">
        <v>5897</v>
      </c>
      <c r="B2167" s="200" t="s">
        <v>5898</v>
      </c>
      <c r="C2167" s="201" t="s">
        <v>32</v>
      </c>
      <c r="D2167" s="202">
        <v>35.26</v>
      </c>
      <c r="E2167" s="202">
        <v>13.96</v>
      </c>
      <c r="F2167" s="202">
        <v>49.22</v>
      </c>
      <c r="G2167" s="178">
        <v>15</v>
      </c>
    </row>
    <row r="2168" spans="1:7" ht="30" x14ac:dyDescent="0.25">
      <c r="A2168" s="199" t="s">
        <v>5899</v>
      </c>
      <c r="B2168" s="200" t="s">
        <v>5900</v>
      </c>
      <c r="C2168" s="201" t="s">
        <v>32</v>
      </c>
      <c r="D2168" s="202">
        <v>58.11</v>
      </c>
      <c r="E2168" s="202">
        <v>16.75</v>
      </c>
      <c r="F2168" s="202">
        <v>74.86</v>
      </c>
      <c r="G2168" s="178">
        <v>15</v>
      </c>
    </row>
    <row r="2169" spans="1:7" ht="30" x14ac:dyDescent="0.25">
      <c r="A2169" s="199" t="s">
        <v>5901</v>
      </c>
      <c r="B2169" s="200" t="s">
        <v>5902</v>
      </c>
      <c r="C2169" s="201" t="s">
        <v>32</v>
      </c>
      <c r="D2169" s="202">
        <v>92.35</v>
      </c>
      <c r="E2169" s="202">
        <v>19.54</v>
      </c>
      <c r="F2169" s="202">
        <v>111.89</v>
      </c>
      <c r="G2169" s="178">
        <v>15</v>
      </c>
    </row>
    <row r="2170" spans="1:7" ht="30" x14ac:dyDescent="0.25">
      <c r="A2170" s="199" t="s">
        <v>5903</v>
      </c>
      <c r="B2170" s="200" t="s">
        <v>5904</v>
      </c>
      <c r="C2170" s="201" t="s">
        <v>32</v>
      </c>
      <c r="D2170" s="202">
        <v>113.98</v>
      </c>
      <c r="E2170" s="202">
        <v>22.33</v>
      </c>
      <c r="F2170" s="202">
        <v>136.31</v>
      </c>
      <c r="G2170" s="178">
        <v>15</v>
      </c>
    </row>
    <row r="2171" spans="1:7" ht="30" x14ac:dyDescent="0.25">
      <c r="A2171" s="199" t="s">
        <v>5905</v>
      </c>
      <c r="B2171" s="200" t="s">
        <v>5906</v>
      </c>
      <c r="C2171" s="201" t="s">
        <v>15</v>
      </c>
      <c r="D2171" s="202">
        <v>8.92</v>
      </c>
      <c r="E2171" s="202">
        <v>2.27</v>
      </c>
      <c r="F2171" s="202">
        <v>11.19</v>
      </c>
      <c r="G2171" s="178">
        <v>15</v>
      </c>
    </row>
    <row r="2172" spans="1:7" ht="30" x14ac:dyDescent="0.25">
      <c r="A2172" s="199" t="s">
        <v>5907</v>
      </c>
      <c r="B2172" s="200" t="s">
        <v>5908</v>
      </c>
      <c r="C2172" s="201" t="s">
        <v>15</v>
      </c>
      <c r="D2172" s="202">
        <v>10.86</v>
      </c>
      <c r="E2172" s="202">
        <v>2.27</v>
      </c>
      <c r="F2172" s="202">
        <v>13.13</v>
      </c>
      <c r="G2172" s="178">
        <v>15</v>
      </c>
    </row>
    <row r="2173" spans="1:7" ht="30" x14ac:dyDescent="0.25">
      <c r="A2173" s="199" t="s">
        <v>5909</v>
      </c>
      <c r="B2173" s="200" t="s">
        <v>5910</v>
      </c>
      <c r="C2173" s="201" t="s">
        <v>15</v>
      </c>
      <c r="D2173" s="202">
        <v>10.210000000000001</v>
      </c>
      <c r="E2173" s="202">
        <v>2.27</v>
      </c>
      <c r="F2173" s="202">
        <v>12.48</v>
      </c>
      <c r="G2173" s="178">
        <v>15</v>
      </c>
    </row>
    <row r="2174" spans="1:7" x14ac:dyDescent="0.25">
      <c r="A2174" s="199" t="s">
        <v>5911</v>
      </c>
      <c r="B2174" s="200" t="s">
        <v>5912</v>
      </c>
      <c r="C2174" s="201" t="s">
        <v>15</v>
      </c>
      <c r="D2174" s="202">
        <v>2.87</v>
      </c>
      <c r="E2174" s="202">
        <v>5.58</v>
      </c>
      <c r="F2174" s="202">
        <v>8.4499999999999993</v>
      </c>
      <c r="G2174" s="178">
        <v>15</v>
      </c>
    </row>
    <row r="2175" spans="1:7" x14ac:dyDescent="0.25">
      <c r="A2175" s="199" t="s">
        <v>5913</v>
      </c>
      <c r="B2175" s="200" t="s">
        <v>5914</v>
      </c>
      <c r="C2175" s="201" t="s">
        <v>15</v>
      </c>
      <c r="D2175" s="202">
        <v>8.76</v>
      </c>
      <c r="E2175" s="202">
        <v>5.58</v>
      </c>
      <c r="F2175" s="202">
        <v>14.34</v>
      </c>
      <c r="G2175" s="178">
        <v>15</v>
      </c>
    </row>
    <row r="2176" spans="1:7" x14ac:dyDescent="0.25">
      <c r="A2176" s="199" t="s">
        <v>5915</v>
      </c>
      <c r="B2176" s="200" t="s">
        <v>5916</v>
      </c>
      <c r="C2176" s="201"/>
      <c r="D2176" s="202"/>
      <c r="E2176" s="202"/>
      <c r="F2176" s="202"/>
    </row>
    <row r="2177" spans="1:7" ht="30" x14ac:dyDescent="0.25">
      <c r="A2177" s="199" t="s">
        <v>5917</v>
      </c>
      <c r="B2177" s="200" t="s">
        <v>5918</v>
      </c>
      <c r="C2177" s="201" t="s">
        <v>32</v>
      </c>
      <c r="D2177" s="202">
        <v>59.68</v>
      </c>
      <c r="E2177" s="202">
        <v>16.75</v>
      </c>
      <c r="F2177" s="202">
        <v>76.430000000000007</v>
      </c>
      <c r="G2177" s="178">
        <v>15</v>
      </c>
    </row>
    <row r="2178" spans="1:7" ht="30" x14ac:dyDescent="0.25">
      <c r="A2178" s="199" t="s">
        <v>5919</v>
      </c>
      <c r="B2178" s="200" t="s">
        <v>5920</v>
      </c>
      <c r="C2178" s="201" t="s">
        <v>32</v>
      </c>
      <c r="D2178" s="202">
        <v>78.95</v>
      </c>
      <c r="E2178" s="202">
        <v>16.75</v>
      </c>
      <c r="F2178" s="202">
        <v>95.7</v>
      </c>
      <c r="G2178" s="178">
        <v>15</v>
      </c>
    </row>
    <row r="2179" spans="1:7" ht="30" x14ac:dyDescent="0.25">
      <c r="A2179" s="199" t="s">
        <v>5921</v>
      </c>
      <c r="B2179" s="200" t="s">
        <v>5922</v>
      </c>
      <c r="C2179" s="201" t="s">
        <v>15</v>
      </c>
      <c r="D2179" s="202">
        <v>49.12</v>
      </c>
      <c r="E2179" s="202">
        <v>17.309999999999999</v>
      </c>
      <c r="F2179" s="202">
        <v>66.430000000000007</v>
      </c>
      <c r="G2179" s="178">
        <v>15</v>
      </c>
    </row>
    <row r="2180" spans="1:7" ht="30" x14ac:dyDescent="0.25">
      <c r="A2180" s="199" t="s">
        <v>5923</v>
      </c>
      <c r="B2180" s="200" t="s">
        <v>5924</v>
      </c>
      <c r="C2180" s="201" t="s">
        <v>15</v>
      </c>
      <c r="D2180" s="202">
        <v>139.5</v>
      </c>
      <c r="E2180" s="202">
        <v>33.5</v>
      </c>
      <c r="F2180" s="202">
        <v>173</v>
      </c>
      <c r="G2180" s="178">
        <v>15</v>
      </c>
    </row>
    <row r="2181" spans="1:7" ht="30" x14ac:dyDescent="0.25">
      <c r="A2181" s="199" t="s">
        <v>5925</v>
      </c>
      <c r="B2181" s="200" t="s">
        <v>5926</v>
      </c>
      <c r="C2181" s="201" t="s">
        <v>15</v>
      </c>
      <c r="D2181" s="202">
        <v>205.86</v>
      </c>
      <c r="E2181" s="202">
        <v>33.5</v>
      </c>
      <c r="F2181" s="202">
        <v>239.36</v>
      </c>
      <c r="G2181" s="178">
        <v>15</v>
      </c>
    </row>
    <row r="2182" spans="1:7" ht="30" x14ac:dyDescent="0.25">
      <c r="A2182" s="199" t="s">
        <v>5927</v>
      </c>
      <c r="B2182" s="200" t="s">
        <v>5928</v>
      </c>
      <c r="C2182" s="201" t="s">
        <v>15</v>
      </c>
      <c r="D2182" s="202">
        <v>240.29</v>
      </c>
      <c r="E2182" s="202">
        <v>10.65</v>
      </c>
      <c r="F2182" s="202">
        <v>250.94</v>
      </c>
      <c r="G2182" s="178">
        <v>15</v>
      </c>
    </row>
    <row r="2183" spans="1:7" ht="30" x14ac:dyDescent="0.25">
      <c r="A2183" s="199" t="s">
        <v>5929</v>
      </c>
      <c r="B2183" s="200" t="s">
        <v>5930</v>
      </c>
      <c r="C2183" s="201" t="s">
        <v>15</v>
      </c>
      <c r="D2183" s="202">
        <v>288.08999999999997</v>
      </c>
      <c r="E2183" s="202">
        <v>10.65</v>
      </c>
      <c r="F2183" s="202">
        <v>298.74</v>
      </c>
      <c r="G2183" s="178">
        <v>15</v>
      </c>
    </row>
    <row r="2184" spans="1:7" ht="30" x14ac:dyDescent="0.25">
      <c r="A2184" s="199" t="s">
        <v>5931</v>
      </c>
      <c r="B2184" s="200" t="s">
        <v>5932</v>
      </c>
      <c r="C2184" s="201" t="s">
        <v>15</v>
      </c>
      <c r="D2184" s="202">
        <v>457.69</v>
      </c>
      <c r="E2184" s="202">
        <v>10.65</v>
      </c>
      <c r="F2184" s="202">
        <v>468.34</v>
      </c>
      <c r="G2184" s="178">
        <v>15</v>
      </c>
    </row>
    <row r="2185" spans="1:7" x14ac:dyDescent="0.25">
      <c r="A2185" s="199" t="s">
        <v>5933</v>
      </c>
      <c r="B2185" s="200" t="s">
        <v>5934</v>
      </c>
      <c r="C2185" s="201" t="s">
        <v>15</v>
      </c>
      <c r="D2185" s="202">
        <v>8.4600000000000009</v>
      </c>
      <c r="E2185" s="202">
        <v>1.1399999999999999</v>
      </c>
      <c r="F2185" s="202">
        <v>9.6</v>
      </c>
      <c r="G2185" s="178">
        <v>15</v>
      </c>
    </row>
    <row r="2186" spans="1:7" x14ac:dyDescent="0.25">
      <c r="A2186" s="199" t="s">
        <v>5935</v>
      </c>
      <c r="B2186" s="200" t="s">
        <v>5936</v>
      </c>
      <c r="C2186" s="201"/>
      <c r="D2186" s="202"/>
      <c r="E2186" s="202"/>
      <c r="F2186" s="202"/>
    </row>
    <row r="2187" spans="1:7" ht="30" x14ac:dyDescent="0.25">
      <c r="A2187" s="199" t="s">
        <v>5937</v>
      </c>
      <c r="B2187" s="200" t="s">
        <v>5938</v>
      </c>
      <c r="C2187" s="201" t="s">
        <v>32</v>
      </c>
      <c r="D2187" s="202">
        <v>218.5</v>
      </c>
      <c r="E2187" s="202">
        <v>16.75</v>
      </c>
      <c r="F2187" s="202">
        <v>235.25</v>
      </c>
      <c r="G2187" s="178">
        <v>15</v>
      </c>
    </row>
    <row r="2188" spans="1:7" ht="30" x14ac:dyDescent="0.25">
      <c r="A2188" s="199" t="s">
        <v>5939</v>
      </c>
      <c r="B2188" s="200" t="s">
        <v>5940</v>
      </c>
      <c r="C2188" s="201" t="s">
        <v>32</v>
      </c>
      <c r="D2188" s="202">
        <v>291.51</v>
      </c>
      <c r="E2188" s="202">
        <v>16.75</v>
      </c>
      <c r="F2188" s="202">
        <v>308.26</v>
      </c>
      <c r="G2188" s="178">
        <v>15</v>
      </c>
    </row>
    <row r="2189" spans="1:7" ht="30" x14ac:dyDescent="0.25">
      <c r="A2189" s="199" t="s">
        <v>5941</v>
      </c>
      <c r="B2189" s="200" t="s">
        <v>5942</v>
      </c>
      <c r="C2189" s="201" t="s">
        <v>32</v>
      </c>
      <c r="D2189" s="202">
        <v>344.4</v>
      </c>
      <c r="E2189" s="202">
        <v>16.75</v>
      </c>
      <c r="F2189" s="202">
        <v>361.15</v>
      </c>
      <c r="G2189" s="178">
        <v>15</v>
      </c>
    </row>
    <row r="2190" spans="1:7" ht="30" x14ac:dyDescent="0.25">
      <c r="A2190" s="199" t="s">
        <v>5943</v>
      </c>
      <c r="B2190" s="200" t="s">
        <v>5944</v>
      </c>
      <c r="C2190" s="201" t="s">
        <v>32</v>
      </c>
      <c r="D2190" s="202">
        <v>316.70999999999998</v>
      </c>
      <c r="E2190" s="202">
        <v>16.75</v>
      </c>
      <c r="F2190" s="202">
        <v>333.46</v>
      </c>
      <c r="G2190" s="178">
        <v>15</v>
      </c>
    </row>
    <row r="2191" spans="1:7" ht="30" x14ac:dyDescent="0.25">
      <c r="A2191" s="199" t="s">
        <v>5945</v>
      </c>
      <c r="B2191" s="200" t="s">
        <v>5946</v>
      </c>
      <c r="C2191" s="201" t="s">
        <v>32</v>
      </c>
      <c r="D2191" s="202">
        <v>402.93</v>
      </c>
      <c r="E2191" s="202">
        <v>16.75</v>
      </c>
      <c r="F2191" s="202">
        <v>419.68</v>
      </c>
      <c r="G2191" s="178">
        <v>15</v>
      </c>
    </row>
    <row r="2192" spans="1:7" x14ac:dyDescent="0.25">
      <c r="A2192" s="199" t="s">
        <v>5947</v>
      </c>
      <c r="B2192" s="200" t="s">
        <v>5948</v>
      </c>
      <c r="C2192" s="201"/>
      <c r="D2192" s="202"/>
      <c r="E2192" s="202"/>
      <c r="F2192" s="202"/>
    </row>
    <row r="2193" spans="1:7" ht="30" x14ac:dyDescent="0.25">
      <c r="A2193" s="199" t="s">
        <v>5949</v>
      </c>
      <c r="B2193" s="200" t="s">
        <v>5950</v>
      </c>
      <c r="C2193" s="201" t="s">
        <v>32</v>
      </c>
      <c r="D2193" s="202">
        <v>4.8</v>
      </c>
      <c r="E2193" s="202">
        <v>2.23</v>
      </c>
      <c r="F2193" s="202">
        <v>7.03</v>
      </c>
      <c r="G2193" s="178">
        <v>15</v>
      </c>
    </row>
    <row r="2194" spans="1:7" ht="30" x14ac:dyDescent="0.25">
      <c r="A2194" s="199" t="s">
        <v>5951</v>
      </c>
      <c r="B2194" s="200" t="s">
        <v>5952</v>
      </c>
      <c r="C2194" s="201" t="s">
        <v>32</v>
      </c>
      <c r="D2194" s="202">
        <v>5.78</v>
      </c>
      <c r="E2194" s="202">
        <v>2.23</v>
      </c>
      <c r="F2194" s="202">
        <v>8.01</v>
      </c>
      <c r="G2194" s="178">
        <v>15</v>
      </c>
    </row>
    <row r="2195" spans="1:7" ht="30" x14ac:dyDescent="0.25">
      <c r="A2195" s="199" t="s">
        <v>5953</v>
      </c>
      <c r="B2195" s="200" t="s">
        <v>5954</v>
      </c>
      <c r="C2195" s="201" t="s">
        <v>32</v>
      </c>
      <c r="D2195" s="202">
        <v>9.15</v>
      </c>
      <c r="E2195" s="202">
        <v>2.23</v>
      </c>
      <c r="F2195" s="202">
        <v>11.38</v>
      </c>
      <c r="G2195" s="178">
        <v>15</v>
      </c>
    </row>
    <row r="2196" spans="1:7" ht="30" x14ac:dyDescent="0.25">
      <c r="A2196" s="199" t="s">
        <v>5955</v>
      </c>
      <c r="B2196" s="200" t="s">
        <v>5956</v>
      </c>
      <c r="C2196" s="201" t="s">
        <v>32</v>
      </c>
      <c r="D2196" s="202">
        <v>13.67</v>
      </c>
      <c r="E2196" s="202">
        <v>2.23</v>
      </c>
      <c r="F2196" s="202">
        <v>15.9</v>
      </c>
      <c r="G2196" s="178">
        <v>15</v>
      </c>
    </row>
    <row r="2197" spans="1:7" ht="30" x14ac:dyDescent="0.25">
      <c r="A2197" s="199" t="s">
        <v>289</v>
      </c>
      <c r="B2197" s="200" t="s">
        <v>5957</v>
      </c>
      <c r="C2197" s="201" t="s">
        <v>32</v>
      </c>
      <c r="D2197" s="202">
        <v>20.420000000000002</v>
      </c>
      <c r="E2197" s="202">
        <v>2.23</v>
      </c>
      <c r="F2197" s="202">
        <v>22.65</v>
      </c>
      <c r="G2197" s="178">
        <v>15</v>
      </c>
    </row>
    <row r="2198" spans="1:7" ht="30" x14ac:dyDescent="0.25">
      <c r="A2198" s="199" t="s">
        <v>5958</v>
      </c>
      <c r="B2198" s="200" t="s">
        <v>5959</v>
      </c>
      <c r="C2198" s="201" t="s">
        <v>32</v>
      </c>
      <c r="D2198" s="202">
        <v>23.32</v>
      </c>
      <c r="E2198" s="202">
        <v>2.23</v>
      </c>
      <c r="F2198" s="202">
        <v>25.55</v>
      </c>
      <c r="G2198" s="178">
        <v>15</v>
      </c>
    </row>
    <row r="2199" spans="1:7" ht="30" x14ac:dyDescent="0.25">
      <c r="A2199" s="199" t="s">
        <v>5960</v>
      </c>
      <c r="B2199" s="200" t="s">
        <v>5961</v>
      </c>
      <c r="C2199" s="201" t="s">
        <v>32</v>
      </c>
      <c r="D2199" s="202">
        <v>44.19</v>
      </c>
      <c r="E2199" s="202">
        <v>2.23</v>
      </c>
      <c r="F2199" s="202">
        <v>46.42</v>
      </c>
      <c r="G2199" s="178">
        <v>15</v>
      </c>
    </row>
    <row r="2200" spans="1:7" x14ac:dyDescent="0.25">
      <c r="A2200" s="199" t="s">
        <v>5962</v>
      </c>
      <c r="B2200" s="200" t="s">
        <v>5963</v>
      </c>
      <c r="C2200" s="201"/>
      <c r="D2200" s="202"/>
      <c r="E2200" s="202"/>
      <c r="F2200" s="202"/>
    </row>
    <row r="2201" spans="1:7" x14ac:dyDescent="0.25">
      <c r="A2201" s="199" t="s">
        <v>5964</v>
      </c>
      <c r="B2201" s="200" t="s">
        <v>5965</v>
      </c>
      <c r="C2201" s="201" t="s">
        <v>32</v>
      </c>
      <c r="D2201" s="202">
        <v>9.67</v>
      </c>
      <c r="E2201" s="202">
        <v>19.64</v>
      </c>
      <c r="F2201" s="202">
        <v>29.31</v>
      </c>
      <c r="G2201" s="178">
        <v>15</v>
      </c>
    </row>
    <row r="2202" spans="1:7" x14ac:dyDescent="0.25">
      <c r="A2202" s="199" t="s">
        <v>5966</v>
      </c>
      <c r="B2202" s="200" t="s">
        <v>5967</v>
      </c>
      <c r="C2202" s="201" t="s">
        <v>32</v>
      </c>
      <c r="D2202" s="202">
        <v>12.99</v>
      </c>
      <c r="E2202" s="202">
        <v>19.64</v>
      </c>
      <c r="F2202" s="202">
        <v>32.630000000000003</v>
      </c>
      <c r="G2202" s="178">
        <v>15</v>
      </c>
    </row>
    <row r="2203" spans="1:7" x14ac:dyDescent="0.25">
      <c r="A2203" s="199" t="s">
        <v>5968</v>
      </c>
      <c r="B2203" s="200" t="s">
        <v>5969</v>
      </c>
      <c r="C2203" s="201" t="s">
        <v>32</v>
      </c>
      <c r="D2203" s="202">
        <v>32.22</v>
      </c>
      <c r="E2203" s="202">
        <v>19.64</v>
      </c>
      <c r="F2203" s="202">
        <v>51.86</v>
      </c>
      <c r="G2203" s="178">
        <v>15</v>
      </c>
    </row>
    <row r="2204" spans="1:7" x14ac:dyDescent="0.25">
      <c r="A2204" s="199" t="s">
        <v>5970</v>
      </c>
      <c r="B2204" s="200" t="s">
        <v>5971</v>
      </c>
      <c r="C2204" s="201" t="s">
        <v>15</v>
      </c>
      <c r="D2204" s="202">
        <v>17.66</v>
      </c>
      <c r="E2204" s="202">
        <v>3.79</v>
      </c>
      <c r="F2204" s="202">
        <v>21.45</v>
      </c>
      <c r="G2204" s="178">
        <v>15</v>
      </c>
    </row>
    <row r="2205" spans="1:7" x14ac:dyDescent="0.25">
      <c r="A2205" s="199" t="s">
        <v>5972</v>
      </c>
      <c r="B2205" s="200" t="s">
        <v>5973</v>
      </c>
      <c r="C2205" s="201" t="s">
        <v>15</v>
      </c>
      <c r="D2205" s="202">
        <v>22.77</v>
      </c>
      <c r="E2205" s="202">
        <v>3.79</v>
      </c>
      <c r="F2205" s="202">
        <v>26.56</v>
      </c>
      <c r="G2205" s="178">
        <v>15</v>
      </c>
    </row>
    <row r="2206" spans="1:7" x14ac:dyDescent="0.25">
      <c r="A2206" s="199" t="s">
        <v>5974</v>
      </c>
      <c r="B2206" s="200" t="s">
        <v>5975</v>
      </c>
      <c r="C2206" s="201" t="s">
        <v>15</v>
      </c>
      <c r="D2206" s="202">
        <v>69.260000000000005</v>
      </c>
      <c r="E2206" s="202">
        <v>3.79</v>
      </c>
      <c r="F2206" s="202">
        <v>73.05</v>
      </c>
      <c r="G2206" s="178">
        <v>15</v>
      </c>
    </row>
    <row r="2207" spans="1:7" x14ac:dyDescent="0.25">
      <c r="A2207" s="199" t="s">
        <v>5976</v>
      </c>
      <c r="B2207" s="200" t="s">
        <v>5977</v>
      </c>
      <c r="C2207" s="201" t="s">
        <v>15</v>
      </c>
      <c r="D2207" s="202">
        <v>20.94</v>
      </c>
      <c r="E2207" s="202">
        <v>3.79</v>
      </c>
      <c r="F2207" s="202">
        <v>24.73</v>
      </c>
      <c r="G2207" s="178">
        <v>15</v>
      </c>
    </row>
    <row r="2208" spans="1:7" x14ac:dyDescent="0.25">
      <c r="A2208" s="199" t="s">
        <v>5978</v>
      </c>
      <c r="B2208" s="200" t="s">
        <v>5979</v>
      </c>
      <c r="C2208" s="201" t="s">
        <v>15</v>
      </c>
      <c r="D2208" s="202">
        <v>40</v>
      </c>
      <c r="E2208" s="202">
        <v>3.79</v>
      </c>
      <c r="F2208" s="202">
        <v>43.79</v>
      </c>
      <c r="G2208" s="178">
        <v>15</v>
      </c>
    </row>
    <row r="2209" spans="1:7" x14ac:dyDescent="0.25">
      <c r="A2209" s="199" t="s">
        <v>5980</v>
      </c>
      <c r="B2209" s="200" t="s">
        <v>5981</v>
      </c>
      <c r="C2209" s="201" t="s">
        <v>15</v>
      </c>
      <c r="D2209" s="202">
        <v>89.63</v>
      </c>
      <c r="E2209" s="202">
        <v>3.79</v>
      </c>
      <c r="F2209" s="202">
        <v>93.42</v>
      </c>
      <c r="G2209" s="178">
        <v>15</v>
      </c>
    </row>
    <row r="2210" spans="1:7" x14ac:dyDescent="0.25">
      <c r="A2210" s="199" t="s">
        <v>5982</v>
      </c>
      <c r="B2210" s="200" t="s">
        <v>5983</v>
      </c>
      <c r="C2210" s="201"/>
      <c r="D2210" s="202"/>
      <c r="E2210" s="202"/>
      <c r="F2210" s="202"/>
    </row>
    <row r="2211" spans="1:7" x14ac:dyDescent="0.25">
      <c r="A2211" s="199" t="s">
        <v>5984</v>
      </c>
      <c r="B2211" s="200" t="s">
        <v>5985</v>
      </c>
      <c r="C2211" s="201" t="s">
        <v>32</v>
      </c>
      <c r="D2211" s="202">
        <v>92.97</v>
      </c>
      <c r="E2211" s="202">
        <v>16.75</v>
      </c>
      <c r="F2211" s="202">
        <v>109.72</v>
      </c>
      <c r="G2211" s="178">
        <v>15</v>
      </c>
    </row>
    <row r="2212" spans="1:7" ht="30" x14ac:dyDescent="0.25">
      <c r="A2212" s="199" t="s">
        <v>5986</v>
      </c>
      <c r="B2212" s="200" t="s">
        <v>5987</v>
      </c>
      <c r="C2212" s="201" t="s">
        <v>15</v>
      </c>
      <c r="D2212" s="202">
        <v>102.08</v>
      </c>
      <c r="E2212" s="202">
        <v>27.92</v>
      </c>
      <c r="F2212" s="202">
        <v>130</v>
      </c>
      <c r="G2212" s="178">
        <v>15</v>
      </c>
    </row>
    <row r="2213" spans="1:7" ht="30" x14ac:dyDescent="0.25">
      <c r="A2213" s="199" t="s">
        <v>5988</v>
      </c>
      <c r="B2213" s="200" t="s">
        <v>5989</v>
      </c>
      <c r="C2213" s="201" t="s">
        <v>15</v>
      </c>
      <c r="D2213" s="202">
        <v>136.03</v>
      </c>
      <c r="E2213" s="202">
        <v>27.92</v>
      </c>
      <c r="F2213" s="202">
        <v>163.95</v>
      </c>
      <c r="G2213" s="178">
        <v>15</v>
      </c>
    </row>
    <row r="2214" spans="1:7" ht="45" x14ac:dyDescent="0.25">
      <c r="A2214" s="199" t="s">
        <v>5990</v>
      </c>
      <c r="B2214" s="200" t="s">
        <v>5991</v>
      </c>
      <c r="C2214" s="201" t="s">
        <v>15</v>
      </c>
      <c r="D2214" s="202">
        <v>31.02</v>
      </c>
      <c r="E2214" s="202">
        <v>10.65</v>
      </c>
      <c r="F2214" s="202">
        <v>41.67</v>
      </c>
      <c r="G2214" s="178">
        <v>15</v>
      </c>
    </row>
    <row r="2215" spans="1:7" ht="45" x14ac:dyDescent="0.25">
      <c r="A2215" s="199" t="s">
        <v>5992</v>
      </c>
      <c r="B2215" s="200" t="s">
        <v>5993</v>
      </c>
      <c r="C2215" s="201" t="s">
        <v>15</v>
      </c>
      <c r="D2215" s="202">
        <v>23.15</v>
      </c>
      <c r="E2215" s="202">
        <v>10.65</v>
      </c>
      <c r="F2215" s="202">
        <v>33.799999999999997</v>
      </c>
      <c r="G2215" s="178">
        <v>15</v>
      </c>
    </row>
    <row r="2216" spans="1:7" ht="30" x14ac:dyDescent="0.25">
      <c r="A2216" s="199" t="s">
        <v>5994</v>
      </c>
      <c r="B2216" s="200" t="s">
        <v>5995</v>
      </c>
      <c r="C2216" s="201" t="s">
        <v>15</v>
      </c>
      <c r="D2216" s="202">
        <v>15.78</v>
      </c>
      <c r="E2216" s="202">
        <v>8.3800000000000008</v>
      </c>
      <c r="F2216" s="202">
        <v>24.16</v>
      </c>
      <c r="G2216" s="178">
        <v>15</v>
      </c>
    </row>
    <row r="2217" spans="1:7" x14ac:dyDescent="0.25">
      <c r="A2217" s="199" t="s">
        <v>5996</v>
      </c>
      <c r="B2217" s="200" t="s">
        <v>5997</v>
      </c>
      <c r="C2217" s="201" t="s">
        <v>32</v>
      </c>
      <c r="D2217" s="202">
        <v>68.87</v>
      </c>
      <c r="E2217" s="202">
        <v>16.75</v>
      </c>
      <c r="F2217" s="202">
        <v>85.62</v>
      </c>
      <c r="G2217" s="178">
        <v>15</v>
      </c>
    </row>
    <row r="2218" spans="1:7" ht="30" x14ac:dyDescent="0.25">
      <c r="A2218" s="199" t="s">
        <v>5998</v>
      </c>
      <c r="B2218" s="200" t="s">
        <v>5999</v>
      </c>
      <c r="C2218" s="201" t="s">
        <v>15</v>
      </c>
      <c r="D2218" s="202">
        <v>84.66</v>
      </c>
      <c r="E2218" s="202">
        <v>27.92</v>
      </c>
      <c r="F2218" s="202">
        <v>112.58</v>
      </c>
      <c r="G2218" s="178">
        <v>15</v>
      </c>
    </row>
    <row r="2219" spans="1:7" ht="30" x14ac:dyDescent="0.25">
      <c r="A2219" s="199" t="s">
        <v>6000</v>
      </c>
      <c r="B2219" s="200" t="s">
        <v>6001</v>
      </c>
      <c r="C2219" s="201" t="s">
        <v>15</v>
      </c>
      <c r="D2219" s="202">
        <v>13.51</v>
      </c>
      <c r="E2219" s="202">
        <v>8.3800000000000008</v>
      </c>
      <c r="F2219" s="202">
        <v>21.89</v>
      </c>
      <c r="G2219" s="178">
        <v>15</v>
      </c>
    </row>
    <row r="2220" spans="1:7" ht="30" x14ac:dyDescent="0.25">
      <c r="A2220" s="199" t="s">
        <v>6002</v>
      </c>
      <c r="B2220" s="200" t="s">
        <v>6003</v>
      </c>
      <c r="C2220" s="201" t="s">
        <v>15</v>
      </c>
      <c r="D2220" s="202">
        <v>75.260000000000005</v>
      </c>
      <c r="E2220" s="202">
        <v>27.92</v>
      </c>
      <c r="F2220" s="202">
        <v>103.18</v>
      </c>
      <c r="G2220" s="178">
        <v>15</v>
      </c>
    </row>
    <row r="2221" spans="1:7" ht="30" x14ac:dyDescent="0.25">
      <c r="A2221" s="199" t="s">
        <v>6004</v>
      </c>
      <c r="B2221" s="200" t="s">
        <v>6005</v>
      </c>
      <c r="C2221" s="201" t="s">
        <v>15</v>
      </c>
      <c r="D2221" s="202">
        <v>99.81</v>
      </c>
      <c r="E2221" s="202">
        <v>27.92</v>
      </c>
      <c r="F2221" s="202">
        <v>127.73</v>
      </c>
      <c r="G2221" s="178">
        <v>15</v>
      </c>
    </row>
    <row r="2222" spans="1:7" ht="30" x14ac:dyDescent="0.25">
      <c r="A2222" s="199" t="s">
        <v>6006</v>
      </c>
      <c r="B2222" s="200" t="s">
        <v>6007</v>
      </c>
      <c r="C2222" s="201" t="s">
        <v>15</v>
      </c>
      <c r="D2222" s="202">
        <v>355.68</v>
      </c>
      <c r="E2222" s="202">
        <v>37.61</v>
      </c>
      <c r="F2222" s="202">
        <v>393.29</v>
      </c>
      <c r="G2222" s="178">
        <v>15</v>
      </c>
    </row>
    <row r="2223" spans="1:7" ht="30" x14ac:dyDescent="0.25">
      <c r="A2223" s="199" t="s">
        <v>6008</v>
      </c>
      <c r="B2223" s="200" t="s">
        <v>6009</v>
      </c>
      <c r="C2223" s="201" t="s">
        <v>15</v>
      </c>
      <c r="D2223" s="202">
        <v>42.93</v>
      </c>
      <c r="E2223" s="202">
        <v>27.92</v>
      </c>
      <c r="F2223" s="202">
        <v>70.849999999999994</v>
      </c>
      <c r="G2223" s="178">
        <v>15</v>
      </c>
    </row>
    <row r="2224" spans="1:7" x14ac:dyDescent="0.25">
      <c r="A2224" s="199" t="s">
        <v>6010</v>
      </c>
      <c r="B2224" s="200" t="s">
        <v>6011</v>
      </c>
      <c r="C2224" s="201"/>
      <c r="D2224" s="202"/>
      <c r="E2224" s="202"/>
      <c r="F2224" s="202"/>
    </row>
    <row r="2225" spans="1:7" ht="30" x14ac:dyDescent="0.25">
      <c r="A2225" s="199" t="s">
        <v>6012</v>
      </c>
      <c r="B2225" s="200" t="s">
        <v>6013</v>
      </c>
      <c r="C2225" s="201" t="s">
        <v>32</v>
      </c>
      <c r="D2225" s="202">
        <v>2.54</v>
      </c>
      <c r="E2225" s="202">
        <v>16.75</v>
      </c>
      <c r="F2225" s="202">
        <v>19.29</v>
      </c>
      <c r="G2225" s="178">
        <v>15</v>
      </c>
    </row>
    <row r="2226" spans="1:7" ht="30" x14ac:dyDescent="0.25">
      <c r="A2226" s="199" t="s">
        <v>290</v>
      </c>
      <c r="B2226" s="200" t="s">
        <v>6014</v>
      </c>
      <c r="C2226" s="201" t="s">
        <v>32</v>
      </c>
      <c r="D2226" s="202">
        <v>2.37</v>
      </c>
      <c r="E2226" s="202">
        <v>16.75</v>
      </c>
      <c r="F2226" s="202">
        <v>19.12</v>
      </c>
      <c r="G2226" s="178">
        <v>15</v>
      </c>
    </row>
    <row r="2227" spans="1:7" ht="30" x14ac:dyDescent="0.25">
      <c r="A2227" s="199" t="s">
        <v>6015</v>
      </c>
      <c r="B2227" s="200" t="s">
        <v>6016</v>
      </c>
      <c r="C2227" s="201" t="s">
        <v>32</v>
      </c>
      <c r="D2227" s="202">
        <v>4.68</v>
      </c>
      <c r="E2227" s="202">
        <v>16.75</v>
      </c>
      <c r="F2227" s="202">
        <v>21.43</v>
      </c>
      <c r="G2227" s="178">
        <v>15</v>
      </c>
    </row>
    <row r="2228" spans="1:7" ht="30" x14ac:dyDescent="0.25">
      <c r="A2228" s="199" t="s">
        <v>6017</v>
      </c>
      <c r="B2228" s="200" t="s">
        <v>6018</v>
      </c>
      <c r="C2228" s="201" t="s">
        <v>32</v>
      </c>
      <c r="D2228" s="202">
        <v>3.01</v>
      </c>
      <c r="E2228" s="202">
        <v>16.75</v>
      </c>
      <c r="F2228" s="202">
        <v>19.760000000000002</v>
      </c>
      <c r="G2228" s="178">
        <v>15</v>
      </c>
    </row>
    <row r="2229" spans="1:7" ht="30" x14ac:dyDescent="0.25">
      <c r="A2229" s="199" t="s">
        <v>6019</v>
      </c>
      <c r="B2229" s="200" t="s">
        <v>6020</v>
      </c>
      <c r="C2229" s="201" t="s">
        <v>32</v>
      </c>
      <c r="D2229" s="202">
        <v>5.39</v>
      </c>
      <c r="E2229" s="202">
        <v>16.75</v>
      </c>
      <c r="F2229" s="202">
        <v>22.14</v>
      </c>
      <c r="G2229" s="178">
        <v>15</v>
      </c>
    </row>
    <row r="2230" spans="1:7" x14ac:dyDescent="0.25">
      <c r="A2230" s="199" t="s">
        <v>6021</v>
      </c>
      <c r="B2230" s="200" t="s">
        <v>6022</v>
      </c>
      <c r="C2230" s="201"/>
      <c r="D2230" s="202"/>
      <c r="E2230" s="202"/>
      <c r="F2230" s="202"/>
    </row>
    <row r="2231" spans="1:7" x14ac:dyDescent="0.25">
      <c r="A2231" s="199" t="s">
        <v>6023</v>
      </c>
      <c r="B2231" s="200" t="s">
        <v>6024</v>
      </c>
      <c r="C2231" s="201" t="s">
        <v>32</v>
      </c>
      <c r="D2231" s="202"/>
      <c r="E2231" s="202">
        <v>13.96</v>
      </c>
      <c r="F2231" s="202">
        <v>13.96</v>
      </c>
      <c r="G2231" s="178">
        <v>15</v>
      </c>
    </row>
    <row r="2232" spans="1:7" x14ac:dyDescent="0.25">
      <c r="A2232" s="199" t="s">
        <v>6025</v>
      </c>
      <c r="B2232" s="200" t="s">
        <v>6026</v>
      </c>
      <c r="C2232" s="201" t="s">
        <v>32</v>
      </c>
      <c r="D2232" s="202"/>
      <c r="E2232" s="202">
        <v>22.33</v>
      </c>
      <c r="F2232" s="202">
        <v>22.33</v>
      </c>
      <c r="G2232" s="178">
        <v>15</v>
      </c>
    </row>
    <row r="2233" spans="1:7" x14ac:dyDescent="0.25">
      <c r="A2233" s="199" t="s">
        <v>6027</v>
      </c>
      <c r="B2233" s="200" t="s">
        <v>6028</v>
      </c>
      <c r="C2233" s="201" t="s">
        <v>15</v>
      </c>
      <c r="D2233" s="202"/>
      <c r="E2233" s="202">
        <v>16.75</v>
      </c>
      <c r="F2233" s="202">
        <v>16.75</v>
      </c>
      <c r="G2233" s="178">
        <v>15</v>
      </c>
    </row>
    <row r="2234" spans="1:7" x14ac:dyDescent="0.25">
      <c r="A2234" s="199" t="s">
        <v>6029</v>
      </c>
      <c r="B2234" s="200" t="s">
        <v>6030</v>
      </c>
      <c r="C2234" s="201" t="s">
        <v>32</v>
      </c>
      <c r="D2234" s="202"/>
      <c r="E2234" s="202">
        <v>55.83</v>
      </c>
      <c r="F2234" s="202">
        <v>55.83</v>
      </c>
      <c r="G2234" s="178">
        <v>15</v>
      </c>
    </row>
    <row r="2235" spans="1:7" x14ac:dyDescent="0.25">
      <c r="A2235" s="199" t="s">
        <v>6031</v>
      </c>
      <c r="B2235" s="200" t="s">
        <v>6032</v>
      </c>
      <c r="C2235" s="201"/>
      <c r="D2235" s="202"/>
      <c r="E2235" s="202"/>
      <c r="F2235" s="202"/>
    </row>
    <row r="2236" spans="1:7" x14ac:dyDescent="0.25">
      <c r="A2236" s="199" t="s">
        <v>291</v>
      </c>
      <c r="B2236" s="200" t="s">
        <v>6033</v>
      </c>
      <c r="C2236" s="201" t="s">
        <v>32</v>
      </c>
      <c r="D2236" s="202">
        <v>52.23</v>
      </c>
      <c r="E2236" s="202">
        <v>27.92</v>
      </c>
      <c r="F2236" s="202">
        <v>80.150000000000006</v>
      </c>
      <c r="G2236" s="178">
        <v>15</v>
      </c>
    </row>
    <row r="2237" spans="1:7" ht="30" x14ac:dyDescent="0.25">
      <c r="A2237" s="199" t="s">
        <v>292</v>
      </c>
      <c r="B2237" s="200" t="s">
        <v>6034</v>
      </c>
      <c r="C2237" s="201" t="s">
        <v>32</v>
      </c>
      <c r="D2237" s="202">
        <v>69.72</v>
      </c>
      <c r="E2237" s="202">
        <v>27.92</v>
      </c>
      <c r="F2237" s="202">
        <v>97.64</v>
      </c>
      <c r="G2237" s="178">
        <v>15</v>
      </c>
    </row>
    <row r="2238" spans="1:7" ht="30" x14ac:dyDescent="0.25">
      <c r="A2238" s="199" t="s">
        <v>293</v>
      </c>
      <c r="B2238" s="200" t="s">
        <v>6035</v>
      </c>
      <c r="C2238" s="201" t="s">
        <v>32</v>
      </c>
      <c r="D2238" s="202">
        <v>85.46</v>
      </c>
      <c r="E2238" s="202">
        <v>27.92</v>
      </c>
      <c r="F2238" s="202">
        <v>113.38</v>
      </c>
      <c r="G2238" s="178">
        <v>15</v>
      </c>
    </row>
    <row r="2239" spans="1:7" ht="30" x14ac:dyDescent="0.25">
      <c r="A2239" s="199" t="s">
        <v>294</v>
      </c>
      <c r="B2239" s="200" t="s">
        <v>6036</v>
      </c>
      <c r="C2239" s="201" t="s">
        <v>32</v>
      </c>
      <c r="D2239" s="202">
        <v>102.77</v>
      </c>
      <c r="E2239" s="202">
        <v>27.92</v>
      </c>
      <c r="F2239" s="202">
        <v>130.69</v>
      </c>
      <c r="G2239" s="178">
        <v>15</v>
      </c>
    </row>
    <row r="2240" spans="1:7" ht="30" x14ac:dyDescent="0.25">
      <c r="A2240" s="199" t="s">
        <v>6037</v>
      </c>
      <c r="B2240" s="200" t="s">
        <v>6038</v>
      </c>
      <c r="C2240" s="201" t="s">
        <v>32</v>
      </c>
      <c r="D2240" s="202">
        <v>120.15</v>
      </c>
      <c r="E2240" s="202">
        <v>27.92</v>
      </c>
      <c r="F2240" s="202">
        <v>148.07</v>
      </c>
      <c r="G2240" s="178">
        <v>15</v>
      </c>
    </row>
    <row r="2241" spans="1:7" ht="30" x14ac:dyDescent="0.25">
      <c r="A2241" s="199" t="s">
        <v>6039</v>
      </c>
      <c r="B2241" s="200" t="s">
        <v>6040</v>
      </c>
      <c r="C2241" s="201" t="s">
        <v>32</v>
      </c>
      <c r="D2241" s="202">
        <v>105.83</v>
      </c>
      <c r="E2241" s="202">
        <v>41.87</v>
      </c>
      <c r="F2241" s="202">
        <v>147.69999999999999</v>
      </c>
      <c r="G2241" s="178">
        <v>15</v>
      </c>
    </row>
    <row r="2242" spans="1:7" ht="30" x14ac:dyDescent="0.25">
      <c r="A2242" s="199" t="s">
        <v>6041</v>
      </c>
      <c r="B2242" s="200" t="s">
        <v>6042</v>
      </c>
      <c r="C2242" s="201" t="s">
        <v>32</v>
      </c>
      <c r="D2242" s="202">
        <v>117.88</v>
      </c>
      <c r="E2242" s="202">
        <v>41.87</v>
      </c>
      <c r="F2242" s="202">
        <v>159.75</v>
      </c>
      <c r="G2242" s="178">
        <v>15</v>
      </c>
    </row>
    <row r="2243" spans="1:7" ht="30" x14ac:dyDescent="0.25">
      <c r="A2243" s="199" t="s">
        <v>6043</v>
      </c>
      <c r="B2243" s="200" t="s">
        <v>6044</v>
      </c>
      <c r="C2243" s="201" t="s">
        <v>32</v>
      </c>
      <c r="D2243" s="202">
        <v>138.87</v>
      </c>
      <c r="E2243" s="202">
        <v>41.87</v>
      </c>
      <c r="F2243" s="202">
        <v>180.74</v>
      </c>
      <c r="G2243" s="178">
        <v>15</v>
      </c>
    </row>
    <row r="2244" spans="1:7" ht="30" x14ac:dyDescent="0.25">
      <c r="A2244" s="199" t="s">
        <v>6045</v>
      </c>
      <c r="B2244" s="200" t="s">
        <v>6046</v>
      </c>
      <c r="C2244" s="201" t="s">
        <v>32</v>
      </c>
      <c r="D2244" s="202">
        <v>154.32</v>
      </c>
      <c r="E2244" s="202">
        <v>41.87</v>
      </c>
      <c r="F2244" s="202">
        <v>196.19</v>
      </c>
      <c r="G2244" s="178">
        <v>15</v>
      </c>
    </row>
    <row r="2245" spans="1:7" ht="30" x14ac:dyDescent="0.25">
      <c r="A2245" s="199" t="s">
        <v>295</v>
      </c>
      <c r="B2245" s="200" t="s">
        <v>6047</v>
      </c>
      <c r="C2245" s="201" t="s">
        <v>32</v>
      </c>
      <c r="D2245" s="202">
        <v>168.01</v>
      </c>
      <c r="E2245" s="202">
        <v>55.83</v>
      </c>
      <c r="F2245" s="202">
        <v>223.84</v>
      </c>
      <c r="G2245" s="178">
        <v>15</v>
      </c>
    </row>
    <row r="2246" spans="1:7" ht="30" x14ac:dyDescent="0.25">
      <c r="A2246" s="199" t="s">
        <v>6048</v>
      </c>
      <c r="B2246" s="200" t="s">
        <v>6049</v>
      </c>
      <c r="C2246" s="201" t="s">
        <v>32</v>
      </c>
      <c r="D2246" s="202">
        <v>255.61</v>
      </c>
      <c r="E2246" s="202">
        <v>55.83</v>
      </c>
      <c r="F2246" s="202">
        <v>311.44</v>
      </c>
      <c r="G2246" s="178">
        <v>15</v>
      </c>
    </row>
    <row r="2247" spans="1:7" ht="30" x14ac:dyDescent="0.25">
      <c r="A2247" s="199" t="s">
        <v>6050</v>
      </c>
      <c r="B2247" s="200" t="s">
        <v>6051</v>
      </c>
      <c r="C2247" s="201" t="s">
        <v>32</v>
      </c>
      <c r="D2247" s="202">
        <v>60.39</v>
      </c>
      <c r="E2247" s="202">
        <v>27.92</v>
      </c>
      <c r="F2247" s="202">
        <v>88.31</v>
      </c>
      <c r="G2247" s="178">
        <v>15</v>
      </c>
    </row>
    <row r="2248" spans="1:7" ht="30" x14ac:dyDescent="0.25">
      <c r="A2248" s="199" t="s">
        <v>6052</v>
      </c>
      <c r="B2248" s="200" t="s">
        <v>6053</v>
      </c>
      <c r="C2248" s="201" t="s">
        <v>32</v>
      </c>
      <c r="D2248" s="202">
        <v>74.739999999999995</v>
      </c>
      <c r="E2248" s="202">
        <v>27.92</v>
      </c>
      <c r="F2248" s="202">
        <v>102.66</v>
      </c>
      <c r="G2248" s="178">
        <v>15</v>
      </c>
    </row>
    <row r="2249" spans="1:7" ht="30" x14ac:dyDescent="0.25">
      <c r="A2249" s="199" t="s">
        <v>6054</v>
      </c>
      <c r="B2249" s="200" t="s">
        <v>6055</v>
      </c>
      <c r="C2249" s="201" t="s">
        <v>32</v>
      </c>
      <c r="D2249" s="202">
        <v>91.23</v>
      </c>
      <c r="E2249" s="202">
        <v>27.92</v>
      </c>
      <c r="F2249" s="202">
        <v>119.15</v>
      </c>
      <c r="G2249" s="178">
        <v>15</v>
      </c>
    </row>
    <row r="2250" spans="1:7" ht="30" x14ac:dyDescent="0.25">
      <c r="A2250" s="199" t="s">
        <v>6056</v>
      </c>
      <c r="B2250" s="200" t="s">
        <v>6057</v>
      </c>
      <c r="C2250" s="201" t="s">
        <v>32</v>
      </c>
      <c r="D2250" s="202">
        <v>104.12</v>
      </c>
      <c r="E2250" s="202">
        <v>27.92</v>
      </c>
      <c r="F2250" s="202">
        <v>132.04</v>
      </c>
      <c r="G2250" s="178">
        <v>15</v>
      </c>
    </row>
    <row r="2251" spans="1:7" x14ac:dyDescent="0.25">
      <c r="A2251" s="199" t="s">
        <v>6058</v>
      </c>
      <c r="B2251" s="200" t="s">
        <v>6059</v>
      </c>
      <c r="C2251" s="201"/>
      <c r="D2251" s="202"/>
      <c r="E2251" s="202"/>
      <c r="F2251" s="202"/>
    </row>
    <row r="2252" spans="1:7" ht="30" x14ac:dyDescent="0.25">
      <c r="A2252" s="199" t="s">
        <v>6060</v>
      </c>
      <c r="B2252" s="200" t="s">
        <v>6061</v>
      </c>
      <c r="C2252" s="201" t="s">
        <v>32</v>
      </c>
      <c r="D2252" s="202">
        <v>100.85</v>
      </c>
      <c r="E2252" s="202">
        <v>41.87</v>
      </c>
      <c r="F2252" s="202">
        <v>142.72</v>
      </c>
      <c r="G2252" s="178">
        <v>15</v>
      </c>
    </row>
    <row r="2253" spans="1:7" ht="30" x14ac:dyDescent="0.25">
      <c r="A2253" s="199" t="s">
        <v>6062</v>
      </c>
      <c r="B2253" s="200" t="s">
        <v>6063</v>
      </c>
      <c r="C2253" s="201" t="s">
        <v>32</v>
      </c>
      <c r="D2253" s="202">
        <v>121</v>
      </c>
      <c r="E2253" s="202">
        <v>41.87</v>
      </c>
      <c r="F2253" s="202">
        <v>162.87</v>
      </c>
      <c r="G2253" s="178">
        <v>15</v>
      </c>
    </row>
    <row r="2254" spans="1:7" ht="30" x14ac:dyDescent="0.25">
      <c r="A2254" s="199" t="s">
        <v>6064</v>
      </c>
      <c r="B2254" s="200" t="s">
        <v>6065</v>
      </c>
      <c r="C2254" s="201" t="s">
        <v>32</v>
      </c>
      <c r="D2254" s="202">
        <v>137.47999999999999</v>
      </c>
      <c r="E2254" s="202">
        <v>41.87</v>
      </c>
      <c r="F2254" s="202">
        <v>179.35</v>
      </c>
      <c r="G2254" s="178">
        <v>15</v>
      </c>
    </row>
    <row r="2255" spans="1:7" ht="30" x14ac:dyDescent="0.25">
      <c r="A2255" s="199" t="s">
        <v>6066</v>
      </c>
      <c r="B2255" s="200" t="s">
        <v>6067</v>
      </c>
      <c r="C2255" s="201" t="s">
        <v>32</v>
      </c>
      <c r="D2255" s="202">
        <v>141.74</v>
      </c>
      <c r="E2255" s="202">
        <v>55.83</v>
      </c>
      <c r="F2255" s="202">
        <v>197.57</v>
      </c>
      <c r="G2255" s="178">
        <v>15</v>
      </c>
    </row>
    <row r="2256" spans="1:7" ht="30" x14ac:dyDescent="0.25">
      <c r="A2256" s="199" t="s">
        <v>6068</v>
      </c>
      <c r="B2256" s="200" t="s">
        <v>6069</v>
      </c>
      <c r="C2256" s="201" t="s">
        <v>32</v>
      </c>
      <c r="D2256" s="202">
        <v>213.33</v>
      </c>
      <c r="E2256" s="202">
        <v>55.83</v>
      </c>
      <c r="F2256" s="202">
        <v>269.16000000000003</v>
      </c>
      <c r="G2256" s="178">
        <v>15</v>
      </c>
    </row>
    <row r="2257" spans="1:7" ht="30" x14ac:dyDescent="0.25">
      <c r="A2257" s="199" t="s">
        <v>296</v>
      </c>
      <c r="B2257" s="200" t="s">
        <v>6070</v>
      </c>
      <c r="C2257" s="201" t="s">
        <v>32</v>
      </c>
      <c r="D2257" s="202">
        <v>26.35</v>
      </c>
      <c r="E2257" s="202">
        <v>2.8</v>
      </c>
      <c r="F2257" s="202">
        <v>29.15</v>
      </c>
      <c r="G2257" s="178">
        <v>15</v>
      </c>
    </row>
    <row r="2258" spans="1:7" ht="30" x14ac:dyDescent="0.25">
      <c r="A2258" s="199" t="s">
        <v>297</v>
      </c>
      <c r="B2258" s="200" t="s">
        <v>6071</v>
      </c>
      <c r="C2258" s="201" t="s">
        <v>32</v>
      </c>
      <c r="D2258" s="202">
        <v>47.28</v>
      </c>
      <c r="E2258" s="202">
        <v>2.8</v>
      </c>
      <c r="F2258" s="202">
        <v>50.08</v>
      </c>
      <c r="G2258" s="178">
        <v>15</v>
      </c>
    </row>
    <row r="2259" spans="1:7" ht="30" x14ac:dyDescent="0.25">
      <c r="A2259" s="199" t="s">
        <v>298</v>
      </c>
      <c r="B2259" s="200" t="s">
        <v>6072</v>
      </c>
      <c r="C2259" s="201" t="s">
        <v>32</v>
      </c>
      <c r="D2259" s="202">
        <v>65.88</v>
      </c>
      <c r="E2259" s="202">
        <v>2.8</v>
      </c>
      <c r="F2259" s="202">
        <v>68.680000000000007</v>
      </c>
      <c r="G2259" s="178">
        <v>15</v>
      </c>
    </row>
    <row r="2260" spans="1:7" ht="30" x14ac:dyDescent="0.25">
      <c r="A2260" s="199" t="s">
        <v>299</v>
      </c>
      <c r="B2260" s="200" t="s">
        <v>6073</v>
      </c>
      <c r="C2260" s="201" t="s">
        <v>32</v>
      </c>
      <c r="D2260" s="202">
        <v>82.42</v>
      </c>
      <c r="E2260" s="202">
        <v>2.8</v>
      </c>
      <c r="F2260" s="202">
        <v>85.22</v>
      </c>
      <c r="G2260" s="178">
        <v>15</v>
      </c>
    </row>
    <row r="2261" spans="1:7" ht="30" x14ac:dyDescent="0.25">
      <c r="A2261" s="199" t="s">
        <v>6074</v>
      </c>
      <c r="B2261" s="200" t="s">
        <v>6075</v>
      </c>
      <c r="C2261" s="201" t="s">
        <v>32</v>
      </c>
      <c r="D2261" s="202">
        <v>105.66</v>
      </c>
      <c r="E2261" s="202">
        <v>2.8</v>
      </c>
      <c r="F2261" s="202">
        <v>108.46</v>
      </c>
      <c r="G2261" s="178">
        <v>15</v>
      </c>
    </row>
    <row r="2262" spans="1:7" ht="30" x14ac:dyDescent="0.25">
      <c r="A2262" s="199" t="s">
        <v>300</v>
      </c>
      <c r="B2262" s="200" t="s">
        <v>6076</v>
      </c>
      <c r="C2262" s="201" t="s">
        <v>32</v>
      </c>
      <c r="D2262" s="202">
        <v>118.99</v>
      </c>
      <c r="E2262" s="202">
        <v>2.8</v>
      </c>
      <c r="F2262" s="202">
        <v>121.79</v>
      </c>
      <c r="G2262" s="178">
        <v>15</v>
      </c>
    </row>
    <row r="2263" spans="1:7" ht="30" x14ac:dyDescent="0.25">
      <c r="A2263" s="199" t="s">
        <v>6077</v>
      </c>
      <c r="B2263" s="200" t="s">
        <v>6078</v>
      </c>
      <c r="C2263" s="201" t="s">
        <v>32</v>
      </c>
      <c r="D2263" s="202">
        <v>152.91</v>
      </c>
      <c r="E2263" s="202">
        <v>2.8</v>
      </c>
      <c r="F2263" s="202">
        <v>155.71</v>
      </c>
      <c r="G2263" s="178">
        <v>15</v>
      </c>
    </row>
    <row r="2264" spans="1:7" x14ac:dyDescent="0.25">
      <c r="A2264" s="199" t="s">
        <v>6079</v>
      </c>
      <c r="B2264" s="200" t="s">
        <v>6080</v>
      </c>
      <c r="C2264" s="201"/>
      <c r="D2264" s="202"/>
      <c r="E2264" s="202"/>
      <c r="F2264" s="202"/>
    </row>
    <row r="2265" spans="1:7" x14ac:dyDescent="0.25">
      <c r="A2265" s="199" t="s">
        <v>301</v>
      </c>
      <c r="B2265" s="200" t="s">
        <v>6081</v>
      </c>
      <c r="C2265" s="201" t="s">
        <v>15</v>
      </c>
      <c r="D2265" s="202">
        <v>7.22</v>
      </c>
      <c r="E2265" s="202">
        <v>13.96</v>
      </c>
      <c r="F2265" s="202">
        <v>21.18</v>
      </c>
      <c r="G2265" s="178">
        <v>15</v>
      </c>
    </row>
    <row r="2266" spans="1:7" x14ac:dyDescent="0.25">
      <c r="A2266" s="199" t="s">
        <v>302</v>
      </c>
      <c r="B2266" s="200" t="s">
        <v>6082</v>
      </c>
      <c r="C2266" s="201" t="s">
        <v>15</v>
      </c>
      <c r="D2266" s="202">
        <v>10.75</v>
      </c>
      <c r="E2266" s="202">
        <v>13.96</v>
      </c>
      <c r="F2266" s="202">
        <v>24.71</v>
      </c>
      <c r="G2266" s="178">
        <v>15</v>
      </c>
    </row>
    <row r="2267" spans="1:7" x14ac:dyDescent="0.25">
      <c r="A2267" s="199" t="s">
        <v>6083</v>
      </c>
      <c r="B2267" s="200" t="s">
        <v>6084</v>
      </c>
      <c r="C2267" s="201" t="s">
        <v>15</v>
      </c>
      <c r="D2267" s="202">
        <v>13.65</v>
      </c>
      <c r="E2267" s="202">
        <v>13.96</v>
      </c>
      <c r="F2267" s="202">
        <v>27.61</v>
      </c>
      <c r="G2267" s="178">
        <v>15</v>
      </c>
    </row>
    <row r="2268" spans="1:7" x14ac:dyDescent="0.25">
      <c r="A2268" s="199" t="s">
        <v>6085</v>
      </c>
      <c r="B2268" s="200" t="s">
        <v>6086</v>
      </c>
      <c r="C2268" s="201" t="s">
        <v>15</v>
      </c>
      <c r="D2268" s="202">
        <v>15.98</v>
      </c>
      <c r="E2268" s="202">
        <v>13.96</v>
      </c>
      <c r="F2268" s="202">
        <v>29.94</v>
      </c>
      <c r="G2268" s="178">
        <v>15</v>
      </c>
    </row>
    <row r="2269" spans="1:7" x14ac:dyDescent="0.25">
      <c r="A2269" s="199" t="s">
        <v>6087</v>
      </c>
      <c r="B2269" s="200" t="s">
        <v>6088</v>
      </c>
      <c r="C2269" s="201" t="s">
        <v>15</v>
      </c>
      <c r="D2269" s="202">
        <v>18.489999999999998</v>
      </c>
      <c r="E2269" s="202">
        <v>13.96</v>
      </c>
      <c r="F2269" s="202">
        <v>32.450000000000003</v>
      </c>
      <c r="G2269" s="178">
        <v>15</v>
      </c>
    </row>
    <row r="2270" spans="1:7" x14ac:dyDescent="0.25">
      <c r="A2270" s="199" t="s">
        <v>6089</v>
      </c>
      <c r="B2270" s="200" t="s">
        <v>6090</v>
      </c>
      <c r="C2270" s="201" t="s">
        <v>15</v>
      </c>
      <c r="D2270" s="202">
        <v>22</v>
      </c>
      <c r="E2270" s="202">
        <v>13.96</v>
      </c>
      <c r="F2270" s="202">
        <v>35.96</v>
      </c>
      <c r="G2270" s="178">
        <v>15</v>
      </c>
    </row>
    <row r="2271" spans="1:7" x14ac:dyDescent="0.25">
      <c r="A2271" s="199" t="s">
        <v>6091</v>
      </c>
      <c r="B2271" s="200" t="s">
        <v>6092</v>
      </c>
      <c r="C2271" s="201" t="s">
        <v>15</v>
      </c>
      <c r="D2271" s="202">
        <v>14.04</v>
      </c>
      <c r="E2271" s="202">
        <v>13.96</v>
      </c>
      <c r="F2271" s="202">
        <v>28</v>
      </c>
      <c r="G2271" s="178">
        <v>15</v>
      </c>
    </row>
    <row r="2272" spans="1:7" x14ac:dyDescent="0.25">
      <c r="A2272" s="199" t="s">
        <v>6093</v>
      </c>
      <c r="B2272" s="200" t="s">
        <v>6094</v>
      </c>
      <c r="C2272" s="201" t="s">
        <v>15</v>
      </c>
      <c r="D2272" s="202">
        <v>15.89</v>
      </c>
      <c r="E2272" s="202">
        <v>13.96</v>
      </c>
      <c r="F2272" s="202">
        <v>29.85</v>
      </c>
      <c r="G2272" s="178">
        <v>15</v>
      </c>
    </row>
    <row r="2273" spans="1:7" x14ac:dyDescent="0.25">
      <c r="A2273" s="199" t="s">
        <v>6095</v>
      </c>
      <c r="B2273" s="200" t="s">
        <v>6096</v>
      </c>
      <c r="C2273" s="201" t="s">
        <v>15</v>
      </c>
      <c r="D2273" s="202">
        <v>20.94</v>
      </c>
      <c r="E2273" s="202">
        <v>13.96</v>
      </c>
      <c r="F2273" s="202">
        <v>34.9</v>
      </c>
      <c r="G2273" s="178">
        <v>15</v>
      </c>
    </row>
    <row r="2274" spans="1:7" x14ac:dyDescent="0.25">
      <c r="A2274" s="199" t="s">
        <v>6097</v>
      </c>
      <c r="B2274" s="200" t="s">
        <v>6098</v>
      </c>
      <c r="C2274" s="201" t="s">
        <v>15</v>
      </c>
      <c r="D2274" s="202">
        <v>21.99</v>
      </c>
      <c r="E2274" s="202">
        <v>13.96</v>
      </c>
      <c r="F2274" s="202">
        <v>35.950000000000003</v>
      </c>
      <c r="G2274" s="178">
        <v>15</v>
      </c>
    </row>
    <row r="2275" spans="1:7" x14ac:dyDescent="0.25">
      <c r="A2275" s="199" t="s">
        <v>6099</v>
      </c>
      <c r="B2275" s="200" t="s">
        <v>6100</v>
      </c>
      <c r="C2275" s="201" t="s">
        <v>15</v>
      </c>
      <c r="D2275" s="202">
        <v>25.7</v>
      </c>
      <c r="E2275" s="202">
        <v>13.96</v>
      </c>
      <c r="F2275" s="202">
        <v>39.659999999999997</v>
      </c>
      <c r="G2275" s="178">
        <v>15</v>
      </c>
    </row>
    <row r="2276" spans="1:7" x14ac:dyDescent="0.25">
      <c r="A2276" s="199" t="s">
        <v>6101</v>
      </c>
      <c r="B2276" s="200" t="s">
        <v>6102</v>
      </c>
      <c r="C2276" s="201" t="s">
        <v>15</v>
      </c>
      <c r="D2276" s="202">
        <v>28.11</v>
      </c>
      <c r="E2276" s="202">
        <v>13.96</v>
      </c>
      <c r="F2276" s="202">
        <v>42.07</v>
      </c>
      <c r="G2276" s="178">
        <v>15</v>
      </c>
    </row>
    <row r="2277" spans="1:7" x14ac:dyDescent="0.25">
      <c r="A2277" s="199" t="s">
        <v>6103</v>
      </c>
      <c r="B2277" s="200" t="s">
        <v>6104</v>
      </c>
      <c r="C2277" s="201" t="s">
        <v>15</v>
      </c>
      <c r="D2277" s="202">
        <v>15.08</v>
      </c>
      <c r="E2277" s="202">
        <v>13.96</v>
      </c>
      <c r="F2277" s="202">
        <v>29.04</v>
      </c>
      <c r="G2277" s="178">
        <v>15</v>
      </c>
    </row>
    <row r="2278" spans="1:7" x14ac:dyDescent="0.25">
      <c r="A2278" s="199" t="s">
        <v>6105</v>
      </c>
      <c r="B2278" s="200" t="s">
        <v>6106</v>
      </c>
      <c r="C2278" s="201" t="s">
        <v>15</v>
      </c>
      <c r="D2278" s="202">
        <v>16.02</v>
      </c>
      <c r="E2278" s="202">
        <v>13.96</v>
      </c>
      <c r="F2278" s="202">
        <v>29.98</v>
      </c>
      <c r="G2278" s="178">
        <v>15</v>
      </c>
    </row>
    <row r="2279" spans="1:7" x14ac:dyDescent="0.25">
      <c r="A2279" s="199" t="s">
        <v>6107</v>
      </c>
      <c r="B2279" s="200" t="s">
        <v>6108</v>
      </c>
      <c r="C2279" s="201" t="s">
        <v>15</v>
      </c>
      <c r="D2279" s="202">
        <v>21.31</v>
      </c>
      <c r="E2279" s="202">
        <v>13.96</v>
      </c>
      <c r="F2279" s="202">
        <v>35.270000000000003</v>
      </c>
      <c r="G2279" s="178">
        <v>15</v>
      </c>
    </row>
    <row r="2280" spans="1:7" x14ac:dyDescent="0.25">
      <c r="A2280" s="199" t="s">
        <v>6109</v>
      </c>
      <c r="B2280" s="200" t="s">
        <v>6110</v>
      </c>
      <c r="C2280" s="201" t="s">
        <v>15</v>
      </c>
      <c r="D2280" s="202">
        <v>25.56</v>
      </c>
      <c r="E2280" s="202">
        <v>13.96</v>
      </c>
      <c r="F2280" s="202">
        <v>39.520000000000003</v>
      </c>
      <c r="G2280" s="178">
        <v>15</v>
      </c>
    </row>
    <row r="2281" spans="1:7" x14ac:dyDescent="0.25">
      <c r="A2281" s="199" t="s">
        <v>6111</v>
      </c>
      <c r="B2281" s="200" t="s">
        <v>6112</v>
      </c>
      <c r="C2281" s="201" t="s">
        <v>15</v>
      </c>
      <c r="D2281" s="202">
        <v>28.23</v>
      </c>
      <c r="E2281" s="202">
        <v>19.54</v>
      </c>
      <c r="F2281" s="202">
        <v>47.77</v>
      </c>
      <c r="G2281" s="178">
        <v>15</v>
      </c>
    </row>
    <row r="2282" spans="1:7" x14ac:dyDescent="0.25">
      <c r="A2282" s="199" t="s">
        <v>6113</v>
      </c>
      <c r="B2282" s="200" t="s">
        <v>6114</v>
      </c>
      <c r="C2282" s="201" t="s">
        <v>15</v>
      </c>
      <c r="D2282" s="202">
        <v>31.05</v>
      </c>
      <c r="E2282" s="202">
        <v>19.54</v>
      </c>
      <c r="F2282" s="202">
        <v>50.59</v>
      </c>
      <c r="G2282" s="178">
        <v>15</v>
      </c>
    </row>
    <row r="2283" spans="1:7" x14ac:dyDescent="0.25">
      <c r="A2283" s="199" t="s">
        <v>6115</v>
      </c>
      <c r="B2283" s="200" t="s">
        <v>6116</v>
      </c>
      <c r="C2283" s="201" t="s">
        <v>15</v>
      </c>
      <c r="D2283" s="202">
        <v>50.1</v>
      </c>
      <c r="E2283" s="202">
        <v>19.54</v>
      </c>
      <c r="F2283" s="202">
        <v>69.64</v>
      </c>
      <c r="G2283" s="178">
        <v>15</v>
      </c>
    </row>
    <row r="2284" spans="1:7" x14ac:dyDescent="0.25">
      <c r="A2284" s="199" t="s">
        <v>6117</v>
      </c>
      <c r="B2284" s="200" t="s">
        <v>6118</v>
      </c>
      <c r="C2284" s="201"/>
      <c r="D2284" s="202"/>
      <c r="E2284" s="202"/>
      <c r="F2284" s="202"/>
    </row>
    <row r="2285" spans="1:7" x14ac:dyDescent="0.25">
      <c r="A2285" s="199" t="s">
        <v>6119</v>
      </c>
      <c r="B2285" s="200" t="s">
        <v>6120</v>
      </c>
      <c r="C2285" s="201"/>
      <c r="D2285" s="202"/>
      <c r="E2285" s="202"/>
      <c r="F2285" s="202"/>
    </row>
    <row r="2286" spans="1:7" ht="30" x14ac:dyDescent="0.25">
      <c r="A2286" s="199" t="s">
        <v>6121</v>
      </c>
      <c r="B2286" s="200" t="s">
        <v>6122</v>
      </c>
      <c r="C2286" s="201" t="s">
        <v>32</v>
      </c>
      <c r="D2286" s="202">
        <v>1.69</v>
      </c>
      <c r="E2286" s="202">
        <v>2.23</v>
      </c>
      <c r="F2286" s="202">
        <v>3.92</v>
      </c>
      <c r="G2286" s="178">
        <v>15</v>
      </c>
    </row>
    <row r="2287" spans="1:7" ht="30" x14ac:dyDescent="0.25">
      <c r="A2287" s="199" t="s">
        <v>6123</v>
      </c>
      <c r="B2287" s="200" t="s">
        <v>6124</v>
      </c>
      <c r="C2287" s="201" t="s">
        <v>32</v>
      </c>
      <c r="D2287" s="202">
        <v>2.5099999999999998</v>
      </c>
      <c r="E2287" s="202">
        <v>2.23</v>
      </c>
      <c r="F2287" s="202">
        <v>4.74</v>
      </c>
      <c r="G2287" s="178">
        <v>15</v>
      </c>
    </row>
    <row r="2288" spans="1:7" ht="30" x14ac:dyDescent="0.25">
      <c r="A2288" s="199" t="s">
        <v>6125</v>
      </c>
      <c r="B2288" s="200" t="s">
        <v>6126</v>
      </c>
      <c r="C2288" s="201" t="s">
        <v>32</v>
      </c>
      <c r="D2288" s="202">
        <v>4.07</v>
      </c>
      <c r="E2288" s="202">
        <v>3.35</v>
      </c>
      <c r="F2288" s="202">
        <v>7.42</v>
      </c>
      <c r="G2288" s="178">
        <v>15</v>
      </c>
    </row>
    <row r="2289" spans="1:7" ht="30" x14ac:dyDescent="0.25">
      <c r="A2289" s="199" t="s">
        <v>6127</v>
      </c>
      <c r="B2289" s="200" t="s">
        <v>6128</v>
      </c>
      <c r="C2289" s="201" t="s">
        <v>32</v>
      </c>
      <c r="D2289" s="202">
        <v>6.11</v>
      </c>
      <c r="E2289" s="202">
        <v>3.91</v>
      </c>
      <c r="F2289" s="202">
        <v>10.02</v>
      </c>
      <c r="G2289" s="178">
        <v>15</v>
      </c>
    </row>
    <row r="2290" spans="1:7" ht="30" x14ac:dyDescent="0.25">
      <c r="A2290" s="199" t="s">
        <v>6129</v>
      </c>
      <c r="B2290" s="200" t="s">
        <v>6130</v>
      </c>
      <c r="C2290" s="201" t="s">
        <v>32</v>
      </c>
      <c r="D2290" s="202">
        <v>9.99</v>
      </c>
      <c r="E2290" s="202">
        <v>4.47</v>
      </c>
      <c r="F2290" s="202">
        <v>14.46</v>
      </c>
      <c r="G2290" s="178">
        <v>15</v>
      </c>
    </row>
    <row r="2291" spans="1:7" x14ac:dyDescent="0.25">
      <c r="A2291" s="199" t="s">
        <v>6131</v>
      </c>
      <c r="B2291" s="200" t="s">
        <v>6132</v>
      </c>
      <c r="C2291" s="201"/>
      <c r="D2291" s="202"/>
      <c r="E2291" s="202"/>
      <c r="F2291" s="202"/>
    </row>
    <row r="2292" spans="1:7" ht="30" x14ac:dyDescent="0.25">
      <c r="A2292" s="199" t="s">
        <v>6133</v>
      </c>
      <c r="B2292" s="200" t="s">
        <v>6134</v>
      </c>
      <c r="C2292" s="201" t="s">
        <v>32</v>
      </c>
      <c r="D2292" s="202">
        <v>1.2</v>
      </c>
      <c r="E2292" s="202">
        <v>2.23</v>
      </c>
      <c r="F2292" s="202">
        <v>3.43</v>
      </c>
      <c r="G2292" s="178">
        <v>15</v>
      </c>
    </row>
    <row r="2293" spans="1:7" ht="30" x14ac:dyDescent="0.25">
      <c r="A2293" s="199" t="s">
        <v>6135</v>
      </c>
      <c r="B2293" s="200" t="s">
        <v>6136</v>
      </c>
      <c r="C2293" s="201" t="s">
        <v>32</v>
      </c>
      <c r="D2293" s="202">
        <v>2.0299999999999998</v>
      </c>
      <c r="E2293" s="202">
        <v>2.8</v>
      </c>
      <c r="F2293" s="202">
        <v>4.83</v>
      </c>
      <c r="G2293" s="178">
        <v>15</v>
      </c>
    </row>
    <row r="2294" spans="1:7" ht="30" x14ac:dyDescent="0.25">
      <c r="A2294" s="199" t="s">
        <v>6137</v>
      </c>
      <c r="B2294" s="200" t="s">
        <v>6138</v>
      </c>
      <c r="C2294" s="201" t="s">
        <v>32</v>
      </c>
      <c r="D2294" s="202">
        <v>2.89</v>
      </c>
      <c r="E2294" s="202">
        <v>3.35</v>
      </c>
      <c r="F2294" s="202">
        <v>6.24</v>
      </c>
      <c r="G2294" s="178">
        <v>15</v>
      </c>
    </row>
    <row r="2295" spans="1:7" ht="30" x14ac:dyDescent="0.25">
      <c r="A2295" s="199" t="s">
        <v>6139</v>
      </c>
      <c r="B2295" s="200" t="s">
        <v>6140</v>
      </c>
      <c r="C2295" s="201" t="s">
        <v>32</v>
      </c>
      <c r="D2295" s="202">
        <v>4.18</v>
      </c>
      <c r="E2295" s="202">
        <v>3.91</v>
      </c>
      <c r="F2295" s="202">
        <v>8.09</v>
      </c>
      <c r="G2295" s="178">
        <v>15</v>
      </c>
    </row>
    <row r="2296" spans="1:7" ht="30" x14ac:dyDescent="0.25">
      <c r="A2296" s="199" t="s">
        <v>6141</v>
      </c>
      <c r="B2296" s="200" t="s">
        <v>6142</v>
      </c>
      <c r="C2296" s="201" t="s">
        <v>32</v>
      </c>
      <c r="D2296" s="202">
        <v>7.68</v>
      </c>
      <c r="E2296" s="202">
        <v>4.47</v>
      </c>
      <c r="F2296" s="202">
        <v>12.15</v>
      </c>
      <c r="G2296" s="178">
        <v>15</v>
      </c>
    </row>
    <row r="2297" spans="1:7" x14ac:dyDescent="0.25">
      <c r="A2297" s="199" t="s">
        <v>6143</v>
      </c>
      <c r="B2297" s="200" t="s">
        <v>6144</v>
      </c>
      <c r="C2297" s="201"/>
      <c r="D2297" s="202"/>
      <c r="E2297" s="202"/>
      <c r="F2297" s="202"/>
    </row>
    <row r="2298" spans="1:7" x14ac:dyDescent="0.25">
      <c r="A2298" s="199" t="s">
        <v>6145</v>
      </c>
      <c r="B2298" s="200" t="s">
        <v>6146</v>
      </c>
      <c r="C2298" s="201" t="s">
        <v>32</v>
      </c>
      <c r="D2298" s="202">
        <v>10.41</v>
      </c>
      <c r="E2298" s="202">
        <v>2.8</v>
      </c>
      <c r="F2298" s="202">
        <v>13.21</v>
      </c>
      <c r="G2298" s="178">
        <v>15</v>
      </c>
    </row>
    <row r="2299" spans="1:7" x14ac:dyDescent="0.25">
      <c r="A2299" s="199" t="s">
        <v>6147</v>
      </c>
      <c r="B2299" s="200" t="s">
        <v>6148</v>
      </c>
      <c r="C2299" s="201" t="s">
        <v>32</v>
      </c>
      <c r="D2299" s="202">
        <v>16.05</v>
      </c>
      <c r="E2299" s="202">
        <v>2.8</v>
      </c>
      <c r="F2299" s="202">
        <v>18.850000000000001</v>
      </c>
      <c r="G2299" s="178">
        <v>15</v>
      </c>
    </row>
    <row r="2300" spans="1:7" x14ac:dyDescent="0.25">
      <c r="A2300" s="199" t="s">
        <v>6149</v>
      </c>
      <c r="B2300" s="200" t="s">
        <v>6150</v>
      </c>
      <c r="C2300" s="201" t="s">
        <v>32</v>
      </c>
      <c r="D2300" s="202">
        <v>24.91</v>
      </c>
      <c r="E2300" s="202">
        <v>5.58</v>
      </c>
      <c r="F2300" s="202">
        <v>30.49</v>
      </c>
      <c r="G2300" s="178">
        <v>15</v>
      </c>
    </row>
    <row r="2301" spans="1:7" x14ac:dyDescent="0.25">
      <c r="A2301" s="199" t="s">
        <v>303</v>
      </c>
      <c r="B2301" s="200" t="s">
        <v>6151</v>
      </c>
      <c r="C2301" s="201" t="s">
        <v>32</v>
      </c>
      <c r="D2301" s="202">
        <v>35.299999999999997</v>
      </c>
      <c r="E2301" s="202">
        <v>8.3800000000000008</v>
      </c>
      <c r="F2301" s="202">
        <v>43.68</v>
      </c>
      <c r="G2301" s="178">
        <v>15</v>
      </c>
    </row>
    <row r="2302" spans="1:7" x14ac:dyDescent="0.25">
      <c r="A2302" s="199" t="s">
        <v>304</v>
      </c>
      <c r="B2302" s="200" t="s">
        <v>6152</v>
      </c>
      <c r="C2302" s="201" t="s">
        <v>32</v>
      </c>
      <c r="D2302" s="202">
        <v>48.85</v>
      </c>
      <c r="E2302" s="202">
        <v>11.16</v>
      </c>
      <c r="F2302" s="202">
        <v>60.01</v>
      </c>
      <c r="G2302" s="178">
        <v>15</v>
      </c>
    </row>
    <row r="2303" spans="1:7" x14ac:dyDescent="0.25">
      <c r="A2303" s="199" t="s">
        <v>6153</v>
      </c>
      <c r="B2303" s="200" t="s">
        <v>6154</v>
      </c>
      <c r="C2303" s="201" t="s">
        <v>32</v>
      </c>
      <c r="D2303" s="202">
        <v>68.42</v>
      </c>
      <c r="E2303" s="202">
        <v>13.96</v>
      </c>
      <c r="F2303" s="202">
        <v>82.38</v>
      </c>
      <c r="G2303" s="178">
        <v>15</v>
      </c>
    </row>
    <row r="2304" spans="1:7" x14ac:dyDescent="0.25">
      <c r="A2304" s="199" t="s">
        <v>6155</v>
      </c>
      <c r="B2304" s="200" t="s">
        <v>6156</v>
      </c>
      <c r="C2304" s="201" t="s">
        <v>32</v>
      </c>
      <c r="D2304" s="202">
        <v>97.05</v>
      </c>
      <c r="E2304" s="202">
        <v>16.75</v>
      </c>
      <c r="F2304" s="202">
        <v>113.8</v>
      </c>
      <c r="G2304" s="178">
        <v>15</v>
      </c>
    </row>
    <row r="2305" spans="1:7" x14ac:dyDescent="0.25">
      <c r="A2305" s="199" t="s">
        <v>6157</v>
      </c>
      <c r="B2305" s="200" t="s">
        <v>6158</v>
      </c>
      <c r="C2305" s="201" t="s">
        <v>32</v>
      </c>
      <c r="D2305" s="202">
        <v>205.46</v>
      </c>
      <c r="E2305" s="202">
        <v>25.12</v>
      </c>
      <c r="F2305" s="202">
        <v>230.58</v>
      </c>
      <c r="G2305" s="178">
        <v>15</v>
      </c>
    </row>
    <row r="2306" spans="1:7" x14ac:dyDescent="0.25">
      <c r="A2306" s="199" t="s">
        <v>6159</v>
      </c>
      <c r="B2306" s="200" t="s">
        <v>6160</v>
      </c>
      <c r="C2306" s="201"/>
      <c r="D2306" s="202"/>
      <c r="E2306" s="202"/>
      <c r="F2306" s="202"/>
    </row>
    <row r="2307" spans="1:7" ht="30" x14ac:dyDescent="0.25">
      <c r="A2307" s="199" t="s">
        <v>6161</v>
      </c>
      <c r="B2307" s="200" t="s">
        <v>6162</v>
      </c>
      <c r="C2307" s="201" t="s">
        <v>32</v>
      </c>
      <c r="D2307" s="202">
        <v>205.85</v>
      </c>
      <c r="E2307" s="202">
        <v>50.63</v>
      </c>
      <c r="F2307" s="202">
        <v>256.48</v>
      </c>
      <c r="G2307" s="178">
        <v>15</v>
      </c>
    </row>
    <row r="2308" spans="1:7" ht="30" x14ac:dyDescent="0.25">
      <c r="A2308" s="199" t="s">
        <v>6163</v>
      </c>
      <c r="B2308" s="200" t="s">
        <v>6164</v>
      </c>
      <c r="C2308" s="201"/>
      <c r="D2308" s="202"/>
      <c r="E2308" s="202"/>
      <c r="F2308" s="202"/>
    </row>
    <row r="2309" spans="1:7" ht="30" x14ac:dyDescent="0.25">
      <c r="A2309" s="199" t="s">
        <v>6165</v>
      </c>
      <c r="B2309" s="200" t="s">
        <v>6166</v>
      </c>
      <c r="C2309" s="201" t="s">
        <v>32</v>
      </c>
      <c r="D2309" s="202">
        <v>57.39</v>
      </c>
      <c r="E2309" s="202">
        <v>30.38</v>
      </c>
      <c r="F2309" s="202">
        <v>87.77</v>
      </c>
      <c r="G2309" s="178">
        <v>15</v>
      </c>
    </row>
    <row r="2310" spans="1:7" ht="30" x14ac:dyDescent="0.25">
      <c r="A2310" s="199" t="s">
        <v>6167</v>
      </c>
      <c r="B2310" s="200" t="s">
        <v>6168</v>
      </c>
      <c r="C2310" s="201" t="s">
        <v>32</v>
      </c>
      <c r="D2310" s="202">
        <v>72.489999999999995</v>
      </c>
      <c r="E2310" s="202">
        <v>36.57</v>
      </c>
      <c r="F2310" s="202">
        <v>109.06</v>
      </c>
      <c r="G2310" s="178">
        <v>15</v>
      </c>
    </row>
    <row r="2311" spans="1:7" ht="30" x14ac:dyDescent="0.25">
      <c r="A2311" s="199" t="s">
        <v>6169</v>
      </c>
      <c r="B2311" s="200" t="s">
        <v>6170</v>
      </c>
      <c r="C2311" s="201" t="s">
        <v>32</v>
      </c>
      <c r="D2311" s="202">
        <v>88.69</v>
      </c>
      <c r="E2311" s="202">
        <v>50.63</v>
      </c>
      <c r="F2311" s="202">
        <v>139.32</v>
      </c>
      <c r="G2311" s="178">
        <v>15</v>
      </c>
    </row>
    <row r="2312" spans="1:7" ht="30" x14ac:dyDescent="0.25">
      <c r="A2312" s="199" t="s">
        <v>6171</v>
      </c>
      <c r="B2312" s="200" t="s">
        <v>6172</v>
      </c>
      <c r="C2312" s="201" t="s">
        <v>32</v>
      </c>
      <c r="D2312" s="202">
        <v>164.21</v>
      </c>
      <c r="E2312" s="202">
        <v>60.75</v>
      </c>
      <c r="F2312" s="202">
        <v>224.96</v>
      </c>
      <c r="G2312" s="178">
        <v>15</v>
      </c>
    </row>
    <row r="2313" spans="1:7" x14ac:dyDescent="0.25">
      <c r="A2313" s="199" t="s">
        <v>6173</v>
      </c>
      <c r="B2313" s="200" t="s">
        <v>6174</v>
      </c>
      <c r="C2313" s="201"/>
      <c r="D2313" s="202"/>
      <c r="E2313" s="202"/>
      <c r="F2313" s="202"/>
    </row>
    <row r="2314" spans="1:7" x14ac:dyDescent="0.25">
      <c r="A2314" s="199" t="s">
        <v>6175</v>
      </c>
      <c r="B2314" s="200" t="s">
        <v>6176</v>
      </c>
      <c r="C2314" s="201" t="s">
        <v>15</v>
      </c>
      <c r="D2314" s="202">
        <v>11.98</v>
      </c>
      <c r="E2314" s="202">
        <v>5.58</v>
      </c>
      <c r="F2314" s="202">
        <v>17.559999999999999</v>
      </c>
      <c r="G2314" s="178">
        <v>15</v>
      </c>
    </row>
    <row r="2315" spans="1:7" x14ac:dyDescent="0.25">
      <c r="A2315" s="199" t="s">
        <v>6177</v>
      </c>
      <c r="B2315" s="200" t="s">
        <v>6178</v>
      </c>
      <c r="C2315" s="201" t="s">
        <v>15</v>
      </c>
      <c r="D2315" s="202">
        <v>9.39</v>
      </c>
      <c r="E2315" s="202">
        <v>5.58</v>
      </c>
      <c r="F2315" s="202">
        <v>14.97</v>
      </c>
      <c r="G2315" s="178">
        <v>15</v>
      </c>
    </row>
    <row r="2316" spans="1:7" x14ac:dyDescent="0.25">
      <c r="A2316" s="199" t="s">
        <v>6179</v>
      </c>
      <c r="B2316" s="200" t="s">
        <v>6180</v>
      </c>
      <c r="C2316" s="201" t="s">
        <v>15</v>
      </c>
      <c r="D2316" s="202">
        <v>9.32</v>
      </c>
      <c r="E2316" s="202">
        <v>5.58</v>
      </c>
      <c r="F2316" s="202">
        <v>14.9</v>
      </c>
      <c r="G2316" s="178">
        <v>15</v>
      </c>
    </row>
    <row r="2317" spans="1:7" x14ac:dyDescent="0.25">
      <c r="A2317" s="199" t="s">
        <v>305</v>
      </c>
      <c r="B2317" s="200" t="s">
        <v>6181</v>
      </c>
      <c r="C2317" s="201" t="s">
        <v>15</v>
      </c>
      <c r="D2317" s="202">
        <v>11.22</v>
      </c>
      <c r="E2317" s="202">
        <v>5.58</v>
      </c>
      <c r="F2317" s="202">
        <v>16.8</v>
      </c>
      <c r="G2317" s="178">
        <v>15</v>
      </c>
    </row>
    <row r="2318" spans="1:7" x14ac:dyDescent="0.25">
      <c r="A2318" s="199" t="s">
        <v>6182</v>
      </c>
      <c r="B2318" s="200" t="s">
        <v>6183</v>
      </c>
      <c r="C2318" s="201" t="s">
        <v>15</v>
      </c>
      <c r="D2318" s="202">
        <v>13.13</v>
      </c>
      <c r="E2318" s="202">
        <v>5.58</v>
      </c>
      <c r="F2318" s="202">
        <v>18.71</v>
      </c>
      <c r="G2318" s="178">
        <v>15</v>
      </c>
    </row>
    <row r="2319" spans="1:7" x14ac:dyDescent="0.25">
      <c r="A2319" s="199" t="s">
        <v>6184</v>
      </c>
      <c r="B2319" s="200" t="s">
        <v>6185</v>
      </c>
      <c r="C2319" s="201" t="s">
        <v>15</v>
      </c>
      <c r="D2319" s="202">
        <v>13.59</v>
      </c>
      <c r="E2319" s="202">
        <v>5.58</v>
      </c>
      <c r="F2319" s="202">
        <v>19.170000000000002</v>
      </c>
      <c r="G2319" s="178">
        <v>15</v>
      </c>
    </row>
    <row r="2320" spans="1:7" x14ac:dyDescent="0.25">
      <c r="A2320" s="199" t="s">
        <v>6186</v>
      </c>
      <c r="B2320" s="200" t="s">
        <v>6187</v>
      </c>
      <c r="C2320" s="201" t="s">
        <v>15</v>
      </c>
      <c r="D2320" s="202">
        <v>16.059999999999999</v>
      </c>
      <c r="E2320" s="202">
        <v>5.58</v>
      </c>
      <c r="F2320" s="202">
        <v>21.64</v>
      </c>
      <c r="G2320" s="178">
        <v>15</v>
      </c>
    </row>
    <row r="2321" spans="1:7" x14ac:dyDescent="0.25">
      <c r="A2321" s="199" t="s">
        <v>6188</v>
      </c>
      <c r="B2321" s="200" t="s">
        <v>6189</v>
      </c>
      <c r="C2321" s="201" t="s">
        <v>15</v>
      </c>
      <c r="D2321" s="202">
        <v>18.43</v>
      </c>
      <c r="E2321" s="202">
        <v>5.58</v>
      </c>
      <c r="F2321" s="202">
        <v>24.01</v>
      </c>
      <c r="G2321" s="178">
        <v>15</v>
      </c>
    </row>
    <row r="2322" spans="1:7" x14ac:dyDescent="0.25">
      <c r="A2322" s="199" t="s">
        <v>6190</v>
      </c>
      <c r="B2322" s="200" t="s">
        <v>6191</v>
      </c>
      <c r="C2322" s="201"/>
      <c r="D2322" s="202"/>
      <c r="E2322" s="202"/>
      <c r="F2322" s="202"/>
    </row>
    <row r="2323" spans="1:7" x14ac:dyDescent="0.25">
      <c r="A2323" s="199" t="s">
        <v>306</v>
      </c>
      <c r="B2323" s="200" t="s">
        <v>6192</v>
      </c>
      <c r="C2323" s="201" t="s">
        <v>15</v>
      </c>
      <c r="D2323" s="202">
        <v>0.94</v>
      </c>
      <c r="E2323" s="202">
        <v>4.47</v>
      </c>
      <c r="F2323" s="202">
        <v>5.41</v>
      </c>
      <c r="G2323" s="178">
        <v>15</v>
      </c>
    </row>
    <row r="2324" spans="1:7" x14ac:dyDescent="0.25">
      <c r="A2324" s="199" t="s">
        <v>307</v>
      </c>
      <c r="B2324" s="200" t="s">
        <v>6193</v>
      </c>
      <c r="C2324" s="201" t="s">
        <v>15</v>
      </c>
      <c r="D2324" s="202">
        <v>7.87</v>
      </c>
      <c r="E2324" s="202">
        <v>8.3800000000000008</v>
      </c>
      <c r="F2324" s="202">
        <v>16.25</v>
      </c>
      <c r="G2324" s="178">
        <v>15</v>
      </c>
    </row>
    <row r="2325" spans="1:7" x14ac:dyDescent="0.25">
      <c r="A2325" s="199" t="s">
        <v>308</v>
      </c>
      <c r="B2325" s="200" t="s">
        <v>6194</v>
      </c>
      <c r="C2325" s="201" t="s">
        <v>15</v>
      </c>
      <c r="D2325" s="202">
        <v>10.210000000000001</v>
      </c>
      <c r="E2325" s="202">
        <v>8.3800000000000008</v>
      </c>
      <c r="F2325" s="202">
        <v>18.59</v>
      </c>
      <c r="G2325" s="178">
        <v>15</v>
      </c>
    </row>
    <row r="2326" spans="1:7" x14ac:dyDescent="0.25">
      <c r="A2326" s="199" t="s">
        <v>309</v>
      </c>
      <c r="B2326" s="200" t="s">
        <v>6195</v>
      </c>
      <c r="C2326" s="201" t="s">
        <v>15</v>
      </c>
      <c r="D2326" s="202">
        <v>9.52</v>
      </c>
      <c r="E2326" s="202">
        <v>8.3800000000000008</v>
      </c>
      <c r="F2326" s="202">
        <v>17.899999999999999</v>
      </c>
      <c r="G2326" s="178">
        <v>15</v>
      </c>
    </row>
    <row r="2327" spans="1:7" x14ac:dyDescent="0.25">
      <c r="A2327" s="199" t="s">
        <v>310</v>
      </c>
      <c r="B2327" s="200" t="s">
        <v>6196</v>
      </c>
      <c r="C2327" s="201" t="s">
        <v>15</v>
      </c>
      <c r="D2327" s="202">
        <v>10.52</v>
      </c>
      <c r="E2327" s="202">
        <v>8.3800000000000008</v>
      </c>
      <c r="F2327" s="202">
        <v>18.899999999999999</v>
      </c>
      <c r="G2327" s="178">
        <v>15</v>
      </c>
    </row>
    <row r="2328" spans="1:7" x14ac:dyDescent="0.25">
      <c r="A2328" s="199" t="s">
        <v>311</v>
      </c>
      <c r="B2328" s="200" t="s">
        <v>6197</v>
      </c>
      <c r="C2328" s="201" t="s">
        <v>15</v>
      </c>
      <c r="D2328" s="202">
        <v>16.989999999999998</v>
      </c>
      <c r="E2328" s="202">
        <v>8.3800000000000008</v>
      </c>
      <c r="F2328" s="202">
        <v>25.37</v>
      </c>
      <c r="G2328" s="178">
        <v>15</v>
      </c>
    </row>
    <row r="2329" spans="1:7" x14ac:dyDescent="0.25">
      <c r="A2329" s="199" t="s">
        <v>312</v>
      </c>
      <c r="B2329" s="200" t="s">
        <v>6198</v>
      </c>
      <c r="C2329" s="201" t="s">
        <v>15</v>
      </c>
      <c r="D2329" s="202">
        <v>17.09</v>
      </c>
      <c r="E2329" s="202">
        <v>8.3800000000000008</v>
      </c>
      <c r="F2329" s="202">
        <v>25.47</v>
      </c>
      <c r="G2329" s="178">
        <v>15</v>
      </c>
    </row>
    <row r="2330" spans="1:7" x14ac:dyDescent="0.25">
      <c r="A2330" s="199" t="s">
        <v>313</v>
      </c>
      <c r="B2330" s="200" t="s">
        <v>6199</v>
      </c>
      <c r="C2330" s="201" t="s">
        <v>15</v>
      </c>
      <c r="D2330" s="202">
        <v>23.45</v>
      </c>
      <c r="E2330" s="202">
        <v>8.3800000000000008</v>
      </c>
      <c r="F2330" s="202">
        <v>31.83</v>
      </c>
      <c r="G2330" s="178">
        <v>15</v>
      </c>
    </row>
    <row r="2331" spans="1:7" x14ac:dyDescent="0.25">
      <c r="A2331" s="199" t="s">
        <v>314</v>
      </c>
      <c r="B2331" s="200" t="s">
        <v>6200</v>
      </c>
      <c r="C2331" s="201" t="s">
        <v>15</v>
      </c>
      <c r="D2331" s="202">
        <v>34.200000000000003</v>
      </c>
      <c r="E2331" s="202">
        <v>11.16</v>
      </c>
      <c r="F2331" s="202">
        <v>45.36</v>
      </c>
      <c r="G2331" s="178">
        <v>15</v>
      </c>
    </row>
    <row r="2332" spans="1:7" x14ac:dyDescent="0.25">
      <c r="A2332" s="199" t="s">
        <v>315</v>
      </c>
      <c r="B2332" s="200" t="s">
        <v>6201</v>
      </c>
      <c r="C2332" s="201" t="s">
        <v>15</v>
      </c>
      <c r="D2332" s="202">
        <v>35.28</v>
      </c>
      <c r="E2332" s="202">
        <v>11.16</v>
      </c>
      <c r="F2332" s="202">
        <v>46.44</v>
      </c>
      <c r="G2332" s="178">
        <v>15</v>
      </c>
    </row>
    <row r="2333" spans="1:7" x14ac:dyDescent="0.25">
      <c r="A2333" s="199" t="s">
        <v>316</v>
      </c>
      <c r="B2333" s="200" t="s">
        <v>6202</v>
      </c>
      <c r="C2333" s="201" t="s">
        <v>15</v>
      </c>
      <c r="D2333" s="202">
        <v>41.22</v>
      </c>
      <c r="E2333" s="202">
        <v>11.16</v>
      </c>
      <c r="F2333" s="202">
        <v>52.38</v>
      </c>
      <c r="G2333" s="178">
        <v>15</v>
      </c>
    </row>
    <row r="2334" spans="1:7" x14ac:dyDescent="0.25">
      <c r="A2334" s="199" t="s">
        <v>317</v>
      </c>
      <c r="B2334" s="200" t="s">
        <v>6203</v>
      </c>
      <c r="C2334" s="201" t="s">
        <v>15</v>
      </c>
      <c r="D2334" s="202">
        <v>49.14</v>
      </c>
      <c r="E2334" s="202">
        <v>11.16</v>
      </c>
      <c r="F2334" s="202">
        <v>60.3</v>
      </c>
      <c r="G2334" s="178">
        <v>15</v>
      </c>
    </row>
    <row r="2335" spans="1:7" x14ac:dyDescent="0.25">
      <c r="A2335" s="199" t="s">
        <v>6204</v>
      </c>
      <c r="B2335" s="200" t="s">
        <v>6205</v>
      </c>
      <c r="C2335" s="201"/>
      <c r="D2335" s="202"/>
      <c r="E2335" s="202"/>
      <c r="F2335" s="202"/>
    </row>
    <row r="2336" spans="1:7" ht="30" x14ac:dyDescent="0.25">
      <c r="A2336" s="199" t="s">
        <v>6206</v>
      </c>
      <c r="B2336" s="200" t="s">
        <v>6207</v>
      </c>
      <c r="C2336" s="201" t="s">
        <v>32</v>
      </c>
      <c r="D2336" s="202">
        <v>5.81</v>
      </c>
      <c r="E2336" s="202">
        <v>8.3800000000000008</v>
      </c>
      <c r="F2336" s="202">
        <v>14.19</v>
      </c>
      <c r="G2336" s="178">
        <v>15</v>
      </c>
    </row>
    <row r="2337" spans="1:7" ht="30" x14ac:dyDescent="0.25">
      <c r="A2337" s="199" t="s">
        <v>6208</v>
      </c>
      <c r="B2337" s="200" t="s">
        <v>6209</v>
      </c>
      <c r="C2337" s="201" t="s">
        <v>32</v>
      </c>
      <c r="D2337" s="202">
        <v>11.53</v>
      </c>
      <c r="E2337" s="202">
        <v>8.3800000000000008</v>
      </c>
      <c r="F2337" s="202">
        <v>19.91</v>
      </c>
      <c r="G2337" s="178">
        <v>15</v>
      </c>
    </row>
    <row r="2338" spans="1:7" ht="30" x14ac:dyDescent="0.25">
      <c r="A2338" s="199" t="s">
        <v>6210</v>
      </c>
      <c r="B2338" s="200" t="s">
        <v>6211</v>
      </c>
      <c r="C2338" s="201" t="s">
        <v>32</v>
      </c>
      <c r="D2338" s="202">
        <v>28.65</v>
      </c>
      <c r="E2338" s="202">
        <v>8.3800000000000008</v>
      </c>
      <c r="F2338" s="202">
        <v>37.03</v>
      </c>
      <c r="G2338" s="178">
        <v>15</v>
      </c>
    </row>
    <row r="2339" spans="1:7" ht="30" x14ac:dyDescent="0.25">
      <c r="A2339" s="199" t="s">
        <v>6212</v>
      </c>
      <c r="B2339" s="200" t="s">
        <v>6213</v>
      </c>
      <c r="C2339" s="201" t="s">
        <v>32</v>
      </c>
      <c r="D2339" s="202">
        <v>0.81</v>
      </c>
      <c r="E2339" s="202">
        <v>4.47</v>
      </c>
      <c r="F2339" s="202">
        <v>5.28</v>
      </c>
      <c r="G2339" s="178">
        <v>15</v>
      </c>
    </row>
    <row r="2340" spans="1:7" x14ac:dyDescent="0.25">
      <c r="A2340" s="199" t="s">
        <v>6214</v>
      </c>
      <c r="B2340" s="200" t="s">
        <v>6215</v>
      </c>
      <c r="C2340" s="201" t="s">
        <v>32</v>
      </c>
      <c r="D2340" s="202">
        <v>2.2400000000000002</v>
      </c>
      <c r="E2340" s="202">
        <v>16.75</v>
      </c>
      <c r="F2340" s="202">
        <v>18.989999999999998</v>
      </c>
      <c r="G2340" s="178">
        <v>15</v>
      </c>
    </row>
    <row r="2341" spans="1:7" ht="30" x14ac:dyDescent="0.25">
      <c r="A2341" s="199" t="s">
        <v>6216</v>
      </c>
      <c r="B2341" s="200" t="s">
        <v>6217</v>
      </c>
      <c r="C2341" s="201" t="s">
        <v>32</v>
      </c>
      <c r="D2341" s="202">
        <v>7.12</v>
      </c>
      <c r="E2341" s="202">
        <v>6.7</v>
      </c>
      <c r="F2341" s="202">
        <v>13.82</v>
      </c>
      <c r="G2341" s="178">
        <v>15</v>
      </c>
    </row>
    <row r="2342" spans="1:7" ht="30" x14ac:dyDescent="0.25">
      <c r="A2342" s="199" t="s">
        <v>6218</v>
      </c>
      <c r="B2342" s="200" t="s">
        <v>6219</v>
      </c>
      <c r="C2342" s="201" t="s">
        <v>32</v>
      </c>
      <c r="D2342" s="202">
        <v>4.17</v>
      </c>
      <c r="E2342" s="202">
        <v>5.58</v>
      </c>
      <c r="F2342" s="202">
        <v>9.75</v>
      </c>
      <c r="G2342" s="178">
        <v>15</v>
      </c>
    </row>
    <row r="2343" spans="1:7" ht="30" x14ac:dyDescent="0.25">
      <c r="A2343" s="199" t="s">
        <v>6220</v>
      </c>
      <c r="B2343" s="200" t="s">
        <v>6221</v>
      </c>
      <c r="C2343" s="201" t="s">
        <v>32</v>
      </c>
      <c r="D2343" s="202">
        <v>13.67</v>
      </c>
      <c r="E2343" s="202">
        <v>7.26</v>
      </c>
      <c r="F2343" s="202">
        <v>20.93</v>
      </c>
      <c r="G2343" s="178">
        <v>15</v>
      </c>
    </row>
    <row r="2344" spans="1:7" ht="30" x14ac:dyDescent="0.25">
      <c r="A2344" s="199" t="s">
        <v>6222</v>
      </c>
      <c r="B2344" s="200" t="s">
        <v>6223</v>
      </c>
      <c r="C2344" s="201" t="s">
        <v>32</v>
      </c>
      <c r="D2344" s="202">
        <v>36.18</v>
      </c>
      <c r="E2344" s="202">
        <v>8.93</v>
      </c>
      <c r="F2344" s="202">
        <v>45.11</v>
      </c>
      <c r="G2344" s="178">
        <v>15</v>
      </c>
    </row>
    <row r="2345" spans="1:7" ht="30" x14ac:dyDescent="0.25">
      <c r="A2345" s="199" t="s">
        <v>6224</v>
      </c>
      <c r="B2345" s="200" t="s">
        <v>6225</v>
      </c>
      <c r="C2345" s="201" t="s">
        <v>32</v>
      </c>
      <c r="D2345" s="202">
        <v>59.84</v>
      </c>
      <c r="E2345" s="202">
        <v>11.73</v>
      </c>
      <c r="F2345" s="202">
        <v>71.569999999999993</v>
      </c>
      <c r="G2345" s="178">
        <v>15</v>
      </c>
    </row>
    <row r="2346" spans="1:7" ht="30" x14ac:dyDescent="0.25">
      <c r="A2346" s="199" t="s">
        <v>6226</v>
      </c>
      <c r="B2346" s="200" t="s">
        <v>6227</v>
      </c>
      <c r="C2346" s="201" t="s">
        <v>32</v>
      </c>
      <c r="D2346" s="202">
        <v>11.83</v>
      </c>
      <c r="E2346" s="202">
        <v>6.7</v>
      </c>
      <c r="F2346" s="202">
        <v>18.53</v>
      </c>
      <c r="G2346" s="178">
        <v>15</v>
      </c>
    </row>
    <row r="2347" spans="1:7" ht="30" x14ac:dyDescent="0.25">
      <c r="A2347" s="199" t="s">
        <v>6228</v>
      </c>
      <c r="B2347" s="200" t="s">
        <v>6229</v>
      </c>
      <c r="C2347" s="201" t="s">
        <v>32</v>
      </c>
      <c r="D2347" s="202">
        <v>17.93</v>
      </c>
      <c r="E2347" s="202">
        <v>7.26</v>
      </c>
      <c r="F2347" s="202">
        <v>25.19</v>
      </c>
      <c r="G2347" s="178">
        <v>15</v>
      </c>
    </row>
    <row r="2348" spans="1:7" ht="30" x14ac:dyDescent="0.25">
      <c r="A2348" s="199" t="s">
        <v>6230</v>
      </c>
      <c r="B2348" s="200" t="s">
        <v>6231</v>
      </c>
      <c r="C2348" s="201" t="s">
        <v>32</v>
      </c>
      <c r="D2348" s="202">
        <v>37.24</v>
      </c>
      <c r="E2348" s="202">
        <v>8.93</v>
      </c>
      <c r="F2348" s="202">
        <v>46.17</v>
      </c>
      <c r="G2348" s="178">
        <v>15</v>
      </c>
    </row>
    <row r="2349" spans="1:7" ht="30" x14ac:dyDescent="0.25">
      <c r="A2349" s="199" t="s">
        <v>6232</v>
      </c>
      <c r="B2349" s="200" t="s">
        <v>6233</v>
      </c>
      <c r="C2349" s="201" t="s">
        <v>32</v>
      </c>
      <c r="D2349" s="202">
        <v>12.95</v>
      </c>
      <c r="E2349" s="202">
        <v>6.7</v>
      </c>
      <c r="F2349" s="202">
        <v>19.649999999999999</v>
      </c>
      <c r="G2349" s="178">
        <v>15</v>
      </c>
    </row>
    <row r="2350" spans="1:7" ht="30" x14ac:dyDescent="0.25">
      <c r="A2350" s="199" t="s">
        <v>6234</v>
      </c>
      <c r="B2350" s="200" t="s">
        <v>6235</v>
      </c>
      <c r="C2350" s="201" t="s">
        <v>32</v>
      </c>
      <c r="D2350" s="202">
        <v>19.02</v>
      </c>
      <c r="E2350" s="202">
        <v>7.26</v>
      </c>
      <c r="F2350" s="202">
        <v>26.28</v>
      </c>
      <c r="G2350" s="178">
        <v>15</v>
      </c>
    </row>
    <row r="2351" spans="1:7" ht="30" x14ac:dyDescent="0.25">
      <c r="A2351" s="199" t="s">
        <v>6236</v>
      </c>
      <c r="B2351" s="200" t="s">
        <v>6237</v>
      </c>
      <c r="C2351" s="201" t="s">
        <v>32</v>
      </c>
      <c r="D2351" s="202">
        <v>44.73</v>
      </c>
      <c r="E2351" s="202">
        <v>8.93</v>
      </c>
      <c r="F2351" s="202">
        <v>53.66</v>
      </c>
      <c r="G2351" s="178">
        <v>15</v>
      </c>
    </row>
    <row r="2352" spans="1:7" ht="30" x14ac:dyDescent="0.25">
      <c r="A2352" s="199" t="s">
        <v>6238</v>
      </c>
      <c r="B2352" s="200" t="s">
        <v>6239</v>
      </c>
      <c r="C2352" s="201"/>
      <c r="D2352" s="202"/>
      <c r="E2352" s="202"/>
      <c r="F2352" s="202"/>
    </row>
    <row r="2353" spans="1:7" ht="30" x14ac:dyDescent="0.25">
      <c r="A2353" s="199" t="s">
        <v>6240</v>
      </c>
      <c r="B2353" s="200" t="s">
        <v>6241</v>
      </c>
      <c r="C2353" s="201" t="s">
        <v>32</v>
      </c>
      <c r="D2353" s="202">
        <v>4.9000000000000004</v>
      </c>
      <c r="E2353" s="202">
        <v>5.58</v>
      </c>
      <c r="F2353" s="202">
        <v>10.48</v>
      </c>
      <c r="G2353" s="178">
        <v>15</v>
      </c>
    </row>
    <row r="2354" spans="1:7" ht="30" x14ac:dyDescent="0.25">
      <c r="A2354" s="199" t="s">
        <v>6242</v>
      </c>
      <c r="B2354" s="200" t="s">
        <v>6243</v>
      </c>
      <c r="C2354" s="201" t="s">
        <v>32</v>
      </c>
      <c r="D2354" s="202">
        <v>6.59</v>
      </c>
      <c r="E2354" s="202">
        <v>5.58</v>
      </c>
      <c r="F2354" s="202">
        <v>12.17</v>
      </c>
      <c r="G2354" s="178">
        <v>15</v>
      </c>
    </row>
    <row r="2355" spans="1:7" ht="30" x14ac:dyDescent="0.25">
      <c r="A2355" s="199" t="s">
        <v>6244</v>
      </c>
      <c r="B2355" s="200" t="s">
        <v>6245</v>
      </c>
      <c r="C2355" s="201" t="s">
        <v>32</v>
      </c>
      <c r="D2355" s="202">
        <v>7.16</v>
      </c>
      <c r="E2355" s="202">
        <v>5.58</v>
      </c>
      <c r="F2355" s="202">
        <v>12.74</v>
      </c>
      <c r="G2355" s="178">
        <v>15</v>
      </c>
    </row>
    <row r="2356" spans="1:7" x14ac:dyDescent="0.25">
      <c r="A2356" s="199" t="s">
        <v>6246</v>
      </c>
      <c r="B2356" s="200" t="s">
        <v>6247</v>
      </c>
      <c r="C2356" s="201"/>
      <c r="D2356" s="202"/>
      <c r="E2356" s="202"/>
      <c r="F2356" s="202"/>
    </row>
    <row r="2357" spans="1:7" x14ac:dyDescent="0.25">
      <c r="A2357" s="199" t="s">
        <v>6248</v>
      </c>
      <c r="B2357" s="200" t="s">
        <v>6249</v>
      </c>
      <c r="C2357" s="201" t="s">
        <v>32</v>
      </c>
      <c r="D2357" s="202">
        <v>7</v>
      </c>
      <c r="E2357" s="202">
        <v>7.96</v>
      </c>
      <c r="F2357" s="202">
        <v>14.96</v>
      </c>
      <c r="G2357" s="178">
        <v>15</v>
      </c>
    </row>
    <row r="2358" spans="1:7" x14ac:dyDescent="0.25">
      <c r="A2358" s="199" t="s">
        <v>6250</v>
      </c>
      <c r="B2358" s="200" t="s">
        <v>6251</v>
      </c>
      <c r="C2358" s="201" t="s">
        <v>32</v>
      </c>
      <c r="D2358" s="202">
        <v>2.76</v>
      </c>
      <c r="E2358" s="202">
        <v>7.96</v>
      </c>
      <c r="F2358" s="202">
        <v>10.72</v>
      </c>
      <c r="G2358" s="178">
        <v>15</v>
      </c>
    </row>
    <row r="2359" spans="1:7" x14ac:dyDescent="0.25">
      <c r="A2359" s="199" t="s">
        <v>6252</v>
      </c>
      <c r="B2359" s="200" t="s">
        <v>6253</v>
      </c>
      <c r="C2359" s="201"/>
      <c r="D2359" s="202"/>
      <c r="E2359" s="202"/>
      <c r="F2359" s="202"/>
    </row>
    <row r="2360" spans="1:7" x14ac:dyDescent="0.25">
      <c r="A2360" s="199" t="s">
        <v>6254</v>
      </c>
      <c r="B2360" s="200" t="s">
        <v>6255</v>
      </c>
      <c r="C2360" s="201" t="s">
        <v>32</v>
      </c>
      <c r="D2360" s="202">
        <v>3.96</v>
      </c>
      <c r="E2360" s="202">
        <v>7.96</v>
      </c>
      <c r="F2360" s="202">
        <v>11.92</v>
      </c>
      <c r="G2360" s="178">
        <v>15</v>
      </c>
    </row>
    <row r="2361" spans="1:7" x14ac:dyDescent="0.25">
      <c r="A2361" s="199" t="s">
        <v>6256</v>
      </c>
      <c r="B2361" s="200" t="s">
        <v>6257</v>
      </c>
      <c r="C2361" s="201" t="s">
        <v>32</v>
      </c>
      <c r="D2361" s="202">
        <v>7.95</v>
      </c>
      <c r="E2361" s="202">
        <v>7.96</v>
      </c>
      <c r="F2361" s="202">
        <v>15.91</v>
      </c>
      <c r="G2361" s="178">
        <v>15</v>
      </c>
    </row>
    <row r="2362" spans="1:7" x14ac:dyDescent="0.25">
      <c r="A2362" s="199" t="s">
        <v>6258</v>
      </c>
      <c r="B2362" s="200" t="s">
        <v>6259</v>
      </c>
      <c r="C2362" s="201"/>
      <c r="D2362" s="202"/>
      <c r="E2362" s="202"/>
      <c r="F2362" s="202"/>
    </row>
    <row r="2363" spans="1:7" x14ac:dyDescent="0.25">
      <c r="A2363" s="199" t="s">
        <v>6260</v>
      </c>
      <c r="B2363" s="200" t="s">
        <v>6261</v>
      </c>
      <c r="C2363" s="201" t="s">
        <v>32</v>
      </c>
      <c r="D2363" s="202">
        <v>1.72</v>
      </c>
      <c r="E2363" s="202">
        <v>6.14</v>
      </c>
      <c r="F2363" s="202">
        <v>7.86</v>
      </c>
      <c r="G2363" s="178">
        <v>15</v>
      </c>
    </row>
    <row r="2364" spans="1:7" x14ac:dyDescent="0.25">
      <c r="A2364" s="199" t="s">
        <v>6262</v>
      </c>
      <c r="B2364" s="200" t="s">
        <v>6263</v>
      </c>
      <c r="C2364" s="201" t="s">
        <v>32</v>
      </c>
      <c r="D2364" s="202">
        <v>18</v>
      </c>
      <c r="E2364" s="202">
        <v>6.14</v>
      </c>
      <c r="F2364" s="202">
        <v>24.14</v>
      </c>
      <c r="G2364" s="178">
        <v>15</v>
      </c>
    </row>
    <row r="2365" spans="1:7" x14ac:dyDescent="0.25">
      <c r="A2365" s="199" t="s">
        <v>318</v>
      </c>
      <c r="B2365" s="200" t="s">
        <v>6264</v>
      </c>
      <c r="C2365" s="201" t="s">
        <v>32</v>
      </c>
      <c r="D2365" s="202">
        <v>8.59</v>
      </c>
      <c r="E2365" s="202">
        <v>4.75</v>
      </c>
      <c r="F2365" s="202">
        <v>13.34</v>
      </c>
      <c r="G2365" s="178">
        <v>15</v>
      </c>
    </row>
    <row r="2366" spans="1:7" x14ac:dyDescent="0.25">
      <c r="A2366" s="199" t="s">
        <v>6265</v>
      </c>
      <c r="B2366" s="200" t="s">
        <v>6266</v>
      </c>
      <c r="C2366" s="201" t="s">
        <v>32</v>
      </c>
      <c r="D2366" s="202">
        <v>3.49</v>
      </c>
      <c r="E2366" s="202">
        <v>6.14</v>
      </c>
      <c r="F2366" s="202">
        <v>9.6300000000000008</v>
      </c>
      <c r="G2366" s="178">
        <v>15</v>
      </c>
    </row>
    <row r="2367" spans="1:7" x14ac:dyDescent="0.25">
      <c r="A2367" s="199" t="s">
        <v>6267</v>
      </c>
      <c r="B2367" s="200" t="s">
        <v>6268</v>
      </c>
      <c r="C2367" s="201" t="s">
        <v>32</v>
      </c>
      <c r="D2367" s="202">
        <v>4.55</v>
      </c>
      <c r="E2367" s="202">
        <v>4.75</v>
      </c>
      <c r="F2367" s="202">
        <v>9.3000000000000007</v>
      </c>
      <c r="G2367" s="178">
        <v>15</v>
      </c>
    </row>
    <row r="2368" spans="1:7" x14ac:dyDescent="0.25">
      <c r="A2368" s="199" t="s">
        <v>319</v>
      </c>
      <c r="B2368" s="200" t="s">
        <v>6269</v>
      </c>
      <c r="C2368" s="201" t="s">
        <v>32</v>
      </c>
      <c r="D2368" s="202">
        <v>18.55</v>
      </c>
      <c r="E2368" s="202">
        <v>8.5500000000000007</v>
      </c>
      <c r="F2368" s="202">
        <v>27.1</v>
      </c>
      <c r="G2368" s="178">
        <v>15</v>
      </c>
    </row>
    <row r="2369" spans="1:7" x14ac:dyDescent="0.25">
      <c r="A2369" s="199" t="s">
        <v>6270</v>
      </c>
      <c r="B2369" s="200" t="s">
        <v>6271</v>
      </c>
      <c r="C2369" s="201" t="s">
        <v>32</v>
      </c>
      <c r="D2369" s="202">
        <v>4.53</v>
      </c>
      <c r="E2369" s="202">
        <v>8.5500000000000007</v>
      </c>
      <c r="F2369" s="202">
        <v>13.08</v>
      </c>
      <c r="G2369" s="178">
        <v>15</v>
      </c>
    </row>
    <row r="2370" spans="1:7" x14ac:dyDescent="0.25">
      <c r="A2370" s="199" t="s">
        <v>6272</v>
      </c>
      <c r="B2370" s="200" t="s">
        <v>6273</v>
      </c>
      <c r="C2370" s="201"/>
      <c r="D2370" s="202"/>
      <c r="E2370" s="202"/>
      <c r="F2370" s="202"/>
    </row>
    <row r="2371" spans="1:7" x14ac:dyDescent="0.25">
      <c r="A2371" s="199" t="s">
        <v>6274</v>
      </c>
      <c r="B2371" s="200" t="s">
        <v>6275</v>
      </c>
      <c r="C2371" s="201" t="s">
        <v>15</v>
      </c>
      <c r="D2371" s="202">
        <v>10.37</v>
      </c>
      <c r="E2371" s="202">
        <v>9.31</v>
      </c>
      <c r="F2371" s="202">
        <v>19.68</v>
      </c>
      <c r="G2371" s="178">
        <v>15</v>
      </c>
    </row>
    <row r="2372" spans="1:7" ht="30" x14ac:dyDescent="0.25">
      <c r="A2372" s="199" t="s">
        <v>6276</v>
      </c>
      <c r="B2372" s="200" t="s">
        <v>6277</v>
      </c>
      <c r="C2372" s="201" t="s">
        <v>32</v>
      </c>
      <c r="D2372" s="202"/>
      <c r="E2372" s="202">
        <v>7.96</v>
      </c>
      <c r="F2372" s="202">
        <v>7.96</v>
      </c>
      <c r="G2372" s="178">
        <v>15</v>
      </c>
    </row>
    <row r="2373" spans="1:7" ht="30" x14ac:dyDescent="0.25">
      <c r="A2373" s="199" t="s">
        <v>6278</v>
      </c>
      <c r="B2373" s="200" t="s">
        <v>6279</v>
      </c>
      <c r="C2373" s="201" t="s">
        <v>32</v>
      </c>
      <c r="D2373" s="202"/>
      <c r="E2373" s="202">
        <v>15.92</v>
      </c>
      <c r="F2373" s="202">
        <v>15.92</v>
      </c>
      <c r="G2373" s="178">
        <v>15</v>
      </c>
    </row>
    <row r="2374" spans="1:7" ht="30" x14ac:dyDescent="0.25">
      <c r="A2374" s="199" t="s">
        <v>6280</v>
      </c>
      <c r="B2374" s="200" t="s">
        <v>6281</v>
      </c>
      <c r="C2374" s="201"/>
      <c r="D2374" s="202"/>
      <c r="E2374" s="202"/>
      <c r="F2374" s="202"/>
    </row>
    <row r="2375" spans="1:7" ht="30" x14ac:dyDescent="0.25">
      <c r="A2375" s="199" t="s">
        <v>6282</v>
      </c>
      <c r="B2375" s="200" t="s">
        <v>6283</v>
      </c>
      <c r="C2375" s="201" t="s">
        <v>32</v>
      </c>
      <c r="D2375" s="202">
        <v>1.72</v>
      </c>
      <c r="E2375" s="202">
        <v>1.1100000000000001</v>
      </c>
      <c r="F2375" s="202">
        <v>2.83</v>
      </c>
      <c r="G2375" s="178">
        <v>15</v>
      </c>
    </row>
    <row r="2376" spans="1:7" ht="30" x14ac:dyDescent="0.25">
      <c r="A2376" s="199" t="s">
        <v>320</v>
      </c>
      <c r="B2376" s="200" t="s">
        <v>6284</v>
      </c>
      <c r="C2376" s="201" t="s">
        <v>32</v>
      </c>
      <c r="D2376" s="202">
        <v>2.4500000000000002</v>
      </c>
      <c r="E2376" s="202">
        <v>1.1100000000000001</v>
      </c>
      <c r="F2376" s="202">
        <v>3.56</v>
      </c>
      <c r="G2376" s="178">
        <v>15</v>
      </c>
    </row>
    <row r="2377" spans="1:7" ht="30" x14ac:dyDescent="0.25">
      <c r="A2377" s="199" t="s">
        <v>321</v>
      </c>
      <c r="B2377" s="200" t="s">
        <v>6285</v>
      </c>
      <c r="C2377" s="201" t="s">
        <v>32</v>
      </c>
      <c r="D2377" s="202">
        <v>3.94</v>
      </c>
      <c r="E2377" s="202">
        <v>1.1100000000000001</v>
      </c>
      <c r="F2377" s="202">
        <v>5.05</v>
      </c>
      <c r="G2377" s="178">
        <v>15</v>
      </c>
    </row>
    <row r="2378" spans="1:7" ht="30" x14ac:dyDescent="0.25">
      <c r="A2378" s="199" t="s">
        <v>322</v>
      </c>
      <c r="B2378" s="200" t="s">
        <v>6286</v>
      </c>
      <c r="C2378" s="201" t="s">
        <v>32</v>
      </c>
      <c r="D2378" s="202">
        <v>5.59</v>
      </c>
      <c r="E2378" s="202">
        <v>1.1100000000000001</v>
      </c>
      <c r="F2378" s="202">
        <v>6.7</v>
      </c>
      <c r="G2378" s="178">
        <v>15</v>
      </c>
    </row>
    <row r="2379" spans="1:7" ht="30" x14ac:dyDescent="0.25">
      <c r="A2379" s="199" t="s">
        <v>323</v>
      </c>
      <c r="B2379" s="200" t="s">
        <v>6287</v>
      </c>
      <c r="C2379" s="201" t="s">
        <v>32</v>
      </c>
      <c r="D2379" s="202">
        <v>8.68</v>
      </c>
      <c r="E2379" s="202">
        <v>4.47</v>
      </c>
      <c r="F2379" s="202">
        <v>13.15</v>
      </c>
      <c r="G2379" s="178">
        <v>15</v>
      </c>
    </row>
    <row r="2380" spans="1:7" ht="30" x14ac:dyDescent="0.25">
      <c r="A2380" s="199" t="s">
        <v>324</v>
      </c>
      <c r="B2380" s="200" t="s">
        <v>6288</v>
      </c>
      <c r="C2380" s="201" t="s">
        <v>32</v>
      </c>
      <c r="D2380" s="202">
        <v>13.3</v>
      </c>
      <c r="E2380" s="202">
        <v>5.0199999999999996</v>
      </c>
      <c r="F2380" s="202">
        <v>18.32</v>
      </c>
      <c r="G2380" s="178">
        <v>15</v>
      </c>
    </row>
    <row r="2381" spans="1:7" ht="30" x14ac:dyDescent="0.25">
      <c r="A2381" s="199" t="s">
        <v>325</v>
      </c>
      <c r="B2381" s="200" t="s">
        <v>6289</v>
      </c>
      <c r="C2381" s="201" t="s">
        <v>32</v>
      </c>
      <c r="D2381" s="202">
        <v>21.22</v>
      </c>
      <c r="E2381" s="202">
        <v>5.58</v>
      </c>
      <c r="F2381" s="202">
        <v>26.8</v>
      </c>
      <c r="G2381" s="178">
        <v>15</v>
      </c>
    </row>
    <row r="2382" spans="1:7" ht="30" x14ac:dyDescent="0.25">
      <c r="A2382" s="199" t="s">
        <v>326</v>
      </c>
      <c r="B2382" s="200" t="s">
        <v>6290</v>
      </c>
      <c r="C2382" s="201" t="s">
        <v>32</v>
      </c>
      <c r="D2382" s="202">
        <v>29.46</v>
      </c>
      <c r="E2382" s="202">
        <v>8.3800000000000008</v>
      </c>
      <c r="F2382" s="202">
        <v>37.840000000000003</v>
      </c>
      <c r="G2382" s="178">
        <v>15</v>
      </c>
    </row>
    <row r="2383" spans="1:7" ht="30" x14ac:dyDescent="0.25">
      <c r="A2383" s="199" t="s">
        <v>327</v>
      </c>
      <c r="B2383" s="200" t="s">
        <v>6291</v>
      </c>
      <c r="C2383" s="201" t="s">
        <v>32</v>
      </c>
      <c r="D2383" s="202">
        <v>40.93</v>
      </c>
      <c r="E2383" s="202">
        <v>11.16</v>
      </c>
      <c r="F2383" s="202">
        <v>52.09</v>
      </c>
      <c r="G2383" s="178">
        <v>15</v>
      </c>
    </row>
    <row r="2384" spans="1:7" ht="30" x14ac:dyDescent="0.25">
      <c r="A2384" s="199" t="s">
        <v>328</v>
      </c>
      <c r="B2384" s="200" t="s">
        <v>6292</v>
      </c>
      <c r="C2384" s="201" t="s">
        <v>32</v>
      </c>
      <c r="D2384" s="202">
        <v>58.69</v>
      </c>
      <c r="E2384" s="202">
        <v>13.96</v>
      </c>
      <c r="F2384" s="202">
        <v>72.650000000000006</v>
      </c>
      <c r="G2384" s="178">
        <v>15</v>
      </c>
    </row>
    <row r="2385" spans="1:7" ht="30" x14ac:dyDescent="0.25">
      <c r="A2385" s="199" t="s">
        <v>329</v>
      </c>
      <c r="B2385" s="200" t="s">
        <v>6293</v>
      </c>
      <c r="C2385" s="201" t="s">
        <v>32</v>
      </c>
      <c r="D2385" s="202">
        <v>76.069999999999993</v>
      </c>
      <c r="E2385" s="202">
        <v>16.75</v>
      </c>
      <c r="F2385" s="202">
        <v>92.82</v>
      </c>
      <c r="G2385" s="178">
        <v>15</v>
      </c>
    </row>
    <row r="2386" spans="1:7" ht="30" x14ac:dyDescent="0.25">
      <c r="A2386" s="199" t="s">
        <v>330</v>
      </c>
      <c r="B2386" s="200" t="s">
        <v>6294</v>
      </c>
      <c r="C2386" s="201" t="s">
        <v>32</v>
      </c>
      <c r="D2386" s="202">
        <v>95.13</v>
      </c>
      <c r="E2386" s="202">
        <v>19.54</v>
      </c>
      <c r="F2386" s="202">
        <v>114.67</v>
      </c>
      <c r="G2386" s="178">
        <v>15</v>
      </c>
    </row>
    <row r="2387" spans="1:7" ht="30" x14ac:dyDescent="0.25">
      <c r="A2387" s="199" t="s">
        <v>331</v>
      </c>
      <c r="B2387" s="200" t="s">
        <v>6295</v>
      </c>
      <c r="C2387" s="201" t="s">
        <v>32</v>
      </c>
      <c r="D2387" s="202">
        <v>115.98</v>
      </c>
      <c r="E2387" s="202">
        <v>19.54</v>
      </c>
      <c r="F2387" s="202">
        <v>135.52000000000001</v>
      </c>
      <c r="G2387" s="178">
        <v>15</v>
      </c>
    </row>
    <row r="2388" spans="1:7" ht="30" x14ac:dyDescent="0.25">
      <c r="A2388" s="199" t="s">
        <v>332</v>
      </c>
      <c r="B2388" s="200" t="s">
        <v>6296</v>
      </c>
      <c r="C2388" s="201" t="s">
        <v>32</v>
      </c>
      <c r="D2388" s="202">
        <v>148.41</v>
      </c>
      <c r="E2388" s="202">
        <v>22.33</v>
      </c>
      <c r="F2388" s="202">
        <v>170.74</v>
      </c>
      <c r="G2388" s="178">
        <v>15</v>
      </c>
    </row>
    <row r="2389" spans="1:7" ht="30" x14ac:dyDescent="0.25">
      <c r="A2389" s="199" t="s">
        <v>333</v>
      </c>
      <c r="B2389" s="200" t="s">
        <v>6297</v>
      </c>
      <c r="C2389" s="201" t="s">
        <v>32</v>
      </c>
      <c r="D2389" s="202">
        <v>198.51</v>
      </c>
      <c r="E2389" s="202">
        <v>25.12</v>
      </c>
      <c r="F2389" s="202">
        <v>223.63</v>
      </c>
      <c r="G2389" s="178">
        <v>15</v>
      </c>
    </row>
    <row r="2390" spans="1:7" ht="30" x14ac:dyDescent="0.25">
      <c r="A2390" s="199" t="s">
        <v>6298</v>
      </c>
      <c r="B2390" s="200" t="s">
        <v>6299</v>
      </c>
      <c r="C2390" s="201" t="s">
        <v>32</v>
      </c>
      <c r="D2390" s="202">
        <v>5.37</v>
      </c>
      <c r="E2390" s="202">
        <v>2.23</v>
      </c>
      <c r="F2390" s="202">
        <v>7.6</v>
      </c>
      <c r="G2390" s="178">
        <v>15</v>
      </c>
    </row>
    <row r="2391" spans="1:7" ht="30" x14ac:dyDescent="0.25">
      <c r="A2391" s="199" t="s">
        <v>6300</v>
      </c>
      <c r="B2391" s="200" t="s">
        <v>6301</v>
      </c>
      <c r="C2391" s="201" t="s">
        <v>32</v>
      </c>
      <c r="D2391" s="202">
        <v>4.96</v>
      </c>
      <c r="E2391" s="202">
        <v>1.1100000000000001</v>
      </c>
      <c r="F2391" s="202">
        <v>6.07</v>
      </c>
      <c r="G2391" s="178">
        <v>15</v>
      </c>
    </row>
    <row r="2392" spans="1:7" ht="30" x14ac:dyDescent="0.25">
      <c r="A2392" s="199" t="s">
        <v>6302</v>
      </c>
      <c r="B2392" s="200" t="s">
        <v>6303</v>
      </c>
      <c r="C2392" s="201" t="s">
        <v>32</v>
      </c>
      <c r="D2392" s="202">
        <v>7.63</v>
      </c>
      <c r="E2392" s="202">
        <v>2.8</v>
      </c>
      <c r="F2392" s="202">
        <v>10.43</v>
      </c>
      <c r="G2392" s="178">
        <v>15</v>
      </c>
    </row>
    <row r="2393" spans="1:7" ht="30" x14ac:dyDescent="0.25">
      <c r="A2393" s="199" t="s">
        <v>6304</v>
      </c>
      <c r="B2393" s="200" t="s">
        <v>6305</v>
      </c>
      <c r="C2393" s="201" t="s">
        <v>32</v>
      </c>
      <c r="D2393" s="202">
        <v>27.56</v>
      </c>
      <c r="E2393" s="202">
        <v>5.58</v>
      </c>
      <c r="F2393" s="202">
        <v>33.14</v>
      </c>
      <c r="G2393" s="178">
        <v>15</v>
      </c>
    </row>
    <row r="2394" spans="1:7" ht="30" x14ac:dyDescent="0.25">
      <c r="A2394" s="199" t="s">
        <v>6306</v>
      </c>
      <c r="B2394" s="200" t="s">
        <v>6307</v>
      </c>
      <c r="C2394" s="201" t="s">
        <v>32</v>
      </c>
      <c r="D2394" s="202">
        <v>69.349999999999994</v>
      </c>
      <c r="E2394" s="202">
        <v>16.75</v>
      </c>
      <c r="F2394" s="202">
        <v>86.1</v>
      </c>
      <c r="G2394" s="178">
        <v>15</v>
      </c>
    </row>
    <row r="2395" spans="1:7" ht="30" x14ac:dyDescent="0.25">
      <c r="A2395" s="199" t="s">
        <v>6308</v>
      </c>
      <c r="B2395" s="200" t="s">
        <v>6309</v>
      </c>
      <c r="C2395" s="201" t="s">
        <v>32</v>
      </c>
      <c r="D2395" s="202">
        <v>94.32</v>
      </c>
      <c r="E2395" s="202">
        <v>22.33</v>
      </c>
      <c r="F2395" s="202">
        <v>116.65</v>
      </c>
      <c r="G2395" s="178">
        <v>15</v>
      </c>
    </row>
    <row r="2396" spans="1:7" ht="30" x14ac:dyDescent="0.25">
      <c r="A2396" s="199" t="s">
        <v>6310</v>
      </c>
      <c r="B2396" s="200" t="s">
        <v>6311</v>
      </c>
      <c r="C2396" s="201" t="s">
        <v>32</v>
      </c>
      <c r="D2396" s="202">
        <v>35.6</v>
      </c>
      <c r="E2396" s="202">
        <v>7.26</v>
      </c>
      <c r="F2396" s="202">
        <v>42.86</v>
      </c>
      <c r="G2396" s="178">
        <v>15</v>
      </c>
    </row>
    <row r="2397" spans="1:7" x14ac:dyDescent="0.25">
      <c r="A2397" s="199" t="s">
        <v>6312</v>
      </c>
      <c r="B2397" s="200" t="s">
        <v>6313</v>
      </c>
      <c r="C2397" s="201"/>
      <c r="D2397" s="202"/>
      <c r="E2397" s="202"/>
      <c r="F2397" s="202"/>
    </row>
    <row r="2398" spans="1:7" ht="30" x14ac:dyDescent="0.25">
      <c r="A2398" s="199" t="s">
        <v>6314</v>
      </c>
      <c r="B2398" s="200" t="s">
        <v>6315</v>
      </c>
      <c r="C2398" s="201" t="s">
        <v>32</v>
      </c>
      <c r="D2398" s="202">
        <v>5.37</v>
      </c>
      <c r="E2398" s="202">
        <v>6.7</v>
      </c>
      <c r="F2398" s="202">
        <v>12.07</v>
      </c>
      <c r="G2398" s="178">
        <v>15</v>
      </c>
    </row>
    <row r="2399" spans="1:7" ht="30" x14ac:dyDescent="0.25">
      <c r="A2399" s="199" t="s">
        <v>6316</v>
      </c>
      <c r="B2399" s="200" t="s">
        <v>6317</v>
      </c>
      <c r="C2399" s="201" t="s">
        <v>32</v>
      </c>
      <c r="D2399" s="202">
        <v>8.77</v>
      </c>
      <c r="E2399" s="202">
        <v>8.3800000000000008</v>
      </c>
      <c r="F2399" s="202">
        <v>17.149999999999999</v>
      </c>
      <c r="G2399" s="178">
        <v>15</v>
      </c>
    </row>
    <row r="2400" spans="1:7" ht="30" x14ac:dyDescent="0.25">
      <c r="A2400" s="199" t="s">
        <v>6318</v>
      </c>
      <c r="B2400" s="200" t="s">
        <v>6319</v>
      </c>
      <c r="C2400" s="201" t="s">
        <v>32</v>
      </c>
      <c r="D2400" s="202">
        <v>13.85</v>
      </c>
      <c r="E2400" s="202">
        <v>10.050000000000001</v>
      </c>
      <c r="F2400" s="202">
        <v>23.9</v>
      </c>
      <c r="G2400" s="178">
        <v>15</v>
      </c>
    </row>
    <row r="2401" spans="1:7" ht="30" x14ac:dyDescent="0.25">
      <c r="A2401" s="199" t="s">
        <v>6320</v>
      </c>
      <c r="B2401" s="200" t="s">
        <v>6321</v>
      </c>
      <c r="C2401" s="201" t="s">
        <v>32</v>
      </c>
      <c r="D2401" s="202">
        <v>20.420000000000002</v>
      </c>
      <c r="E2401" s="202">
        <v>11.73</v>
      </c>
      <c r="F2401" s="202">
        <v>32.15</v>
      </c>
      <c r="G2401" s="178">
        <v>15</v>
      </c>
    </row>
    <row r="2402" spans="1:7" ht="30" x14ac:dyDescent="0.25">
      <c r="A2402" s="199" t="s">
        <v>6322</v>
      </c>
      <c r="B2402" s="200" t="s">
        <v>6323</v>
      </c>
      <c r="C2402" s="201" t="s">
        <v>32</v>
      </c>
      <c r="D2402" s="202">
        <v>17.39</v>
      </c>
      <c r="E2402" s="202">
        <v>6.7</v>
      </c>
      <c r="F2402" s="202">
        <v>24.09</v>
      </c>
      <c r="G2402" s="178">
        <v>15</v>
      </c>
    </row>
    <row r="2403" spans="1:7" ht="30" x14ac:dyDescent="0.25">
      <c r="A2403" s="199" t="s">
        <v>6324</v>
      </c>
      <c r="B2403" s="200" t="s">
        <v>6325</v>
      </c>
      <c r="C2403" s="201" t="s">
        <v>32</v>
      </c>
      <c r="D2403" s="202">
        <v>28.08</v>
      </c>
      <c r="E2403" s="202">
        <v>15.63</v>
      </c>
      <c r="F2403" s="202">
        <v>43.71</v>
      </c>
      <c r="G2403" s="178">
        <v>15</v>
      </c>
    </row>
    <row r="2404" spans="1:7" ht="30" x14ac:dyDescent="0.25">
      <c r="A2404" s="199" t="s">
        <v>6326</v>
      </c>
      <c r="B2404" s="200" t="s">
        <v>6327</v>
      </c>
      <c r="C2404" s="201"/>
      <c r="D2404" s="202"/>
      <c r="E2404" s="202"/>
      <c r="F2404" s="202"/>
    </row>
    <row r="2405" spans="1:7" ht="30" x14ac:dyDescent="0.25">
      <c r="A2405" s="199" t="s">
        <v>6328</v>
      </c>
      <c r="B2405" s="200" t="s">
        <v>6329</v>
      </c>
      <c r="C2405" s="201" t="s">
        <v>32</v>
      </c>
      <c r="D2405" s="202">
        <v>96.95</v>
      </c>
      <c r="E2405" s="202">
        <v>1.67</v>
      </c>
      <c r="F2405" s="202">
        <v>98.62</v>
      </c>
      <c r="G2405" s="178">
        <v>15</v>
      </c>
    </row>
    <row r="2406" spans="1:7" ht="30" x14ac:dyDescent="0.25">
      <c r="A2406" s="199" t="s">
        <v>6330</v>
      </c>
      <c r="B2406" s="200" t="s">
        <v>6331</v>
      </c>
      <c r="C2406" s="201" t="s">
        <v>32</v>
      </c>
      <c r="D2406" s="202">
        <v>110.14</v>
      </c>
      <c r="E2406" s="202">
        <v>1.67</v>
      </c>
      <c r="F2406" s="202">
        <v>111.81</v>
      </c>
      <c r="G2406" s="178">
        <v>15</v>
      </c>
    </row>
    <row r="2407" spans="1:7" ht="30" x14ac:dyDescent="0.25">
      <c r="A2407" s="199" t="s">
        <v>6332</v>
      </c>
      <c r="B2407" s="200" t="s">
        <v>6333</v>
      </c>
      <c r="C2407" s="201"/>
      <c r="D2407" s="202"/>
      <c r="E2407" s="202"/>
      <c r="F2407" s="202"/>
    </row>
    <row r="2408" spans="1:7" ht="30" x14ac:dyDescent="0.25">
      <c r="A2408" s="199" t="s">
        <v>6334</v>
      </c>
      <c r="B2408" s="200" t="s">
        <v>6335</v>
      </c>
      <c r="C2408" s="201" t="s">
        <v>32</v>
      </c>
      <c r="D2408" s="202">
        <v>1.99</v>
      </c>
      <c r="E2408" s="202">
        <v>2.23</v>
      </c>
      <c r="F2408" s="202">
        <v>4.22</v>
      </c>
      <c r="G2408" s="178">
        <v>15</v>
      </c>
    </row>
    <row r="2409" spans="1:7" ht="30" x14ac:dyDescent="0.25">
      <c r="A2409" s="199" t="s">
        <v>6336</v>
      </c>
      <c r="B2409" s="200" t="s">
        <v>6337</v>
      </c>
      <c r="C2409" s="201" t="s">
        <v>32</v>
      </c>
      <c r="D2409" s="202">
        <v>3.16</v>
      </c>
      <c r="E2409" s="202">
        <v>2.8</v>
      </c>
      <c r="F2409" s="202">
        <v>5.96</v>
      </c>
      <c r="G2409" s="178">
        <v>15</v>
      </c>
    </row>
    <row r="2410" spans="1:7" ht="30" x14ac:dyDescent="0.25">
      <c r="A2410" s="199" t="s">
        <v>6338</v>
      </c>
      <c r="B2410" s="200" t="s">
        <v>6339</v>
      </c>
      <c r="C2410" s="201" t="s">
        <v>32</v>
      </c>
      <c r="D2410" s="202">
        <v>4.47</v>
      </c>
      <c r="E2410" s="202">
        <v>3.35</v>
      </c>
      <c r="F2410" s="202">
        <v>7.82</v>
      </c>
      <c r="G2410" s="178">
        <v>15</v>
      </c>
    </row>
    <row r="2411" spans="1:7" ht="30" x14ac:dyDescent="0.25">
      <c r="A2411" s="199" t="s">
        <v>6340</v>
      </c>
      <c r="B2411" s="200" t="s">
        <v>6341</v>
      </c>
      <c r="C2411" s="201" t="s">
        <v>32</v>
      </c>
      <c r="D2411" s="202">
        <v>6.42</v>
      </c>
      <c r="E2411" s="202">
        <v>3.91</v>
      </c>
      <c r="F2411" s="202">
        <v>10.33</v>
      </c>
      <c r="G2411" s="178">
        <v>15</v>
      </c>
    </row>
    <row r="2412" spans="1:7" ht="30" x14ac:dyDescent="0.25">
      <c r="A2412" s="199" t="s">
        <v>6342</v>
      </c>
      <c r="B2412" s="200" t="s">
        <v>6343</v>
      </c>
      <c r="C2412" s="201" t="s">
        <v>32</v>
      </c>
      <c r="D2412" s="202">
        <v>10.08</v>
      </c>
      <c r="E2412" s="202">
        <v>4.47</v>
      </c>
      <c r="F2412" s="202">
        <v>14.55</v>
      </c>
      <c r="G2412" s="178">
        <v>15</v>
      </c>
    </row>
    <row r="2413" spans="1:7" ht="30" x14ac:dyDescent="0.25">
      <c r="A2413" s="199" t="s">
        <v>6344</v>
      </c>
      <c r="B2413" s="200" t="s">
        <v>6345</v>
      </c>
      <c r="C2413" s="201" t="s">
        <v>32</v>
      </c>
      <c r="D2413" s="202">
        <v>15.41</v>
      </c>
      <c r="E2413" s="202">
        <v>5.0199999999999996</v>
      </c>
      <c r="F2413" s="202">
        <v>20.43</v>
      </c>
      <c r="G2413" s="178">
        <v>15</v>
      </c>
    </row>
    <row r="2414" spans="1:7" ht="30" x14ac:dyDescent="0.25">
      <c r="A2414" s="199" t="s">
        <v>6346</v>
      </c>
      <c r="B2414" s="200" t="s">
        <v>6347</v>
      </c>
      <c r="C2414" s="201" t="s">
        <v>32</v>
      </c>
      <c r="D2414" s="202">
        <v>23.55</v>
      </c>
      <c r="E2414" s="202">
        <v>5.58</v>
      </c>
      <c r="F2414" s="202">
        <v>29.13</v>
      </c>
      <c r="G2414" s="178">
        <v>15</v>
      </c>
    </row>
    <row r="2415" spans="1:7" ht="30" x14ac:dyDescent="0.25">
      <c r="A2415" s="199" t="s">
        <v>6348</v>
      </c>
      <c r="B2415" s="200" t="s">
        <v>6349</v>
      </c>
      <c r="C2415" s="201" t="s">
        <v>32</v>
      </c>
      <c r="D2415" s="202">
        <v>32.43</v>
      </c>
      <c r="E2415" s="202">
        <v>8.3800000000000008</v>
      </c>
      <c r="F2415" s="202">
        <v>40.81</v>
      </c>
      <c r="G2415" s="178">
        <v>15</v>
      </c>
    </row>
    <row r="2416" spans="1:7" ht="30" x14ac:dyDescent="0.25">
      <c r="A2416" s="199" t="s">
        <v>6350</v>
      </c>
      <c r="B2416" s="200" t="s">
        <v>6351</v>
      </c>
      <c r="C2416" s="201" t="s">
        <v>32</v>
      </c>
      <c r="D2416" s="202">
        <v>45.81</v>
      </c>
      <c r="E2416" s="202">
        <v>11.16</v>
      </c>
      <c r="F2416" s="202">
        <v>56.97</v>
      </c>
      <c r="G2416" s="178">
        <v>15</v>
      </c>
    </row>
    <row r="2417" spans="1:7" ht="30" x14ac:dyDescent="0.25">
      <c r="A2417" s="199" t="s">
        <v>6352</v>
      </c>
      <c r="B2417" s="200" t="s">
        <v>6353</v>
      </c>
      <c r="C2417" s="201" t="s">
        <v>32</v>
      </c>
      <c r="D2417" s="202">
        <v>63.95</v>
      </c>
      <c r="E2417" s="202">
        <v>13.96</v>
      </c>
      <c r="F2417" s="202">
        <v>77.91</v>
      </c>
      <c r="G2417" s="178">
        <v>15</v>
      </c>
    </row>
    <row r="2418" spans="1:7" ht="30" x14ac:dyDescent="0.25">
      <c r="A2418" s="199" t="s">
        <v>6354</v>
      </c>
      <c r="B2418" s="200" t="s">
        <v>6355</v>
      </c>
      <c r="C2418" s="201" t="s">
        <v>32</v>
      </c>
      <c r="D2418" s="202">
        <v>86.48</v>
      </c>
      <c r="E2418" s="202">
        <v>16.75</v>
      </c>
      <c r="F2418" s="202">
        <v>103.23</v>
      </c>
      <c r="G2418" s="178">
        <v>15</v>
      </c>
    </row>
    <row r="2419" spans="1:7" ht="30" x14ac:dyDescent="0.25">
      <c r="A2419" s="199" t="s">
        <v>6356</v>
      </c>
      <c r="B2419" s="200" t="s">
        <v>6357</v>
      </c>
      <c r="C2419" s="201" t="s">
        <v>32</v>
      </c>
      <c r="D2419" s="202">
        <v>109.62</v>
      </c>
      <c r="E2419" s="202">
        <v>19.54</v>
      </c>
      <c r="F2419" s="202">
        <v>129.16</v>
      </c>
      <c r="G2419" s="178">
        <v>15</v>
      </c>
    </row>
    <row r="2420" spans="1:7" ht="30" x14ac:dyDescent="0.25">
      <c r="A2420" s="199" t="s">
        <v>6358</v>
      </c>
      <c r="B2420" s="200" t="s">
        <v>6359</v>
      </c>
      <c r="C2420" s="201" t="s">
        <v>32</v>
      </c>
      <c r="D2420" s="202">
        <v>135.63999999999999</v>
      </c>
      <c r="E2420" s="202">
        <v>22.33</v>
      </c>
      <c r="F2420" s="202">
        <v>157.97</v>
      </c>
      <c r="G2420" s="178">
        <v>15</v>
      </c>
    </row>
    <row r="2421" spans="1:7" ht="30" x14ac:dyDescent="0.25">
      <c r="A2421" s="199" t="s">
        <v>6360</v>
      </c>
      <c r="B2421" s="200" t="s">
        <v>6361</v>
      </c>
      <c r="C2421" s="201" t="s">
        <v>32</v>
      </c>
      <c r="D2421" s="202">
        <v>163.85</v>
      </c>
      <c r="E2421" s="202">
        <v>25.12</v>
      </c>
      <c r="F2421" s="202">
        <v>188.97</v>
      </c>
      <c r="G2421" s="178">
        <v>15</v>
      </c>
    </row>
    <row r="2422" spans="1:7" ht="30" x14ac:dyDescent="0.25">
      <c r="A2422" s="199" t="s">
        <v>6362</v>
      </c>
      <c r="B2422" s="200" t="s">
        <v>6363</v>
      </c>
      <c r="C2422" s="201" t="s">
        <v>32</v>
      </c>
      <c r="D2422" s="202">
        <v>215.88</v>
      </c>
      <c r="E2422" s="202">
        <v>27.92</v>
      </c>
      <c r="F2422" s="202">
        <v>243.8</v>
      </c>
      <c r="G2422" s="178">
        <v>15</v>
      </c>
    </row>
    <row r="2423" spans="1:7" x14ac:dyDescent="0.25">
      <c r="A2423" s="199" t="s">
        <v>6364</v>
      </c>
      <c r="B2423" s="200" t="s">
        <v>6365</v>
      </c>
      <c r="C2423" s="201"/>
      <c r="D2423" s="202"/>
      <c r="E2423" s="202"/>
      <c r="F2423" s="202"/>
    </row>
    <row r="2424" spans="1:7" ht="30" x14ac:dyDescent="0.25">
      <c r="A2424" s="199" t="s">
        <v>6366</v>
      </c>
      <c r="B2424" s="200" t="s">
        <v>6367</v>
      </c>
      <c r="C2424" s="201" t="s">
        <v>32</v>
      </c>
      <c r="D2424" s="202">
        <v>9.14</v>
      </c>
      <c r="E2424" s="202">
        <v>2.8</v>
      </c>
      <c r="F2424" s="202">
        <v>11.94</v>
      </c>
      <c r="G2424" s="178">
        <v>15</v>
      </c>
    </row>
    <row r="2425" spans="1:7" ht="30" x14ac:dyDescent="0.25">
      <c r="A2425" s="199" t="s">
        <v>6368</v>
      </c>
      <c r="B2425" s="200" t="s">
        <v>6369</v>
      </c>
      <c r="C2425" s="201" t="s">
        <v>32</v>
      </c>
      <c r="D2425" s="202">
        <v>13.04</v>
      </c>
      <c r="E2425" s="202">
        <v>5.58</v>
      </c>
      <c r="F2425" s="202">
        <v>18.62</v>
      </c>
      <c r="G2425" s="178">
        <v>15</v>
      </c>
    </row>
    <row r="2426" spans="1:7" ht="30" x14ac:dyDescent="0.25">
      <c r="A2426" s="199" t="s">
        <v>334</v>
      </c>
      <c r="B2426" s="200" t="s">
        <v>6370</v>
      </c>
      <c r="C2426" s="201" t="s">
        <v>32</v>
      </c>
      <c r="D2426" s="202">
        <v>16.82</v>
      </c>
      <c r="E2426" s="202">
        <v>5.58</v>
      </c>
      <c r="F2426" s="202">
        <v>22.4</v>
      </c>
      <c r="G2426" s="178">
        <v>15</v>
      </c>
    </row>
    <row r="2427" spans="1:7" x14ac:dyDescent="0.25">
      <c r="A2427" s="199" t="s">
        <v>6371</v>
      </c>
      <c r="B2427" s="200" t="s">
        <v>6372</v>
      </c>
      <c r="C2427" s="201"/>
      <c r="D2427" s="202"/>
      <c r="E2427" s="202"/>
      <c r="F2427" s="202"/>
    </row>
    <row r="2428" spans="1:7" ht="30" x14ac:dyDescent="0.25">
      <c r="A2428" s="199" t="s">
        <v>335</v>
      </c>
      <c r="B2428" s="200" t="s">
        <v>6373</v>
      </c>
      <c r="C2428" s="201" t="s">
        <v>32</v>
      </c>
      <c r="D2428" s="202">
        <v>4.7300000000000004</v>
      </c>
      <c r="E2428" s="202">
        <v>13.96</v>
      </c>
      <c r="F2428" s="202">
        <v>18.690000000000001</v>
      </c>
      <c r="G2428" s="178">
        <v>15</v>
      </c>
    </row>
    <row r="2429" spans="1:7" ht="30" x14ac:dyDescent="0.25">
      <c r="A2429" s="199" t="s">
        <v>6374</v>
      </c>
      <c r="B2429" s="200" t="s">
        <v>6375</v>
      </c>
      <c r="C2429" s="201"/>
      <c r="D2429" s="202"/>
      <c r="E2429" s="202"/>
      <c r="F2429" s="202"/>
    </row>
    <row r="2430" spans="1:7" x14ac:dyDescent="0.25">
      <c r="A2430" s="199" t="s">
        <v>6376</v>
      </c>
      <c r="B2430" s="200" t="s">
        <v>6377</v>
      </c>
      <c r="C2430" s="201"/>
      <c r="D2430" s="202"/>
      <c r="E2430" s="202"/>
      <c r="F2430" s="202"/>
    </row>
    <row r="2431" spans="1:7" x14ac:dyDescent="0.25">
      <c r="A2431" s="199" t="s">
        <v>6378</v>
      </c>
      <c r="B2431" s="200" t="s">
        <v>6379</v>
      </c>
      <c r="C2431" s="201" t="s">
        <v>15</v>
      </c>
      <c r="D2431" s="202">
        <v>1.94</v>
      </c>
      <c r="E2431" s="202">
        <v>13.96</v>
      </c>
      <c r="F2431" s="202">
        <v>15.9</v>
      </c>
      <c r="G2431" s="178">
        <v>15</v>
      </c>
    </row>
    <row r="2432" spans="1:7" x14ac:dyDescent="0.25">
      <c r="A2432" s="199" t="s">
        <v>6380</v>
      </c>
      <c r="B2432" s="200" t="s">
        <v>6381</v>
      </c>
      <c r="C2432" s="201" t="s">
        <v>15</v>
      </c>
      <c r="D2432" s="202">
        <v>3.34</v>
      </c>
      <c r="E2432" s="202">
        <v>13.96</v>
      </c>
      <c r="F2432" s="202">
        <v>17.3</v>
      </c>
      <c r="G2432" s="178">
        <v>15</v>
      </c>
    </row>
    <row r="2433" spans="1:7" x14ac:dyDescent="0.25">
      <c r="A2433" s="199" t="s">
        <v>6382</v>
      </c>
      <c r="B2433" s="200" t="s">
        <v>6383</v>
      </c>
      <c r="C2433" s="201" t="s">
        <v>15</v>
      </c>
      <c r="D2433" s="202">
        <v>2.76</v>
      </c>
      <c r="E2433" s="202">
        <v>16.75</v>
      </c>
      <c r="F2433" s="202">
        <v>19.510000000000002</v>
      </c>
      <c r="G2433" s="178">
        <v>15</v>
      </c>
    </row>
    <row r="2434" spans="1:7" x14ac:dyDescent="0.25">
      <c r="A2434" s="199" t="s">
        <v>6384</v>
      </c>
      <c r="B2434" s="200" t="s">
        <v>6385</v>
      </c>
      <c r="C2434" s="201" t="s">
        <v>15</v>
      </c>
      <c r="D2434" s="202">
        <v>1.98</v>
      </c>
      <c r="E2434" s="202">
        <v>13.96</v>
      </c>
      <c r="F2434" s="202">
        <v>15.94</v>
      </c>
      <c r="G2434" s="178">
        <v>15</v>
      </c>
    </row>
    <row r="2435" spans="1:7" x14ac:dyDescent="0.25">
      <c r="A2435" s="199" t="s">
        <v>6386</v>
      </c>
      <c r="B2435" s="200" t="s">
        <v>6387</v>
      </c>
      <c r="C2435" s="201"/>
      <c r="D2435" s="202"/>
      <c r="E2435" s="202"/>
      <c r="F2435" s="202"/>
    </row>
    <row r="2436" spans="1:7" x14ac:dyDescent="0.25">
      <c r="A2436" s="199" t="s">
        <v>336</v>
      </c>
      <c r="B2436" s="200" t="s">
        <v>6388</v>
      </c>
      <c r="C2436" s="201" t="s">
        <v>15</v>
      </c>
      <c r="D2436" s="202">
        <v>34.869999999999997</v>
      </c>
      <c r="E2436" s="202">
        <v>44.67</v>
      </c>
      <c r="F2436" s="202">
        <v>79.540000000000006</v>
      </c>
      <c r="G2436" s="178">
        <v>15</v>
      </c>
    </row>
    <row r="2437" spans="1:7" ht="30" x14ac:dyDescent="0.25">
      <c r="A2437" s="199" t="s">
        <v>337</v>
      </c>
      <c r="B2437" s="200" t="s">
        <v>6389</v>
      </c>
      <c r="C2437" s="201" t="s">
        <v>15</v>
      </c>
      <c r="D2437" s="202">
        <v>15.95</v>
      </c>
      <c r="E2437" s="202">
        <v>16.75</v>
      </c>
      <c r="F2437" s="202">
        <v>32.700000000000003</v>
      </c>
      <c r="G2437" s="178">
        <v>15</v>
      </c>
    </row>
    <row r="2438" spans="1:7" ht="30" x14ac:dyDescent="0.25">
      <c r="A2438" s="199" t="s">
        <v>6390</v>
      </c>
      <c r="B2438" s="200" t="s">
        <v>6391</v>
      </c>
      <c r="C2438" s="201" t="s">
        <v>15</v>
      </c>
      <c r="D2438" s="202">
        <v>18.12</v>
      </c>
      <c r="E2438" s="202">
        <v>16.75</v>
      </c>
      <c r="F2438" s="202">
        <v>34.869999999999997</v>
      </c>
      <c r="G2438" s="178">
        <v>15</v>
      </c>
    </row>
    <row r="2439" spans="1:7" ht="30" x14ac:dyDescent="0.25">
      <c r="A2439" s="199" t="s">
        <v>6392</v>
      </c>
      <c r="B2439" s="200" t="s">
        <v>6393</v>
      </c>
      <c r="C2439" s="201" t="s">
        <v>15</v>
      </c>
      <c r="D2439" s="202">
        <v>28.4</v>
      </c>
      <c r="E2439" s="202">
        <v>16.75</v>
      </c>
      <c r="F2439" s="202">
        <v>45.15</v>
      </c>
      <c r="G2439" s="178">
        <v>15</v>
      </c>
    </row>
    <row r="2440" spans="1:7" ht="30" x14ac:dyDescent="0.25">
      <c r="A2440" s="199" t="s">
        <v>6394</v>
      </c>
      <c r="B2440" s="200" t="s">
        <v>6395</v>
      </c>
      <c r="C2440" s="201" t="s">
        <v>15</v>
      </c>
      <c r="D2440" s="202">
        <v>56.94</v>
      </c>
      <c r="E2440" s="202">
        <v>22.33</v>
      </c>
      <c r="F2440" s="202">
        <v>79.27</v>
      </c>
      <c r="G2440" s="178">
        <v>15</v>
      </c>
    </row>
    <row r="2441" spans="1:7" ht="30" x14ac:dyDescent="0.25">
      <c r="A2441" s="199" t="s">
        <v>6396</v>
      </c>
      <c r="B2441" s="200" t="s">
        <v>6397</v>
      </c>
      <c r="C2441" s="201" t="s">
        <v>15</v>
      </c>
      <c r="D2441" s="202">
        <v>136.47999999999999</v>
      </c>
      <c r="E2441" s="202">
        <v>22.33</v>
      </c>
      <c r="F2441" s="202">
        <v>158.81</v>
      </c>
      <c r="G2441" s="178">
        <v>15</v>
      </c>
    </row>
    <row r="2442" spans="1:7" ht="30" x14ac:dyDescent="0.25">
      <c r="A2442" s="199" t="s">
        <v>6398</v>
      </c>
      <c r="B2442" s="200" t="s">
        <v>6399</v>
      </c>
      <c r="C2442" s="201" t="s">
        <v>15</v>
      </c>
      <c r="D2442" s="202">
        <v>175.62</v>
      </c>
      <c r="E2442" s="202">
        <v>27.92</v>
      </c>
      <c r="F2442" s="202">
        <v>203.54</v>
      </c>
      <c r="G2442" s="178">
        <v>15</v>
      </c>
    </row>
    <row r="2443" spans="1:7" ht="30" x14ac:dyDescent="0.25">
      <c r="A2443" s="199" t="s">
        <v>6400</v>
      </c>
      <c r="B2443" s="200" t="s">
        <v>6401</v>
      </c>
      <c r="C2443" s="201" t="s">
        <v>15</v>
      </c>
      <c r="D2443" s="202">
        <v>169.71</v>
      </c>
      <c r="E2443" s="202">
        <v>16.75</v>
      </c>
      <c r="F2443" s="202">
        <v>186.46</v>
      </c>
      <c r="G2443" s="178">
        <v>15</v>
      </c>
    </row>
    <row r="2444" spans="1:7" ht="30" x14ac:dyDescent="0.25">
      <c r="A2444" s="199" t="s">
        <v>6402</v>
      </c>
      <c r="B2444" s="200" t="s">
        <v>6403</v>
      </c>
      <c r="C2444" s="201" t="s">
        <v>15</v>
      </c>
      <c r="D2444" s="202">
        <v>516.52</v>
      </c>
      <c r="E2444" s="202">
        <v>16.75</v>
      </c>
      <c r="F2444" s="202">
        <v>533.27</v>
      </c>
      <c r="G2444" s="178">
        <v>15</v>
      </c>
    </row>
    <row r="2445" spans="1:7" ht="30" x14ac:dyDescent="0.25">
      <c r="A2445" s="199" t="s">
        <v>6404</v>
      </c>
      <c r="B2445" s="200" t="s">
        <v>6405</v>
      </c>
      <c r="C2445" s="201" t="s">
        <v>15</v>
      </c>
      <c r="D2445" s="202">
        <v>783.95</v>
      </c>
      <c r="E2445" s="202">
        <v>16.75</v>
      </c>
      <c r="F2445" s="202">
        <v>800.7</v>
      </c>
      <c r="G2445" s="178">
        <v>15</v>
      </c>
    </row>
    <row r="2446" spans="1:7" ht="30" x14ac:dyDescent="0.25">
      <c r="A2446" s="199" t="s">
        <v>6406</v>
      </c>
      <c r="B2446" s="200" t="s">
        <v>6407</v>
      </c>
      <c r="C2446" s="201" t="s">
        <v>15</v>
      </c>
      <c r="D2446" s="202">
        <v>1594.08</v>
      </c>
      <c r="E2446" s="202">
        <v>22.33</v>
      </c>
      <c r="F2446" s="202">
        <v>1616.41</v>
      </c>
      <c r="G2446" s="178">
        <v>15</v>
      </c>
    </row>
    <row r="2447" spans="1:7" ht="30" x14ac:dyDescent="0.25">
      <c r="A2447" s="199" t="s">
        <v>6408</v>
      </c>
      <c r="B2447" s="200" t="s">
        <v>6409</v>
      </c>
      <c r="C2447" s="201" t="s">
        <v>15</v>
      </c>
      <c r="D2447" s="202">
        <v>24.13</v>
      </c>
      <c r="E2447" s="202">
        <v>16.75</v>
      </c>
      <c r="F2447" s="202">
        <v>40.880000000000003</v>
      </c>
      <c r="G2447" s="178">
        <v>15</v>
      </c>
    </row>
    <row r="2448" spans="1:7" ht="30" x14ac:dyDescent="0.25">
      <c r="A2448" s="199" t="s">
        <v>6410</v>
      </c>
      <c r="B2448" s="200" t="s">
        <v>6411</v>
      </c>
      <c r="C2448" s="201" t="s">
        <v>15</v>
      </c>
      <c r="D2448" s="202">
        <v>75.22</v>
      </c>
      <c r="E2448" s="202">
        <v>16.75</v>
      </c>
      <c r="F2448" s="202">
        <v>91.97</v>
      </c>
      <c r="G2448" s="178">
        <v>15</v>
      </c>
    </row>
    <row r="2449" spans="1:7" ht="30" x14ac:dyDescent="0.25">
      <c r="A2449" s="199" t="s">
        <v>6412</v>
      </c>
      <c r="B2449" s="200" t="s">
        <v>6413</v>
      </c>
      <c r="C2449" s="201" t="s">
        <v>15</v>
      </c>
      <c r="D2449" s="202">
        <v>191.4</v>
      </c>
      <c r="E2449" s="202">
        <v>22.33</v>
      </c>
      <c r="F2449" s="202">
        <v>213.73</v>
      </c>
      <c r="G2449" s="178">
        <v>15</v>
      </c>
    </row>
    <row r="2450" spans="1:7" x14ac:dyDescent="0.25">
      <c r="A2450" s="199" t="s">
        <v>6414</v>
      </c>
      <c r="B2450" s="200" t="s">
        <v>6415</v>
      </c>
      <c r="C2450" s="201"/>
      <c r="D2450" s="202"/>
      <c r="E2450" s="202"/>
      <c r="F2450" s="202"/>
    </row>
    <row r="2451" spans="1:7" x14ac:dyDescent="0.25">
      <c r="A2451" s="199" t="s">
        <v>6416</v>
      </c>
      <c r="B2451" s="200" t="s">
        <v>6417</v>
      </c>
      <c r="C2451" s="201" t="s">
        <v>35</v>
      </c>
      <c r="D2451" s="202">
        <v>26.67</v>
      </c>
      <c r="E2451" s="202">
        <v>16.75</v>
      </c>
      <c r="F2451" s="202">
        <v>43.42</v>
      </c>
      <c r="G2451" s="178">
        <v>15</v>
      </c>
    </row>
    <row r="2452" spans="1:7" x14ac:dyDescent="0.25">
      <c r="A2452" s="199" t="s">
        <v>6418</v>
      </c>
      <c r="B2452" s="200" t="s">
        <v>6419</v>
      </c>
      <c r="C2452" s="201" t="s">
        <v>15</v>
      </c>
      <c r="D2452" s="202">
        <v>29.07</v>
      </c>
      <c r="E2452" s="202">
        <v>16.75</v>
      </c>
      <c r="F2452" s="202">
        <v>45.82</v>
      </c>
      <c r="G2452" s="178">
        <v>15</v>
      </c>
    </row>
    <row r="2453" spans="1:7" x14ac:dyDescent="0.25">
      <c r="A2453" s="199" t="s">
        <v>338</v>
      </c>
      <c r="B2453" s="200" t="s">
        <v>6420</v>
      </c>
      <c r="C2453" s="201" t="s">
        <v>15</v>
      </c>
      <c r="D2453" s="202">
        <v>64.84</v>
      </c>
      <c r="E2453" s="202">
        <v>16.75</v>
      </c>
      <c r="F2453" s="202">
        <v>81.59</v>
      </c>
      <c r="G2453" s="178">
        <v>15</v>
      </c>
    </row>
    <row r="2454" spans="1:7" x14ac:dyDescent="0.25">
      <c r="A2454" s="199" t="s">
        <v>6421</v>
      </c>
      <c r="B2454" s="200" t="s">
        <v>6422</v>
      </c>
      <c r="C2454" s="201" t="s">
        <v>35</v>
      </c>
      <c r="D2454" s="202">
        <v>263.91000000000003</v>
      </c>
      <c r="E2454" s="202">
        <v>16.75</v>
      </c>
      <c r="F2454" s="202">
        <v>280.66000000000003</v>
      </c>
      <c r="G2454" s="178">
        <v>15</v>
      </c>
    </row>
    <row r="2455" spans="1:7" x14ac:dyDescent="0.25">
      <c r="A2455" s="199" t="s">
        <v>6423</v>
      </c>
      <c r="B2455" s="200" t="s">
        <v>6424</v>
      </c>
      <c r="C2455" s="201" t="s">
        <v>35</v>
      </c>
      <c r="D2455" s="202">
        <v>271.85000000000002</v>
      </c>
      <c r="E2455" s="202">
        <v>16.75</v>
      </c>
      <c r="F2455" s="202">
        <v>288.60000000000002</v>
      </c>
      <c r="G2455" s="178">
        <v>15</v>
      </c>
    </row>
    <row r="2456" spans="1:7" ht="30" x14ac:dyDescent="0.25">
      <c r="A2456" s="199" t="s">
        <v>6425</v>
      </c>
      <c r="B2456" s="200" t="s">
        <v>6426</v>
      </c>
      <c r="C2456" s="201" t="s">
        <v>35</v>
      </c>
      <c r="D2456" s="202">
        <v>17.98</v>
      </c>
      <c r="E2456" s="202">
        <v>16.75</v>
      </c>
      <c r="F2456" s="202">
        <v>34.729999999999997</v>
      </c>
      <c r="G2456" s="178">
        <v>15</v>
      </c>
    </row>
    <row r="2457" spans="1:7" x14ac:dyDescent="0.25">
      <c r="A2457" s="199" t="s">
        <v>6427</v>
      </c>
      <c r="B2457" s="200" t="s">
        <v>6428</v>
      </c>
      <c r="C2457" s="201" t="s">
        <v>35</v>
      </c>
      <c r="D2457" s="202">
        <v>334.8</v>
      </c>
      <c r="E2457" s="202">
        <v>16.75</v>
      </c>
      <c r="F2457" s="202">
        <v>351.55</v>
      </c>
      <c r="G2457" s="178">
        <v>15</v>
      </c>
    </row>
    <row r="2458" spans="1:7" ht="30" x14ac:dyDescent="0.25">
      <c r="A2458" s="199" t="s">
        <v>6429</v>
      </c>
      <c r="B2458" s="200" t="s">
        <v>6430</v>
      </c>
      <c r="C2458" s="201" t="s">
        <v>15</v>
      </c>
      <c r="D2458" s="202">
        <v>23.98</v>
      </c>
      <c r="E2458" s="202">
        <v>16.75</v>
      </c>
      <c r="F2458" s="202">
        <v>40.729999999999997</v>
      </c>
      <c r="G2458" s="178">
        <v>15</v>
      </c>
    </row>
    <row r="2459" spans="1:7" x14ac:dyDescent="0.25">
      <c r="A2459" s="199" t="s">
        <v>339</v>
      </c>
      <c r="B2459" s="200" t="s">
        <v>6431</v>
      </c>
      <c r="C2459" s="201" t="s">
        <v>35</v>
      </c>
      <c r="D2459" s="202">
        <v>12.43</v>
      </c>
      <c r="E2459" s="202">
        <v>16.75</v>
      </c>
      <c r="F2459" s="202">
        <v>29.18</v>
      </c>
      <c r="G2459" s="178">
        <v>15</v>
      </c>
    </row>
    <row r="2460" spans="1:7" x14ac:dyDescent="0.25">
      <c r="A2460" s="199" t="s">
        <v>340</v>
      </c>
      <c r="B2460" s="200" t="s">
        <v>6432</v>
      </c>
      <c r="C2460" s="201" t="s">
        <v>35</v>
      </c>
      <c r="D2460" s="202">
        <v>13.92</v>
      </c>
      <c r="E2460" s="202">
        <v>16.75</v>
      </c>
      <c r="F2460" s="202">
        <v>30.67</v>
      </c>
      <c r="G2460" s="178">
        <v>15</v>
      </c>
    </row>
    <row r="2461" spans="1:7" x14ac:dyDescent="0.25">
      <c r="A2461" s="199" t="s">
        <v>341</v>
      </c>
      <c r="B2461" s="200" t="s">
        <v>6433</v>
      </c>
      <c r="C2461" s="201" t="s">
        <v>35</v>
      </c>
      <c r="D2461" s="202">
        <v>32.9</v>
      </c>
      <c r="E2461" s="202">
        <v>16.75</v>
      </c>
      <c r="F2461" s="202">
        <v>49.65</v>
      </c>
      <c r="G2461" s="178">
        <v>15</v>
      </c>
    </row>
    <row r="2462" spans="1:7" ht="30" x14ac:dyDescent="0.25">
      <c r="A2462" s="199" t="s">
        <v>342</v>
      </c>
      <c r="B2462" s="200" t="s">
        <v>6434</v>
      </c>
      <c r="C2462" s="201" t="s">
        <v>35</v>
      </c>
      <c r="D2462" s="202">
        <v>27.87</v>
      </c>
      <c r="E2462" s="202">
        <v>16.75</v>
      </c>
      <c r="F2462" s="202">
        <v>44.62</v>
      </c>
      <c r="G2462" s="178">
        <v>15</v>
      </c>
    </row>
    <row r="2463" spans="1:7" ht="30" x14ac:dyDescent="0.25">
      <c r="A2463" s="199" t="s">
        <v>6435</v>
      </c>
      <c r="B2463" s="200" t="s">
        <v>6436</v>
      </c>
      <c r="C2463" s="201" t="s">
        <v>35</v>
      </c>
      <c r="D2463" s="202">
        <v>24.34</v>
      </c>
      <c r="E2463" s="202">
        <v>16.75</v>
      </c>
      <c r="F2463" s="202">
        <v>41.09</v>
      </c>
      <c r="G2463" s="178">
        <v>15</v>
      </c>
    </row>
    <row r="2464" spans="1:7" ht="30" x14ac:dyDescent="0.25">
      <c r="A2464" s="199" t="s">
        <v>6437</v>
      </c>
      <c r="B2464" s="200" t="s">
        <v>6438</v>
      </c>
      <c r="C2464" s="201" t="s">
        <v>35</v>
      </c>
      <c r="D2464" s="202">
        <v>38.04</v>
      </c>
      <c r="E2464" s="202">
        <v>20.65</v>
      </c>
      <c r="F2464" s="202">
        <v>58.69</v>
      </c>
      <c r="G2464" s="178">
        <v>15</v>
      </c>
    </row>
    <row r="2465" spans="1:7" x14ac:dyDescent="0.25">
      <c r="A2465" s="199" t="s">
        <v>6439</v>
      </c>
      <c r="B2465" s="200" t="s">
        <v>6440</v>
      </c>
      <c r="C2465" s="201"/>
      <c r="D2465" s="202"/>
      <c r="E2465" s="202"/>
      <c r="F2465" s="202"/>
    </row>
    <row r="2466" spans="1:7" x14ac:dyDescent="0.25">
      <c r="A2466" s="199" t="s">
        <v>343</v>
      </c>
      <c r="B2466" s="200" t="s">
        <v>6441</v>
      </c>
      <c r="C2466" s="201" t="s">
        <v>35</v>
      </c>
      <c r="D2466" s="202">
        <v>14.05</v>
      </c>
      <c r="E2466" s="202">
        <v>18.98</v>
      </c>
      <c r="F2466" s="202">
        <v>33.03</v>
      </c>
      <c r="G2466" s="178">
        <v>15</v>
      </c>
    </row>
    <row r="2467" spans="1:7" x14ac:dyDescent="0.25">
      <c r="A2467" s="199" t="s">
        <v>344</v>
      </c>
      <c r="B2467" s="200" t="s">
        <v>6442</v>
      </c>
      <c r="C2467" s="201" t="s">
        <v>35</v>
      </c>
      <c r="D2467" s="202">
        <v>17.73</v>
      </c>
      <c r="E2467" s="202">
        <v>19.54</v>
      </c>
      <c r="F2467" s="202">
        <v>37.270000000000003</v>
      </c>
      <c r="G2467" s="178">
        <v>15</v>
      </c>
    </row>
    <row r="2468" spans="1:7" x14ac:dyDescent="0.25">
      <c r="A2468" s="199" t="s">
        <v>345</v>
      </c>
      <c r="B2468" s="200" t="s">
        <v>6443</v>
      </c>
      <c r="C2468" s="201" t="s">
        <v>35</v>
      </c>
      <c r="D2468" s="202">
        <v>26.86</v>
      </c>
      <c r="E2468" s="202">
        <v>27.92</v>
      </c>
      <c r="F2468" s="202">
        <v>54.78</v>
      </c>
      <c r="G2468" s="178">
        <v>15</v>
      </c>
    </row>
    <row r="2469" spans="1:7" x14ac:dyDescent="0.25">
      <c r="A2469" s="199" t="s">
        <v>346</v>
      </c>
      <c r="B2469" s="200" t="s">
        <v>6444</v>
      </c>
      <c r="C2469" s="201" t="s">
        <v>35</v>
      </c>
      <c r="D2469" s="202">
        <v>13.77</v>
      </c>
      <c r="E2469" s="202">
        <v>15.07</v>
      </c>
      <c r="F2469" s="202">
        <v>28.84</v>
      </c>
      <c r="G2469" s="178">
        <v>15</v>
      </c>
    </row>
    <row r="2470" spans="1:7" x14ac:dyDescent="0.25">
      <c r="A2470" s="199" t="s">
        <v>6445</v>
      </c>
      <c r="B2470" s="200" t="s">
        <v>6446</v>
      </c>
      <c r="C2470" s="201" t="s">
        <v>35</v>
      </c>
      <c r="D2470" s="202">
        <v>13.47</v>
      </c>
      <c r="E2470" s="202">
        <v>25.12</v>
      </c>
      <c r="F2470" s="202">
        <v>38.590000000000003</v>
      </c>
      <c r="G2470" s="178">
        <v>15</v>
      </c>
    </row>
    <row r="2471" spans="1:7" x14ac:dyDescent="0.25">
      <c r="A2471" s="199" t="s">
        <v>6447</v>
      </c>
      <c r="B2471" s="200" t="s">
        <v>6448</v>
      </c>
      <c r="C2471" s="201" t="s">
        <v>35</v>
      </c>
      <c r="D2471" s="202">
        <v>17</v>
      </c>
      <c r="E2471" s="202">
        <v>21.22</v>
      </c>
      <c r="F2471" s="202">
        <v>38.22</v>
      </c>
      <c r="G2471" s="178">
        <v>15</v>
      </c>
    </row>
    <row r="2472" spans="1:7" x14ac:dyDescent="0.25">
      <c r="A2472" s="199" t="s">
        <v>6449</v>
      </c>
      <c r="B2472" s="200" t="s">
        <v>6450</v>
      </c>
      <c r="C2472" s="201" t="s">
        <v>35</v>
      </c>
      <c r="D2472" s="202">
        <v>12.41</v>
      </c>
      <c r="E2472" s="202">
        <v>25.12</v>
      </c>
      <c r="F2472" s="202">
        <v>37.53</v>
      </c>
      <c r="G2472" s="178">
        <v>15</v>
      </c>
    </row>
    <row r="2473" spans="1:7" x14ac:dyDescent="0.25">
      <c r="A2473" s="199" t="s">
        <v>6451</v>
      </c>
      <c r="B2473" s="200" t="s">
        <v>6452</v>
      </c>
      <c r="C2473" s="201" t="s">
        <v>35</v>
      </c>
      <c r="D2473" s="202">
        <v>19.91</v>
      </c>
      <c r="E2473" s="202">
        <v>27.92</v>
      </c>
      <c r="F2473" s="202">
        <v>47.83</v>
      </c>
      <c r="G2473" s="178">
        <v>15</v>
      </c>
    </row>
    <row r="2474" spans="1:7" x14ac:dyDescent="0.25">
      <c r="A2474" s="199" t="s">
        <v>6453</v>
      </c>
      <c r="B2474" s="200" t="s">
        <v>6454</v>
      </c>
      <c r="C2474" s="201" t="s">
        <v>35</v>
      </c>
      <c r="D2474" s="202">
        <v>52.18</v>
      </c>
      <c r="E2474" s="202">
        <v>19.54</v>
      </c>
      <c r="F2474" s="202">
        <v>71.72</v>
      </c>
      <c r="G2474" s="178">
        <v>15</v>
      </c>
    </row>
    <row r="2475" spans="1:7" x14ac:dyDescent="0.25">
      <c r="A2475" s="199" t="s">
        <v>6455</v>
      </c>
      <c r="B2475" s="200" t="s">
        <v>6456</v>
      </c>
      <c r="C2475" s="201" t="s">
        <v>35</v>
      </c>
      <c r="D2475" s="202">
        <v>42.34</v>
      </c>
      <c r="E2475" s="202">
        <v>19.54</v>
      </c>
      <c r="F2475" s="202">
        <v>61.88</v>
      </c>
      <c r="G2475" s="178">
        <v>15</v>
      </c>
    </row>
    <row r="2476" spans="1:7" x14ac:dyDescent="0.25">
      <c r="A2476" s="199" t="s">
        <v>6457</v>
      </c>
      <c r="B2476" s="200" t="s">
        <v>6458</v>
      </c>
      <c r="C2476" s="201" t="s">
        <v>35</v>
      </c>
      <c r="D2476" s="202">
        <v>18.57</v>
      </c>
      <c r="E2476" s="202">
        <v>13.96</v>
      </c>
      <c r="F2476" s="202">
        <v>32.53</v>
      </c>
      <c r="G2476" s="178">
        <v>15</v>
      </c>
    </row>
    <row r="2477" spans="1:7" ht="30" x14ac:dyDescent="0.25">
      <c r="A2477" s="199" t="s">
        <v>6459</v>
      </c>
      <c r="B2477" s="200" t="s">
        <v>6460</v>
      </c>
      <c r="C2477" s="201" t="s">
        <v>35</v>
      </c>
      <c r="D2477" s="202">
        <v>55.89</v>
      </c>
      <c r="E2477" s="202">
        <v>21.22</v>
      </c>
      <c r="F2477" s="202">
        <v>77.11</v>
      </c>
      <c r="G2477" s="178">
        <v>15</v>
      </c>
    </row>
    <row r="2478" spans="1:7" ht="30" x14ac:dyDescent="0.25">
      <c r="A2478" s="199" t="s">
        <v>6461</v>
      </c>
      <c r="B2478" s="200" t="s">
        <v>6462</v>
      </c>
      <c r="C2478" s="201" t="s">
        <v>15</v>
      </c>
      <c r="D2478" s="202">
        <v>35.369999999999997</v>
      </c>
      <c r="E2478" s="202">
        <v>16.75</v>
      </c>
      <c r="F2478" s="202">
        <v>52.12</v>
      </c>
      <c r="G2478" s="178">
        <v>15</v>
      </c>
    </row>
    <row r="2479" spans="1:7" ht="30" x14ac:dyDescent="0.25">
      <c r="A2479" s="199" t="s">
        <v>347</v>
      </c>
      <c r="B2479" s="200" t="s">
        <v>6463</v>
      </c>
      <c r="C2479" s="201" t="s">
        <v>15</v>
      </c>
      <c r="D2479" s="202">
        <v>96.46</v>
      </c>
      <c r="E2479" s="202">
        <v>27.92</v>
      </c>
      <c r="F2479" s="202">
        <v>124.38</v>
      </c>
      <c r="G2479" s="178">
        <v>15</v>
      </c>
    </row>
    <row r="2480" spans="1:7" x14ac:dyDescent="0.25">
      <c r="A2480" s="199" t="s">
        <v>6464</v>
      </c>
      <c r="B2480" s="200" t="s">
        <v>6465</v>
      </c>
      <c r="C2480" s="201"/>
      <c r="D2480" s="202"/>
      <c r="E2480" s="202"/>
      <c r="F2480" s="202"/>
    </row>
    <row r="2481" spans="1:7" x14ac:dyDescent="0.25">
      <c r="A2481" s="199" t="s">
        <v>348</v>
      </c>
      <c r="B2481" s="200" t="s">
        <v>6466</v>
      </c>
      <c r="C2481" s="201" t="s">
        <v>35</v>
      </c>
      <c r="D2481" s="202">
        <v>13.86</v>
      </c>
      <c r="E2481" s="202">
        <v>27.92</v>
      </c>
      <c r="F2481" s="202">
        <v>41.78</v>
      </c>
      <c r="G2481" s="178">
        <v>15</v>
      </c>
    </row>
    <row r="2482" spans="1:7" x14ac:dyDescent="0.25">
      <c r="A2482" s="199" t="s">
        <v>349</v>
      </c>
      <c r="B2482" s="200" t="s">
        <v>6467</v>
      </c>
      <c r="C2482" s="201" t="s">
        <v>35</v>
      </c>
      <c r="D2482" s="202">
        <v>20.94</v>
      </c>
      <c r="E2482" s="202">
        <v>27.92</v>
      </c>
      <c r="F2482" s="202">
        <v>48.86</v>
      </c>
      <c r="G2482" s="178">
        <v>15</v>
      </c>
    </row>
    <row r="2483" spans="1:7" x14ac:dyDescent="0.25">
      <c r="A2483" s="199" t="s">
        <v>350</v>
      </c>
      <c r="B2483" s="200" t="s">
        <v>6468</v>
      </c>
      <c r="C2483" s="201" t="s">
        <v>35</v>
      </c>
      <c r="D2483" s="202">
        <v>44.45</v>
      </c>
      <c r="E2483" s="202">
        <v>27.92</v>
      </c>
      <c r="F2483" s="202">
        <v>72.37</v>
      </c>
      <c r="G2483" s="178">
        <v>15</v>
      </c>
    </row>
    <row r="2484" spans="1:7" x14ac:dyDescent="0.25">
      <c r="A2484" s="199" t="s">
        <v>351</v>
      </c>
      <c r="B2484" s="200" t="s">
        <v>6469</v>
      </c>
      <c r="C2484" s="201" t="s">
        <v>35</v>
      </c>
      <c r="D2484" s="202">
        <v>52.91</v>
      </c>
      <c r="E2484" s="202">
        <v>27.92</v>
      </c>
      <c r="F2484" s="202">
        <v>80.83</v>
      </c>
      <c r="G2484" s="178">
        <v>15</v>
      </c>
    </row>
    <row r="2485" spans="1:7" x14ac:dyDescent="0.25">
      <c r="A2485" s="199" t="s">
        <v>352</v>
      </c>
      <c r="B2485" s="200" t="s">
        <v>6470</v>
      </c>
      <c r="C2485" s="201" t="s">
        <v>35</v>
      </c>
      <c r="D2485" s="202">
        <v>79.33</v>
      </c>
      <c r="E2485" s="202">
        <v>27.92</v>
      </c>
      <c r="F2485" s="202">
        <v>107.25</v>
      </c>
      <c r="G2485" s="178">
        <v>15</v>
      </c>
    </row>
    <row r="2486" spans="1:7" x14ac:dyDescent="0.25">
      <c r="A2486" s="199" t="s">
        <v>353</v>
      </c>
      <c r="B2486" s="200" t="s">
        <v>6471</v>
      </c>
      <c r="C2486" s="201" t="s">
        <v>35</v>
      </c>
      <c r="D2486" s="202">
        <v>204.6</v>
      </c>
      <c r="E2486" s="202">
        <v>27.92</v>
      </c>
      <c r="F2486" s="202">
        <v>232.52</v>
      </c>
      <c r="G2486" s="178">
        <v>15</v>
      </c>
    </row>
    <row r="2487" spans="1:7" x14ac:dyDescent="0.25">
      <c r="A2487" s="199" t="s">
        <v>354</v>
      </c>
      <c r="B2487" s="200" t="s">
        <v>6472</v>
      </c>
      <c r="C2487" s="201" t="s">
        <v>35</v>
      </c>
      <c r="D2487" s="202">
        <v>262.14</v>
      </c>
      <c r="E2487" s="202">
        <v>27.92</v>
      </c>
      <c r="F2487" s="202">
        <v>290.06</v>
      </c>
      <c r="G2487" s="178">
        <v>15</v>
      </c>
    </row>
    <row r="2488" spans="1:7" x14ac:dyDescent="0.25">
      <c r="A2488" s="199" t="s">
        <v>355</v>
      </c>
      <c r="B2488" s="200" t="s">
        <v>6473</v>
      </c>
      <c r="C2488" s="201" t="s">
        <v>35</v>
      </c>
      <c r="D2488" s="202">
        <v>371.55</v>
      </c>
      <c r="E2488" s="202">
        <v>27.92</v>
      </c>
      <c r="F2488" s="202">
        <v>399.47</v>
      </c>
      <c r="G2488" s="178">
        <v>15</v>
      </c>
    </row>
    <row r="2489" spans="1:7" x14ac:dyDescent="0.25">
      <c r="A2489" s="199" t="s">
        <v>6474</v>
      </c>
      <c r="B2489" s="200" t="s">
        <v>6475</v>
      </c>
      <c r="C2489" s="201" t="s">
        <v>35</v>
      </c>
      <c r="D2489" s="202">
        <v>18.48</v>
      </c>
      <c r="E2489" s="202">
        <v>27.92</v>
      </c>
      <c r="F2489" s="202">
        <v>46.4</v>
      </c>
      <c r="G2489" s="178">
        <v>15</v>
      </c>
    </row>
    <row r="2490" spans="1:7" x14ac:dyDescent="0.25">
      <c r="A2490" s="199" t="s">
        <v>6476</v>
      </c>
      <c r="B2490" s="200" t="s">
        <v>6477</v>
      </c>
      <c r="C2490" s="201"/>
      <c r="D2490" s="202"/>
      <c r="E2490" s="202"/>
      <c r="F2490" s="202"/>
    </row>
    <row r="2491" spans="1:7" x14ac:dyDescent="0.25">
      <c r="A2491" s="199" t="s">
        <v>356</v>
      </c>
      <c r="B2491" s="200" t="s">
        <v>6478</v>
      </c>
      <c r="C2491" s="201" t="s">
        <v>15</v>
      </c>
      <c r="D2491" s="202">
        <v>3.31</v>
      </c>
      <c r="E2491" s="202">
        <v>13.96</v>
      </c>
      <c r="F2491" s="202">
        <v>17.27</v>
      </c>
      <c r="G2491" s="178">
        <v>15</v>
      </c>
    </row>
    <row r="2492" spans="1:7" x14ac:dyDescent="0.25">
      <c r="A2492" s="199" t="s">
        <v>357</v>
      </c>
      <c r="B2492" s="200" t="s">
        <v>6479</v>
      </c>
      <c r="C2492" s="201" t="s">
        <v>15</v>
      </c>
      <c r="D2492" s="202">
        <v>6.39</v>
      </c>
      <c r="E2492" s="202">
        <v>13.96</v>
      </c>
      <c r="F2492" s="202">
        <v>20.350000000000001</v>
      </c>
      <c r="G2492" s="178">
        <v>15</v>
      </c>
    </row>
    <row r="2493" spans="1:7" x14ac:dyDescent="0.25">
      <c r="A2493" s="199" t="s">
        <v>6480</v>
      </c>
      <c r="B2493" s="200" t="s">
        <v>6481</v>
      </c>
      <c r="C2493" s="201" t="s">
        <v>15</v>
      </c>
      <c r="D2493" s="202">
        <v>6.86</v>
      </c>
      <c r="E2493" s="202">
        <v>13.96</v>
      </c>
      <c r="F2493" s="202">
        <v>20.82</v>
      </c>
      <c r="G2493" s="178">
        <v>15</v>
      </c>
    </row>
    <row r="2494" spans="1:7" x14ac:dyDescent="0.25">
      <c r="A2494" s="199" t="s">
        <v>6482</v>
      </c>
      <c r="B2494" s="200" t="s">
        <v>6483</v>
      </c>
      <c r="C2494" s="201"/>
      <c r="D2494" s="202"/>
      <c r="E2494" s="202"/>
      <c r="F2494" s="202"/>
    </row>
    <row r="2495" spans="1:7" x14ac:dyDescent="0.25">
      <c r="A2495" s="199" t="s">
        <v>6484</v>
      </c>
      <c r="B2495" s="200" t="s">
        <v>6485</v>
      </c>
      <c r="C2495" s="201" t="s">
        <v>15</v>
      </c>
      <c r="D2495" s="202">
        <v>276.23</v>
      </c>
      <c r="E2495" s="202">
        <v>27.92</v>
      </c>
      <c r="F2495" s="202">
        <v>304.14999999999998</v>
      </c>
      <c r="G2495" s="178">
        <v>15</v>
      </c>
    </row>
    <row r="2496" spans="1:7" x14ac:dyDescent="0.25">
      <c r="A2496" s="199" t="s">
        <v>6486</v>
      </c>
      <c r="B2496" s="200" t="s">
        <v>6487</v>
      </c>
      <c r="C2496" s="201" t="s">
        <v>15</v>
      </c>
      <c r="D2496" s="202">
        <v>286.08999999999997</v>
      </c>
      <c r="E2496" s="202">
        <v>27.92</v>
      </c>
      <c r="F2496" s="202">
        <v>314.01</v>
      </c>
      <c r="G2496" s="178">
        <v>15</v>
      </c>
    </row>
    <row r="2497" spans="1:7" x14ac:dyDescent="0.25">
      <c r="A2497" s="199" t="s">
        <v>6488</v>
      </c>
      <c r="B2497" s="200" t="s">
        <v>6489</v>
      </c>
      <c r="C2497" s="201" t="s">
        <v>15</v>
      </c>
      <c r="D2497" s="202">
        <v>333.63</v>
      </c>
      <c r="E2497" s="202">
        <v>27.92</v>
      </c>
      <c r="F2497" s="202">
        <v>361.55</v>
      </c>
      <c r="G2497" s="178">
        <v>15</v>
      </c>
    </row>
    <row r="2498" spans="1:7" x14ac:dyDescent="0.25">
      <c r="A2498" s="199" t="s">
        <v>6490</v>
      </c>
      <c r="B2498" s="200" t="s">
        <v>6491</v>
      </c>
      <c r="C2498" s="201" t="s">
        <v>15</v>
      </c>
      <c r="D2498" s="202">
        <v>197.99</v>
      </c>
      <c r="E2498" s="202">
        <v>27.92</v>
      </c>
      <c r="F2498" s="202">
        <v>225.91</v>
      </c>
      <c r="G2498" s="178">
        <v>15</v>
      </c>
    </row>
    <row r="2499" spans="1:7" x14ac:dyDescent="0.25">
      <c r="A2499" s="199" t="s">
        <v>6492</v>
      </c>
      <c r="B2499" s="200" t="s">
        <v>6493</v>
      </c>
      <c r="C2499" s="201" t="s">
        <v>15</v>
      </c>
      <c r="D2499" s="202">
        <v>406.03</v>
      </c>
      <c r="E2499" s="202">
        <v>27.92</v>
      </c>
      <c r="F2499" s="202">
        <v>433.95</v>
      </c>
      <c r="G2499" s="178">
        <v>15</v>
      </c>
    </row>
    <row r="2500" spans="1:7" x14ac:dyDescent="0.25">
      <c r="A2500" s="199" t="s">
        <v>6494</v>
      </c>
      <c r="B2500" s="200" t="s">
        <v>6495</v>
      </c>
      <c r="C2500" s="201" t="s">
        <v>15</v>
      </c>
      <c r="D2500" s="202">
        <v>583.85</v>
      </c>
      <c r="E2500" s="202">
        <v>27.92</v>
      </c>
      <c r="F2500" s="202">
        <v>611.77</v>
      </c>
      <c r="G2500" s="178">
        <v>15</v>
      </c>
    </row>
    <row r="2501" spans="1:7" x14ac:dyDescent="0.25">
      <c r="A2501" s="199" t="s">
        <v>6496</v>
      </c>
      <c r="B2501" s="200" t="s">
        <v>6497</v>
      </c>
      <c r="C2501" s="201" t="s">
        <v>15</v>
      </c>
      <c r="D2501" s="202">
        <v>802.32</v>
      </c>
      <c r="E2501" s="202">
        <v>27.92</v>
      </c>
      <c r="F2501" s="202">
        <v>830.24</v>
      </c>
      <c r="G2501" s="178">
        <v>15</v>
      </c>
    </row>
    <row r="2502" spans="1:7" x14ac:dyDescent="0.25">
      <c r="A2502" s="199" t="s">
        <v>6498</v>
      </c>
      <c r="B2502" s="200" t="s">
        <v>6499</v>
      </c>
      <c r="C2502" s="201" t="s">
        <v>15</v>
      </c>
      <c r="D2502" s="202">
        <v>1130.99</v>
      </c>
      <c r="E2502" s="202">
        <v>27.92</v>
      </c>
      <c r="F2502" s="202">
        <v>1158.9100000000001</v>
      </c>
      <c r="G2502" s="178">
        <v>15</v>
      </c>
    </row>
    <row r="2503" spans="1:7" x14ac:dyDescent="0.25">
      <c r="A2503" s="199" t="s">
        <v>6500</v>
      </c>
      <c r="B2503" s="200" t="s">
        <v>6501</v>
      </c>
      <c r="C2503" s="201" t="s">
        <v>15</v>
      </c>
      <c r="D2503" s="202">
        <v>1640.3</v>
      </c>
      <c r="E2503" s="202">
        <v>27.92</v>
      </c>
      <c r="F2503" s="202">
        <v>1668.22</v>
      </c>
      <c r="G2503" s="178">
        <v>15</v>
      </c>
    </row>
    <row r="2504" spans="1:7" x14ac:dyDescent="0.25">
      <c r="A2504" s="199" t="s">
        <v>6502</v>
      </c>
      <c r="B2504" s="200" t="s">
        <v>6503</v>
      </c>
      <c r="C2504" s="201" t="s">
        <v>15</v>
      </c>
      <c r="D2504" s="202">
        <v>3561.99</v>
      </c>
      <c r="E2504" s="202">
        <v>27.92</v>
      </c>
      <c r="F2504" s="202">
        <v>3589.91</v>
      </c>
      <c r="G2504" s="178">
        <v>15</v>
      </c>
    </row>
    <row r="2505" spans="1:7" x14ac:dyDescent="0.25">
      <c r="A2505" s="199" t="s">
        <v>6504</v>
      </c>
      <c r="B2505" s="200" t="s">
        <v>6505</v>
      </c>
      <c r="C2505" s="201" t="s">
        <v>15</v>
      </c>
      <c r="D2505" s="202">
        <v>2173.5100000000002</v>
      </c>
      <c r="E2505" s="202">
        <v>27.92</v>
      </c>
      <c r="F2505" s="202">
        <v>2201.4299999999998</v>
      </c>
      <c r="G2505" s="178">
        <v>15</v>
      </c>
    </row>
    <row r="2506" spans="1:7" x14ac:dyDescent="0.25">
      <c r="A2506" s="199" t="s">
        <v>358</v>
      </c>
      <c r="B2506" s="200" t="s">
        <v>6506</v>
      </c>
      <c r="C2506" s="201" t="s">
        <v>15</v>
      </c>
      <c r="D2506" s="202">
        <v>5604.75</v>
      </c>
      <c r="E2506" s="202">
        <v>27.92</v>
      </c>
      <c r="F2506" s="202">
        <v>5632.67</v>
      </c>
      <c r="G2506" s="178">
        <v>15</v>
      </c>
    </row>
    <row r="2507" spans="1:7" x14ac:dyDescent="0.25">
      <c r="A2507" s="199" t="s">
        <v>6507</v>
      </c>
      <c r="B2507" s="200" t="s">
        <v>6508</v>
      </c>
      <c r="C2507" s="201" t="s">
        <v>15</v>
      </c>
      <c r="D2507" s="202">
        <v>73.55</v>
      </c>
      <c r="E2507" s="202">
        <v>27.92</v>
      </c>
      <c r="F2507" s="202">
        <v>101.47</v>
      </c>
      <c r="G2507" s="178">
        <v>15</v>
      </c>
    </row>
    <row r="2508" spans="1:7" x14ac:dyDescent="0.25">
      <c r="A2508" s="199" t="s">
        <v>359</v>
      </c>
      <c r="B2508" s="200" t="s">
        <v>6509</v>
      </c>
      <c r="C2508" s="201" t="s">
        <v>15</v>
      </c>
      <c r="D2508" s="202">
        <v>113.27</v>
      </c>
      <c r="E2508" s="202">
        <v>27.92</v>
      </c>
      <c r="F2508" s="202">
        <v>141.19</v>
      </c>
      <c r="G2508" s="178">
        <v>15</v>
      </c>
    </row>
    <row r="2509" spans="1:7" x14ac:dyDescent="0.25">
      <c r="A2509" s="199" t="s">
        <v>6510</v>
      </c>
      <c r="B2509" s="200" t="s">
        <v>6511</v>
      </c>
      <c r="C2509" s="201" t="s">
        <v>15</v>
      </c>
      <c r="D2509" s="202">
        <v>146.63999999999999</v>
      </c>
      <c r="E2509" s="202">
        <v>27.92</v>
      </c>
      <c r="F2509" s="202">
        <v>174.56</v>
      </c>
      <c r="G2509" s="178">
        <v>15</v>
      </c>
    </row>
    <row r="2510" spans="1:7" x14ac:dyDescent="0.25">
      <c r="A2510" s="199" t="s">
        <v>6512</v>
      </c>
      <c r="B2510" s="200" t="s">
        <v>6513</v>
      </c>
      <c r="C2510" s="201"/>
      <c r="D2510" s="202"/>
      <c r="E2510" s="202"/>
      <c r="F2510" s="202"/>
    </row>
    <row r="2511" spans="1:7" x14ac:dyDescent="0.25">
      <c r="A2511" s="199" t="s">
        <v>6514</v>
      </c>
      <c r="B2511" s="200" t="s">
        <v>6515</v>
      </c>
      <c r="C2511" s="201" t="s">
        <v>15</v>
      </c>
      <c r="D2511" s="202">
        <v>77.47</v>
      </c>
      <c r="E2511" s="202">
        <v>25.12</v>
      </c>
      <c r="F2511" s="202">
        <v>102.59</v>
      </c>
      <c r="G2511" s="178">
        <v>15</v>
      </c>
    </row>
    <row r="2512" spans="1:7" ht="30" x14ac:dyDescent="0.25">
      <c r="A2512" s="199" t="s">
        <v>6516</v>
      </c>
      <c r="B2512" s="200" t="s">
        <v>6517</v>
      </c>
      <c r="C2512" s="201" t="s">
        <v>15</v>
      </c>
      <c r="D2512" s="202">
        <v>266.73</v>
      </c>
      <c r="E2512" s="202">
        <v>27.92</v>
      </c>
      <c r="F2512" s="202">
        <v>294.64999999999998</v>
      </c>
      <c r="G2512" s="178">
        <v>15</v>
      </c>
    </row>
    <row r="2513" spans="1:7" ht="30" x14ac:dyDescent="0.25">
      <c r="A2513" s="199" t="s">
        <v>6518</v>
      </c>
      <c r="B2513" s="200" t="s">
        <v>6519</v>
      </c>
      <c r="C2513" s="201" t="s">
        <v>15</v>
      </c>
      <c r="D2513" s="202">
        <v>471.56</v>
      </c>
      <c r="E2513" s="202">
        <v>27.92</v>
      </c>
      <c r="F2513" s="202">
        <v>499.48</v>
      </c>
      <c r="G2513" s="178">
        <v>15</v>
      </c>
    </row>
    <row r="2514" spans="1:7" ht="30" x14ac:dyDescent="0.25">
      <c r="A2514" s="199" t="s">
        <v>6520</v>
      </c>
      <c r="B2514" s="200" t="s">
        <v>6521</v>
      </c>
      <c r="C2514" s="201" t="s">
        <v>15</v>
      </c>
      <c r="D2514" s="202">
        <v>356.96</v>
      </c>
      <c r="E2514" s="202">
        <v>27.92</v>
      </c>
      <c r="F2514" s="202">
        <v>384.88</v>
      </c>
      <c r="G2514" s="178">
        <v>15</v>
      </c>
    </row>
    <row r="2515" spans="1:7" x14ac:dyDescent="0.25">
      <c r="A2515" s="199" t="s">
        <v>6522</v>
      </c>
      <c r="B2515" s="200" t="s">
        <v>6523</v>
      </c>
      <c r="C2515" s="201" t="s">
        <v>15</v>
      </c>
      <c r="D2515" s="202">
        <v>99.6</v>
      </c>
      <c r="E2515" s="202">
        <v>55.83</v>
      </c>
      <c r="F2515" s="202">
        <v>155.43</v>
      </c>
      <c r="G2515" s="178">
        <v>15</v>
      </c>
    </row>
    <row r="2516" spans="1:7" ht="30" x14ac:dyDescent="0.25">
      <c r="A2516" s="199" t="s">
        <v>360</v>
      </c>
      <c r="B2516" s="200" t="s">
        <v>6524</v>
      </c>
      <c r="C2516" s="201" t="s">
        <v>15</v>
      </c>
      <c r="D2516" s="202">
        <v>4272.33</v>
      </c>
      <c r="E2516" s="202">
        <v>55.83</v>
      </c>
      <c r="F2516" s="202">
        <v>4328.16</v>
      </c>
      <c r="G2516" s="178">
        <v>15</v>
      </c>
    </row>
    <row r="2517" spans="1:7" ht="30" x14ac:dyDescent="0.25">
      <c r="A2517" s="199" t="s">
        <v>6525</v>
      </c>
      <c r="B2517" s="200" t="s">
        <v>6526</v>
      </c>
      <c r="C2517" s="201" t="s">
        <v>15</v>
      </c>
      <c r="D2517" s="202">
        <v>102.2</v>
      </c>
      <c r="E2517" s="202">
        <v>55.83</v>
      </c>
      <c r="F2517" s="202">
        <v>158.03</v>
      </c>
      <c r="G2517" s="178">
        <v>15</v>
      </c>
    </row>
    <row r="2518" spans="1:7" ht="30" x14ac:dyDescent="0.25">
      <c r="A2518" s="199" t="s">
        <v>6527</v>
      </c>
      <c r="B2518" s="200" t="s">
        <v>6528</v>
      </c>
      <c r="C2518" s="201" t="s">
        <v>15</v>
      </c>
      <c r="D2518" s="202">
        <v>2900.1</v>
      </c>
      <c r="E2518" s="202">
        <v>27.92</v>
      </c>
      <c r="F2518" s="202">
        <v>2928.02</v>
      </c>
      <c r="G2518" s="178">
        <v>15</v>
      </c>
    </row>
    <row r="2519" spans="1:7" x14ac:dyDescent="0.25">
      <c r="A2519" s="199" t="s">
        <v>6529</v>
      </c>
      <c r="B2519" s="200" t="s">
        <v>6530</v>
      </c>
      <c r="C2519" s="201" t="s">
        <v>15</v>
      </c>
      <c r="D2519" s="202">
        <v>123.14</v>
      </c>
      <c r="E2519" s="202">
        <v>55.83</v>
      </c>
      <c r="F2519" s="202">
        <v>178.97</v>
      </c>
      <c r="G2519" s="178">
        <v>15</v>
      </c>
    </row>
    <row r="2520" spans="1:7" x14ac:dyDescent="0.25">
      <c r="A2520" s="199" t="s">
        <v>6531</v>
      </c>
      <c r="B2520" s="200" t="s">
        <v>6532</v>
      </c>
      <c r="C2520" s="201" t="s">
        <v>15</v>
      </c>
      <c r="D2520" s="202">
        <v>281.02</v>
      </c>
      <c r="E2520" s="202">
        <v>33.5</v>
      </c>
      <c r="F2520" s="202">
        <v>314.52</v>
      </c>
      <c r="G2520" s="178">
        <v>15</v>
      </c>
    </row>
    <row r="2521" spans="1:7" x14ac:dyDescent="0.25">
      <c r="A2521" s="199" t="s">
        <v>6533</v>
      </c>
      <c r="B2521" s="200" t="s">
        <v>6534</v>
      </c>
      <c r="C2521" s="201"/>
      <c r="D2521" s="202"/>
      <c r="E2521" s="202"/>
      <c r="F2521" s="202"/>
    </row>
    <row r="2522" spans="1:7" x14ac:dyDescent="0.25">
      <c r="A2522" s="199" t="s">
        <v>361</v>
      </c>
      <c r="B2522" s="200" t="s">
        <v>6535</v>
      </c>
      <c r="C2522" s="201" t="s">
        <v>15</v>
      </c>
      <c r="D2522" s="202">
        <v>647.72</v>
      </c>
      <c r="E2522" s="202">
        <v>22.33</v>
      </c>
      <c r="F2522" s="202">
        <v>670.05</v>
      </c>
      <c r="G2522" s="178">
        <v>15</v>
      </c>
    </row>
    <row r="2523" spans="1:7" x14ac:dyDescent="0.25">
      <c r="A2523" s="199" t="s">
        <v>6536</v>
      </c>
      <c r="B2523" s="200" t="s">
        <v>6537</v>
      </c>
      <c r="C2523" s="201" t="s">
        <v>15</v>
      </c>
      <c r="D2523" s="202">
        <v>324.48</v>
      </c>
      <c r="E2523" s="202">
        <v>22.33</v>
      </c>
      <c r="F2523" s="202">
        <v>346.81</v>
      </c>
      <c r="G2523" s="178">
        <v>15</v>
      </c>
    </row>
    <row r="2524" spans="1:7" x14ac:dyDescent="0.25">
      <c r="A2524" s="199" t="s">
        <v>362</v>
      </c>
      <c r="B2524" s="200" t="s">
        <v>6538</v>
      </c>
      <c r="C2524" s="201" t="s">
        <v>15</v>
      </c>
      <c r="D2524" s="202">
        <v>169.14</v>
      </c>
      <c r="E2524" s="202">
        <v>22.33</v>
      </c>
      <c r="F2524" s="202">
        <v>191.47</v>
      </c>
      <c r="G2524" s="178">
        <v>15</v>
      </c>
    </row>
    <row r="2525" spans="1:7" x14ac:dyDescent="0.25">
      <c r="A2525" s="199" t="s">
        <v>6539</v>
      </c>
      <c r="B2525" s="200" t="s">
        <v>6540</v>
      </c>
      <c r="C2525" s="201" t="s">
        <v>15</v>
      </c>
      <c r="D2525" s="202">
        <v>445.48</v>
      </c>
      <c r="E2525" s="202">
        <v>22.33</v>
      </c>
      <c r="F2525" s="202">
        <v>467.81</v>
      </c>
      <c r="G2525" s="178">
        <v>15</v>
      </c>
    </row>
    <row r="2526" spans="1:7" x14ac:dyDescent="0.25">
      <c r="A2526" s="199" t="s">
        <v>6541</v>
      </c>
      <c r="B2526" s="200" t="s">
        <v>6542</v>
      </c>
      <c r="C2526" s="201"/>
      <c r="D2526" s="202"/>
      <c r="E2526" s="202"/>
      <c r="F2526" s="202"/>
    </row>
    <row r="2527" spans="1:7" x14ac:dyDescent="0.25">
      <c r="A2527" s="199" t="s">
        <v>6543</v>
      </c>
      <c r="B2527" s="200" t="s">
        <v>6544</v>
      </c>
      <c r="C2527" s="201" t="s">
        <v>15</v>
      </c>
      <c r="D2527" s="202">
        <v>165.06</v>
      </c>
      <c r="E2527" s="202">
        <v>22.33</v>
      </c>
      <c r="F2527" s="202">
        <v>187.39</v>
      </c>
      <c r="G2527" s="178">
        <v>15</v>
      </c>
    </row>
    <row r="2528" spans="1:7" ht="30" x14ac:dyDescent="0.25">
      <c r="A2528" s="199" t="s">
        <v>6545</v>
      </c>
      <c r="B2528" s="200" t="s">
        <v>6546</v>
      </c>
      <c r="C2528" s="201" t="s">
        <v>15</v>
      </c>
      <c r="D2528" s="202">
        <v>389.34</v>
      </c>
      <c r="E2528" s="202">
        <v>13.96</v>
      </c>
      <c r="F2528" s="202">
        <v>403.3</v>
      </c>
      <c r="G2528" s="178">
        <v>15</v>
      </c>
    </row>
    <row r="2529" spans="1:7" x14ac:dyDescent="0.25">
      <c r="A2529" s="199" t="s">
        <v>6547</v>
      </c>
      <c r="B2529" s="200" t="s">
        <v>6548</v>
      </c>
      <c r="C2529" s="201"/>
      <c r="D2529" s="202"/>
      <c r="E2529" s="202"/>
      <c r="F2529" s="202"/>
    </row>
    <row r="2530" spans="1:7" x14ac:dyDescent="0.25">
      <c r="A2530" s="199" t="s">
        <v>6549</v>
      </c>
      <c r="B2530" s="200" t="s">
        <v>6550</v>
      </c>
      <c r="C2530" s="201" t="s">
        <v>15</v>
      </c>
      <c r="D2530" s="202">
        <v>135.38999999999999</v>
      </c>
      <c r="E2530" s="202">
        <v>22.33</v>
      </c>
      <c r="F2530" s="202">
        <v>157.72</v>
      </c>
      <c r="G2530" s="178">
        <v>15</v>
      </c>
    </row>
    <row r="2531" spans="1:7" ht="30" x14ac:dyDescent="0.25">
      <c r="A2531" s="199" t="s">
        <v>6551</v>
      </c>
      <c r="B2531" s="200" t="s">
        <v>6552</v>
      </c>
      <c r="C2531" s="201" t="s">
        <v>15</v>
      </c>
      <c r="D2531" s="202">
        <v>133.72999999999999</v>
      </c>
      <c r="E2531" s="202">
        <v>27.92</v>
      </c>
      <c r="F2531" s="202">
        <v>161.65</v>
      </c>
      <c r="G2531" s="178">
        <v>15</v>
      </c>
    </row>
    <row r="2532" spans="1:7" x14ac:dyDescent="0.25">
      <c r="A2532" s="199" t="s">
        <v>6553</v>
      </c>
      <c r="B2532" s="200" t="s">
        <v>6554</v>
      </c>
      <c r="C2532" s="201"/>
      <c r="D2532" s="202"/>
      <c r="E2532" s="202"/>
      <c r="F2532" s="202"/>
    </row>
    <row r="2533" spans="1:7" x14ac:dyDescent="0.25">
      <c r="A2533" s="199" t="s">
        <v>6555</v>
      </c>
      <c r="B2533" s="200" t="s">
        <v>6556</v>
      </c>
      <c r="C2533" s="201" t="s">
        <v>15</v>
      </c>
      <c r="D2533" s="202">
        <v>67.56</v>
      </c>
      <c r="E2533" s="202">
        <v>44.67</v>
      </c>
      <c r="F2533" s="202">
        <v>112.23</v>
      </c>
      <c r="G2533" s="178">
        <v>15</v>
      </c>
    </row>
    <row r="2534" spans="1:7" x14ac:dyDescent="0.25">
      <c r="A2534" s="199" t="s">
        <v>363</v>
      </c>
      <c r="B2534" s="200" t="s">
        <v>6557</v>
      </c>
      <c r="C2534" s="201" t="s">
        <v>15</v>
      </c>
      <c r="D2534" s="202">
        <v>54.37</v>
      </c>
      <c r="E2534" s="202">
        <v>44.67</v>
      </c>
      <c r="F2534" s="202">
        <v>99.04</v>
      </c>
      <c r="G2534" s="178">
        <v>15</v>
      </c>
    </row>
    <row r="2535" spans="1:7" x14ac:dyDescent="0.25">
      <c r="A2535" s="199" t="s">
        <v>6558</v>
      </c>
      <c r="B2535" s="200" t="s">
        <v>6559</v>
      </c>
      <c r="C2535" s="201" t="s">
        <v>15</v>
      </c>
      <c r="D2535" s="202">
        <v>38.549999999999997</v>
      </c>
      <c r="E2535" s="202">
        <v>16.75</v>
      </c>
      <c r="F2535" s="202">
        <v>55.3</v>
      </c>
      <c r="G2535" s="178">
        <v>15</v>
      </c>
    </row>
    <row r="2536" spans="1:7" x14ac:dyDescent="0.25">
      <c r="A2536" s="199" t="s">
        <v>6560</v>
      </c>
      <c r="B2536" s="200" t="s">
        <v>6561</v>
      </c>
      <c r="C2536" s="201" t="s">
        <v>15</v>
      </c>
      <c r="D2536" s="202">
        <v>136.66999999999999</v>
      </c>
      <c r="E2536" s="202">
        <v>16.75</v>
      </c>
      <c r="F2536" s="202">
        <v>153.41999999999999</v>
      </c>
      <c r="G2536" s="178">
        <v>15</v>
      </c>
    </row>
    <row r="2537" spans="1:7" x14ac:dyDescent="0.25">
      <c r="A2537" s="199" t="s">
        <v>364</v>
      </c>
      <c r="B2537" s="200" t="s">
        <v>6562</v>
      </c>
      <c r="C2537" s="201" t="s">
        <v>15</v>
      </c>
      <c r="D2537" s="202">
        <v>461.21</v>
      </c>
      <c r="E2537" s="202">
        <v>16.75</v>
      </c>
      <c r="F2537" s="202">
        <v>477.96</v>
      </c>
      <c r="G2537" s="178">
        <v>15</v>
      </c>
    </row>
    <row r="2538" spans="1:7" x14ac:dyDescent="0.25">
      <c r="A2538" s="199" t="s">
        <v>365</v>
      </c>
      <c r="B2538" s="200" t="s">
        <v>6563</v>
      </c>
      <c r="C2538" s="201" t="s">
        <v>15</v>
      </c>
      <c r="D2538" s="202">
        <v>4.3099999999999996</v>
      </c>
      <c r="E2538" s="202">
        <v>1.82</v>
      </c>
      <c r="F2538" s="202">
        <v>6.13</v>
      </c>
      <c r="G2538" s="178">
        <v>15</v>
      </c>
    </row>
    <row r="2539" spans="1:7" x14ac:dyDescent="0.25">
      <c r="A2539" s="199" t="s">
        <v>6564</v>
      </c>
      <c r="B2539" s="200" t="s">
        <v>6565</v>
      </c>
      <c r="C2539" s="201" t="s">
        <v>15</v>
      </c>
      <c r="D2539" s="202">
        <v>9.83</v>
      </c>
      <c r="E2539" s="202">
        <v>1.82</v>
      </c>
      <c r="F2539" s="202">
        <v>11.65</v>
      </c>
      <c r="G2539" s="178">
        <v>15</v>
      </c>
    </row>
    <row r="2540" spans="1:7" x14ac:dyDescent="0.25">
      <c r="A2540" s="199" t="s">
        <v>6566</v>
      </c>
      <c r="B2540" s="200" t="s">
        <v>6567</v>
      </c>
      <c r="C2540" s="201" t="s">
        <v>15</v>
      </c>
      <c r="D2540" s="202">
        <v>46.66</v>
      </c>
      <c r="E2540" s="202">
        <v>22.33</v>
      </c>
      <c r="F2540" s="202">
        <v>68.989999999999995</v>
      </c>
      <c r="G2540" s="178">
        <v>15</v>
      </c>
    </row>
    <row r="2541" spans="1:7" x14ac:dyDescent="0.25">
      <c r="A2541" s="199" t="s">
        <v>6568</v>
      </c>
      <c r="B2541" s="200" t="s">
        <v>6569</v>
      </c>
      <c r="C2541" s="201" t="s">
        <v>15</v>
      </c>
      <c r="D2541" s="202">
        <v>9.1</v>
      </c>
      <c r="E2541" s="202">
        <v>11.16</v>
      </c>
      <c r="F2541" s="202">
        <v>20.260000000000002</v>
      </c>
      <c r="G2541" s="178">
        <v>15</v>
      </c>
    </row>
    <row r="2542" spans="1:7" x14ac:dyDescent="0.25">
      <c r="A2542" s="199" t="s">
        <v>6570</v>
      </c>
      <c r="B2542" s="200" t="s">
        <v>6571</v>
      </c>
      <c r="C2542" s="201" t="s">
        <v>15</v>
      </c>
      <c r="D2542" s="202">
        <v>9.5399999999999991</v>
      </c>
      <c r="E2542" s="202">
        <v>11.16</v>
      </c>
      <c r="F2542" s="202">
        <v>20.7</v>
      </c>
      <c r="G2542" s="178">
        <v>15</v>
      </c>
    </row>
    <row r="2543" spans="1:7" ht="30" x14ac:dyDescent="0.25">
      <c r="A2543" s="199" t="s">
        <v>6572</v>
      </c>
      <c r="B2543" s="200" t="s">
        <v>6573</v>
      </c>
      <c r="C2543" s="201" t="s">
        <v>15</v>
      </c>
      <c r="D2543" s="202">
        <v>472.67</v>
      </c>
      <c r="E2543" s="202">
        <v>55.83</v>
      </c>
      <c r="F2543" s="202">
        <v>528.5</v>
      </c>
      <c r="G2543" s="178">
        <v>15</v>
      </c>
    </row>
    <row r="2544" spans="1:7" ht="30" x14ac:dyDescent="0.25">
      <c r="A2544" s="199" t="s">
        <v>6574</v>
      </c>
      <c r="B2544" s="200" t="s">
        <v>6575</v>
      </c>
      <c r="C2544" s="201" t="s">
        <v>15</v>
      </c>
      <c r="D2544" s="202">
        <v>91.25</v>
      </c>
      <c r="E2544" s="202">
        <v>16.75</v>
      </c>
      <c r="F2544" s="202">
        <v>108</v>
      </c>
      <c r="G2544" s="178">
        <v>15</v>
      </c>
    </row>
    <row r="2545" spans="1:7" ht="30" x14ac:dyDescent="0.25">
      <c r="A2545" s="199" t="s">
        <v>6576</v>
      </c>
      <c r="B2545" s="200" t="s">
        <v>6577</v>
      </c>
      <c r="C2545" s="201" t="s">
        <v>15</v>
      </c>
      <c r="D2545" s="202">
        <v>52.7</v>
      </c>
      <c r="E2545" s="202">
        <v>25.36</v>
      </c>
      <c r="F2545" s="202">
        <v>78.06</v>
      </c>
      <c r="G2545" s="178">
        <v>15</v>
      </c>
    </row>
    <row r="2546" spans="1:7" ht="30" x14ac:dyDescent="0.25">
      <c r="A2546" s="199" t="s">
        <v>6578</v>
      </c>
      <c r="B2546" s="200" t="s">
        <v>6579</v>
      </c>
      <c r="C2546" s="201" t="s">
        <v>15</v>
      </c>
      <c r="D2546" s="202">
        <v>45.68</v>
      </c>
      <c r="E2546" s="202">
        <v>25.36</v>
      </c>
      <c r="F2546" s="202">
        <v>71.040000000000006</v>
      </c>
      <c r="G2546" s="178">
        <v>15</v>
      </c>
    </row>
    <row r="2547" spans="1:7" x14ac:dyDescent="0.25">
      <c r="A2547" s="199" t="s">
        <v>6580</v>
      </c>
      <c r="B2547" s="200" t="s">
        <v>6581</v>
      </c>
      <c r="C2547" s="201"/>
      <c r="D2547" s="202"/>
      <c r="E2547" s="202"/>
      <c r="F2547" s="202"/>
    </row>
    <row r="2548" spans="1:7" x14ac:dyDescent="0.25">
      <c r="A2548" s="199" t="s">
        <v>6582</v>
      </c>
      <c r="B2548" s="200" t="s">
        <v>6583</v>
      </c>
      <c r="C2548" s="201"/>
      <c r="D2548" s="202"/>
      <c r="E2548" s="202"/>
      <c r="F2548" s="202"/>
    </row>
    <row r="2549" spans="1:7" ht="30" x14ac:dyDescent="0.25">
      <c r="A2549" s="199" t="s">
        <v>6584</v>
      </c>
      <c r="B2549" s="200" t="s">
        <v>6585</v>
      </c>
      <c r="C2549" s="201" t="s">
        <v>15</v>
      </c>
      <c r="D2549" s="202">
        <v>16.07</v>
      </c>
      <c r="E2549" s="202">
        <v>4.54</v>
      </c>
      <c r="F2549" s="202">
        <v>20.61</v>
      </c>
      <c r="G2549" s="178">
        <v>15</v>
      </c>
    </row>
    <row r="2550" spans="1:7" ht="30" x14ac:dyDescent="0.25">
      <c r="A2550" s="199" t="s">
        <v>366</v>
      </c>
      <c r="B2550" s="200" t="s">
        <v>6586</v>
      </c>
      <c r="C2550" s="201" t="s">
        <v>15</v>
      </c>
      <c r="D2550" s="202">
        <v>21.55</v>
      </c>
      <c r="E2550" s="202">
        <v>4.54</v>
      </c>
      <c r="F2550" s="202">
        <v>26.09</v>
      </c>
      <c r="G2550" s="178">
        <v>15</v>
      </c>
    </row>
    <row r="2551" spans="1:7" ht="30" x14ac:dyDescent="0.25">
      <c r="A2551" s="199" t="s">
        <v>367</v>
      </c>
      <c r="B2551" s="200" t="s">
        <v>6587</v>
      </c>
      <c r="C2551" s="201" t="s">
        <v>15</v>
      </c>
      <c r="D2551" s="202">
        <v>55.59</v>
      </c>
      <c r="E2551" s="202">
        <v>4.54</v>
      </c>
      <c r="F2551" s="202">
        <v>60.13</v>
      </c>
      <c r="G2551" s="178">
        <v>15</v>
      </c>
    </row>
    <row r="2552" spans="1:7" x14ac:dyDescent="0.25">
      <c r="A2552" s="199" t="s">
        <v>6588</v>
      </c>
      <c r="B2552" s="200" t="s">
        <v>6589</v>
      </c>
      <c r="C2552" s="201" t="s">
        <v>15</v>
      </c>
      <c r="D2552" s="202">
        <v>18.510000000000002</v>
      </c>
      <c r="E2552" s="202">
        <v>4.54</v>
      </c>
      <c r="F2552" s="202">
        <v>23.05</v>
      </c>
      <c r="G2552" s="178">
        <v>15</v>
      </c>
    </row>
    <row r="2553" spans="1:7" x14ac:dyDescent="0.25">
      <c r="A2553" s="199" t="s">
        <v>6590</v>
      </c>
      <c r="B2553" s="200" t="s">
        <v>6591</v>
      </c>
      <c r="C2553" s="201"/>
      <c r="D2553" s="202"/>
      <c r="E2553" s="202"/>
      <c r="F2553" s="202"/>
    </row>
    <row r="2554" spans="1:7" ht="30" x14ac:dyDescent="0.25">
      <c r="A2554" s="199" t="s">
        <v>6592</v>
      </c>
      <c r="B2554" s="200" t="s">
        <v>6593</v>
      </c>
      <c r="C2554" s="201" t="s">
        <v>15</v>
      </c>
      <c r="D2554" s="202">
        <v>6.86</v>
      </c>
      <c r="E2554" s="202">
        <v>4.45</v>
      </c>
      <c r="F2554" s="202">
        <v>11.31</v>
      </c>
      <c r="G2554" s="178">
        <v>15</v>
      </c>
    </row>
    <row r="2555" spans="1:7" ht="30" x14ac:dyDescent="0.25">
      <c r="A2555" s="199" t="s">
        <v>6594</v>
      </c>
      <c r="B2555" s="200" t="s">
        <v>6595</v>
      </c>
      <c r="C2555" s="201" t="s">
        <v>32</v>
      </c>
      <c r="D2555" s="202">
        <v>86.27</v>
      </c>
      <c r="E2555" s="202">
        <v>22.33</v>
      </c>
      <c r="F2555" s="202">
        <v>108.6</v>
      </c>
      <c r="G2555" s="178">
        <v>15</v>
      </c>
    </row>
    <row r="2556" spans="1:7" x14ac:dyDescent="0.25">
      <c r="A2556" s="199" t="s">
        <v>6596</v>
      </c>
      <c r="B2556" s="200" t="s">
        <v>6597</v>
      </c>
      <c r="C2556" s="201"/>
      <c r="D2556" s="202"/>
      <c r="E2556" s="202"/>
      <c r="F2556" s="202"/>
    </row>
    <row r="2557" spans="1:7" x14ac:dyDescent="0.25">
      <c r="A2557" s="199" t="s">
        <v>6598</v>
      </c>
      <c r="B2557" s="200" t="s">
        <v>6599</v>
      </c>
      <c r="C2557" s="201" t="s">
        <v>15</v>
      </c>
      <c r="D2557" s="202">
        <v>20.29</v>
      </c>
      <c r="E2557" s="202">
        <v>4.54</v>
      </c>
      <c r="F2557" s="202">
        <v>24.83</v>
      </c>
      <c r="G2557" s="178">
        <v>15</v>
      </c>
    </row>
    <row r="2558" spans="1:7" x14ac:dyDescent="0.25">
      <c r="A2558" s="199" t="s">
        <v>6600</v>
      </c>
      <c r="B2558" s="200" t="s">
        <v>6601</v>
      </c>
      <c r="C2558" s="201" t="s">
        <v>15</v>
      </c>
      <c r="D2558" s="202">
        <v>9.57</v>
      </c>
      <c r="E2558" s="202">
        <v>4.54</v>
      </c>
      <c r="F2558" s="202">
        <v>14.11</v>
      </c>
      <c r="G2558" s="178">
        <v>15</v>
      </c>
    </row>
    <row r="2559" spans="1:7" ht="30" x14ac:dyDescent="0.25">
      <c r="A2559" s="199" t="s">
        <v>6602</v>
      </c>
      <c r="B2559" s="200" t="s">
        <v>6603</v>
      </c>
      <c r="C2559" s="201" t="s">
        <v>15</v>
      </c>
      <c r="D2559" s="202">
        <v>10.43</v>
      </c>
      <c r="E2559" s="202">
        <v>4.54</v>
      </c>
      <c r="F2559" s="202">
        <v>14.97</v>
      </c>
      <c r="G2559" s="178">
        <v>15</v>
      </c>
    </row>
    <row r="2560" spans="1:7" x14ac:dyDescent="0.25">
      <c r="A2560" s="199" t="s">
        <v>6604</v>
      </c>
      <c r="B2560" s="200" t="s">
        <v>6605</v>
      </c>
      <c r="C2560" s="201"/>
      <c r="D2560" s="202"/>
      <c r="E2560" s="202"/>
      <c r="F2560" s="202"/>
    </row>
    <row r="2561" spans="1:7" x14ac:dyDescent="0.25">
      <c r="A2561" s="199" t="s">
        <v>6606</v>
      </c>
      <c r="B2561" s="200" t="s">
        <v>6607</v>
      </c>
      <c r="C2561" s="201" t="s">
        <v>15</v>
      </c>
      <c r="D2561" s="202">
        <v>18.07</v>
      </c>
      <c r="E2561" s="202">
        <v>4.54</v>
      </c>
      <c r="F2561" s="202">
        <v>22.61</v>
      </c>
      <c r="G2561" s="178">
        <v>15</v>
      </c>
    </row>
    <row r="2562" spans="1:7" x14ac:dyDescent="0.25">
      <c r="A2562" s="199" t="s">
        <v>6608</v>
      </c>
      <c r="B2562" s="200" t="s">
        <v>6609</v>
      </c>
      <c r="C2562" s="201" t="s">
        <v>15</v>
      </c>
      <c r="D2562" s="202">
        <v>11.13</v>
      </c>
      <c r="E2562" s="202">
        <v>4.54</v>
      </c>
      <c r="F2562" s="202">
        <v>15.67</v>
      </c>
      <c r="G2562" s="178">
        <v>15</v>
      </c>
    </row>
    <row r="2563" spans="1:7" x14ac:dyDescent="0.25">
      <c r="A2563" s="199" t="s">
        <v>6610</v>
      </c>
      <c r="B2563" s="200" t="s">
        <v>6611</v>
      </c>
      <c r="C2563" s="201" t="s">
        <v>15</v>
      </c>
      <c r="D2563" s="202">
        <v>20.25</v>
      </c>
      <c r="E2563" s="202">
        <v>4.54</v>
      </c>
      <c r="F2563" s="202">
        <v>24.79</v>
      </c>
      <c r="G2563" s="178">
        <v>15</v>
      </c>
    </row>
    <row r="2564" spans="1:7" x14ac:dyDescent="0.25">
      <c r="A2564" s="199" t="s">
        <v>6612</v>
      </c>
      <c r="B2564" s="200" t="s">
        <v>6613</v>
      </c>
      <c r="C2564" s="201" t="s">
        <v>15</v>
      </c>
      <c r="D2564" s="202">
        <v>18.079999999999998</v>
      </c>
      <c r="E2564" s="202">
        <v>4.54</v>
      </c>
      <c r="F2564" s="202">
        <v>22.62</v>
      </c>
      <c r="G2564" s="178">
        <v>15</v>
      </c>
    </row>
    <row r="2565" spans="1:7" ht="30" x14ac:dyDescent="0.25">
      <c r="A2565" s="199" t="s">
        <v>6614</v>
      </c>
      <c r="B2565" s="200" t="s">
        <v>6615</v>
      </c>
      <c r="C2565" s="201" t="s">
        <v>15</v>
      </c>
      <c r="D2565" s="202">
        <v>24.01</v>
      </c>
      <c r="E2565" s="202">
        <v>4.54</v>
      </c>
      <c r="F2565" s="202">
        <v>28.55</v>
      </c>
      <c r="G2565" s="178">
        <v>15</v>
      </c>
    </row>
    <row r="2566" spans="1:7" ht="30" x14ac:dyDescent="0.25">
      <c r="A2566" s="199" t="s">
        <v>6616</v>
      </c>
      <c r="B2566" s="200" t="s">
        <v>6617</v>
      </c>
      <c r="C2566" s="201" t="s">
        <v>15</v>
      </c>
      <c r="D2566" s="202">
        <v>13.48</v>
      </c>
      <c r="E2566" s="202">
        <v>4.54</v>
      </c>
      <c r="F2566" s="202">
        <v>18.02</v>
      </c>
      <c r="G2566" s="178">
        <v>15</v>
      </c>
    </row>
    <row r="2567" spans="1:7" ht="30" x14ac:dyDescent="0.25">
      <c r="A2567" s="199" t="s">
        <v>6618</v>
      </c>
      <c r="B2567" s="200" t="s">
        <v>6619</v>
      </c>
      <c r="C2567" s="201" t="s">
        <v>15</v>
      </c>
      <c r="D2567" s="202">
        <v>15.31</v>
      </c>
      <c r="E2567" s="202">
        <v>4.54</v>
      </c>
      <c r="F2567" s="202">
        <v>19.850000000000001</v>
      </c>
      <c r="G2567" s="178">
        <v>15</v>
      </c>
    </row>
    <row r="2568" spans="1:7" x14ac:dyDescent="0.25">
      <c r="A2568" s="199" t="s">
        <v>6620</v>
      </c>
      <c r="B2568" s="200" t="s">
        <v>6621</v>
      </c>
      <c r="C2568" s="201" t="s">
        <v>15</v>
      </c>
      <c r="D2568" s="202">
        <v>18.88</v>
      </c>
      <c r="E2568" s="202">
        <v>4.54</v>
      </c>
      <c r="F2568" s="202">
        <v>23.42</v>
      </c>
      <c r="G2568" s="178">
        <v>15</v>
      </c>
    </row>
    <row r="2569" spans="1:7" x14ac:dyDescent="0.25">
      <c r="A2569" s="199" t="s">
        <v>6622</v>
      </c>
      <c r="B2569" s="200" t="s">
        <v>6623</v>
      </c>
      <c r="C2569" s="201" t="s">
        <v>15</v>
      </c>
      <c r="D2569" s="202">
        <v>15.11</v>
      </c>
      <c r="E2569" s="202">
        <v>4.54</v>
      </c>
      <c r="F2569" s="202">
        <v>19.649999999999999</v>
      </c>
      <c r="G2569" s="178">
        <v>15</v>
      </c>
    </row>
    <row r="2570" spans="1:7" x14ac:dyDescent="0.25">
      <c r="A2570" s="199" t="s">
        <v>6624</v>
      </c>
      <c r="B2570" s="200" t="s">
        <v>6625</v>
      </c>
      <c r="C2570" s="201" t="s">
        <v>15</v>
      </c>
      <c r="D2570" s="202">
        <v>15.66</v>
      </c>
      <c r="E2570" s="202">
        <v>4.54</v>
      </c>
      <c r="F2570" s="202">
        <v>20.2</v>
      </c>
      <c r="G2570" s="178">
        <v>15</v>
      </c>
    </row>
    <row r="2571" spans="1:7" x14ac:dyDescent="0.25">
      <c r="A2571" s="199" t="s">
        <v>6626</v>
      </c>
      <c r="B2571" s="200" t="s">
        <v>6627</v>
      </c>
      <c r="C2571" s="201" t="s">
        <v>15</v>
      </c>
      <c r="D2571" s="202">
        <v>13.43</v>
      </c>
      <c r="E2571" s="202">
        <v>4.54</v>
      </c>
      <c r="F2571" s="202">
        <v>17.97</v>
      </c>
      <c r="G2571" s="178">
        <v>15</v>
      </c>
    </row>
    <row r="2572" spans="1:7" ht="30" x14ac:dyDescent="0.25">
      <c r="A2572" s="199" t="s">
        <v>6628</v>
      </c>
      <c r="B2572" s="200" t="s">
        <v>6629</v>
      </c>
      <c r="C2572" s="201"/>
      <c r="D2572" s="202"/>
      <c r="E2572" s="202"/>
      <c r="F2572" s="202"/>
    </row>
    <row r="2573" spans="1:7" ht="30" x14ac:dyDescent="0.25">
      <c r="A2573" s="199" t="s">
        <v>6630</v>
      </c>
      <c r="B2573" s="200" t="s">
        <v>6631</v>
      </c>
      <c r="C2573" s="201" t="s">
        <v>15</v>
      </c>
      <c r="D2573" s="202">
        <v>32.08</v>
      </c>
      <c r="E2573" s="202">
        <v>11.16</v>
      </c>
      <c r="F2573" s="202">
        <v>43.24</v>
      </c>
      <c r="G2573" s="178">
        <v>15</v>
      </c>
    </row>
    <row r="2574" spans="1:7" x14ac:dyDescent="0.25">
      <c r="A2574" s="199" t="s">
        <v>6632</v>
      </c>
      <c r="B2574" s="200" t="s">
        <v>6633</v>
      </c>
      <c r="C2574" s="201"/>
      <c r="D2574" s="202"/>
      <c r="E2574" s="202"/>
      <c r="F2574" s="202"/>
    </row>
    <row r="2575" spans="1:7" ht="45" x14ac:dyDescent="0.25">
      <c r="A2575" s="199" t="s">
        <v>6634</v>
      </c>
      <c r="B2575" s="200" t="s">
        <v>6635</v>
      </c>
      <c r="C2575" s="201" t="s">
        <v>15</v>
      </c>
      <c r="D2575" s="202">
        <v>53.58</v>
      </c>
      <c r="E2575" s="202">
        <v>22.33</v>
      </c>
      <c r="F2575" s="202">
        <v>75.91</v>
      </c>
      <c r="G2575" s="178">
        <v>15</v>
      </c>
    </row>
    <row r="2576" spans="1:7" ht="45" x14ac:dyDescent="0.25">
      <c r="A2576" s="199" t="s">
        <v>6636</v>
      </c>
      <c r="B2576" s="200" t="s">
        <v>6637</v>
      </c>
      <c r="C2576" s="201" t="s">
        <v>15</v>
      </c>
      <c r="D2576" s="202">
        <v>102.26</v>
      </c>
      <c r="E2576" s="202">
        <v>11.16</v>
      </c>
      <c r="F2576" s="202">
        <v>113.42</v>
      </c>
      <c r="G2576" s="178">
        <v>15</v>
      </c>
    </row>
    <row r="2577" spans="1:7" ht="45" x14ac:dyDescent="0.25">
      <c r="A2577" s="199" t="s">
        <v>6638</v>
      </c>
      <c r="B2577" s="200" t="s">
        <v>6639</v>
      </c>
      <c r="C2577" s="201" t="s">
        <v>15</v>
      </c>
      <c r="D2577" s="202">
        <v>57.1</v>
      </c>
      <c r="E2577" s="202">
        <v>22.33</v>
      </c>
      <c r="F2577" s="202">
        <v>79.430000000000007</v>
      </c>
      <c r="G2577" s="178">
        <v>15</v>
      </c>
    </row>
    <row r="2578" spans="1:7" ht="45" x14ac:dyDescent="0.25">
      <c r="A2578" s="199" t="s">
        <v>6640</v>
      </c>
      <c r="B2578" s="200" t="s">
        <v>6641</v>
      </c>
      <c r="C2578" s="201" t="s">
        <v>15</v>
      </c>
      <c r="D2578" s="202">
        <v>86.45</v>
      </c>
      <c r="E2578" s="202">
        <v>22.33</v>
      </c>
      <c r="F2578" s="202">
        <v>108.78</v>
      </c>
      <c r="G2578" s="178">
        <v>15</v>
      </c>
    </row>
    <row r="2579" spans="1:7" ht="45" x14ac:dyDescent="0.25">
      <c r="A2579" s="199" t="s">
        <v>6642</v>
      </c>
      <c r="B2579" s="200" t="s">
        <v>6643</v>
      </c>
      <c r="C2579" s="201" t="s">
        <v>15</v>
      </c>
      <c r="D2579" s="202">
        <v>53.98</v>
      </c>
      <c r="E2579" s="202">
        <v>11.16</v>
      </c>
      <c r="F2579" s="202">
        <v>65.14</v>
      </c>
      <c r="G2579" s="178">
        <v>15</v>
      </c>
    </row>
    <row r="2580" spans="1:7" ht="45" x14ac:dyDescent="0.25">
      <c r="A2580" s="199" t="s">
        <v>6644</v>
      </c>
      <c r="B2580" s="200" t="s">
        <v>6645</v>
      </c>
      <c r="C2580" s="201" t="s">
        <v>15</v>
      </c>
      <c r="D2580" s="202">
        <v>59.79</v>
      </c>
      <c r="E2580" s="202">
        <v>22.33</v>
      </c>
      <c r="F2580" s="202">
        <v>82.12</v>
      </c>
      <c r="G2580" s="178">
        <v>15</v>
      </c>
    </row>
    <row r="2581" spans="1:7" x14ac:dyDescent="0.25">
      <c r="A2581" s="199" t="s">
        <v>6646</v>
      </c>
      <c r="B2581" s="200" t="s">
        <v>6647</v>
      </c>
      <c r="C2581" s="201"/>
      <c r="D2581" s="202"/>
      <c r="E2581" s="202"/>
      <c r="F2581" s="202"/>
    </row>
    <row r="2582" spans="1:7" ht="30" x14ac:dyDescent="0.25">
      <c r="A2582" s="199" t="s">
        <v>6648</v>
      </c>
      <c r="B2582" s="200" t="s">
        <v>6649</v>
      </c>
      <c r="C2582" s="201" t="s">
        <v>15</v>
      </c>
      <c r="D2582" s="202">
        <v>50.23</v>
      </c>
      <c r="E2582" s="202">
        <v>78.540000000000006</v>
      </c>
      <c r="F2582" s="202">
        <v>128.77000000000001</v>
      </c>
      <c r="G2582" s="178">
        <v>15</v>
      </c>
    </row>
    <row r="2583" spans="1:7" ht="30" x14ac:dyDescent="0.25">
      <c r="A2583" s="199" t="s">
        <v>6650</v>
      </c>
      <c r="B2583" s="200" t="s">
        <v>6651</v>
      </c>
      <c r="C2583" s="201" t="s">
        <v>15</v>
      </c>
      <c r="D2583" s="202">
        <v>734.69</v>
      </c>
      <c r="E2583" s="202">
        <v>78.540000000000006</v>
      </c>
      <c r="F2583" s="202">
        <v>813.23</v>
      </c>
      <c r="G2583" s="178">
        <v>15</v>
      </c>
    </row>
    <row r="2584" spans="1:7" ht="30" x14ac:dyDescent="0.25">
      <c r="A2584" s="199" t="s">
        <v>6652</v>
      </c>
      <c r="B2584" s="200" t="s">
        <v>6653</v>
      </c>
      <c r="C2584" s="201" t="s">
        <v>15</v>
      </c>
      <c r="D2584" s="202">
        <v>503.75</v>
      </c>
      <c r="E2584" s="202">
        <v>78.540000000000006</v>
      </c>
      <c r="F2584" s="202">
        <v>582.29</v>
      </c>
      <c r="G2584" s="178">
        <v>15</v>
      </c>
    </row>
    <row r="2585" spans="1:7" ht="30" x14ac:dyDescent="0.25">
      <c r="A2585" s="199" t="s">
        <v>6654</v>
      </c>
      <c r="B2585" s="200" t="s">
        <v>6655</v>
      </c>
      <c r="C2585" s="201" t="s">
        <v>15</v>
      </c>
      <c r="D2585" s="202">
        <v>2120.4</v>
      </c>
      <c r="E2585" s="202">
        <v>340.98</v>
      </c>
      <c r="F2585" s="202">
        <v>2461.38</v>
      </c>
      <c r="G2585" s="178">
        <v>15</v>
      </c>
    </row>
    <row r="2586" spans="1:7" ht="30" x14ac:dyDescent="0.25">
      <c r="A2586" s="199" t="s">
        <v>6656</v>
      </c>
      <c r="B2586" s="200" t="s">
        <v>6657</v>
      </c>
      <c r="C2586" s="201" t="s">
        <v>15</v>
      </c>
      <c r="D2586" s="202">
        <v>2501.14</v>
      </c>
      <c r="E2586" s="202">
        <v>126.15</v>
      </c>
      <c r="F2586" s="202">
        <v>2627.29</v>
      </c>
      <c r="G2586" s="178">
        <v>15</v>
      </c>
    </row>
    <row r="2587" spans="1:7" ht="30" x14ac:dyDescent="0.25">
      <c r="A2587" s="199" t="s">
        <v>6658</v>
      </c>
      <c r="B2587" s="200" t="s">
        <v>6659</v>
      </c>
      <c r="C2587" s="201" t="s">
        <v>15</v>
      </c>
      <c r="D2587" s="202">
        <v>2089.5700000000002</v>
      </c>
      <c r="E2587" s="202">
        <v>126.15</v>
      </c>
      <c r="F2587" s="202">
        <v>2215.7199999999998</v>
      </c>
      <c r="G2587" s="178">
        <v>15</v>
      </c>
    </row>
    <row r="2588" spans="1:7" ht="30" x14ac:dyDescent="0.25">
      <c r="A2588" s="199" t="s">
        <v>368</v>
      </c>
      <c r="B2588" s="200" t="s">
        <v>6660</v>
      </c>
      <c r="C2588" s="201" t="s">
        <v>15</v>
      </c>
      <c r="D2588" s="202">
        <v>635.34</v>
      </c>
      <c r="E2588" s="202">
        <v>81.34</v>
      </c>
      <c r="F2588" s="202">
        <v>716.68</v>
      </c>
      <c r="G2588" s="178">
        <v>15</v>
      </c>
    </row>
    <row r="2589" spans="1:7" ht="30" x14ac:dyDescent="0.25">
      <c r="A2589" s="199" t="s">
        <v>6661</v>
      </c>
      <c r="B2589" s="200" t="s">
        <v>6662</v>
      </c>
      <c r="C2589" s="201" t="s">
        <v>15</v>
      </c>
      <c r="D2589" s="202">
        <v>685.33</v>
      </c>
      <c r="E2589" s="202">
        <v>81.34</v>
      </c>
      <c r="F2589" s="202">
        <v>766.67</v>
      </c>
      <c r="G2589" s="178">
        <v>15</v>
      </c>
    </row>
    <row r="2590" spans="1:7" ht="30" x14ac:dyDescent="0.25">
      <c r="A2590" s="199" t="s">
        <v>6663</v>
      </c>
      <c r="B2590" s="200" t="s">
        <v>6664</v>
      </c>
      <c r="C2590" s="201" t="s">
        <v>15</v>
      </c>
      <c r="D2590" s="202">
        <v>1530.06</v>
      </c>
      <c r="E2590" s="202">
        <v>126.15</v>
      </c>
      <c r="F2590" s="202">
        <v>1656.21</v>
      </c>
      <c r="G2590" s="178">
        <v>15</v>
      </c>
    </row>
    <row r="2591" spans="1:7" ht="30" x14ac:dyDescent="0.25">
      <c r="A2591" s="199" t="s">
        <v>6665</v>
      </c>
      <c r="B2591" s="200" t="s">
        <v>6666</v>
      </c>
      <c r="C2591" s="201" t="s">
        <v>15</v>
      </c>
      <c r="D2591" s="202">
        <v>1456.34</v>
      </c>
      <c r="E2591" s="202">
        <v>564.57000000000005</v>
      </c>
      <c r="F2591" s="202">
        <v>2020.91</v>
      </c>
      <c r="G2591" s="178">
        <v>15</v>
      </c>
    </row>
    <row r="2592" spans="1:7" ht="30" x14ac:dyDescent="0.25">
      <c r="A2592" s="199" t="s">
        <v>6667</v>
      </c>
      <c r="B2592" s="200" t="s">
        <v>6668</v>
      </c>
      <c r="C2592" s="201" t="s">
        <v>15</v>
      </c>
      <c r="D2592" s="202">
        <v>1031.6199999999999</v>
      </c>
      <c r="E2592" s="202">
        <v>126.15</v>
      </c>
      <c r="F2592" s="202">
        <v>1157.77</v>
      </c>
      <c r="G2592" s="178">
        <v>15</v>
      </c>
    </row>
    <row r="2593" spans="1:7" x14ac:dyDescent="0.25">
      <c r="A2593" s="199" t="s">
        <v>6669</v>
      </c>
      <c r="B2593" s="200" t="s">
        <v>6670</v>
      </c>
      <c r="C2593" s="201"/>
      <c r="D2593" s="202"/>
      <c r="E2593" s="202"/>
      <c r="F2593" s="202"/>
    </row>
    <row r="2594" spans="1:7" ht="30" x14ac:dyDescent="0.25">
      <c r="A2594" s="199" t="s">
        <v>6671</v>
      </c>
      <c r="B2594" s="200" t="s">
        <v>6672</v>
      </c>
      <c r="C2594" s="201" t="s">
        <v>15</v>
      </c>
      <c r="D2594" s="202">
        <v>493.06</v>
      </c>
      <c r="E2594" s="202">
        <v>39.270000000000003</v>
      </c>
      <c r="F2594" s="202">
        <v>532.33000000000004</v>
      </c>
      <c r="G2594" s="178">
        <v>15</v>
      </c>
    </row>
    <row r="2595" spans="1:7" ht="30" x14ac:dyDescent="0.25">
      <c r="A2595" s="199" t="s">
        <v>369</v>
      </c>
      <c r="B2595" s="200" t="s">
        <v>6673</v>
      </c>
      <c r="C2595" s="201" t="s">
        <v>15</v>
      </c>
      <c r="D2595" s="202">
        <v>95.39</v>
      </c>
      <c r="E2595" s="202">
        <v>16.75</v>
      </c>
      <c r="F2595" s="202">
        <v>112.14</v>
      </c>
      <c r="G2595" s="178">
        <v>15</v>
      </c>
    </row>
    <row r="2596" spans="1:7" ht="30" x14ac:dyDescent="0.25">
      <c r="A2596" s="199" t="s">
        <v>6674</v>
      </c>
      <c r="B2596" s="200" t="s">
        <v>6675</v>
      </c>
      <c r="C2596" s="201" t="s">
        <v>15</v>
      </c>
      <c r="D2596" s="202">
        <v>52.95</v>
      </c>
      <c r="E2596" s="202">
        <v>16.75</v>
      </c>
      <c r="F2596" s="202">
        <v>69.7</v>
      </c>
      <c r="G2596" s="178">
        <v>15</v>
      </c>
    </row>
    <row r="2597" spans="1:7" ht="30" x14ac:dyDescent="0.25">
      <c r="A2597" s="199" t="s">
        <v>370</v>
      </c>
      <c r="B2597" s="200" t="s">
        <v>6676</v>
      </c>
      <c r="C2597" s="201" t="s">
        <v>15</v>
      </c>
      <c r="D2597" s="202">
        <v>402.02</v>
      </c>
      <c r="E2597" s="202">
        <v>39.270000000000003</v>
      </c>
      <c r="F2597" s="202">
        <v>441.29</v>
      </c>
      <c r="G2597" s="178">
        <v>15</v>
      </c>
    </row>
    <row r="2598" spans="1:7" ht="30" x14ac:dyDescent="0.25">
      <c r="A2598" s="199" t="s">
        <v>6677</v>
      </c>
      <c r="B2598" s="200" t="s">
        <v>6678</v>
      </c>
      <c r="C2598" s="201" t="s">
        <v>15</v>
      </c>
      <c r="D2598" s="202">
        <v>368.09</v>
      </c>
      <c r="E2598" s="202">
        <v>39.270000000000003</v>
      </c>
      <c r="F2598" s="202">
        <v>407.36</v>
      </c>
      <c r="G2598" s="178">
        <v>15</v>
      </c>
    </row>
    <row r="2599" spans="1:7" ht="30" x14ac:dyDescent="0.25">
      <c r="A2599" s="199" t="s">
        <v>6679</v>
      </c>
      <c r="B2599" s="200" t="s">
        <v>6680</v>
      </c>
      <c r="C2599" s="201" t="s">
        <v>15</v>
      </c>
      <c r="D2599" s="202">
        <v>105.3</v>
      </c>
      <c r="E2599" s="202">
        <v>27.92</v>
      </c>
      <c r="F2599" s="202">
        <v>133.22</v>
      </c>
      <c r="G2599" s="178">
        <v>15</v>
      </c>
    </row>
    <row r="2600" spans="1:7" ht="30" x14ac:dyDescent="0.25">
      <c r="A2600" s="199" t="s">
        <v>6681</v>
      </c>
      <c r="B2600" s="200" t="s">
        <v>6682</v>
      </c>
      <c r="C2600" s="201" t="s">
        <v>15</v>
      </c>
      <c r="D2600" s="202">
        <v>244.43</v>
      </c>
      <c r="E2600" s="202">
        <v>39.270000000000003</v>
      </c>
      <c r="F2600" s="202">
        <v>283.7</v>
      </c>
      <c r="G2600" s="178">
        <v>15</v>
      </c>
    </row>
    <row r="2601" spans="1:7" ht="30" x14ac:dyDescent="0.25">
      <c r="A2601" s="199" t="s">
        <v>371</v>
      </c>
      <c r="B2601" s="200" t="s">
        <v>6683</v>
      </c>
      <c r="C2601" s="201" t="s">
        <v>15</v>
      </c>
      <c r="D2601" s="202">
        <v>71.739999999999995</v>
      </c>
      <c r="E2601" s="202">
        <v>16.75</v>
      </c>
      <c r="F2601" s="202">
        <v>88.49</v>
      </c>
      <c r="G2601" s="178">
        <v>15</v>
      </c>
    </row>
    <row r="2602" spans="1:7" ht="30" x14ac:dyDescent="0.25">
      <c r="A2602" s="199" t="s">
        <v>6684</v>
      </c>
      <c r="B2602" s="200" t="s">
        <v>6685</v>
      </c>
      <c r="C2602" s="201" t="s">
        <v>15</v>
      </c>
      <c r="D2602" s="202">
        <v>98.73</v>
      </c>
      <c r="E2602" s="202">
        <v>16.75</v>
      </c>
      <c r="F2602" s="202">
        <v>115.48</v>
      </c>
      <c r="G2602" s="178">
        <v>15</v>
      </c>
    </row>
    <row r="2603" spans="1:7" ht="30" x14ac:dyDescent="0.25">
      <c r="A2603" s="199" t="s">
        <v>6686</v>
      </c>
      <c r="B2603" s="200" t="s">
        <v>6687</v>
      </c>
      <c r="C2603" s="201" t="s">
        <v>15</v>
      </c>
      <c r="D2603" s="202">
        <v>8355.58</v>
      </c>
      <c r="E2603" s="202">
        <v>39.270000000000003</v>
      </c>
      <c r="F2603" s="202">
        <v>8394.85</v>
      </c>
      <c r="G2603" s="178">
        <v>15</v>
      </c>
    </row>
    <row r="2604" spans="1:7" ht="45" x14ac:dyDescent="0.25">
      <c r="A2604" s="199" t="s">
        <v>6688</v>
      </c>
      <c r="B2604" s="200" t="s">
        <v>6689</v>
      </c>
      <c r="C2604" s="201" t="s">
        <v>15</v>
      </c>
      <c r="D2604" s="202">
        <v>712.26</v>
      </c>
      <c r="E2604" s="202">
        <v>39.270000000000003</v>
      </c>
      <c r="F2604" s="202">
        <v>751.53</v>
      </c>
      <c r="G2604" s="178">
        <v>15</v>
      </c>
    </row>
    <row r="2605" spans="1:7" ht="30" x14ac:dyDescent="0.25">
      <c r="A2605" s="199" t="s">
        <v>6690</v>
      </c>
      <c r="B2605" s="200" t="s">
        <v>6691</v>
      </c>
      <c r="C2605" s="201" t="s">
        <v>15</v>
      </c>
      <c r="D2605" s="202">
        <v>644.47</v>
      </c>
      <c r="E2605" s="202">
        <v>39.270000000000003</v>
      </c>
      <c r="F2605" s="202">
        <v>683.74</v>
      </c>
      <c r="G2605" s="178">
        <v>15</v>
      </c>
    </row>
    <row r="2606" spans="1:7" ht="30" x14ac:dyDescent="0.25">
      <c r="A2606" s="199" t="s">
        <v>6692</v>
      </c>
      <c r="B2606" s="200" t="s">
        <v>6693</v>
      </c>
      <c r="C2606" s="201" t="s">
        <v>15</v>
      </c>
      <c r="D2606" s="202">
        <v>1037.75</v>
      </c>
      <c r="E2606" s="202">
        <v>39.270000000000003</v>
      </c>
      <c r="F2606" s="202">
        <v>1077.02</v>
      </c>
      <c r="G2606" s="178">
        <v>15</v>
      </c>
    </row>
    <row r="2607" spans="1:7" ht="45" x14ac:dyDescent="0.25">
      <c r="A2607" s="199" t="s">
        <v>6694</v>
      </c>
      <c r="B2607" s="200" t="s">
        <v>6695</v>
      </c>
      <c r="C2607" s="201" t="s">
        <v>15</v>
      </c>
      <c r="D2607" s="202">
        <v>524.92999999999995</v>
      </c>
      <c r="E2607" s="202">
        <v>39.270000000000003</v>
      </c>
      <c r="F2607" s="202">
        <v>564.20000000000005</v>
      </c>
      <c r="G2607" s="178">
        <v>15</v>
      </c>
    </row>
    <row r="2608" spans="1:7" ht="30" x14ac:dyDescent="0.25">
      <c r="A2608" s="199" t="s">
        <v>6696</v>
      </c>
      <c r="B2608" s="200" t="s">
        <v>6697</v>
      </c>
      <c r="C2608" s="201" t="s">
        <v>15</v>
      </c>
      <c r="D2608" s="202">
        <v>61.51</v>
      </c>
      <c r="E2608" s="202">
        <v>39.270000000000003</v>
      </c>
      <c r="F2608" s="202">
        <v>100.78</v>
      </c>
      <c r="G2608" s="178">
        <v>15</v>
      </c>
    </row>
    <row r="2609" spans="1:7" ht="45" x14ac:dyDescent="0.25">
      <c r="A2609" s="199" t="s">
        <v>6698</v>
      </c>
      <c r="B2609" s="200" t="s">
        <v>6699</v>
      </c>
      <c r="C2609" s="201" t="s">
        <v>15</v>
      </c>
      <c r="D2609" s="202">
        <v>479.85</v>
      </c>
      <c r="E2609" s="202">
        <v>39.270000000000003</v>
      </c>
      <c r="F2609" s="202">
        <v>519.12</v>
      </c>
      <c r="G2609" s="178">
        <v>15</v>
      </c>
    </row>
    <row r="2610" spans="1:7" x14ac:dyDescent="0.25">
      <c r="A2610" s="199" t="s">
        <v>6700</v>
      </c>
      <c r="B2610" s="200" t="s">
        <v>6701</v>
      </c>
      <c r="C2610" s="201"/>
      <c r="D2610" s="202"/>
      <c r="E2610" s="202"/>
      <c r="F2610" s="202"/>
    </row>
    <row r="2611" spans="1:7" ht="30" x14ac:dyDescent="0.25">
      <c r="A2611" s="199" t="s">
        <v>6702</v>
      </c>
      <c r="B2611" s="200" t="s">
        <v>6703</v>
      </c>
      <c r="C2611" s="201" t="s">
        <v>15</v>
      </c>
      <c r="D2611" s="202">
        <v>957.94</v>
      </c>
      <c r="E2611" s="202">
        <v>27.92</v>
      </c>
      <c r="F2611" s="202">
        <v>985.86</v>
      </c>
      <c r="G2611" s="178">
        <v>15</v>
      </c>
    </row>
    <row r="2612" spans="1:7" x14ac:dyDescent="0.25">
      <c r="A2612" s="199" t="s">
        <v>6704</v>
      </c>
      <c r="B2612" s="200" t="s">
        <v>6705</v>
      </c>
      <c r="C2612" s="201"/>
      <c r="D2612" s="202"/>
      <c r="E2612" s="202"/>
      <c r="F2612" s="202"/>
    </row>
    <row r="2613" spans="1:7" ht="30" x14ac:dyDescent="0.25">
      <c r="A2613" s="199" t="s">
        <v>372</v>
      </c>
      <c r="B2613" s="200" t="s">
        <v>6706</v>
      </c>
      <c r="C2613" s="201" t="s">
        <v>15</v>
      </c>
      <c r="D2613" s="202">
        <v>237.77</v>
      </c>
      <c r="E2613" s="202">
        <v>22.33</v>
      </c>
      <c r="F2613" s="202">
        <v>260.10000000000002</v>
      </c>
      <c r="G2613" s="178">
        <v>15</v>
      </c>
    </row>
    <row r="2614" spans="1:7" ht="30" x14ac:dyDescent="0.25">
      <c r="A2614" s="199" t="s">
        <v>373</v>
      </c>
      <c r="B2614" s="200" t="s">
        <v>6707</v>
      </c>
      <c r="C2614" s="201" t="s">
        <v>15</v>
      </c>
      <c r="D2614" s="202">
        <v>269.66000000000003</v>
      </c>
      <c r="E2614" s="202">
        <v>22.33</v>
      </c>
      <c r="F2614" s="202">
        <v>291.99</v>
      </c>
      <c r="G2614" s="178">
        <v>15</v>
      </c>
    </row>
    <row r="2615" spans="1:7" ht="30" x14ac:dyDescent="0.25">
      <c r="A2615" s="199" t="s">
        <v>6708</v>
      </c>
      <c r="B2615" s="200" t="s">
        <v>6709</v>
      </c>
      <c r="C2615" s="201" t="s">
        <v>15</v>
      </c>
      <c r="D2615" s="202">
        <v>135.26</v>
      </c>
      <c r="E2615" s="202">
        <v>22.33</v>
      </c>
      <c r="F2615" s="202">
        <v>157.59</v>
      </c>
      <c r="G2615" s="178">
        <v>15</v>
      </c>
    </row>
    <row r="2616" spans="1:7" x14ac:dyDescent="0.25">
      <c r="A2616" s="199" t="s">
        <v>6710</v>
      </c>
      <c r="B2616" s="200" t="s">
        <v>6711</v>
      </c>
      <c r="C2616" s="201"/>
      <c r="D2616" s="202"/>
      <c r="E2616" s="202"/>
      <c r="F2616" s="202"/>
    </row>
    <row r="2617" spans="1:7" ht="45" x14ac:dyDescent="0.25">
      <c r="A2617" s="199" t="s">
        <v>6712</v>
      </c>
      <c r="B2617" s="200" t="s">
        <v>6713</v>
      </c>
      <c r="C2617" s="201" t="s">
        <v>15</v>
      </c>
      <c r="D2617" s="202">
        <v>158.94999999999999</v>
      </c>
      <c r="E2617" s="202">
        <v>22.33</v>
      </c>
      <c r="F2617" s="202">
        <v>181.28</v>
      </c>
      <c r="G2617" s="178">
        <v>15</v>
      </c>
    </row>
    <row r="2618" spans="1:7" ht="30" x14ac:dyDescent="0.25">
      <c r="A2618" s="199" t="s">
        <v>6714</v>
      </c>
      <c r="B2618" s="200" t="s">
        <v>6715</v>
      </c>
      <c r="C2618" s="201" t="s">
        <v>15</v>
      </c>
      <c r="D2618" s="202">
        <v>49.76</v>
      </c>
      <c r="E2618" s="202">
        <v>22.33</v>
      </c>
      <c r="F2618" s="202">
        <v>72.09</v>
      </c>
      <c r="G2618" s="178">
        <v>15</v>
      </c>
    </row>
    <row r="2619" spans="1:7" ht="45" x14ac:dyDescent="0.25">
      <c r="A2619" s="199" t="s">
        <v>6716</v>
      </c>
      <c r="B2619" s="200" t="s">
        <v>6717</v>
      </c>
      <c r="C2619" s="201" t="s">
        <v>15</v>
      </c>
      <c r="D2619" s="202">
        <v>133.65</v>
      </c>
      <c r="E2619" s="202">
        <v>22.33</v>
      </c>
      <c r="F2619" s="202">
        <v>155.97999999999999</v>
      </c>
      <c r="G2619" s="178">
        <v>15</v>
      </c>
    </row>
    <row r="2620" spans="1:7" ht="45" x14ac:dyDescent="0.25">
      <c r="A2620" s="199" t="s">
        <v>6718</v>
      </c>
      <c r="B2620" s="200" t="s">
        <v>6719</v>
      </c>
      <c r="C2620" s="201" t="s">
        <v>15</v>
      </c>
      <c r="D2620" s="202">
        <v>88.31</v>
      </c>
      <c r="E2620" s="202">
        <v>27.92</v>
      </c>
      <c r="F2620" s="202">
        <v>116.23</v>
      </c>
      <c r="G2620" s="178">
        <v>15</v>
      </c>
    </row>
    <row r="2621" spans="1:7" ht="45" x14ac:dyDescent="0.25">
      <c r="A2621" s="199" t="s">
        <v>6720</v>
      </c>
      <c r="B2621" s="200" t="s">
        <v>6721</v>
      </c>
      <c r="C2621" s="201" t="s">
        <v>15</v>
      </c>
      <c r="D2621" s="202">
        <v>80.989999999999995</v>
      </c>
      <c r="E2621" s="202">
        <v>22.33</v>
      </c>
      <c r="F2621" s="202">
        <v>103.32</v>
      </c>
      <c r="G2621" s="178">
        <v>15</v>
      </c>
    </row>
    <row r="2622" spans="1:7" ht="45" x14ac:dyDescent="0.25">
      <c r="A2622" s="199" t="s">
        <v>6722</v>
      </c>
      <c r="B2622" s="200" t="s">
        <v>6723</v>
      </c>
      <c r="C2622" s="201" t="s">
        <v>15</v>
      </c>
      <c r="D2622" s="202">
        <v>123.28</v>
      </c>
      <c r="E2622" s="202">
        <v>22.33</v>
      </c>
      <c r="F2622" s="202">
        <v>145.61000000000001</v>
      </c>
      <c r="G2622" s="178">
        <v>15</v>
      </c>
    </row>
    <row r="2623" spans="1:7" ht="45" x14ac:dyDescent="0.25">
      <c r="A2623" s="199" t="s">
        <v>6724</v>
      </c>
      <c r="B2623" s="200" t="s">
        <v>6725</v>
      </c>
      <c r="C2623" s="201" t="s">
        <v>15</v>
      </c>
      <c r="D2623" s="202">
        <v>175.14</v>
      </c>
      <c r="E2623" s="202">
        <v>22.33</v>
      </c>
      <c r="F2623" s="202">
        <v>197.47</v>
      </c>
      <c r="G2623" s="178">
        <v>15</v>
      </c>
    </row>
    <row r="2624" spans="1:7" ht="45" x14ac:dyDescent="0.25">
      <c r="A2624" s="199" t="s">
        <v>6726</v>
      </c>
      <c r="B2624" s="200" t="s">
        <v>6727</v>
      </c>
      <c r="C2624" s="201" t="s">
        <v>15</v>
      </c>
      <c r="D2624" s="202">
        <v>111.88</v>
      </c>
      <c r="E2624" s="202">
        <v>16.75</v>
      </c>
      <c r="F2624" s="202">
        <v>128.63</v>
      </c>
      <c r="G2624" s="178">
        <v>15</v>
      </c>
    </row>
    <row r="2625" spans="1:7" ht="45" x14ac:dyDescent="0.25">
      <c r="A2625" s="199" t="s">
        <v>6728</v>
      </c>
      <c r="B2625" s="200" t="s">
        <v>6729</v>
      </c>
      <c r="C2625" s="201" t="s">
        <v>15</v>
      </c>
      <c r="D2625" s="202">
        <v>146.28</v>
      </c>
      <c r="E2625" s="202">
        <v>22.33</v>
      </c>
      <c r="F2625" s="202">
        <v>168.61</v>
      </c>
      <c r="G2625" s="178">
        <v>15</v>
      </c>
    </row>
    <row r="2626" spans="1:7" ht="30" x14ac:dyDescent="0.25">
      <c r="A2626" s="199" t="s">
        <v>6730</v>
      </c>
      <c r="B2626" s="200" t="s">
        <v>6731</v>
      </c>
      <c r="C2626" s="201" t="s">
        <v>15</v>
      </c>
      <c r="D2626" s="202">
        <v>83.59</v>
      </c>
      <c r="E2626" s="202">
        <v>27.92</v>
      </c>
      <c r="F2626" s="202">
        <v>111.51</v>
      </c>
      <c r="G2626" s="178">
        <v>15</v>
      </c>
    </row>
    <row r="2627" spans="1:7" ht="30" x14ac:dyDescent="0.25">
      <c r="A2627" s="199" t="s">
        <v>6732</v>
      </c>
      <c r="B2627" s="200" t="s">
        <v>6733</v>
      </c>
      <c r="C2627" s="201" t="s">
        <v>15</v>
      </c>
      <c r="D2627" s="202">
        <v>117.54</v>
      </c>
      <c r="E2627" s="202">
        <v>27.92</v>
      </c>
      <c r="F2627" s="202">
        <v>145.46</v>
      </c>
      <c r="G2627" s="178">
        <v>15</v>
      </c>
    </row>
    <row r="2628" spans="1:7" ht="45" x14ac:dyDescent="0.25">
      <c r="A2628" s="199" t="s">
        <v>6734</v>
      </c>
      <c r="B2628" s="200" t="s">
        <v>6735</v>
      </c>
      <c r="C2628" s="201" t="s">
        <v>15</v>
      </c>
      <c r="D2628" s="202">
        <v>220.91</v>
      </c>
      <c r="E2628" s="202">
        <v>27.92</v>
      </c>
      <c r="F2628" s="202">
        <v>248.83</v>
      </c>
      <c r="G2628" s="178">
        <v>15</v>
      </c>
    </row>
    <row r="2629" spans="1:7" ht="45" x14ac:dyDescent="0.25">
      <c r="A2629" s="199" t="s">
        <v>6736</v>
      </c>
      <c r="B2629" s="200" t="s">
        <v>6737</v>
      </c>
      <c r="C2629" s="201" t="s">
        <v>15</v>
      </c>
      <c r="D2629" s="202">
        <v>142.76</v>
      </c>
      <c r="E2629" s="202">
        <v>27.92</v>
      </c>
      <c r="F2629" s="202">
        <v>170.68</v>
      </c>
      <c r="G2629" s="178">
        <v>15</v>
      </c>
    </row>
    <row r="2630" spans="1:7" ht="30" x14ac:dyDescent="0.25">
      <c r="A2630" s="199" t="s">
        <v>6738</v>
      </c>
      <c r="B2630" s="200" t="s">
        <v>6739</v>
      </c>
      <c r="C2630" s="201" t="s">
        <v>15</v>
      </c>
      <c r="D2630" s="202">
        <v>60.38</v>
      </c>
      <c r="E2630" s="202">
        <v>27.92</v>
      </c>
      <c r="F2630" s="202">
        <v>88.3</v>
      </c>
      <c r="G2630" s="178">
        <v>15</v>
      </c>
    </row>
    <row r="2631" spans="1:7" ht="45" x14ac:dyDescent="0.25">
      <c r="A2631" s="199" t="s">
        <v>6740</v>
      </c>
      <c r="B2631" s="200" t="s">
        <v>6741</v>
      </c>
      <c r="C2631" s="201" t="s">
        <v>15</v>
      </c>
      <c r="D2631" s="202">
        <v>59.59</v>
      </c>
      <c r="E2631" s="202">
        <v>22.33</v>
      </c>
      <c r="F2631" s="202">
        <v>81.92</v>
      </c>
      <c r="G2631" s="178">
        <v>15</v>
      </c>
    </row>
    <row r="2632" spans="1:7" ht="30" x14ac:dyDescent="0.25">
      <c r="A2632" s="199" t="s">
        <v>6742</v>
      </c>
      <c r="B2632" s="200" t="s">
        <v>6743</v>
      </c>
      <c r="C2632" s="201" t="s">
        <v>15</v>
      </c>
      <c r="D2632" s="202">
        <v>106.69</v>
      </c>
      <c r="E2632" s="202">
        <v>22.33</v>
      </c>
      <c r="F2632" s="202">
        <v>129.02000000000001</v>
      </c>
      <c r="G2632" s="178">
        <v>15</v>
      </c>
    </row>
    <row r="2633" spans="1:7" ht="30" x14ac:dyDescent="0.25">
      <c r="A2633" s="199" t="s">
        <v>6744</v>
      </c>
      <c r="B2633" s="200" t="s">
        <v>6745</v>
      </c>
      <c r="C2633" s="201" t="s">
        <v>15</v>
      </c>
      <c r="D2633" s="202">
        <v>257.83999999999997</v>
      </c>
      <c r="E2633" s="202">
        <v>22.33</v>
      </c>
      <c r="F2633" s="202">
        <v>280.17</v>
      </c>
      <c r="G2633" s="178">
        <v>15</v>
      </c>
    </row>
    <row r="2634" spans="1:7" ht="45" x14ac:dyDescent="0.25">
      <c r="A2634" s="199" t="s">
        <v>6746</v>
      </c>
      <c r="B2634" s="200" t="s">
        <v>6747</v>
      </c>
      <c r="C2634" s="201" t="s">
        <v>15</v>
      </c>
      <c r="D2634" s="202">
        <v>157.78</v>
      </c>
      <c r="E2634" s="202">
        <v>22.33</v>
      </c>
      <c r="F2634" s="202">
        <v>180.11</v>
      </c>
      <c r="G2634" s="178">
        <v>15</v>
      </c>
    </row>
    <row r="2635" spans="1:7" ht="30" x14ac:dyDescent="0.25">
      <c r="A2635" s="199" t="s">
        <v>6748</v>
      </c>
      <c r="B2635" s="200" t="s">
        <v>6749</v>
      </c>
      <c r="C2635" s="201" t="s">
        <v>15</v>
      </c>
      <c r="D2635" s="202">
        <v>126.16</v>
      </c>
      <c r="E2635" s="202">
        <v>22.33</v>
      </c>
      <c r="F2635" s="202">
        <v>148.49</v>
      </c>
      <c r="G2635" s="178">
        <v>15</v>
      </c>
    </row>
    <row r="2636" spans="1:7" x14ac:dyDescent="0.25">
      <c r="A2636" s="199" t="s">
        <v>6750</v>
      </c>
      <c r="B2636" s="200" t="s">
        <v>6751</v>
      </c>
      <c r="C2636" s="201"/>
      <c r="D2636" s="202"/>
      <c r="E2636" s="202"/>
      <c r="F2636" s="202"/>
    </row>
    <row r="2637" spans="1:7" ht="30" x14ac:dyDescent="0.25">
      <c r="A2637" s="199" t="s">
        <v>6752</v>
      </c>
      <c r="B2637" s="200" t="s">
        <v>6753</v>
      </c>
      <c r="C2637" s="201" t="s">
        <v>15</v>
      </c>
      <c r="D2637" s="202">
        <v>39.590000000000003</v>
      </c>
      <c r="E2637" s="202">
        <v>16.75</v>
      </c>
      <c r="F2637" s="202">
        <v>56.34</v>
      </c>
      <c r="G2637" s="178">
        <v>15</v>
      </c>
    </row>
    <row r="2638" spans="1:7" x14ac:dyDescent="0.25">
      <c r="A2638" s="199" t="s">
        <v>6754</v>
      </c>
      <c r="B2638" s="200" t="s">
        <v>6755</v>
      </c>
      <c r="C2638" s="201"/>
      <c r="D2638" s="202"/>
      <c r="E2638" s="202"/>
      <c r="F2638" s="202"/>
    </row>
    <row r="2639" spans="1:7" ht="30" x14ac:dyDescent="0.25">
      <c r="A2639" s="199" t="s">
        <v>6756</v>
      </c>
      <c r="B2639" s="200" t="s">
        <v>6757</v>
      </c>
      <c r="C2639" s="201" t="s">
        <v>15</v>
      </c>
      <c r="D2639" s="202">
        <v>0.48</v>
      </c>
      <c r="E2639" s="202">
        <v>22.33</v>
      </c>
      <c r="F2639" s="202">
        <v>22.81</v>
      </c>
      <c r="G2639" s="178">
        <v>15</v>
      </c>
    </row>
    <row r="2640" spans="1:7" ht="30" x14ac:dyDescent="0.25">
      <c r="A2640" s="199" t="s">
        <v>6758</v>
      </c>
      <c r="B2640" s="200" t="s">
        <v>6759</v>
      </c>
      <c r="C2640" s="201" t="s">
        <v>15</v>
      </c>
      <c r="D2640" s="202">
        <v>7.38</v>
      </c>
      <c r="E2640" s="202">
        <v>4.54</v>
      </c>
      <c r="F2640" s="202">
        <v>11.92</v>
      </c>
      <c r="G2640" s="178">
        <v>15</v>
      </c>
    </row>
    <row r="2641" spans="1:7" x14ac:dyDescent="0.25">
      <c r="A2641" s="199" t="s">
        <v>6760</v>
      </c>
      <c r="B2641" s="200" t="s">
        <v>6761</v>
      </c>
      <c r="C2641" s="201" t="s">
        <v>15</v>
      </c>
      <c r="D2641" s="202"/>
      <c r="E2641" s="202">
        <v>22.33</v>
      </c>
      <c r="F2641" s="202">
        <v>22.33</v>
      </c>
      <c r="G2641" s="178">
        <v>15</v>
      </c>
    </row>
    <row r="2642" spans="1:7" x14ac:dyDescent="0.25">
      <c r="A2642" s="199" t="s">
        <v>6762</v>
      </c>
      <c r="B2642" s="200" t="s">
        <v>6763</v>
      </c>
      <c r="C2642" s="201" t="s">
        <v>15</v>
      </c>
      <c r="D2642" s="202"/>
      <c r="E2642" s="202">
        <v>4.54</v>
      </c>
      <c r="F2642" s="202">
        <v>4.54</v>
      </c>
      <c r="G2642" s="178">
        <v>15</v>
      </c>
    </row>
    <row r="2643" spans="1:7" x14ac:dyDescent="0.25">
      <c r="A2643" s="199" t="s">
        <v>6764</v>
      </c>
      <c r="B2643" s="200" t="s">
        <v>6765</v>
      </c>
      <c r="C2643" s="201"/>
      <c r="D2643" s="202"/>
      <c r="E2643" s="202"/>
      <c r="F2643" s="202"/>
    </row>
    <row r="2644" spans="1:7" ht="45" x14ac:dyDescent="0.25">
      <c r="A2644" s="199" t="s">
        <v>374</v>
      </c>
      <c r="B2644" s="200" t="s">
        <v>6766</v>
      </c>
      <c r="C2644" s="201" t="s">
        <v>15</v>
      </c>
      <c r="D2644" s="202">
        <v>318.66000000000003</v>
      </c>
      <c r="E2644" s="202">
        <v>22.33</v>
      </c>
      <c r="F2644" s="202">
        <v>340.99</v>
      </c>
      <c r="G2644" s="178">
        <v>15</v>
      </c>
    </row>
    <row r="2645" spans="1:7" ht="45" x14ac:dyDescent="0.25">
      <c r="A2645" s="199" t="s">
        <v>375</v>
      </c>
      <c r="B2645" s="200" t="s">
        <v>6767</v>
      </c>
      <c r="C2645" s="201" t="s">
        <v>15</v>
      </c>
      <c r="D2645" s="202">
        <v>280.98</v>
      </c>
      <c r="E2645" s="202">
        <v>16.75</v>
      </c>
      <c r="F2645" s="202">
        <v>297.73</v>
      </c>
      <c r="G2645" s="178">
        <v>15</v>
      </c>
    </row>
    <row r="2646" spans="1:7" ht="45" x14ac:dyDescent="0.25">
      <c r="A2646" s="199" t="s">
        <v>376</v>
      </c>
      <c r="B2646" s="200" t="s">
        <v>6768</v>
      </c>
      <c r="C2646" s="201" t="s">
        <v>15</v>
      </c>
      <c r="D2646" s="202">
        <v>149.32</v>
      </c>
      <c r="E2646" s="202">
        <v>22.33</v>
      </c>
      <c r="F2646" s="202">
        <v>171.65</v>
      </c>
      <c r="G2646" s="178">
        <v>15</v>
      </c>
    </row>
    <row r="2647" spans="1:7" ht="45" x14ac:dyDescent="0.25">
      <c r="A2647" s="199" t="s">
        <v>6769</v>
      </c>
      <c r="B2647" s="200" t="s">
        <v>6770</v>
      </c>
      <c r="C2647" s="201" t="s">
        <v>15</v>
      </c>
      <c r="D2647" s="202">
        <v>260.81</v>
      </c>
      <c r="E2647" s="202">
        <v>16.75</v>
      </c>
      <c r="F2647" s="202">
        <v>277.56</v>
      </c>
      <c r="G2647" s="178">
        <v>15</v>
      </c>
    </row>
    <row r="2648" spans="1:7" ht="30" x14ac:dyDescent="0.25">
      <c r="A2648" s="199" t="s">
        <v>6771</v>
      </c>
      <c r="B2648" s="200" t="s">
        <v>6772</v>
      </c>
      <c r="C2648" s="201" t="s">
        <v>15</v>
      </c>
      <c r="D2648" s="202">
        <v>72.89</v>
      </c>
      <c r="E2648" s="202">
        <v>27.92</v>
      </c>
      <c r="F2648" s="202">
        <v>100.81</v>
      </c>
      <c r="G2648" s="178">
        <v>15</v>
      </c>
    </row>
    <row r="2649" spans="1:7" x14ac:dyDescent="0.25">
      <c r="A2649" s="199" t="s">
        <v>6773</v>
      </c>
      <c r="B2649" s="200" t="s">
        <v>6774</v>
      </c>
      <c r="C2649" s="201"/>
      <c r="D2649" s="202"/>
      <c r="E2649" s="202"/>
      <c r="F2649" s="202"/>
    </row>
    <row r="2650" spans="1:7" x14ac:dyDescent="0.25">
      <c r="A2650" s="199" t="s">
        <v>6775</v>
      </c>
      <c r="B2650" s="200" t="s">
        <v>6776</v>
      </c>
      <c r="C2650" s="201"/>
      <c r="D2650" s="202"/>
      <c r="E2650" s="202"/>
      <c r="F2650" s="202"/>
    </row>
    <row r="2651" spans="1:7" ht="30" x14ac:dyDescent="0.25">
      <c r="A2651" s="199" t="s">
        <v>377</v>
      </c>
      <c r="B2651" s="200" t="s">
        <v>6777</v>
      </c>
      <c r="C2651" s="201" t="s">
        <v>15</v>
      </c>
      <c r="D2651" s="202">
        <v>87.55</v>
      </c>
      <c r="E2651" s="202">
        <v>13.96</v>
      </c>
      <c r="F2651" s="202">
        <v>101.51</v>
      </c>
      <c r="G2651" s="178">
        <v>15</v>
      </c>
    </row>
    <row r="2652" spans="1:7" ht="30" x14ac:dyDescent="0.25">
      <c r="A2652" s="199" t="s">
        <v>6778</v>
      </c>
      <c r="B2652" s="200" t="s">
        <v>6779</v>
      </c>
      <c r="C2652" s="201" t="s">
        <v>15</v>
      </c>
      <c r="D2652" s="202">
        <v>94.01</v>
      </c>
      <c r="E2652" s="202">
        <v>13.96</v>
      </c>
      <c r="F2652" s="202">
        <v>107.97</v>
      </c>
      <c r="G2652" s="178">
        <v>15</v>
      </c>
    </row>
    <row r="2653" spans="1:7" x14ac:dyDescent="0.25">
      <c r="A2653" s="199" t="s">
        <v>6780</v>
      </c>
      <c r="B2653" s="200" t="s">
        <v>6781</v>
      </c>
      <c r="C2653" s="201" t="s">
        <v>15</v>
      </c>
      <c r="D2653" s="202">
        <v>75.52</v>
      </c>
      <c r="E2653" s="202">
        <v>13.96</v>
      </c>
      <c r="F2653" s="202">
        <v>89.48</v>
      </c>
      <c r="G2653" s="178">
        <v>15</v>
      </c>
    </row>
    <row r="2654" spans="1:7" x14ac:dyDescent="0.25">
      <c r="A2654" s="199" t="s">
        <v>6782</v>
      </c>
      <c r="B2654" s="200" t="s">
        <v>6783</v>
      </c>
      <c r="C2654" s="201" t="s">
        <v>15</v>
      </c>
      <c r="D2654" s="202">
        <v>53.85</v>
      </c>
      <c r="E2654" s="202">
        <v>13.96</v>
      </c>
      <c r="F2654" s="202">
        <v>67.81</v>
      </c>
      <c r="G2654" s="178">
        <v>15</v>
      </c>
    </row>
    <row r="2655" spans="1:7" x14ac:dyDescent="0.25">
      <c r="A2655" s="199" t="s">
        <v>6784</v>
      </c>
      <c r="B2655" s="200" t="s">
        <v>6785</v>
      </c>
      <c r="C2655" s="201" t="s">
        <v>15</v>
      </c>
      <c r="D2655" s="202">
        <v>4.09</v>
      </c>
      <c r="E2655" s="202">
        <v>13.96</v>
      </c>
      <c r="F2655" s="202">
        <v>18.05</v>
      </c>
      <c r="G2655" s="178">
        <v>15</v>
      </c>
    </row>
    <row r="2656" spans="1:7" ht="30" x14ac:dyDescent="0.25">
      <c r="A2656" s="199" t="s">
        <v>378</v>
      </c>
      <c r="B2656" s="200" t="s">
        <v>6786</v>
      </c>
      <c r="C2656" s="201" t="s">
        <v>15</v>
      </c>
      <c r="D2656" s="202">
        <v>29.11</v>
      </c>
      <c r="E2656" s="202">
        <v>13.96</v>
      </c>
      <c r="F2656" s="202">
        <v>43.07</v>
      </c>
      <c r="G2656" s="178">
        <v>15</v>
      </c>
    </row>
    <row r="2657" spans="1:7" ht="30" x14ac:dyDescent="0.25">
      <c r="A2657" s="199" t="s">
        <v>6787</v>
      </c>
      <c r="B2657" s="200" t="s">
        <v>6788</v>
      </c>
      <c r="C2657" s="201" t="s">
        <v>15</v>
      </c>
      <c r="D2657" s="202">
        <v>11.12</v>
      </c>
      <c r="E2657" s="202">
        <v>13.96</v>
      </c>
      <c r="F2657" s="202">
        <v>25.08</v>
      </c>
      <c r="G2657" s="178">
        <v>15</v>
      </c>
    </row>
    <row r="2658" spans="1:7" ht="30" x14ac:dyDescent="0.25">
      <c r="A2658" s="199" t="s">
        <v>6789</v>
      </c>
      <c r="B2658" s="200" t="s">
        <v>6790</v>
      </c>
      <c r="C2658" s="201" t="s">
        <v>15</v>
      </c>
      <c r="D2658" s="202">
        <v>14.64</v>
      </c>
      <c r="E2658" s="202">
        <v>13.96</v>
      </c>
      <c r="F2658" s="202">
        <v>28.6</v>
      </c>
      <c r="G2658" s="178">
        <v>15</v>
      </c>
    </row>
    <row r="2659" spans="1:7" x14ac:dyDescent="0.25">
      <c r="A2659" s="199" t="s">
        <v>6791</v>
      </c>
      <c r="B2659" s="200" t="s">
        <v>6792</v>
      </c>
      <c r="C2659" s="201"/>
      <c r="D2659" s="202"/>
      <c r="E2659" s="202"/>
      <c r="F2659" s="202"/>
    </row>
    <row r="2660" spans="1:7" x14ac:dyDescent="0.25">
      <c r="A2660" s="199" t="s">
        <v>6793</v>
      </c>
      <c r="B2660" s="200" t="s">
        <v>6794</v>
      </c>
      <c r="C2660" s="201" t="s">
        <v>15</v>
      </c>
      <c r="D2660" s="202">
        <v>6.13</v>
      </c>
      <c r="E2660" s="202">
        <v>13.96</v>
      </c>
      <c r="F2660" s="202">
        <v>20.09</v>
      </c>
      <c r="G2660" s="178">
        <v>15</v>
      </c>
    </row>
    <row r="2661" spans="1:7" x14ac:dyDescent="0.25">
      <c r="A2661" s="199" t="s">
        <v>6795</v>
      </c>
      <c r="B2661" s="200" t="s">
        <v>6796</v>
      </c>
      <c r="C2661" s="201" t="s">
        <v>15</v>
      </c>
      <c r="D2661" s="202">
        <v>17.88</v>
      </c>
      <c r="E2661" s="202">
        <v>13.96</v>
      </c>
      <c r="F2661" s="202">
        <v>31.84</v>
      </c>
      <c r="G2661" s="178">
        <v>15</v>
      </c>
    </row>
    <row r="2662" spans="1:7" x14ac:dyDescent="0.25">
      <c r="A2662" s="199" t="s">
        <v>6797</v>
      </c>
      <c r="B2662" s="200" t="s">
        <v>6798</v>
      </c>
      <c r="C2662" s="201" t="s">
        <v>15</v>
      </c>
      <c r="D2662" s="202">
        <v>6.14</v>
      </c>
      <c r="E2662" s="202">
        <v>13.96</v>
      </c>
      <c r="F2662" s="202">
        <v>20.100000000000001</v>
      </c>
      <c r="G2662" s="178">
        <v>15</v>
      </c>
    </row>
    <row r="2663" spans="1:7" ht="30" x14ac:dyDescent="0.25">
      <c r="A2663" s="199" t="s">
        <v>6799</v>
      </c>
      <c r="B2663" s="200" t="s">
        <v>6800</v>
      </c>
      <c r="C2663" s="201" t="s">
        <v>15</v>
      </c>
      <c r="D2663" s="202">
        <v>8.8699999999999992</v>
      </c>
      <c r="E2663" s="202">
        <v>13.96</v>
      </c>
      <c r="F2663" s="202">
        <v>22.83</v>
      </c>
      <c r="G2663" s="178">
        <v>15</v>
      </c>
    </row>
    <row r="2664" spans="1:7" ht="30" x14ac:dyDescent="0.25">
      <c r="A2664" s="199" t="s">
        <v>6801</v>
      </c>
      <c r="B2664" s="200" t="s">
        <v>6802</v>
      </c>
      <c r="C2664" s="201" t="s">
        <v>15</v>
      </c>
      <c r="D2664" s="202">
        <v>14.8</v>
      </c>
      <c r="E2664" s="202">
        <v>13.96</v>
      </c>
      <c r="F2664" s="202">
        <v>28.76</v>
      </c>
      <c r="G2664" s="178">
        <v>15</v>
      </c>
    </row>
    <row r="2665" spans="1:7" ht="30" x14ac:dyDescent="0.25">
      <c r="A2665" s="199" t="s">
        <v>6803</v>
      </c>
      <c r="B2665" s="200" t="s">
        <v>6804</v>
      </c>
      <c r="C2665" s="201" t="s">
        <v>15</v>
      </c>
      <c r="D2665" s="202">
        <v>19.03</v>
      </c>
      <c r="E2665" s="202">
        <v>13.96</v>
      </c>
      <c r="F2665" s="202">
        <v>32.99</v>
      </c>
      <c r="G2665" s="178">
        <v>15</v>
      </c>
    </row>
    <row r="2666" spans="1:7" x14ac:dyDescent="0.25">
      <c r="A2666" s="199" t="s">
        <v>6805</v>
      </c>
      <c r="B2666" s="200" t="s">
        <v>6806</v>
      </c>
      <c r="C2666" s="201"/>
      <c r="D2666" s="202"/>
      <c r="E2666" s="202"/>
      <c r="F2666" s="202"/>
    </row>
    <row r="2667" spans="1:7" ht="30" x14ac:dyDescent="0.25">
      <c r="A2667" s="199" t="s">
        <v>6807</v>
      </c>
      <c r="B2667" s="200" t="s">
        <v>6808</v>
      </c>
      <c r="C2667" s="201" t="s">
        <v>15</v>
      </c>
      <c r="D2667" s="202">
        <v>11.26</v>
      </c>
      <c r="E2667" s="202">
        <v>13.96</v>
      </c>
      <c r="F2667" s="202">
        <v>25.22</v>
      </c>
      <c r="G2667" s="178">
        <v>15</v>
      </c>
    </row>
    <row r="2668" spans="1:7" ht="30" x14ac:dyDescent="0.25">
      <c r="A2668" s="199" t="s">
        <v>6809</v>
      </c>
      <c r="B2668" s="200" t="s">
        <v>6810</v>
      </c>
      <c r="C2668" s="201" t="s">
        <v>15</v>
      </c>
      <c r="D2668" s="202">
        <v>16.940000000000001</v>
      </c>
      <c r="E2668" s="202">
        <v>13.96</v>
      </c>
      <c r="F2668" s="202">
        <v>30.9</v>
      </c>
      <c r="G2668" s="178">
        <v>15</v>
      </c>
    </row>
    <row r="2669" spans="1:7" ht="30" x14ac:dyDescent="0.25">
      <c r="A2669" s="199" t="s">
        <v>6811</v>
      </c>
      <c r="B2669" s="200" t="s">
        <v>6812</v>
      </c>
      <c r="C2669" s="201" t="s">
        <v>15</v>
      </c>
      <c r="D2669" s="202">
        <v>15.14</v>
      </c>
      <c r="E2669" s="202">
        <v>13.96</v>
      </c>
      <c r="F2669" s="202">
        <v>29.1</v>
      </c>
      <c r="G2669" s="178">
        <v>15</v>
      </c>
    </row>
    <row r="2670" spans="1:7" ht="30" x14ac:dyDescent="0.25">
      <c r="A2670" s="199" t="s">
        <v>6813</v>
      </c>
      <c r="B2670" s="200" t="s">
        <v>6814</v>
      </c>
      <c r="C2670" s="201" t="s">
        <v>15</v>
      </c>
      <c r="D2670" s="202">
        <v>19.36</v>
      </c>
      <c r="E2670" s="202">
        <v>13.96</v>
      </c>
      <c r="F2670" s="202">
        <v>33.32</v>
      </c>
      <c r="G2670" s="178">
        <v>15</v>
      </c>
    </row>
    <row r="2671" spans="1:7" x14ac:dyDescent="0.25">
      <c r="A2671" s="199" t="s">
        <v>6815</v>
      </c>
      <c r="B2671" s="200" t="s">
        <v>6816</v>
      </c>
      <c r="C2671" s="201"/>
      <c r="D2671" s="202"/>
      <c r="E2671" s="202"/>
      <c r="F2671" s="202"/>
    </row>
    <row r="2672" spans="1:7" x14ac:dyDescent="0.25">
      <c r="A2672" s="199" t="s">
        <v>6817</v>
      </c>
      <c r="B2672" s="200" t="s">
        <v>6818</v>
      </c>
      <c r="C2672" s="201" t="s">
        <v>15</v>
      </c>
      <c r="D2672" s="202">
        <v>12.96</v>
      </c>
      <c r="E2672" s="202">
        <v>13.96</v>
      </c>
      <c r="F2672" s="202">
        <v>26.92</v>
      </c>
      <c r="G2672" s="178">
        <v>15</v>
      </c>
    </row>
    <row r="2673" spans="1:7" x14ac:dyDescent="0.25">
      <c r="A2673" s="199" t="s">
        <v>6819</v>
      </c>
      <c r="B2673" s="200" t="s">
        <v>6820</v>
      </c>
      <c r="C2673" s="201" t="s">
        <v>15</v>
      </c>
      <c r="D2673" s="202">
        <v>10.7</v>
      </c>
      <c r="E2673" s="202">
        <v>13.96</v>
      </c>
      <c r="F2673" s="202">
        <v>24.66</v>
      </c>
      <c r="G2673" s="178">
        <v>15</v>
      </c>
    </row>
    <row r="2674" spans="1:7" x14ac:dyDescent="0.25">
      <c r="A2674" s="199" t="s">
        <v>6821</v>
      </c>
      <c r="B2674" s="200" t="s">
        <v>6822</v>
      </c>
      <c r="C2674" s="201" t="s">
        <v>15</v>
      </c>
      <c r="D2674" s="202">
        <v>57.66</v>
      </c>
      <c r="E2674" s="202">
        <v>13.96</v>
      </c>
      <c r="F2674" s="202">
        <v>71.62</v>
      </c>
      <c r="G2674" s="178">
        <v>15</v>
      </c>
    </row>
    <row r="2675" spans="1:7" x14ac:dyDescent="0.25">
      <c r="A2675" s="199" t="s">
        <v>6823</v>
      </c>
      <c r="B2675" s="200" t="s">
        <v>6824</v>
      </c>
      <c r="C2675" s="201" t="s">
        <v>15</v>
      </c>
      <c r="D2675" s="202">
        <v>147.68</v>
      </c>
      <c r="E2675" s="202">
        <v>16.75</v>
      </c>
      <c r="F2675" s="202">
        <v>164.43</v>
      </c>
      <c r="G2675" s="178">
        <v>15</v>
      </c>
    </row>
    <row r="2676" spans="1:7" x14ac:dyDescent="0.25">
      <c r="A2676" s="199" t="s">
        <v>379</v>
      </c>
      <c r="B2676" s="200" t="s">
        <v>6825</v>
      </c>
      <c r="C2676" s="201" t="s">
        <v>32</v>
      </c>
      <c r="D2676" s="202">
        <v>77.569999999999993</v>
      </c>
      <c r="E2676" s="202">
        <v>16.75</v>
      </c>
      <c r="F2676" s="202">
        <v>94.32</v>
      </c>
      <c r="G2676" s="178">
        <v>15</v>
      </c>
    </row>
    <row r="2677" spans="1:7" x14ac:dyDescent="0.25">
      <c r="A2677" s="199" t="s">
        <v>6826</v>
      </c>
      <c r="B2677" s="200" t="s">
        <v>6827</v>
      </c>
      <c r="C2677" s="201" t="s">
        <v>15</v>
      </c>
      <c r="D2677" s="202">
        <v>16.63</v>
      </c>
      <c r="E2677" s="202">
        <v>13.96</v>
      </c>
      <c r="F2677" s="202">
        <v>30.59</v>
      </c>
      <c r="G2677" s="178">
        <v>15</v>
      </c>
    </row>
    <row r="2678" spans="1:7" x14ac:dyDescent="0.25">
      <c r="A2678" s="199" t="s">
        <v>6828</v>
      </c>
      <c r="B2678" s="200" t="s">
        <v>6829</v>
      </c>
      <c r="C2678" s="201" t="s">
        <v>15</v>
      </c>
      <c r="D2678" s="202">
        <v>31.6</v>
      </c>
      <c r="E2678" s="202">
        <v>13.96</v>
      </c>
      <c r="F2678" s="202">
        <v>45.56</v>
      </c>
      <c r="G2678" s="178">
        <v>15</v>
      </c>
    </row>
    <row r="2679" spans="1:7" x14ac:dyDescent="0.25">
      <c r="A2679" s="199" t="s">
        <v>6830</v>
      </c>
      <c r="B2679" s="200" t="s">
        <v>6831</v>
      </c>
      <c r="C2679" s="201"/>
      <c r="D2679" s="202"/>
      <c r="E2679" s="202"/>
      <c r="F2679" s="202"/>
    </row>
    <row r="2680" spans="1:7" x14ac:dyDescent="0.25">
      <c r="A2680" s="199" t="s">
        <v>6832</v>
      </c>
      <c r="B2680" s="200" t="s">
        <v>6833</v>
      </c>
      <c r="C2680" s="201" t="s">
        <v>15</v>
      </c>
      <c r="D2680" s="202">
        <v>34.950000000000003</v>
      </c>
      <c r="E2680" s="202">
        <v>13.96</v>
      </c>
      <c r="F2680" s="202">
        <v>48.91</v>
      </c>
      <c r="G2680" s="178">
        <v>15</v>
      </c>
    </row>
    <row r="2681" spans="1:7" ht="30" x14ac:dyDescent="0.25">
      <c r="A2681" s="199" t="s">
        <v>6834</v>
      </c>
      <c r="B2681" s="200" t="s">
        <v>6835</v>
      </c>
      <c r="C2681" s="201" t="s">
        <v>15</v>
      </c>
      <c r="D2681" s="202">
        <v>15.46</v>
      </c>
      <c r="E2681" s="202">
        <v>13.96</v>
      </c>
      <c r="F2681" s="202">
        <v>29.42</v>
      </c>
      <c r="G2681" s="178">
        <v>15</v>
      </c>
    </row>
    <row r="2682" spans="1:7" x14ac:dyDescent="0.25">
      <c r="A2682" s="199" t="s">
        <v>6836</v>
      </c>
      <c r="B2682" s="200" t="s">
        <v>6837</v>
      </c>
      <c r="C2682" s="201" t="s">
        <v>15</v>
      </c>
      <c r="D2682" s="202">
        <v>93.16</v>
      </c>
      <c r="E2682" s="202">
        <v>13.96</v>
      </c>
      <c r="F2682" s="202">
        <v>107.12</v>
      </c>
      <c r="G2682" s="178">
        <v>15</v>
      </c>
    </row>
    <row r="2683" spans="1:7" x14ac:dyDescent="0.25">
      <c r="A2683" s="199" t="s">
        <v>6838</v>
      </c>
      <c r="B2683" s="200" t="s">
        <v>6839</v>
      </c>
      <c r="C2683" s="201" t="s">
        <v>15</v>
      </c>
      <c r="D2683" s="202">
        <v>62.37</v>
      </c>
      <c r="E2683" s="202">
        <v>13.96</v>
      </c>
      <c r="F2683" s="202">
        <v>76.33</v>
      </c>
      <c r="G2683" s="178">
        <v>15</v>
      </c>
    </row>
    <row r="2684" spans="1:7" x14ac:dyDescent="0.25">
      <c r="A2684" s="199" t="s">
        <v>6840</v>
      </c>
      <c r="B2684" s="200" t="s">
        <v>6841</v>
      </c>
      <c r="C2684" s="201" t="s">
        <v>15</v>
      </c>
      <c r="D2684" s="202">
        <v>146.49</v>
      </c>
      <c r="E2684" s="202">
        <v>13.96</v>
      </c>
      <c r="F2684" s="202">
        <v>160.44999999999999</v>
      </c>
      <c r="G2684" s="178">
        <v>15</v>
      </c>
    </row>
    <row r="2685" spans="1:7" x14ac:dyDescent="0.25">
      <c r="A2685" s="199" t="s">
        <v>6842</v>
      </c>
      <c r="B2685" s="200" t="s">
        <v>6843</v>
      </c>
      <c r="C2685" s="201" t="s">
        <v>15</v>
      </c>
      <c r="D2685" s="202">
        <v>18.95</v>
      </c>
      <c r="E2685" s="202">
        <v>55.83</v>
      </c>
      <c r="F2685" s="202">
        <v>74.78</v>
      </c>
      <c r="G2685" s="178">
        <v>15</v>
      </c>
    </row>
    <row r="2686" spans="1:7" x14ac:dyDescent="0.25">
      <c r="A2686" s="199" t="s">
        <v>6844</v>
      </c>
      <c r="B2686" s="200" t="s">
        <v>6845</v>
      </c>
      <c r="C2686" s="201" t="s">
        <v>15</v>
      </c>
      <c r="D2686" s="202">
        <v>20.25</v>
      </c>
      <c r="E2686" s="202">
        <v>5.58</v>
      </c>
      <c r="F2686" s="202">
        <v>25.83</v>
      </c>
      <c r="G2686" s="178">
        <v>15</v>
      </c>
    </row>
    <row r="2687" spans="1:7" ht="30" x14ac:dyDescent="0.25">
      <c r="A2687" s="199" t="s">
        <v>6846</v>
      </c>
      <c r="B2687" s="200" t="s">
        <v>6847</v>
      </c>
      <c r="C2687" s="201" t="s">
        <v>15</v>
      </c>
      <c r="D2687" s="202">
        <v>25.56</v>
      </c>
      <c r="E2687" s="202">
        <v>5.58</v>
      </c>
      <c r="F2687" s="202">
        <v>31.14</v>
      </c>
      <c r="G2687" s="178">
        <v>15</v>
      </c>
    </row>
    <row r="2688" spans="1:7" x14ac:dyDescent="0.25">
      <c r="A2688" s="199" t="s">
        <v>6848</v>
      </c>
      <c r="B2688" s="200" t="s">
        <v>6849</v>
      </c>
      <c r="C2688" s="201" t="s">
        <v>15</v>
      </c>
      <c r="D2688" s="202">
        <v>18.079999999999998</v>
      </c>
      <c r="E2688" s="202">
        <v>5.58</v>
      </c>
      <c r="F2688" s="202">
        <v>23.66</v>
      </c>
      <c r="G2688" s="178">
        <v>15</v>
      </c>
    </row>
    <row r="2689" spans="1:7" x14ac:dyDescent="0.25">
      <c r="A2689" s="199" t="s">
        <v>6850</v>
      </c>
      <c r="B2689" s="200" t="s">
        <v>6851</v>
      </c>
      <c r="C2689" s="201" t="s">
        <v>15</v>
      </c>
      <c r="D2689" s="202">
        <v>3.8</v>
      </c>
      <c r="E2689" s="202">
        <v>5.58</v>
      </c>
      <c r="F2689" s="202">
        <v>9.3800000000000008</v>
      </c>
      <c r="G2689" s="178">
        <v>15</v>
      </c>
    </row>
    <row r="2690" spans="1:7" x14ac:dyDescent="0.25">
      <c r="A2690" s="199" t="s">
        <v>6852</v>
      </c>
      <c r="B2690" s="200" t="s">
        <v>6853</v>
      </c>
      <c r="C2690" s="201" t="s">
        <v>32</v>
      </c>
      <c r="D2690" s="202">
        <v>13.74</v>
      </c>
      <c r="E2690" s="202">
        <v>22.33</v>
      </c>
      <c r="F2690" s="202">
        <v>36.07</v>
      </c>
      <c r="G2690" s="178">
        <v>15</v>
      </c>
    </row>
    <row r="2691" spans="1:7" x14ac:dyDescent="0.25">
      <c r="A2691" s="199" t="s">
        <v>6854</v>
      </c>
      <c r="B2691" s="200" t="s">
        <v>6855</v>
      </c>
      <c r="C2691" s="201" t="s">
        <v>15</v>
      </c>
      <c r="D2691" s="202">
        <v>20.67</v>
      </c>
      <c r="E2691" s="202">
        <v>13.96</v>
      </c>
      <c r="F2691" s="202">
        <v>34.630000000000003</v>
      </c>
      <c r="G2691" s="178">
        <v>15</v>
      </c>
    </row>
    <row r="2692" spans="1:7" x14ac:dyDescent="0.25">
      <c r="A2692" s="199" t="s">
        <v>6856</v>
      </c>
      <c r="B2692" s="200" t="s">
        <v>6857</v>
      </c>
      <c r="C2692" s="201" t="s">
        <v>15</v>
      </c>
      <c r="D2692" s="202">
        <v>265.56</v>
      </c>
      <c r="E2692" s="202">
        <v>27.92</v>
      </c>
      <c r="F2692" s="202">
        <v>293.48</v>
      </c>
      <c r="G2692" s="178">
        <v>15</v>
      </c>
    </row>
    <row r="2693" spans="1:7" x14ac:dyDescent="0.25">
      <c r="A2693" s="199" t="s">
        <v>6858</v>
      </c>
      <c r="B2693" s="200" t="s">
        <v>6859</v>
      </c>
      <c r="C2693" s="201" t="s">
        <v>15</v>
      </c>
      <c r="D2693" s="202">
        <v>179.67</v>
      </c>
      <c r="E2693" s="202">
        <v>27.92</v>
      </c>
      <c r="F2693" s="202">
        <v>207.59</v>
      </c>
      <c r="G2693" s="178">
        <v>15</v>
      </c>
    </row>
    <row r="2694" spans="1:7" x14ac:dyDescent="0.25">
      <c r="A2694" s="199" t="s">
        <v>380</v>
      </c>
      <c r="B2694" s="200" t="s">
        <v>6860</v>
      </c>
      <c r="C2694" s="201" t="s">
        <v>15</v>
      </c>
      <c r="D2694" s="202">
        <v>189.48</v>
      </c>
      <c r="E2694" s="202">
        <v>27.92</v>
      </c>
      <c r="F2694" s="202">
        <v>217.4</v>
      </c>
      <c r="G2694" s="178">
        <v>15</v>
      </c>
    </row>
    <row r="2695" spans="1:7" x14ac:dyDescent="0.25">
      <c r="A2695" s="199" t="s">
        <v>6861</v>
      </c>
      <c r="B2695" s="200" t="s">
        <v>6862</v>
      </c>
      <c r="C2695" s="201" t="s">
        <v>15</v>
      </c>
      <c r="D2695" s="202">
        <v>45.95</v>
      </c>
      <c r="E2695" s="202">
        <v>13.96</v>
      </c>
      <c r="F2695" s="202">
        <v>59.91</v>
      </c>
      <c r="G2695" s="178">
        <v>15</v>
      </c>
    </row>
    <row r="2696" spans="1:7" x14ac:dyDescent="0.25">
      <c r="A2696" s="199" t="s">
        <v>6863</v>
      </c>
      <c r="B2696" s="200" t="s">
        <v>6864</v>
      </c>
      <c r="C2696" s="201" t="s">
        <v>15</v>
      </c>
      <c r="D2696" s="202">
        <v>3</v>
      </c>
      <c r="E2696" s="202">
        <v>11.16</v>
      </c>
      <c r="F2696" s="202">
        <v>14.16</v>
      </c>
      <c r="G2696" s="178">
        <v>15</v>
      </c>
    </row>
    <row r="2697" spans="1:7" ht="30" x14ac:dyDescent="0.25">
      <c r="A2697" s="199" t="s">
        <v>6865</v>
      </c>
      <c r="B2697" s="200" t="s">
        <v>6866</v>
      </c>
      <c r="C2697" s="201" t="s">
        <v>15</v>
      </c>
      <c r="D2697" s="202">
        <v>10.23</v>
      </c>
      <c r="E2697" s="202">
        <v>13.96</v>
      </c>
      <c r="F2697" s="202">
        <v>24.19</v>
      </c>
      <c r="G2697" s="178">
        <v>15</v>
      </c>
    </row>
    <row r="2698" spans="1:7" ht="30" x14ac:dyDescent="0.25">
      <c r="A2698" s="199" t="s">
        <v>6867</v>
      </c>
      <c r="B2698" s="200" t="s">
        <v>6868</v>
      </c>
      <c r="C2698" s="201" t="s">
        <v>32</v>
      </c>
      <c r="D2698" s="202">
        <v>15.54</v>
      </c>
      <c r="E2698" s="202">
        <v>27.92</v>
      </c>
      <c r="F2698" s="202">
        <v>43.46</v>
      </c>
      <c r="G2698" s="178">
        <v>15</v>
      </c>
    </row>
    <row r="2699" spans="1:7" ht="30" x14ac:dyDescent="0.25">
      <c r="A2699" s="199" t="s">
        <v>6869</v>
      </c>
      <c r="B2699" s="200" t="s">
        <v>6870</v>
      </c>
      <c r="C2699" s="201" t="s">
        <v>15</v>
      </c>
      <c r="D2699" s="202">
        <v>10.57</v>
      </c>
      <c r="E2699" s="202">
        <v>13.96</v>
      </c>
      <c r="F2699" s="202">
        <v>24.53</v>
      </c>
      <c r="G2699" s="178">
        <v>15</v>
      </c>
    </row>
    <row r="2700" spans="1:7" ht="30" x14ac:dyDescent="0.25">
      <c r="A2700" s="199" t="s">
        <v>6871</v>
      </c>
      <c r="B2700" s="200" t="s">
        <v>6872</v>
      </c>
      <c r="C2700" s="201" t="s">
        <v>15</v>
      </c>
      <c r="D2700" s="202">
        <v>49.02</v>
      </c>
      <c r="E2700" s="202">
        <v>11.16</v>
      </c>
      <c r="F2700" s="202">
        <v>60.18</v>
      </c>
      <c r="G2700" s="178">
        <v>15</v>
      </c>
    </row>
    <row r="2701" spans="1:7" ht="30" x14ac:dyDescent="0.25">
      <c r="A2701" s="199" t="s">
        <v>6873</v>
      </c>
      <c r="B2701" s="200" t="s">
        <v>6874</v>
      </c>
      <c r="C2701" s="201" t="s">
        <v>15</v>
      </c>
      <c r="D2701" s="202">
        <v>5.38</v>
      </c>
      <c r="E2701" s="202">
        <v>13.96</v>
      </c>
      <c r="F2701" s="202">
        <v>19.34</v>
      </c>
      <c r="G2701" s="178">
        <v>15</v>
      </c>
    </row>
    <row r="2702" spans="1:7" x14ac:dyDescent="0.25">
      <c r="A2702" s="199" t="s">
        <v>381</v>
      </c>
      <c r="B2702" s="200" t="s">
        <v>6875</v>
      </c>
      <c r="C2702" s="201" t="s">
        <v>15</v>
      </c>
      <c r="D2702" s="202">
        <v>44.81</v>
      </c>
      <c r="E2702" s="202">
        <v>2.8</v>
      </c>
      <c r="F2702" s="202">
        <v>47.61</v>
      </c>
      <c r="G2702" s="178">
        <v>15</v>
      </c>
    </row>
    <row r="2703" spans="1:7" ht="30" x14ac:dyDescent="0.25">
      <c r="A2703" s="199" t="s">
        <v>6876</v>
      </c>
      <c r="B2703" s="200" t="s">
        <v>6877</v>
      </c>
      <c r="C2703" s="201" t="s">
        <v>15</v>
      </c>
      <c r="D2703" s="202">
        <v>17.399999999999999</v>
      </c>
      <c r="E2703" s="202">
        <v>13.96</v>
      </c>
      <c r="F2703" s="202">
        <v>31.36</v>
      </c>
      <c r="G2703" s="178">
        <v>15</v>
      </c>
    </row>
    <row r="2704" spans="1:7" ht="30" x14ac:dyDescent="0.25">
      <c r="A2704" s="199" t="s">
        <v>382</v>
      </c>
      <c r="B2704" s="200" t="s">
        <v>6878</v>
      </c>
      <c r="C2704" s="201" t="s">
        <v>15</v>
      </c>
      <c r="D2704" s="202">
        <v>30.38</v>
      </c>
      <c r="E2704" s="202">
        <v>13.96</v>
      </c>
      <c r="F2704" s="202">
        <v>44.34</v>
      </c>
      <c r="G2704" s="178">
        <v>15</v>
      </c>
    </row>
    <row r="2705" spans="1:7" ht="30" x14ac:dyDescent="0.25">
      <c r="A2705" s="199" t="s">
        <v>6879</v>
      </c>
      <c r="B2705" s="200" t="s">
        <v>6880</v>
      </c>
      <c r="C2705" s="201" t="s">
        <v>15</v>
      </c>
      <c r="D2705" s="202">
        <v>52.17</v>
      </c>
      <c r="E2705" s="202">
        <v>13.96</v>
      </c>
      <c r="F2705" s="202">
        <v>66.13</v>
      </c>
      <c r="G2705" s="178">
        <v>15</v>
      </c>
    </row>
    <row r="2706" spans="1:7" ht="30" x14ac:dyDescent="0.25">
      <c r="A2706" s="199" t="s">
        <v>6881</v>
      </c>
      <c r="B2706" s="200" t="s">
        <v>6882</v>
      </c>
      <c r="C2706" s="201" t="s">
        <v>32</v>
      </c>
      <c r="D2706" s="202">
        <v>201.03</v>
      </c>
      <c r="E2706" s="202">
        <v>27.92</v>
      </c>
      <c r="F2706" s="202">
        <v>228.95</v>
      </c>
      <c r="G2706" s="178">
        <v>15</v>
      </c>
    </row>
    <row r="2707" spans="1:7" ht="30" x14ac:dyDescent="0.25">
      <c r="A2707" s="199" t="s">
        <v>6883</v>
      </c>
      <c r="B2707" s="200" t="s">
        <v>6884</v>
      </c>
      <c r="C2707" s="201" t="s">
        <v>15</v>
      </c>
      <c r="D2707" s="202">
        <v>490.64</v>
      </c>
      <c r="E2707" s="202">
        <v>55.83</v>
      </c>
      <c r="F2707" s="202">
        <v>546.47</v>
      </c>
      <c r="G2707" s="178">
        <v>15</v>
      </c>
    </row>
    <row r="2708" spans="1:7" ht="30" x14ac:dyDescent="0.25">
      <c r="A2708" s="199" t="s">
        <v>6885</v>
      </c>
      <c r="B2708" s="200" t="s">
        <v>6886</v>
      </c>
      <c r="C2708" s="201" t="s">
        <v>15</v>
      </c>
      <c r="D2708" s="202">
        <v>365.53</v>
      </c>
      <c r="E2708" s="202">
        <v>55.83</v>
      </c>
      <c r="F2708" s="202">
        <v>421.36</v>
      </c>
      <c r="G2708" s="178">
        <v>15</v>
      </c>
    </row>
    <row r="2709" spans="1:7" x14ac:dyDescent="0.25">
      <c r="A2709" s="199" t="s">
        <v>6887</v>
      </c>
      <c r="B2709" s="200" t="s">
        <v>6888</v>
      </c>
      <c r="C2709" s="201" t="s">
        <v>15</v>
      </c>
      <c r="D2709" s="202">
        <v>1.1299999999999999</v>
      </c>
      <c r="E2709" s="202">
        <v>2.27</v>
      </c>
      <c r="F2709" s="202">
        <v>3.4</v>
      </c>
      <c r="G2709" s="178">
        <v>15</v>
      </c>
    </row>
    <row r="2710" spans="1:7" ht="30" x14ac:dyDescent="0.25">
      <c r="A2710" s="199" t="s">
        <v>383</v>
      </c>
      <c r="B2710" s="200" t="s">
        <v>6889</v>
      </c>
      <c r="C2710" s="201" t="s">
        <v>15</v>
      </c>
      <c r="D2710" s="202">
        <v>7.75</v>
      </c>
      <c r="E2710" s="202">
        <v>13.96</v>
      </c>
      <c r="F2710" s="202">
        <v>21.71</v>
      </c>
      <c r="G2710" s="178">
        <v>15</v>
      </c>
    </row>
    <row r="2711" spans="1:7" ht="30" x14ac:dyDescent="0.25">
      <c r="A2711" s="199" t="s">
        <v>6890</v>
      </c>
      <c r="B2711" s="200" t="s">
        <v>6891</v>
      </c>
      <c r="C2711" s="201" t="s">
        <v>32</v>
      </c>
      <c r="D2711" s="202">
        <v>8.8000000000000007</v>
      </c>
      <c r="E2711" s="202">
        <v>27.92</v>
      </c>
      <c r="F2711" s="202">
        <v>36.72</v>
      </c>
      <c r="G2711" s="178">
        <v>15</v>
      </c>
    </row>
    <row r="2712" spans="1:7" ht="30" x14ac:dyDescent="0.25">
      <c r="A2712" s="199" t="s">
        <v>6892</v>
      </c>
      <c r="B2712" s="200" t="s">
        <v>6893</v>
      </c>
      <c r="C2712" s="201" t="s">
        <v>15</v>
      </c>
      <c r="D2712" s="202">
        <v>17.28</v>
      </c>
      <c r="E2712" s="202">
        <v>5.58</v>
      </c>
      <c r="F2712" s="202">
        <v>22.86</v>
      </c>
      <c r="G2712" s="178">
        <v>15</v>
      </c>
    </row>
    <row r="2713" spans="1:7" ht="30" x14ac:dyDescent="0.25">
      <c r="A2713" s="199" t="s">
        <v>6894</v>
      </c>
      <c r="B2713" s="200" t="s">
        <v>6895</v>
      </c>
      <c r="C2713" s="201" t="s">
        <v>15</v>
      </c>
      <c r="D2713" s="202">
        <v>8.27</v>
      </c>
      <c r="E2713" s="202">
        <v>13.96</v>
      </c>
      <c r="F2713" s="202">
        <v>22.23</v>
      </c>
      <c r="G2713" s="178">
        <v>15</v>
      </c>
    </row>
    <row r="2714" spans="1:7" ht="30" x14ac:dyDescent="0.25">
      <c r="A2714" s="199" t="s">
        <v>6896</v>
      </c>
      <c r="B2714" s="200" t="s">
        <v>6897</v>
      </c>
      <c r="C2714" s="201" t="s">
        <v>15</v>
      </c>
      <c r="D2714" s="202">
        <v>7.27</v>
      </c>
      <c r="E2714" s="202">
        <v>13.96</v>
      </c>
      <c r="F2714" s="202">
        <v>21.23</v>
      </c>
      <c r="G2714" s="178">
        <v>15</v>
      </c>
    </row>
    <row r="2715" spans="1:7" ht="30" x14ac:dyDescent="0.25">
      <c r="A2715" s="199" t="s">
        <v>6898</v>
      </c>
      <c r="B2715" s="200" t="s">
        <v>6899</v>
      </c>
      <c r="C2715" s="201" t="s">
        <v>32</v>
      </c>
      <c r="D2715" s="202">
        <v>63.85</v>
      </c>
      <c r="E2715" s="202">
        <v>13.96</v>
      </c>
      <c r="F2715" s="202">
        <v>77.81</v>
      </c>
      <c r="G2715" s="178">
        <v>15</v>
      </c>
    </row>
    <row r="2716" spans="1:7" ht="30" x14ac:dyDescent="0.25">
      <c r="A2716" s="199" t="s">
        <v>6900</v>
      </c>
      <c r="B2716" s="200" t="s">
        <v>6901</v>
      </c>
      <c r="C2716" s="201" t="s">
        <v>15</v>
      </c>
      <c r="D2716" s="202">
        <v>46.34</v>
      </c>
      <c r="E2716" s="202">
        <v>13.96</v>
      </c>
      <c r="F2716" s="202">
        <v>60.3</v>
      </c>
      <c r="G2716" s="178">
        <v>15</v>
      </c>
    </row>
    <row r="2717" spans="1:7" ht="30" x14ac:dyDescent="0.25">
      <c r="A2717" s="199" t="s">
        <v>6902</v>
      </c>
      <c r="B2717" s="200" t="s">
        <v>6903</v>
      </c>
      <c r="C2717" s="201" t="s">
        <v>15</v>
      </c>
      <c r="D2717" s="202">
        <v>54.22</v>
      </c>
      <c r="E2717" s="202">
        <v>13.96</v>
      </c>
      <c r="F2717" s="202">
        <v>68.180000000000007</v>
      </c>
      <c r="G2717" s="178">
        <v>15</v>
      </c>
    </row>
    <row r="2718" spans="1:7" x14ac:dyDescent="0.25">
      <c r="A2718" s="199" t="s">
        <v>6904</v>
      </c>
      <c r="B2718" s="200" t="s">
        <v>6905</v>
      </c>
      <c r="C2718" s="201" t="s">
        <v>15</v>
      </c>
      <c r="D2718" s="202">
        <v>5.15</v>
      </c>
      <c r="E2718" s="202">
        <v>13.96</v>
      </c>
      <c r="F2718" s="202">
        <v>19.11</v>
      </c>
      <c r="G2718" s="178">
        <v>15</v>
      </c>
    </row>
    <row r="2719" spans="1:7" x14ac:dyDescent="0.25">
      <c r="A2719" s="199" t="s">
        <v>6906</v>
      </c>
      <c r="B2719" s="200" t="s">
        <v>6907</v>
      </c>
      <c r="C2719" s="201" t="s">
        <v>15</v>
      </c>
      <c r="D2719" s="202">
        <v>7.28</v>
      </c>
      <c r="E2719" s="202">
        <v>13.96</v>
      </c>
      <c r="F2719" s="202">
        <v>21.24</v>
      </c>
      <c r="G2719" s="178">
        <v>15</v>
      </c>
    </row>
    <row r="2720" spans="1:7" x14ac:dyDescent="0.25">
      <c r="A2720" s="199" t="s">
        <v>6908</v>
      </c>
      <c r="B2720" s="200" t="s">
        <v>6909</v>
      </c>
      <c r="C2720" s="201" t="s">
        <v>15</v>
      </c>
      <c r="D2720" s="202">
        <v>10.029999999999999</v>
      </c>
      <c r="E2720" s="202">
        <v>13.96</v>
      </c>
      <c r="F2720" s="202">
        <v>23.99</v>
      </c>
      <c r="G2720" s="178">
        <v>15</v>
      </c>
    </row>
    <row r="2721" spans="1:7" x14ac:dyDescent="0.25">
      <c r="A2721" s="199" t="s">
        <v>6910</v>
      </c>
      <c r="B2721" s="200" t="s">
        <v>6911</v>
      </c>
      <c r="C2721" s="201" t="s">
        <v>15</v>
      </c>
      <c r="D2721" s="202">
        <v>10.83</v>
      </c>
      <c r="E2721" s="202">
        <v>13.96</v>
      </c>
      <c r="F2721" s="202">
        <v>24.79</v>
      </c>
      <c r="G2721" s="178">
        <v>15</v>
      </c>
    </row>
    <row r="2722" spans="1:7" ht="30" x14ac:dyDescent="0.25">
      <c r="A2722" s="199" t="s">
        <v>6912</v>
      </c>
      <c r="B2722" s="200" t="s">
        <v>6913</v>
      </c>
      <c r="C2722" s="201" t="s">
        <v>15</v>
      </c>
      <c r="D2722" s="202">
        <v>119.19</v>
      </c>
      <c r="E2722" s="202">
        <v>13.96</v>
      </c>
      <c r="F2722" s="202">
        <v>133.15</v>
      </c>
      <c r="G2722" s="178">
        <v>15</v>
      </c>
    </row>
    <row r="2723" spans="1:7" ht="30" x14ac:dyDescent="0.25">
      <c r="A2723" s="199" t="s">
        <v>6914</v>
      </c>
      <c r="B2723" s="200" t="s">
        <v>6915</v>
      </c>
      <c r="C2723" s="201" t="s">
        <v>29</v>
      </c>
      <c r="D2723" s="202">
        <v>208.25</v>
      </c>
      <c r="E2723" s="202">
        <v>5.68</v>
      </c>
      <c r="F2723" s="202">
        <v>213.93</v>
      </c>
      <c r="G2723" s="178">
        <v>15</v>
      </c>
    </row>
    <row r="2724" spans="1:7" x14ac:dyDescent="0.25">
      <c r="A2724" s="199" t="s">
        <v>6916</v>
      </c>
      <c r="B2724" s="200" t="s">
        <v>6917</v>
      </c>
      <c r="C2724" s="201"/>
      <c r="D2724" s="202"/>
      <c r="E2724" s="202"/>
      <c r="F2724" s="202"/>
    </row>
    <row r="2725" spans="1:7" ht="30" x14ac:dyDescent="0.25">
      <c r="A2725" s="199" t="s">
        <v>6918</v>
      </c>
      <c r="B2725" s="200" t="s">
        <v>6919</v>
      </c>
      <c r="C2725" s="201" t="s">
        <v>15</v>
      </c>
      <c r="D2725" s="202">
        <v>10.95</v>
      </c>
      <c r="E2725" s="202">
        <v>27.92</v>
      </c>
      <c r="F2725" s="202">
        <v>38.869999999999997</v>
      </c>
      <c r="G2725" s="178">
        <v>15</v>
      </c>
    </row>
    <row r="2726" spans="1:7" ht="30" x14ac:dyDescent="0.25">
      <c r="A2726" s="199" t="s">
        <v>6920</v>
      </c>
      <c r="B2726" s="200" t="s">
        <v>6921</v>
      </c>
      <c r="C2726" s="201" t="s">
        <v>15</v>
      </c>
      <c r="D2726" s="202">
        <v>20.92</v>
      </c>
      <c r="E2726" s="202">
        <v>27.92</v>
      </c>
      <c r="F2726" s="202">
        <v>48.84</v>
      </c>
      <c r="G2726" s="178">
        <v>15</v>
      </c>
    </row>
    <row r="2727" spans="1:7" ht="30" x14ac:dyDescent="0.25">
      <c r="A2727" s="199" t="s">
        <v>6922</v>
      </c>
      <c r="B2727" s="200" t="s">
        <v>6923</v>
      </c>
      <c r="C2727" s="201" t="s">
        <v>15</v>
      </c>
      <c r="D2727" s="202">
        <v>21.13</v>
      </c>
      <c r="E2727" s="202">
        <v>27.92</v>
      </c>
      <c r="F2727" s="202">
        <v>49.05</v>
      </c>
      <c r="G2727" s="178">
        <v>15</v>
      </c>
    </row>
    <row r="2728" spans="1:7" ht="30" x14ac:dyDescent="0.25">
      <c r="A2728" s="199" t="s">
        <v>6924</v>
      </c>
      <c r="B2728" s="200" t="s">
        <v>6925</v>
      </c>
      <c r="C2728" s="201" t="s">
        <v>15</v>
      </c>
      <c r="D2728" s="202">
        <v>41.42</v>
      </c>
      <c r="E2728" s="202">
        <v>27.92</v>
      </c>
      <c r="F2728" s="202">
        <v>69.34</v>
      </c>
      <c r="G2728" s="178">
        <v>15</v>
      </c>
    </row>
    <row r="2729" spans="1:7" ht="30" x14ac:dyDescent="0.25">
      <c r="A2729" s="199" t="s">
        <v>384</v>
      </c>
      <c r="B2729" s="200" t="s">
        <v>6926</v>
      </c>
      <c r="C2729" s="201" t="s">
        <v>15</v>
      </c>
      <c r="D2729" s="202">
        <v>11.02</v>
      </c>
      <c r="E2729" s="202">
        <v>27.92</v>
      </c>
      <c r="F2729" s="202">
        <v>38.94</v>
      </c>
      <c r="G2729" s="178">
        <v>15</v>
      </c>
    </row>
    <row r="2730" spans="1:7" ht="30" x14ac:dyDescent="0.25">
      <c r="A2730" s="199" t="s">
        <v>6927</v>
      </c>
      <c r="B2730" s="200" t="s">
        <v>6928</v>
      </c>
      <c r="C2730" s="201" t="s">
        <v>15</v>
      </c>
      <c r="D2730" s="202">
        <v>20.59</v>
      </c>
      <c r="E2730" s="202">
        <v>27.92</v>
      </c>
      <c r="F2730" s="202">
        <v>48.51</v>
      </c>
      <c r="G2730" s="178">
        <v>15</v>
      </c>
    </row>
    <row r="2731" spans="1:7" ht="30" x14ac:dyDescent="0.25">
      <c r="A2731" s="199" t="s">
        <v>6929</v>
      </c>
      <c r="B2731" s="200" t="s">
        <v>6930</v>
      </c>
      <c r="C2731" s="201" t="s">
        <v>15</v>
      </c>
      <c r="D2731" s="202">
        <v>10.95</v>
      </c>
      <c r="E2731" s="202">
        <v>27.92</v>
      </c>
      <c r="F2731" s="202">
        <v>38.869999999999997</v>
      </c>
      <c r="G2731" s="178">
        <v>15</v>
      </c>
    </row>
    <row r="2732" spans="1:7" ht="30" x14ac:dyDescent="0.25">
      <c r="A2732" s="199" t="s">
        <v>6931</v>
      </c>
      <c r="B2732" s="200" t="s">
        <v>6932</v>
      </c>
      <c r="C2732" s="201" t="s">
        <v>15</v>
      </c>
      <c r="D2732" s="202">
        <v>41.84</v>
      </c>
      <c r="E2732" s="202">
        <v>27.92</v>
      </c>
      <c r="F2732" s="202">
        <v>69.760000000000005</v>
      </c>
      <c r="G2732" s="178">
        <v>15</v>
      </c>
    </row>
    <row r="2733" spans="1:7" ht="30" x14ac:dyDescent="0.25">
      <c r="A2733" s="199" t="s">
        <v>6933</v>
      </c>
      <c r="B2733" s="200" t="s">
        <v>6934</v>
      </c>
      <c r="C2733" s="201" t="s">
        <v>15</v>
      </c>
      <c r="D2733" s="202">
        <v>21.57</v>
      </c>
      <c r="E2733" s="202">
        <v>27.92</v>
      </c>
      <c r="F2733" s="202">
        <v>49.49</v>
      </c>
      <c r="G2733" s="178">
        <v>15</v>
      </c>
    </row>
    <row r="2734" spans="1:7" ht="30" x14ac:dyDescent="0.25">
      <c r="A2734" s="199" t="s">
        <v>385</v>
      </c>
      <c r="B2734" s="200" t="s">
        <v>6935</v>
      </c>
      <c r="C2734" s="201" t="s">
        <v>15</v>
      </c>
      <c r="D2734" s="202">
        <v>41.88</v>
      </c>
      <c r="E2734" s="202">
        <v>27.92</v>
      </c>
      <c r="F2734" s="202">
        <v>69.8</v>
      </c>
      <c r="G2734" s="178">
        <v>15</v>
      </c>
    </row>
    <row r="2735" spans="1:7" ht="30" x14ac:dyDescent="0.25">
      <c r="A2735" s="199" t="s">
        <v>6936</v>
      </c>
      <c r="B2735" s="200" t="s">
        <v>6937</v>
      </c>
      <c r="C2735" s="201" t="s">
        <v>15</v>
      </c>
      <c r="D2735" s="202">
        <v>21.7</v>
      </c>
      <c r="E2735" s="202">
        <v>27.92</v>
      </c>
      <c r="F2735" s="202">
        <v>49.62</v>
      </c>
      <c r="G2735" s="178">
        <v>15</v>
      </c>
    </row>
    <row r="2736" spans="1:7" ht="30" x14ac:dyDescent="0.25">
      <c r="A2736" s="199" t="s">
        <v>6938</v>
      </c>
      <c r="B2736" s="200" t="s">
        <v>6939</v>
      </c>
      <c r="C2736" s="201" t="s">
        <v>15</v>
      </c>
      <c r="D2736" s="202">
        <v>20.72</v>
      </c>
      <c r="E2736" s="202">
        <v>27.92</v>
      </c>
      <c r="F2736" s="202">
        <v>48.64</v>
      </c>
      <c r="G2736" s="178">
        <v>15</v>
      </c>
    </row>
    <row r="2737" spans="1:7" ht="30" x14ac:dyDescent="0.25">
      <c r="A2737" s="199" t="s">
        <v>6940</v>
      </c>
      <c r="B2737" s="200" t="s">
        <v>6941</v>
      </c>
      <c r="C2737" s="201" t="s">
        <v>15</v>
      </c>
      <c r="D2737" s="202">
        <v>20.65</v>
      </c>
      <c r="E2737" s="202">
        <v>27.92</v>
      </c>
      <c r="F2737" s="202">
        <v>48.57</v>
      </c>
      <c r="G2737" s="178">
        <v>15</v>
      </c>
    </row>
    <row r="2738" spans="1:7" ht="30" x14ac:dyDescent="0.25">
      <c r="A2738" s="199" t="s">
        <v>6942</v>
      </c>
      <c r="B2738" s="200" t="s">
        <v>6943</v>
      </c>
      <c r="C2738" s="201" t="s">
        <v>15</v>
      </c>
      <c r="D2738" s="202">
        <v>10.68</v>
      </c>
      <c r="E2738" s="202">
        <v>27.92</v>
      </c>
      <c r="F2738" s="202">
        <v>38.6</v>
      </c>
      <c r="G2738" s="178">
        <v>15</v>
      </c>
    </row>
    <row r="2739" spans="1:7" ht="45" x14ac:dyDescent="0.25">
      <c r="A2739" s="199" t="s">
        <v>6944</v>
      </c>
      <c r="B2739" s="200" t="s">
        <v>6945</v>
      </c>
      <c r="C2739" s="201" t="s">
        <v>15</v>
      </c>
      <c r="D2739" s="202">
        <v>23.01</v>
      </c>
      <c r="E2739" s="202">
        <v>27.92</v>
      </c>
      <c r="F2739" s="202">
        <v>50.93</v>
      </c>
      <c r="G2739" s="178">
        <v>15</v>
      </c>
    </row>
    <row r="2740" spans="1:7" ht="45" x14ac:dyDescent="0.25">
      <c r="A2740" s="199" t="s">
        <v>6946</v>
      </c>
      <c r="B2740" s="200" t="s">
        <v>6947</v>
      </c>
      <c r="C2740" s="201" t="s">
        <v>15</v>
      </c>
      <c r="D2740" s="202">
        <v>21.04</v>
      </c>
      <c r="E2740" s="202">
        <v>27.92</v>
      </c>
      <c r="F2740" s="202">
        <v>48.96</v>
      </c>
      <c r="G2740" s="178">
        <v>15</v>
      </c>
    </row>
    <row r="2741" spans="1:7" ht="45" x14ac:dyDescent="0.25">
      <c r="A2741" s="199" t="s">
        <v>6948</v>
      </c>
      <c r="B2741" s="200" t="s">
        <v>6949</v>
      </c>
      <c r="C2741" s="201" t="s">
        <v>15</v>
      </c>
      <c r="D2741" s="202">
        <v>20.98</v>
      </c>
      <c r="E2741" s="202">
        <v>27.92</v>
      </c>
      <c r="F2741" s="202">
        <v>48.9</v>
      </c>
      <c r="G2741" s="178">
        <v>15</v>
      </c>
    </row>
    <row r="2742" spans="1:7" ht="30" x14ac:dyDescent="0.25">
      <c r="A2742" s="199" t="s">
        <v>6950</v>
      </c>
      <c r="B2742" s="200" t="s">
        <v>6951</v>
      </c>
      <c r="C2742" s="201" t="s">
        <v>15</v>
      </c>
      <c r="D2742" s="202">
        <v>10.95</v>
      </c>
      <c r="E2742" s="202">
        <v>27.92</v>
      </c>
      <c r="F2742" s="202">
        <v>38.869999999999997</v>
      </c>
      <c r="G2742" s="178">
        <v>15</v>
      </c>
    </row>
    <row r="2743" spans="1:7" ht="30" x14ac:dyDescent="0.25">
      <c r="A2743" s="199" t="s">
        <v>6952</v>
      </c>
      <c r="B2743" s="200" t="s">
        <v>6953</v>
      </c>
      <c r="C2743" s="201" t="s">
        <v>15</v>
      </c>
      <c r="D2743" s="202">
        <v>10.56</v>
      </c>
      <c r="E2743" s="202">
        <v>27.92</v>
      </c>
      <c r="F2743" s="202">
        <v>38.479999999999997</v>
      </c>
      <c r="G2743" s="178">
        <v>15</v>
      </c>
    </row>
    <row r="2744" spans="1:7" ht="30" x14ac:dyDescent="0.25">
      <c r="A2744" s="199" t="s">
        <v>6954</v>
      </c>
      <c r="B2744" s="200" t="s">
        <v>6955</v>
      </c>
      <c r="C2744" s="201" t="s">
        <v>15</v>
      </c>
      <c r="D2744" s="202">
        <v>20.66</v>
      </c>
      <c r="E2744" s="202">
        <v>27.92</v>
      </c>
      <c r="F2744" s="202">
        <v>48.58</v>
      </c>
      <c r="G2744" s="178">
        <v>15</v>
      </c>
    </row>
    <row r="2745" spans="1:7" x14ac:dyDescent="0.25">
      <c r="A2745" s="199" t="s">
        <v>6956</v>
      </c>
      <c r="B2745" s="200" t="s">
        <v>6957</v>
      </c>
      <c r="C2745" s="201"/>
      <c r="D2745" s="202"/>
      <c r="E2745" s="202"/>
      <c r="F2745" s="202"/>
    </row>
    <row r="2746" spans="1:7" x14ac:dyDescent="0.25">
      <c r="A2746" s="199" t="s">
        <v>6958</v>
      </c>
      <c r="B2746" s="200" t="s">
        <v>6959</v>
      </c>
      <c r="C2746" s="201"/>
      <c r="D2746" s="202"/>
      <c r="E2746" s="202"/>
      <c r="F2746" s="202"/>
    </row>
    <row r="2747" spans="1:7" ht="45" x14ac:dyDescent="0.25">
      <c r="A2747" s="199" t="s">
        <v>6960</v>
      </c>
      <c r="B2747" s="200" t="s">
        <v>6961</v>
      </c>
      <c r="C2747" s="201" t="s">
        <v>15</v>
      </c>
      <c r="D2747" s="202">
        <v>1330.68</v>
      </c>
      <c r="E2747" s="202">
        <v>78.540000000000006</v>
      </c>
      <c r="F2747" s="202">
        <v>1409.22</v>
      </c>
      <c r="G2747" s="178">
        <v>15</v>
      </c>
    </row>
    <row r="2748" spans="1:7" ht="45" x14ac:dyDescent="0.25">
      <c r="A2748" s="199" t="s">
        <v>6962</v>
      </c>
      <c r="B2748" s="200" t="s">
        <v>6963</v>
      </c>
      <c r="C2748" s="201" t="s">
        <v>15</v>
      </c>
      <c r="D2748" s="202">
        <v>1678.73</v>
      </c>
      <c r="E2748" s="202">
        <v>78.540000000000006</v>
      </c>
      <c r="F2748" s="202">
        <v>1757.27</v>
      </c>
      <c r="G2748" s="178">
        <v>15</v>
      </c>
    </row>
    <row r="2749" spans="1:7" x14ac:dyDescent="0.25">
      <c r="A2749" s="199" t="s">
        <v>6964</v>
      </c>
      <c r="B2749" s="200" t="s">
        <v>6965</v>
      </c>
      <c r="C2749" s="201"/>
      <c r="D2749" s="202"/>
      <c r="E2749" s="202"/>
      <c r="F2749" s="202"/>
    </row>
    <row r="2750" spans="1:7" x14ac:dyDescent="0.25">
      <c r="A2750" s="199" t="s">
        <v>6966</v>
      </c>
      <c r="B2750" s="200" t="s">
        <v>6967</v>
      </c>
      <c r="C2750" s="201" t="s">
        <v>15</v>
      </c>
      <c r="D2750" s="202">
        <v>25.7</v>
      </c>
      <c r="E2750" s="202">
        <v>27.92</v>
      </c>
      <c r="F2750" s="202">
        <v>53.62</v>
      </c>
      <c r="G2750" s="178">
        <v>15</v>
      </c>
    </row>
    <row r="2751" spans="1:7" ht="30" x14ac:dyDescent="0.25">
      <c r="A2751" s="199" t="s">
        <v>6968</v>
      </c>
      <c r="B2751" s="200" t="s">
        <v>6969</v>
      </c>
      <c r="C2751" s="201" t="s">
        <v>15</v>
      </c>
      <c r="D2751" s="202">
        <v>1335.86</v>
      </c>
      <c r="E2751" s="202">
        <v>53.03</v>
      </c>
      <c r="F2751" s="202">
        <v>1388.89</v>
      </c>
      <c r="G2751" s="178">
        <v>15</v>
      </c>
    </row>
    <row r="2752" spans="1:7" x14ac:dyDescent="0.25">
      <c r="A2752" s="199" t="s">
        <v>6970</v>
      </c>
      <c r="B2752" s="200" t="s">
        <v>6971</v>
      </c>
      <c r="C2752" s="201" t="s">
        <v>15</v>
      </c>
      <c r="D2752" s="202">
        <v>377.57</v>
      </c>
      <c r="E2752" s="202">
        <v>44.48</v>
      </c>
      <c r="F2752" s="202">
        <v>422.05</v>
      </c>
      <c r="G2752" s="178">
        <v>15</v>
      </c>
    </row>
    <row r="2753" spans="1:7" ht="30" x14ac:dyDescent="0.25">
      <c r="A2753" s="199" t="s">
        <v>6972</v>
      </c>
      <c r="B2753" s="200" t="s">
        <v>6973</v>
      </c>
      <c r="C2753" s="201" t="s">
        <v>15</v>
      </c>
      <c r="D2753" s="202">
        <v>168.86</v>
      </c>
      <c r="E2753" s="202">
        <v>27.92</v>
      </c>
      <c r="F2753" s="202">
        <v>196.78</v>
      </c>
      <c r="G2753" s="178">
        <v>15</v>
      </c>
    </row>
    <row r="2754" spans="1:7" ht="30" x14ac:dyDescent="0.25">
      <c r="A2754" s="199" t="s">
        <v>6974</v>
      </c>
      <c r="B2754" s="200" t="s">
        <v>6975</v>
      </c>
      <c r="C2754" s="201" t="s">
        <v>15</v>
      </c>
      <c r="D2754" s="202">
        <v>14.67</v>
      </c>
      <c r="E2754" s="202">
        <v>33.590000000000003</v>
      </c>
      <c r="F2754" s="202">
        <v>48.26</v>
      </c>
      <c r="G2754" s="178">
        <v>15</v>
      </c>
    </row>
    <row r="2755" spans="1:7" x14ac:dyDescent="0.25">
      <c r="A2755" s="199" t="s">
        <v>6976</v>
      </c>
      <c r="B2755" s="200" t="s">
        <v>6977</v>
      </c>
      <c r="C2755" s="201" t="s">
        <v>15</v>
      </c>
      <c r="D2755" s="202">
        <v>92.31</v>
      </c>
      <c r="E2755" s="202">
        <v>44.48</v>
      </c>
      <c r="F2755" s="202">
        <v>136.79</v>
      </c>
      <c r="G2755" s="178">
        <v>15</v>
      </c>
    </row>
    <row r="2756" spans="1:7" ht="30" x14ac:dyDescent="0.25">
      <c r="A2756" s="199" t="s">
        <v>6978</v>
      </c>
      <c r="B2756" s="200" t="s">
        <v>6979</v>
      </c>
      <c r="C2756" s="201" t="s">
        <v>15</v>
      </c>
      <c r="D2756" s="202">
        <v>2070.27</v>
      </c>
      <c r="E2756" s="202">
        <v>111.66</v>
      </c>
      <c r="F2756" s="202">
        <v>2181.9299999999998</v>
      </c>
      <c r="G2756" s="178">
        <v>15</v>
      </c>
    </row>
    <row r="2757" spans="1:7" x14ac:dyDescent="0.25">
      <c r="A2757" s="199" t="s">
        <v>6980</v>
      </c>
      <c r="B2757" s="200" t="s">
        <v>6981</v>
      </c>
      <c r="C2757" s="201" t="s">
        <v>15</v>
      </c>
      <c r="D2757" s="202">
        <v>160.65</v>
      </c>
      <c r="E2757" s="202">
        <v>44.48</v>
      </c>
      <c r="F2757" s="202">
        <v>205.13</v>
      </c>
      <c r="G2757" s="178">
        <v>15</v>
      </c>
    </row>
    <row r="2758" spans="1:7" x14ac:dyDescent="0.25">
      <c r="A2758" s="199" t="s">
        <v>6982</v>
      </c>
      <c r="B2758" s="200" t="s">
        <v>6983</v>
      </c>
      <c r="C2758" s="201"/>
      <c r="D2758" s="202"/>
      <c r="E2758" s="202"/>
      <c r="F2758" s="202"/>
    </row>
    <row r="2759" spans="1:7" x14ac:dyDescent="0.25">
      <c r="A2759" s="199" t="s">
        <v>6984</v>
      </c>
      <c r="B2759" s="200" t="s">
        <v>6985</v>
      </c>
      <c r="C2759" s="201" t="s">
        <v>15</v>
      </c>
      <c r="D2759" s="202">
        <v>36082.82</v>
      </c>
      <c r="E2759" s="202">
        <v>223.32</v>
      </c>
      <c r="F2759" s="202">
        <v>36306.14</v>
      </c>
      <c r="G2759" s="178">
        <v>15</v>
      </c>
    </row>
    <row r="2760" spans="1:7" x14ac:dyDescent="0.25">
      <c r="A2760" s="199" t="s">
        <v>6986</v>
      </c>
      <c r="B2760" s="200" t="s">
        <v>6987</v>
      </c>
      <c r="C2760" s="201" t="s">
        <v>15</v>
      </c>
      <c r="D2760" s="202">
        <v>40198.36</v>
      </c>
      <c r="E2760" s="202">
        <v>251.24</v>
      </c>
      <c r="F2760" s="202">
        <v>40449.599999999999</v>
      </c>
      <c r="G2760" s="178">
        <v>15</v>
      </c>
    </row>
    <row r="2761" spans="1:7" ht="30" x14ac:dyDescent="0.25">
      <c r="A2761" s="199" t="s">
        <v>6988</v>
      </c>
      <c r="B2761" s="200" t="s">
        <v>6989</v>
      </c>
      <c r="C2761" s="201" t="s">
        <v>15</v>
      </c>
      <c r="D2761" s="202">
        <v>606.91</v>
      </c>
      <c r="E2761" s="202">
        <v>279.14999999999998</v>
      </c>
      <c r="F2761" s="202">
        <v>886.06</v>
      </c>
      <c r="G2761" s="178">
        <v>15</v>
      </c>
    </row>
    <row r="2762" spans="1:7" ht="30" x14ac:dyDescent="0.25">
      <c r="A2762" s="199" t="s">
        <v>6990</v>
      </c>
      <c r="B2762" s="200" t="s">
        <v>6991</v>
      </c>
      <c r="C2762" s="201" t="s">
        <v>35</v>
      </c>
      <c r="D2762" s="202">
        <v>20842.87</v>
      </c>
      <c r="E2762" s="202">
        <v>5919.84</v>
      </c>
      <c r="F2762" s="202">
        <v>26762.71</v>
      </c>
      <c r="G2762" s="178">
        <v>15</v>
      </c>
    </row>
    <row r="2763" spans="1:7" ht="30" x14ac:dyDescent="0.25">
      <c r="A2763" s="199" t="s">
        <v>6992</v>
      </c>
      <c r="B2763" s="200" t="s">
        <v>6993</v>
      </c>
      <c r="C2763" s="201" t="s">
        <v>15</v>
      </c>
      <c r="D2763" s="202">
        <v>1226.48</v>
      </c>
      <c r="E2763" s="202">
        <v>57.92</v>
      </c>
      <c r="F2763" s="202">
        <v>1284.4000000000001</v>
      </c>
      <c r="G2763" s="178">
        <v>15</v>
      </c>
    </row>
    <row r="2764" spans="1:7" ht="30" x14ac:dyDescent="0.25">
      <c r="A2764" s="199" t="s">
        <v>386</v>
      </c>
      <c r="B2764" s="200" t="s">
        <v>6994</v>
      </c>
      <c r="C2764" s="201" t="s">
        <v>15</v>
      </c>
      <c r="D2764" s="202">
        <v>1953.22</v>
      </c>
      <c r="E2764" s="202">
        <v>72.39</v>
      </c>
      <c r="F2764" s="202">
        <v>2025.61</v>
      </c>
      <c r="G2764" s="178">
        <v>15</v>
      </c>
    </row>
    <row r="2765" spans="1:7" ht="30" x14ac:dyDescent="0.25">
      <c r="A2765" s="199" t="s">
        <v>387</v>
      </c>
      <c r="B2765" s="200" t="s">
        <v>6995</v>
      </c>
      <c r="C2765" s="201" t="s">
        <v>15</v>
      </c>
      <c r="D2765" s="202">
        <v>3579.31</v>
      </c>
      <c r="E2765" s="202">
        <v>78.540000000000006</v>
      </c>
      <c r="F2765" s="202">
        <v>3657.85</v>
      </c>
      <c r="G2765" s="178">
        <v>15</v>
      </c>
    </row>
    <row r="2766" spans="1:7" x14ac:dyDescent="0.25">
      <c r="A2766" s="199" t="s">
        <v>6996</v>
      </c>
      <c r="B2766" s="200" t="s">
        <v>6997</v>
      </c>
      <c r="C2766" s="201"/>
      <c r="D2766" s="202"/>
      <c r="E2766" s="202"/>
      <c r="F2766" s="202"/>
    </row>
    <row r="2767" spans="1:7" x14ac:dyDescent="0.25">
      <c r="A2767" s="199" t="s">
        <v>6998</v>
      </c>
      <c r="B2767" s="200" t="s">
        <v>6999</v>
      </c>
      <c r="C2767" s="201" t="s">
        <v>15</v>
      </c>
      <c r="D2767" s="202">
        <v>219.51</v>
      </c>
      <c r="E2767" s="202">
        <v>44.48</v>
      </c>
      <c r="F2767" s="202">
        <v>263.99</v>
      </c>
      <c r="G2767" s="178">
        <v>15</v>
      </c>
    </row>
    <row r="2768" spans="1:7" x14ac:dyDescent="0.25">
      <c r="A2768" s="199" t="s">
        <v>7000</v>
      </c>
      <c r="B2768" s="200" t="s">
        <v>7001</v>
      </c>
      <c r="C2768" s="201"/>
      <c r="D2768" s="202"/>
      <c r="E2768" s="202"/>
      <c r="F2768" s="202"/>
    </row>
    <row r="2769" spans="1:7" x14ac:dyDescent="0.25">
      <c r="A2769" s="199" t="s">
        <v>7002</v>
      </c>
      <c r="B2769" s="200" t="s">
        <v>7003</v>
      </c>
      <c r="C2769" s="201" t="s">
        <v>15</v>
      </c>
      <c r="D2769" s="202">
        <v>430.41</v>
      </c>
      <c r="E2769" s="202">
        <v>55.83</v>
      </c>
      <c r="F2769" s="202">
        <v>486.24</v>
      </c>
      <c r="G2769" s="178">
        <v>15</v>
      </c>
    </row>
    <row r="2770" spans="1:7" ht="30" x14ac:dyDescent="0.25">
      <c r="A2770" s="199" t="s">
        <v>7004</v>
      </c>
      <c r="B2770" s="200" t="s">
        <v>7005</v>
      </c>
      <c r="C2770" s="201" t="s">
        <v>15</v>
      </c>
      <c r="D2770" s="202">
        <v>339.28</v>
      </c>
      <c r="E2770" s="202">
        <v>55.83</v>
      </c>
      <c r="F2770" s="202">
        <v>395.11</v>
      </c>
      <c r="G2770" s="178">
        <v>15</v>
      </c>
    </row>
    <row r="2771" spans="1:7" x14ac:dyDescent="0.25">
      <c r="A2771" s="199" t="s">
        <v>7006</v>
      </c>
      <c r="B2771" s="200" t="s">
        <v>7007</v>
      </c>
      <c r="C2771" s="201"/>
      <c r="D2771" s="202"/>
      <c r="E2771" s="202"/>
      <c r="F2771" s="202"/>
    </row>
    <row r="2772" spans="1:7" x14ac:dyDescent="0.25">
      <c r="A2772" s="199" t="s">
        <v>7008</v>
      </c>
      <c r="B2772" s="200" t="s">
        <v>7009</v>
      </c>
      <c r="C2772" s="201" t="s">
        <v>15</v>
      </c>
      <c r="D2772" s="202">
        <v>38.43</v>
      </c>
      <c r="E2772" s="202">
        <v>27.92</v>
      </c>
      <c r="F2772" s="202">
        <v>66.349999999999994</v>
      </c>
      <c r="G2772" s="178">
        <v>15</v>
      </c>
    </row>
    <row r="2773" spans="1:7" x14ac:dyDescent="0.25">
      <c r="A2773" s="199" t="s">
        <v>7010</v>
      </c>
      <c r="B2773" s="200" t="s">
        <v>7011</v>
      </c>
      <c r="C2773" s="201"/>
      <c r="D2773" s="202"/>
      <c r="E2773" s="202"/>
      <c r="F2773" s="202"/>
    </row>
    <row r="2774" spans="1:7" ht="30" x14ac:dyDescent="0.25">
      <c r="A2774" s="199" t="s">
        <v>7012</v>
      </c>
      <c r="B2774" s="200" t="s">
        <v>7013</v>
      </c>
      <c r="C2774" s="201" t="s">
        <v>35</v>
      </c>
      <c r="D2774" s="202">
        <v>15978.68</v>
      </c>
      <c r="E2774" s="202">
        <v>453.1</v>
      </c>
      <c r="F2774" s="202">
        <v>16431.78</v>
      </c>
      <c r="G2774" s="178">
        <v>15</v>
      </c>
    </row>
    <row r="2775" spans="1:7" ht="30" x14ac:dyDescent="0.25">
      <c r="A2775" s="199" t="s">
        <v>7014</v>
      </c>
      <c r="B2775" s="200" t="s">
        <v>7015</v>
      </c>
      <c r="C2775" s="201" t="s">
        <v>35</v>
      </c>
      <c r="D2775" s="202">
        <v>8823.34</v>
      </c>
      <c r="E2775" s="202">
        <v>438.86</v>
      </c>
      <c r="F2775" s="202">
        <v>9262.2000000000007</v>
      </c>
      <c r="G2775" s="178">
        <v>15</v>
      </c>
    </row>
    <row r="2776" spans="1:7" ht="30" x14ac:dyDescent="0.25">
      <c r="A2776" s="199" t="s">
        <v>7016</v>
      </c>
      <c r="B2776" s="200" t="s">
        <v>7017</v>
      </c>
      <c r="C2776" s="201" t="s">
        <v>35</v>
      </c>
      <c r="D2776" s="202">
        <v>10284.6</v>
      </c>
      <c r="E2776" s="202">
        <v>453.1</v>
      </c>
      <c r="F2776" s="202">
        <v>10737.7</v>
      </c>
      <c r="G2776" s="178">
        <v>15</v>
      </c>
    </row>
    <row r="2777" spans="1:7" ht="30" x14ac:dyDescent="0.25">
      <c r="A2777" s="199" t="s">
        <v>7018</v>
      </c>
      <c r="B2777" s="200" t="s">
        <v>7019</v>
      </c>
      <c r="C2777" s="201" t="s">
        <v>35</v>
      </c>
      <c r="D2777" s="202">
        <v>14214.35</v>
      </c>
      <c r="E2777" s="202">
        <v>453.1</v>
      </c>
      <c r="F2777" s="202">
        <v>14667.45</v>
      </c>
      <c r="G2777" s="178">
        <v>15</v>
      </c>
    </row>
    <row r="2778" spans="1:7" ht="30" x14ac:dyDescent="0.25">
      <c r="A2778" s="199" t="s">
        <v>7020</v>
      </c>
      <c r="B2778" s="200" t="s">
        <v>7021</v>
      </c>
      <c r="C2778" s="201" t="s">
        <v>35</v>
      </c>
      <c r="D2778" s="202">
        <v>3622.09</v>
      </c>
      <c r="E2778" s="202">
        <v>438.86</v>
      </c>
      <c r="F2778" s="202">
        <v>4060.95</v>
      </c>
      <c r="G2778" s="178">
        <v>15</v>
      </c>
    </row>
    <row r="2779" spans="1:7" ht="30" x14ac:dyDescent="0.25">
      <c r="A2779" s="199" t="s">
        <v>7022</v>
      </c>
      <c r="B2779" s="200" t="s">
        <v>7023</v>
      </c>
      <c r="C2779" s="201" t="s">
        <v>35</v>
      </c>
      <c r="D2779" s="202">
        <v>5066.1000000000004</v>
      </c>
      <c r="E2779" s="202">
        <v>438.86</v>
      </c>
      <c r="F2779" s="202">
        <v>5504.96</v>
      </c>
      <c r="G2779" s="178">
        <v>15</v>
      </c>
    </row>
    <row r="2780" spans="1:7" ht="30" x14ac:dyDescent="0.25">
      <c r="A2780" s="199" t="s">
        <v>7024</v>
      </c>
      <c r="B2780" s="200" t="s">
        <v>7025</v>
      </c>
      <c r="C2780" s="201" t="s">
        <v>35</v>
      </c>
      <c r="D2780" s="202">
        <v>8061.71</v>
      </c>
      <c r="E2780" s="202">
        <v>453.1</v>
      </c>
      <c r="F2780" s="202">
        <v>8514.81</v>
      </c>
      <c r="G2780" s="178">
        <v>15</v>
      </c>
    </row>
    <row r="2781" spans="1:7" ht="30" x14ac:dyDescent="0.25">
      <c r="A2781" s="199" t="s">
        <v>7026</v>
      </c>
      <c r="B2781" s="200" t="s">
        <v>7027</v>
      </c>
      <c r="C2781" s="201" t="s">
        <v>35</v>
      </c>
      <c r="D2781" s="202">
        <v>8805.64</v>
      </c>
      <c r="E2781" s="202">
        <v>453.1</v>
      </c>
      <c r="F2781" s="202">
        <v>9258.74</v>
      </c>
      <c r="G2781" s="178">
        <v>15</v>
      </c>
    </row>
    <row r="2782" spans="1:7" ht="30" x14ac:dyDescent="0.25">
      <c r="A2782" s="199" t="s">
        <v>7028</v>
      </c>
      <c r="B2782" s="200" t="s">
        <v>7029</v>
      </c>
      <c r="C2782" s="201" t="s">
        <v>35</v>
      </c>
      <c r="D2782" s="202">
        <v>7558.44</v>
      </c>
      <c r="E2782" s="202">
        <v>453.1</v>
      </c>
      <c r="F2782" s="202">
        <v>8011.54</v>
      </c>
      <c r="G2782" s="178">
        <v>15</v>
      </c>
    </row>
    <row r="2783" spans="1:7" ht="30" x14ac:dyDescent="0.25">
      <c r="A2783" s="199" t="s">
        <v>7030</v>
      </c>
      <c r="B2783" s="200" t="s">
        <v>7031</v>
      </c>
      <c r="C2783" s="201" t="s">
        <v>35</v>
      </c>
      <c r="D2783" s="202">
        <v>11062.86</v>
      </c>
      <c r="E2783" s="202">
        <v>453.1</v>
      </c>
      <c r="F2783" s="202">
        <v>11515.96</v>
      </c>
      <c r="G2783" s="178">
        <v>15</v>
      </c>
    </row>
    <row r="2784" spans="1:7" x14ac:dyDescent="0.25">
      <c r="A2784" s="199" t="s">
        <v>7032</v>
      </c>
      <c r="B2784" s="200" t="s">
        <v>7033</v>
      </c>
      <c r="C2784" s="201"/>
      <c r="D2784" s="202"/>
      <c r="E2784" s="202"/>
      <c r="F2784" s="202"/>
    </row>
    <row r="2785" spans="1:7" ht="30" x14ac:dyDescent="0.25">
      <c r="A2785" s="199" t="s">
        <v>7034</v>
      </c>
      <c r="B2785" s="200" t="s">
        <v>7035</v>
      </c>
      <c r="C2785" s="201" t="s">
        <v>15</v>
      </c>
      <c r="D2785" s="202">
        <v>45332.88</v>
      </c>
      <c r="E2785" s="202">
        <v>1024.72</v>
      </c>
      <c r="F2785" s="202">
        <v>46357.599999999999</v>
      </c>
      <c r="G2785" s="178">
        <v>15</v>
      </c>
    </row>
    <row r="2786" spans="1:7" ht="30" x14ac:dyDescent="0.25">
      <c r="A2786" s="199" t="s">
        <v>7036</v>
      </c>
      <c r="B2786" s="200" t="s">
        <v>7037</v>
      </c>
      <c r="C2786" s="201" t="s">
        <v>15</v>
      </c>
      <c r="D2786" s="202">
        <v>52402.79</v>
      </c>
      <c r="E2786" s="202">
        <v>1024.72</v>
      </c>
      <c r="F2786" s="202">
        <v>53427.51</v>
      </c>
      <c r="G2786" s="178">
        <v>15</v>
      </c>
    </row>
    <row r="2787" spans="1:7" ht="30" x14ac:dyDescent="0.25">
      <c r="A2787" s="199" t="s">
        <v>7038</v>
      </c>
      <c r="B2787" s="200" t="s">
        <v>7039</v>
      </c>
      <c r="C2787" s="201" t="s">
        <v>15</v>
      </c>
      <c r="D2787" s="202">
        <v>60547.57</v>
      </c>
      <c r="E2787" s="202">
        <v>1024.72</v>
      </c>
      <c r="F2787" s="202">
        <v>61572.29</v>
      </c>
      <c r="G2787" s="178">
        <v>15</v>
      </c>
    </row>
    <row r="2788" spans="1:7" ht="30" x14ac:dyDescent="0.25">
      <c r="A2788" s="199" t="s">
        <v>7040</v>
      </c>
      <c r="B2788" s="200" t="s">
        <v>7041</v>
      </c>
      <c r="C2788" s="201" t="s">
        <v>15</v>
      </c>
      <c r="D2788" s="202">
        <v>67473.42</v>
      </c>
      <c r="E2788" s="202">
        <v>1024.72</v>
      </c>
      <c r="F2788" s="202">
        <v>68498.14</v>
      </c>
      <c r="G2788" s="178">
        <v>15</v>
      </c>
    </row>
    <row r="2789" spans="1:7" ht="30" x14ac:dyDescent="0.25">
      <c r="A2789" s="199" t="s">
        <v>7042</v>
      </c>
      <c r="B2789" s="200" t="s">
        <v>7043</v>
      </c>
      <c r="C2789" s="201" t="s">
        <v>15</v>
      </c>
      <c r="D2789" s="202">
        <v>4358.7700000000004</v>
      </c>
      <c r="E2789" s="202">
        <v>896.63</v>
      </c>
      <c r="F2789" s="202">
        <v>5255.4</v>
      </c>
      <c r="G2789" s="178">
        <v>15</v>
      </c>
    </row>
    <row r="2790" spans="1:7" ht="30" x14ac:dyDescent="0.25">
      <c r="A2790" s="199" t="s">
        <v>7044</v>
      </c>
      <c r="B2790" s="200" t="s">
        <v>7045</v>
      </c>
      <c r="C2790" s="201" t="s">
        <v>15</v>
      </c>
      <c r="D2790" s="202">
        <v>5635.14</v>
      </c>
      <c r="E2790" s="202">
        <v>896.63</v>
      </c>
      <c r="F2790" s="202">
        <v>6531.77</v>
      </c>
      <c r="G2790" s="178">
        <v>15</v>
      </c>
    </row>
    <row r="2791" spans="1:7" ht="30" x14ac:dyDescent="0.25">
      <c r="A2791" s="199" t="s">
        <v>7046</v>
      </c>
      <c r="B2791" s="200" t="s">
        <v>7047</v>
      </c>
      <c r="C2791" s="201" t="s">
        <v>15</v>
      </c>
      <c r="D2791" s="202">
        <v>7577.02</v>
      </c>
      <c r="E2791" s="202">
        <v>896.63</v>
      </c>
      <c r="F2791" s="202">
        <v>8473.65</v>
      </c>
      <c r="G2791" s="178">
        <v>15</v>
      </c>
    </row>
    <row r="2792" spans="1:7" ht="30" x14ac:dyDescent="0.25">
      <c r="A2792" s="199" t="s">
        <v>7048</v>
      </c>
      <c r="B2792" s="200" t="s">
        <v>7049</v>
      </c>
      <c r="C2792" s="201" t="s">
        <v>15</v>
      </c>
      <c r="D2792" s="202">
        <v>4852.32</v>
      </c>
      <c r="E2792" s="202">
        <v>896.63</v>
      </c>
      <c r="F2792" s="202">
        <v>5748.95</v>
      </c>
      <c r="G2792" s="178">
        <v>15</v>
      </c>
    </row>
    <row r="2793" spans="1:7" ht="30" x14ac:dyDescent="0.25">
      <c r="A2793" s="199" t="s">
        <v>7050</v>
      </c>
      <c r="B2793" s="200" t="s">
        <v>7051</v>
      </c>
      <c r="C2793" s="201" t="s">
        <v>15</v>
      </c>
      <c r="D2793" s="202">
        <v>5587.27</v>
      </c>
      <c r="E2793" s="202">
        <v>896.63</v>
      </c>
      <c r="F2793" s="202">
        <v>6483.9</v>
      </c>
      <c r="G2793" s="178">
        <v>15</v>
      </c>
    </row>
    <row r="2794" spans="1:7" ht="30" x14ac:dyDescent="0.25">
      <c r="A2794" s="199" t="s">
        <v>7052</v>
      </c>
      <c r="B2794" s="200" t="s">
        <v>7053</v>
      </c>
      <c r="C2794" s="201" t="s">
        <v>15</v>
      </c>
      <c r="D2794" s="202">
        <v>6633.47</v>
      </c>
      <c r="E2794" s="202">
        <v>896.63</v>
      </c>
      <c r="F2794" s="202">
        <v>7530.1</v>
      </c>
      <c r="G2794" s="178">
        <v>15</v>
      </c>
    </row>
    <row r="2795" spans="1:7" ht="30" x14ac:dyDescent="0.25">
      <c r="A2795" s="199" t="s">
        <v>7054</v>
      </c>
      <c r="B2795" s="200" t="s">
        <v>7055</v>
      </c>
      <c r="C2795" s="201" t="s">
        <v>15</v>
      </c>
      <c r="D2795" s="202">
        <v>7683.04</v>
      </c>
      <c r="E2795" s="202">
        <v>896.63</v>
      </c>
      <c r="F2795" s="202">
        <v>8579.67</v>
      </c>
      <c r="G2795" s="178">
        <v>15</v>
      </c>
    </row>
    <row r="2796" spans="1:7" ht="30" x14ac:dyDescent="0.25">
      <c r="A2796" s="199" t="s">
        <v>7056</v>
      </c>
      <c r="B2796" s="200" t="s">
        <v>7057</v>
      </c>
      <c r="C2796" s="201" t="s">
        <v>15</v>
      </c>
      <c r="D2796" s="202">
        <v>4478.24</v>
      </c>
      <c r="E2796" s="202">
        <v>896.63</v>
      </c>
      <c r="F2796" s="202">
        <v>5374.87</v>
      </c>
      <c r="G2796" s="178">
        <v>15</v>
      </c>
    </row>
    <row r="2797" spans="1:7" ht="30" x14ac:dyDescent="0.25">
      <c r="A2797" s="199" t="s">
        <v>7058</v>
      </c>
      <c r="B2797" s="200" t="s">
        <v>7059</v>
      </c>
      <c r="C2797" s="201" t="s">
        <v>15</v>
      </c>
      <c r="D2797" s="202">
        <v>5087.87</v>
      </c>
      <c r="E2797" s="202">
        <v>896.63</v>
      </c>
      <c r="F2797" s="202">
        <v>5984.5</v>
      </c>
      <c r="G2797" s="178">
        <v>15</v>
      </c>
    </row>
    <row r="2798" spans="1:7" ht="30" x14ac:dyDescent="0.25">
      <c r="A2798" s="199" t="s">
        <v>7060</v>
      </c>
      <c r="B2798" s="200" t="s">
        <v>7061</v>
      </c>
      <c r="C2798" s="201" t="s">
        <v>15</v>
      </c>
      <c r="D2798" s="202">
        <v>5522.32</v>
      </c>
      <c r="E2798" s="202">
        <v>896.63</v>
      </c>
      <c r="F2798" s="202">
        <v>6418.95</v>
      </c>
      <c r="G2798" s="178">
        <v>15</v>
      </c>
    </row>
    <row r="2799" spans="1:7" ht="30" x14ac:dyDescent="0.25">
      <c r="A2799" s="199" t="s">
        <v>7062</v>
      </c>
      <c r="B2799" s="200" t="s">
        <v>7063</v>
      </c>
      <c r="C2799" s="201" t="s">
        <v>15</v>
      </c>
      <c r="D2799" s="202">
        <v>5703.45</v>
      </c>
      <c r="E2799" s="202">
        <v>896.63</v>
      </c>
      <c r="F2799" s="202">
        <v>6600.08</v>
      </c>
      <c r="G2799" s="178">
        <v>15</v>
      </c>
    </row>
    <row r="2800" spans="1:7" x14ac:dyDescent="0.25">
      <c r="A2800" s="199" t="s">
        <v>7064</v>
      </c>
      <c r="B2800" s="200" t="s">
        <v>7065</v>
      </c>
      <c r="C2800" s="201"/>
      <c r="D2800" s="202"/>
      <c r="E2800" s="202"/>
      <c r="F2800" s="202"/>
    </row>
    <row r="2801" spans="1:7" ht="30" x14ac:dyDescent="0.25">
      <c r="A2801" s="199" t="s">
        <v>7066</v>
      </c>
      <c r="B2801" s="200" t="s">
        <v>7067</v>
      </c>
      <c r="C2801" s="201" t="s">
        <v>15</v>
      </c>
      <c r="D2801" s="202">
        <v>10794.74</v>
      </c>
      <c r="E2801" s="202">
        <v>314.16000000000003</v>
      </c>
      <c r="F2801" s="202">
        <v>11108.9</v>
      </c>
      <c r="G2801" s="178">
        <v>15</v>
      </c>
    </row>
    <row r="2802" spans="1:7" ht="30" x14ac:dyDescent="0.25">
      <c r="A2802" s="199" t="s">
        <v>388</v>
      </c>
      <c r="B2802" s="200" t="s">
        <v>7068</v>
      </c>
      <c r="C2802" s="201" t="s">
        <v>15</v>
      </c>
      <c r="D2802" s="202">
        <v>19086.03</v>
      </c>
      <c r="E2802" s="202">
        <v>314.16000000000003</v>
      </c>
      <c r="F2802" s="202">
        <v>19400.189999999999</v>
      </c>
      <c r="G2802" s="178">
        <v>15</v>
      </c>
    </row>
    <row r="2803" spans="1:7" ht="30" x14ac:dyDescent="0.25">
      <c r="A2803" s="199" t="s">
        <v>7069</v>
      </c>
      <c r="B2803" s="200" t="s">
        <v>7070</v>
      </c>
      <c r="C2803" s="201" t="s">
        <v>15</v>
      </c>
      <c r="D2803" s="202">
        <v>5459.79</v>
      </c>
      <c r="E2803" s="202">
        <v>314.16000000000003</v>
      </c>
      <c r="F2803" s="202">
        <v>5773.95</v>
      </c>
      <c r="G2803" s="178">
        <v>15</v>
      </c>
    </row>
    <row r="2804" spans="1:7" ht="30" x14ac:dyDescent="0.25">
      <c r="A2804" s="199" t="s">
        <v>7071</v>
      </c>
      <c r="B2804" s="200" t="s">
        <v>7072</v>
      </c>
      <c r="C2804" s="201" t="s">
        <v>15</v>
      </c>
      <c r="D2804" s="202">
        <v>2442.4899999999998</v>
      </c>
      <c r="E2804" s="202">
        <v>314.16000000000003</v>
      </c>
      <c r="F2804" s="202">
        <v>2756.65</v>
      </c>
      <c r="G2804" s="178">
        <v>15</v>
      </c>
    </row>
    <row r="2805" spans="1:7" ht="30" x14ac:dyDescent="0.25">
      <c r="A2805" s="199" t="s">
        <v>7073</v>
      </c>
      <c r="B2805" s="200" t="s">
        <v>7074</v>
      </c>
      <c r="C2805" s="201" t="s">
        <v>15</v>
      </c>
      <c r="D2805" s="202">
        <v>53577.38</v>
      </c>
      <c r="E2805" s="202">
        <v>314.16000000000003</v>
      </c>
      <c r="F2805" s="202">
        <v>53891.54</v>
      </c>
      <c r="G2805" s="178">
        <v>15</v>
      </c>
    </row>
    <row r="2806" spans="1:7" ht="30" x14ac:dyDescent="0.25">
      <c r="A2806" s="199" t="s">
        <v>389</v>
      </c>
      <c r="B2806" s="200" t="s">
        <v>7075</v>
      </c>
      <c r="C2806" s="201" t="s">
        <v>15</v>
      </c>
      <c r="D2806" s="202">
        <v>3750.66</v>
      </c>
      <c r="E2806" s="202">
        <v>314.16000000000003</v>
      </c>
      <c r="F2806" s="202">
        <v>4064.82</v>
      </c>
      <c r="G2806" s="178">
        <v>15</v>
      </c>
    </row>
    <row r="2807" spans="1:7" ht="30" x14ac:dyDescent="0.25">
      <c r="A2807" s="199" t="s">
        <v>390</v>
      </c>
      <c r="B2807" s="200" t="s">
        <v>7076</v>
      </c>
      <c r="C2807" s="201" t="s">
        <v>15</v>
      </c>
      <c r="D2807" s="202">
        <v>12390.63</v>
      </c>
      <c r="E2807" s="202">
        <v>314.16000000000003</v>
      </c>
      <c r="F2807" s="202">
        <v>12704.79</v>
      </c>
      <c r="G2807" s="178">
        <v>15</v>
      </c>
    </row>
    <row r="2808" spans="1:7" ht="30" x14ac:dyDescent="0.25">
      <c r="A2808" s="199" t="s">
        <v>391</v>
      </c>
      <c r="B2808" s="200" t="s">
        <v>7077</v>
      </c>
      <c r="C2808" s="201" t="s">
        <v>15</v>
      </c>
      <c r="D2808" s="202">
        <v>5415.61</v>
      </c>
      <c r="E2808" s="202">
        <v>314.16000000000003</v>
      </c>
      <c r="F2808" s="202">
        <v>5729.77</v>
      </c>
      <c r="G2808" s="178">
        <v>15</v>
      </c>
    </row>
    <row r="2809" spans="1:7" ht="30" x14ac:dyDescent="0.25">
      <c r="A2809" s="199" t="s">
        <v>392</v>
      </c>
      <c r="B2809" s="200" t="s">
        <v>7078</v>
      </c>
      <c r="C2809" s="201" t="s">
        <v>15</v>
      </c>
      <c r="D2809" s="202">
        <v>20879.3</v>
      </c>
      <c r="E2809" s="202">
        <v>314.16000000000003</v>
      </c>
      <c r="F2809" s="202">
        <v>21193.46</v>
      </c>
      <c r="G2809" s="178">
        <v>15</v>
      </c>
    </row>
    <row r="2810" spans="1:7" ht="30" x14ac:dyDescent="0.25">
      <c r="A2810" s="199" t="s">
        <v>7079</v>
      </c>
      <c r="B2810" s="200" t="s">
        <v>7080</v>
      </c>
      <c r="C2810" s="201" t="s">
        <v>15</v>
      </c>
      <c r="D2810" s="202">
        <v>3637.99</v>
      </c>
      <c r="E2810" s="202">
        <v>314.16000000000003</v>
      </c>
      <c r="F2810" s="202">
        <v>3952.15</v>
      </c>
      <c r="G2810" s="178">
        <v>15</v>
      </c>
    </row>
    <row r="2811" spans="1:7" ht="30" x14ac:dyDescent="0.25">
      <c r="A2811" s="199" t="s">
        <v>7081</v>
      </c>
      <c r="B2811" s="200" t="s">
        <v>7082</v>
      </c>
      <c r="C2811" s="201" t="s">
        <v>15</v>
      </c>
      <c r="D2811" s="202">
        <v>5742.67</v>
      </c>
      <c r="E2811" s="202">
        <v>314.16000000000003</v>
      </c>
      <c r="F2811" s="202">
        <v>6056.83</v>
      </c>
      <c r="G2811" s="178">
        <v>15</v>
      </c>
    </row>
    <row r="2812" spans="1:7" ht="30" x14ac:dyDescent="0.25">
      <c r="A2812" s="199" t="s">
        <v>7083</v>
      </c>
      <c r="B2812" s="200" t="s">
        <v>7084</v>
      </c>
      <c r="C2812" s="201" t="s">
        <v>15</v>
      </c>
      <c r="D2812" s="202">
        <v>5844.03</v>
      </c>
      <c r="E2812" s="202">
        <v>314.16000000000003</v>
      </c>
      <c r="F2812" s="202">
        <v>6158.19</v>
      </c>
      <c r="G2812" s="178">
        <v>15</v>
      </c>
    </row>
    <row r="2813" spans="1:7" ht="30" x14ac:dyDescent="0.25">
      <c r="A2813" s="199" t="s">
        <v>393</v>
      </c>
      <c r="B2813" s="200" t="s">
        <v>7085</v>
      </c>
      <c r="C2813" s="201" t="s">
        <v>15</v>
      </c>
      <c r="D2813" s="202">
        <v>9036.24</v>
      </c>
      <c r="E2813" s="202">
        <v>314.16000000000003</v>
      </c>
      <c r="F2813" s="202">
        <v>9350.4</v>
      </c>
      <c r="G2813" s="178">
        <v>15</v>
      </c>
    </row>
    <row r="2814" spans="1:7" ht="30" x14ac:dyDescent="0.25">
      <c r="A2814" s="199" t="s">
        <v>7086</v>
      </c>
      <c r="B2814" s="200" t="s">
        <v>7087</v>
      </c>
      <c r="C2814" s="201" t="s">
        <v>15</v>
      </c>
      <c r="D2814" s="202">
        <v>6201.87</v>
      </c>
      <c r="E2814" s="202">
        <v>314.16000000000003</v>
      </c>
      <c r="F2814" s="202">
        <v>6516.03</v>
      </c>
      <c r="G2814" s="178">
        <v>15</v>
      </c>
    </row>
    <row r="2815" spans="1:7" ht="30" x14ac:dyDescent="0.25">
      <c r="A2815" s="199" t="s">
        <v>7088</v>
      </c>
      <c r="B2815" s="200" t="s">
        <v>7089</v>
      </c>
      <c r="C2815" s="201" t="s">
        <v>15</v>
      </c>
      <c r="D2815" s="202">
        <v>1971.8</v>
      </c>
      <c r="E2815" s="202">
        <v>314.16000000000003</v>
      </c>
      <c r="F2815" s="202">
        <v>2285.96</v>
      </c>
      <c r="G2815" s="178">
        <v>15</v>
      </c>
    </row>
    <row r="2816" spans="1:7" ht="30" x14ac:dyDescent="0.25">
      <c r="A2816" s="199" t="s">
        <v>7090</v>
      </c>
      <c r="B2816" s="200" t="s">
        <v>7091</v>
      </c>
      <c r="C2816" s="201" t="s">
        <v>15</v>
      </c>
      <c r="D2816" s="202">
        <v>1832.16</v>
      </c>
      <c r="E2816" s="202">
        <v>314.16000000000003</v>
      </c>
      <c r="F2816" s="202">
        <v>2146.3200000000002</v>
      </c>
      <c r="G2816" s="178">
        <v>15</v>
      </c>
    </row>
    <row r="2817" spans="1:7" ht="30" x14ac:dyDescent="0.25">
      <c r="A2817" s="199" t="s">
        <v>7092</v>
      </c>
      <c r="B2817" s="200" t="s">
        <v>7093</v>
      </c>
      <c r="C2817" s="201" t="s">
        <v>15</v>
      </c>
      <c r="D2817" s="202">
        <v>21839.32</v>
      </c>
      <c r="E2817" s="202">
        <v>314.16000000000003</v>
      </c>
      <c r="F2817" s="202">
        <v>22153.48</v>
      </c>
      <c r="G2817" s="178">
        <v>15</v>
      </c>
    </row>
    <row r="2818" spans="1:7" ht="30" x14ac:dyDescent="0.25">
      <c r="A2818" s="199" t="s">
        <v>394</v>
      </c>
      <c r="B2818" s="200" t="s">
        <v>7094</v>
      </c>
      <c r="C2818" s="201" t="s">
        <v>15</v>
      </c>
      <c r="D2818" s="202">
        <v>15592.23</v>
      </c>
      <c r="E2818" s="202">
        <v>314.16000000000003</v>
      </c>
      <c r="F2818" s="202">
        <v>15906.39</v>
      </c>
      <c r="G2818" s="178">
        <v>15</v>
      </c>
    </row>
    <row r="2819" spans="1:7" ht="30" x14ac:dyDescent="0.25">
      <c r="A2819" s="199" t="s">
        <v>7095</v>
      </c>
      <c r="B2819" s="200" t="s">
        <v>7096</v>
      </c>
      <c r="C2819" s="201" t="s">
        <v>15</v>
      </c>
      <c r="D2819" s="202">
        <v>2566.7800000000002</v>
      </c>
      <c r="E2819" s="202">
        <v>314.16000000000003</v>
      </c>
      <c r="F2819" s="202">
        <v>2880.94</v>
      </c>
      <c r="G2819" s="178">
        <v>15</v>
      </c>
    </row>
    <row r="2820" spans="1:7" ht="30" x14ac:dyDescent="0.25">
      <c r="A2820" s="199" t="s">
        <v>7097</v>
      </c>
      <c r="B2820" s="200" t="s">
        <v>7098</v>
      </c>
      <c r="C2820" s="201" t="s">
        <v>15</v>
      </c>
      <c r="D2820" s="202">
        <v>27373.61</v>
      </c>
      <c r="E2820" s="202">
        <v>314.16000000000003</v>
      </c>
      <c r="F2820" s="202">
        <v>27687.77</v>
      </c>
      <c r="G2820" s="178">
        <v>15</v>
      </c>
    </row>
    <row r="2821" spans="1:7" ht="30" x14ac:dyDescent="0.25">
      <c r="A2821" s="199" t="s">
        <v>7099</v>
      </c>
      <c r="B2821" s="200" t="s">
        <v>7100</v>
      </c>
      <c r="C2821" s="201" t="s">
        <v>15</v>
      </c>
      <c r="D2821" s="202">
        <v>30074.15</v>
      </c>
      <c r="E2821" s="202">
        <v>314.16000000000003</v>
      </c>
      <c r="F2821" s="202">
        <v>30388.31</v>
      </c>
      <c r="G2821" s="178">
        <v>15</v>
      </c>
    </row>
    <row r="2822" spans="1:7" ht="30" x14ac:dyDescent="0.25">
      <c r="A2822" s="199" t="s">
        <v>7101</v>
      </c>
      <c r="B2822" s="200" t="s">
        <v>7102</v>
      </c>
      <c r="C2822" s="201" t="s">
        <v>15</v>
      </c>
      <c r="D2822" s="202">
        <v>2149.7199999999998</v>
      </c>
      <c r="E2822" s="202">
        <v>314.16000000000003</v>
      </c>
      <c r="F2822" s="202">
        <v>2463.88</v>
      </c>
      <c r="G2822" s="178">
        <v>15</v>
      </c>
    </row>
    <row r="2823" spans="1:7" ht="30" x14ac:dyDescent="0.25">
      <c r="A2823" s="199" t="s">
        <v>7103</v>
      </c>
      <c r="B2823" s="200" t="s">
        <v>7104</v>
      </c>
      <c r="C2823" s="201" t="s">
        <v>15</v>
      </c>
      <c r="D2823" s="202">
        <v>4525.92</v>
      </c>
      <c r="E2823" s="202">
        <v>314.16000000000003</v>
      </c>
      <c r="F2823" s="202">
        <v>4840.08</v>
      </c>
      <c r="G2823" s="178">
        <v>15</v>
      </c>
    </row>
    <row r="2824" spans="1:7" x14ac:dyDescent="0.25">
      <c r="A2824" s="199" t="s">
        <v>7105</v>
      </c>
      <c r="B2824" s="200" t="s">
        <v>7106</v>
      </c>
      <c r="C2824" s="201"/>
      <c r="D2824" s="202"/>
      <c r="E2824" s="202"/>
      <c r="F2824" s="202"/>
    </row>
    <row r="2825" spans="1:7" ht="30" x14ac:dyDescent="0.25">
      <c r="A2825" s="199" t="s">
        <v>7107</v>
      </c>
      <c r="B2825" s="200" t="s">
        <v>7108</v>
      </c>
      <c r="C2825" s="201" t="s">
        <v>15</v>
      </c>
      <c r="D2825" s="202">
        <v>10576.62</v>
      </c>
      <c r="E2825" s="202">
        <v>669.96</v>
      </c>
      <c r="F2825" s="202">
        <v>11246.58</v>
      </c>
      <c r="G2825" s="178">
        <v>15</v>
      </c>
    </row>
    <row r="2826" spans="1:7" ht="30" x14ac:dyDescent="0.25">
      <c r="A2826" s="199" t="s">
        <v>7109</v>
      </c>
      <c r="B2826" s="200" t="s">
        <v>7110</v>
      </c>
      <c r="C2826" s="201" t="s">
        <v>15</v>
      </c>
      <c r="D2826" s="202">
        <v>9928.83</v>
      </c>
      <c r="E2826" s="202">
        <v>669.96</v>
      </c>
      <c r="F2826" s="202">
        <v>10598.79</v>
      </c>
      <c r="G2826" s="178">
        <v>15</v>
      </c>
    </row>
    <row r="2827" spans="1:7" ht="30" x14ac:dyDescent="0.25">
      <c r="A2827" s="199" t="s">
        <v>7111</v>
      </c>
      <c r="B2827" s="200" t="s">
        <v>7112</v>
      </c>
      <c r="C2827" s="201" t="s">
        <v>15</v>
      </c>
      <c r="D2827" s="202">
        <v>18557.36</v>
      </c>
      <c r="E2827" s="202">
        <v>669.96</v>
      </c>
      <c r="F2827" s="202">
        <v>19227.32</v>
      </c>
      <c r="G2827" s="178">
        <v>15</v>
      </c>
    </row>
    <row r="2828" spans="1:7" ht="30" x14ac:dyDescent="0.25">
      <c r="A2828" s="199" t="s">
        <v>7113</v>
      </c>
      <c r="B2828" s="200" t="s">
        <v>7114</v>
      </c>
      <c r="C2828" s="201" t="s">
        <v>15</v>
      </c>
      <c r="D2828" s="202">
        <v>10483.07</v>
      </c>
      <c r="E2828" s="202">
        <v>669.96</v>
      </c>
      <c r="F2828" s="202">
        <v>11153.03</v>
      </c>
      <c r="G2828" s="178">
        <v>15</v>
      </c>
    </row>
    <row r="2829" spans="1:7" ht="30" x14ac:dyDescent="0.25">
      <c r="A2829" s="199" t="s">
        <v>7115</v>
      </c>
      <c r="B2829" s="200" t="s">
        <v>7116</v>
      </c>
      <c r="C2829" s="201" t="s">
        <v>15</v>
      </c>
      <c r="D2829" s="202">
        <v>11647.99</v>
      </c>
      <c r="E2829" s="202">
        <v>669.96</v>
      </c>
      <c r="F2829" s="202">
        <v>12317.95</v>
      </c>
      <c r="G2829" s="178">
        <v>15</v>
      </c>
    </row>
    <row r="2830" spans="1:7" ht="30" x14ac:dyDescent="0.25">
      <c r="A2830" s="199" t="s">
        <v>7117</v>
      </c>
      <c r="B2830" s="200" t="s">
        <v>7118</v>
      </c>
      <c r="C2830" s="201" t="s">
        <v>15</v>
      </c>
      <c r="D2830" s="202">
        <v>16805.54</v>
      </c>
      <c r="E2830" s="202">
        <v>669.96</v>
      </c>
      <c r="F2830" s="202">
        <v>17475.5</v>
      </c>
      <c r="G2830" s="178">
        <v>15</v>
      </c>
    </row>
    <row r="2831" spans="1:7" ht="45" x14ac:dyDescent="0.25">
      <c r="A2831" s="199" t="s">
        <v>7119</v>
      </c>
      <c r="B2831" s="200" t="s">
        <v>7120</v>
      </c>
      <c r="C2831" s="201" t="s">
        <v>15</v>
      </c>
      <c r="D2831" s="202">
        <v>7533.81</v>
      </c>
      <c r="E2831" s="202">
        <v>446.64</v>
      </c>
      <c r="F2831" s="202">
        <v>7980.45</v>
      </c>
      <c r="G2831" s="178">
        <v>15</v>
      </c>
    </row>
    <row r="2832" spans="1:7" ht="45" x14ac:dyDescent="0.25">
      <c r="A2832" s="199" t="s">
        <v>7121</v>
      </c>
      <c r="B2832" s="200" t="s">
        <v>7122</v>
      </c>
      <c r="C2832" s="201" t="s">
        <v>15</v>
      </c>
      <c r="D2832" s="202">
        <v>11004.98</v>
      </c>
      <c r="E2832" s="202">
        <v>446.64</v>
      </c>
      <c r="F2832" s="202">
        <v>11451.62</v>
      </c>
      <c r="G2832" s="178">
        <v>15</v>
      </c>
    </row>
    <row r="2833" spans="1:7" ht="30" x14ac:dyDescent="0.25">
      <c r="A2833" s="199" t="s">
        <v>7123</v>
      </c>
      <c r="B2833" s="200" t="s">
        <v>7124</v>
      </c>
      <c r="C2833" s="201" t="s">
        <v>15</v>
      </c>
      <c r="D2833" s="202">
        <v>2751.41</v>
      </c>
      <c r="E2833" s="202">
        <v>446.64</v>
      </c>
      <c r="F2833" s="202">
        <v>3198.05</v>
      </c>
      <c r="G2833" s="178">
        <v>15</v>
      </c>
    </row>
    <row r="2834" spans="1:7" ht="30" x14ac:dyDescent="0.25">
      <c r="A2834" s="199" t="s">
        <v>7125</v>
      </c>
      <c r="B2834" s="200" t="s">
        <v>7126</v>
      </c>
      <c r="C2834" s="201" t="s">
        <v>15</v>
      </c>
      <c r="D2834" s="202">
        <v>3539.3</v>
      </c>
      <c r="E2834" s="202">
        <v>446.64</v>
      </c>
      <c r="F2834" s="202">
        <v>3985.94</v>
      </c>
      <c r="G2834" s="178">
        <v>15</v>
      </c>
    </row>
    <row r="2835" spans="1:7" ht="30" x14ac:dyDescent="0.25">
      <c r="A2835" s="199" t="s">
        <v>7127</v>
      </c>
      <c r="B2835" s="200" t="s">
        <v>7128</v>
      </c>
      <c r="C2835" s="201" t="s">
        <v>15</v>
      </c>
      <c r="D2835" s="202">
        <v>6692.65</v>
      </c>
      <c r="E2835" s="202">
        <v>446.64</v>
      </c>
      <c r="F2835" s="202">
        <v>7139.29</v>
      </c>
      <c r="G2835" s="178">
        <v>15</v>
      </c>
    </row>
    <row r="2836" spans="1:7" ht="30" x14ac:dyDescent="0.25">
      <c r="A2836" s="199" t="s">
        <v>7129</v>
      </c>
      <c r="B2836" s="200" t="s">
        <v>7130</v>
      </c>
      <c r="C2836" s="201" t="s">
        <v>15</v>
      </c>
      <c r="D2836" s="202">
        <v>4126.82</v>
      </c>
      <c r="E2836" s="202">
        <v>446.64</v>
      </c>
      <c r="F2836" s="202">
        <v>4573.46</v>
      </c>
      <c r="G2836" s="178">
        <v>15</v>
      </c>
    </row>
    <row r="2837" spans="1:7" ht="30" x14ac:dyDescent="0.25">
      <c r="A2837" s="199" t="s">
        <v>7131</v>
      </c>
      <c r="B2837" s="200" t="s">
        <v>7132</v>
      </c>
      <c r="C2837" s="201" t="s">
        <v>15</v>
      </c>
      <c r="D2837" s="202">
        <v>13851.08</v>
      </c>
      <c r="E2837" s="202">
        <v>446.64</v>
      </c>
      <c r="F2837" s="202">
        <v>14297.72</v>
      </c>
      <c r="G2837" s="178">
        <v>15</v>
      </c>
    </row>
    <row r="2838" spans="1:7" ht="30" x14ac:dyDescent="0.25">
      <c r="A2838" s="199" t="s">
        <v>7133</v>
      </c>
      <c r="B2838" s="200" t="s">
        <v>7134</v>
      </c>
      <c r="C2838" s="201" t="s">
        <v>15</v>
      </c>
      <c r="D2838" s="202">
        <v>28531.77</v>
      </c>
      <c r="E2838" s="202">
        <v>446.64</v>
      </c>
      <c r="F2838" s="202">
        <v>28978.41</v>
      </c>
      <c r="G2838" s="178">
        <v>15</v>
      </c>
    </row>
    <row r="2839" spans="1:7" ht="45" x14ac:dyDescent="0.25">
      <c r="A2839" s="199" t="s">
        <v>7135</v>
      </c>
      <c r="B2839" s="200" t="s">
        <v>7136</v>
      </c>
      <c r="C2839" s="201" t="s">
        <v>15</v>
      </c>
      <c r="D2839" s="202">
        <v>7983.81</v>
      </c>
      <c r="E2839" s="202">
        <v>446.64</v>
      </c>
      <c r="F2839" s="202">
        <v>8430.4500000000007</v>
      </c>
      <c r="G2839" s="178">
        <v>15</v>
      </c>
    </row>
    <row r="2840" spans="1:7" ht="30" x14ac:dyDescent="0.25">
      <c r="A2840" s="199" t="s">
        <v>7137</v>
      </c>
      <c r="B2840" s="200" t="s">
        <v>7138</v>
      </c>
      <c r="C2840" s="201" t="s">
        <v>15</v>
      </c>
      <c r="D2840" s="202">
        <v>30952.82</v>
      </c>
      <c r="E2840" s="202">
        <v>446.64</v>
      </c>
      <c r="F2840" s="202">
        <v>31399.46</v>
      </c>
      <c r="G2840" s="178">
        <v>15</v>
      </c>
    </row>
    <row r="2841" spans="1:7" x14ac:dyDescent="0.25">
      <c r="A2841" s="199" t="s">
        <v>7139</v>
      </c>
      <c r="B2841" s="200" t="s">
        <v>7140</v>
      </c>
      <c r="C2841" s="201"/>
      <c r="D2841" s="202"/>
      <c r="E2841" s="202"/>
      <c r="F2841" s="202"/>
    </row>
    <row r="2842" spans="1:7" x14ac:dyDescent="0.25">
      <c r="A2842" s="199" t="s">
        <v>7141</v>
      </c>
      <c r="B2842" s="200" t="s">
        <v>7142</v>
      </c>
      <c r="C2842" s="201" t="s">
        <v>15</v>
      </c>
      <c r="D2842" s="202">
        <v>3762.36</v>
      </c>
      <c r="E2842" s="202">
        <v>157.08000000000001</v>
      </c>
      <c r="F2842" s="202">
        <v>3919.44</v>
      </c>
      <c r="G2842" s="178">
        <v>15</v>
      </c>
    </row>
    <row r="2843" spans="1:7" x14ac:dyDescent="0.25">
      <c r="A2843" s="199" t="s">
        <v>7143</v>
      </c>
      <c r="B2843" s="200" t="s">
        <v>7144</v>
      </c>
      <c r="C2843" s="201"/>
      <c r="D2843" s="202"/>
      <c r="E2843" s="202"/>
      <c r="F2843" s="202"/>
    </row>
    <row r="2844" spans="1:7" ht="30" x14ac:dyDescent="0.25">
      <c r="A2844" s="199" t="s">
        <v>7145</v>
      </c>
      <c r="B2844" s="200" t="s">
        <v>7146</v>
      </c>
      <c r="C2844" s="201" t="s">
        <v>15</v>
      </c>
      <c r="D2844" s="202">
        <v>29.51</v>
      </c>
      <c r="E2844" s="202">
        <v>15.1</v>
      </c>
      <c r="F2844" s="202">
        <v>44.61</v>
      </c>
      <c r="G2844" s="178">
        <v>15</v>
      </c>
    </row>
    <row r="2845" spans="1:7" ht="30" x14ac:dyDescent="0.25">
      <c r="A2845" s="199" t="s">
        <v>7147</v>
      </c>
      <c r="B2845" s="200" t="s">
        <v>7148</v>
      </c>
      <c r="C2845" s="201" t="s">
        <v>15</v>
      </c>
      <c r="D2845" s="202">
        <v>758.98</v>
      </c>
      <c r="E2845" s="202">
        <v>55.83</v>
      </c>
      <c r="F2845" s="202">
        <v>814.81</v>
      </c>
      <c r="G2845" s="178">
        <v>15</v>
      </c>
    </row>
    <row r="2846" spans="1:7" x14ac:dyDescent="0.25">
      <c r="A2846" s="199" t="s">
        <v>7149</v>
      </c>
      <c r="B2846" s="200" t="s">
        <v>7150</v>
      </c>
      <c r="C2846" s="201" t="s">
        <v>15</v>
      </c>
      <c r="D2846" s="202">
        <v>347.97</v>
      </c>
      <c r="E2846" s="202">
        <v>27.92</v>
      </c>
      <c r="F2846" s="202">
        <v>375.89</v>
      </c>
      <c r="G2846" s="178">
        <v>15</v>
      </c>
    </row>
    <row r="2847" spans="1:7" x14ac:dyDescent="0.25">
      <c r="A2847" s="199" t="s">
        <v>7151</v>
      </c>
      <c r="B2847" s="200" t="s">
        <v>7152</v>
      </c>
      <c r="C2847" s="201" t="s">
        <v>15</v>
      </c>
      <c r="D2847" s="202">
        <v>590.79999999999995</v>
      </c>
      <c r="E2847" s="202">
        <v>27.92</v>
      </c>
      <c r="F2847" s="202">
        <v>618.72</v>
      </c>
      <c r="G2847" s="178">
        <v>15</v>
      </c>
    </row>
    <row r="2848" spans="1:7" ht="30" x14ac:dyDescent="0.25">
      <c r="A2848" s="199" t="s">
        <v>7153</v>
      </c>
      <c r="B2848" s="200" t="s">
        <v>7154</v>
      </c>
      <c r="C2848" s="201" t="s">
        <v>15</v>
      </c>
      <c r="D2848" s="202">
        <v>79.97</v>
      </c>
      <c r="E2848" s="202">
        <v>11.16</v>
      </c>
      <c r="F2848" s="202">
        <v>91.13</v>
      </c>
      <c r="G2848" s="178">
        <v>15</v>
      </c>
    </row>
    <row r="2849" spans="1:7" ht="30" x14ac:dyDescent="0.25">
      <c r="A2849" s="199" t="s">
        <v>7155</v>
      </c>
      <c r="B2849" s="200" t="s">
        <v>7156</v>
      </c>
      <c r="C2849" s="201" t="s">
        <v>15</v>
      </c>
      <c r="D2849" s="202">
        <v>430.47</v>
      </c>
      <c r="E2849" s="202">
        <v>27.92</v>
      </c>
      <c r="F2849" s="202">
        <v>458.39</v>
      </c>
      <c r="G2849" s="178">
        <v>15</v>
      </c>
    </row>
    <row r="2850" spans="1:7" x14ac:dyDescent="0.25">
      <c r="A2850" s="199" t="s">
        <v>7157</v>
      </c>
      <c r="B2850" s="200" t="s">
        <v>7158</v>
      </c>
      <c r="C2850" s="201"/>
      <c r="D2850" s="202"/>
      <c r="E2850" s="202"/>
      <c r="F2850" s="202"/>
    </row>
    <row r="2851" spans="1:7" x14ac:dyDescent="0.25">
      <c r="A2851" s="199" t="s">
        <v>7159</v>
      </c>
      <c r="B2851" s="200" t="s">
        <v>7160</v>
      </c>
      <c r="C2851" s="201"/>
      <c r="D2851" s="202"/>
      <c r="E2851" s="202"/>
      <c r="F2851" s="202"/>
    </row>
    <row r="2852" spans="1:7" x14ac:dyDescent="0.25">
      <c r="A2852" s="199" t="s">
        <v>7161</v>
      </c>
      <c r="B2852" s="200" t="s">
        <v>7162</v>
      </c>
      <c r="C2852" s="201" t="s">
        <v>15</v>
      </c>
      <c r="D2852" s="202">
        <v>778.83</v>
      </c>
      <c r="E2852" s="202">
        <v>67.19</v>
      </c>
      <c r="F2852" s="202">
        <v>846.02</v>
      </c>
      <c r="G2852" s="178">
        <v>15</v>
      </c>
    </row>
    <row r="2853" spans="1:7" ht="30" x14ac:dyDescent="0.25">
      <c r="A2853" s="199" t="s">
        <v>7163</v>
      </c>
      <c r="B2853" s="200" t="s">
        <v>7164</v>
      </c>
      <c r="C2853" s="201" t="s">
        <v>15</v>
      </c>
      <c r="D2853" s="202">
        <v>1026.1300000000001</v>
      </c>
      <c r="E2853" s="202">
        <v>78.540000000000006</v>
      </c>
      <c r="F2853" s="202">
        <v>1104.67</v>
      </c>
      <c r="G2853" s="178">
        <v>15</v>
      </c>
    </row>
    <row r="2854" spans="1:7" x14ac:dyDescent="0.25">
      <c r="A2854" s="199" t="s">
        <v>7165</v>
      </c>
      <c r="B2854" s="200" t="s">
        <v>7166</v>
      </c>
      <c r="C2854" s="201" t="s">
        <v>15</v>
      </c>
      <c r="D2854" s="202">
        <v>250</v>
      </c>
      <c r="E2854" s="202">
        <v>67.19</v>
      </c>
      <c r="F2854" s="202">
        <v>317.19</v>
      </c>
      <c r="G2854" s="178">
        <v>15</v>
      </c>
    </row>
    <row r="2855" spans="1:7" x14ac:dyDescent="0.25">
      <c r="A2855" s="199" t="s">
        <v>7167</v>
      </c>
      <c r="B2855" s="200" t="s">
        <v>7168</v>
      </c>
      <c r="C2855" s="201" t="s">
        <v>15</v>
      </c>
      <c r="D2855" s="202">
        <v>287.85000000000002</v>
      </c>
      <c r="E2855" s="202">
        <v>70.59</v>
      </c>
      <c r="F2855" s="202">
        <v>358.44</v>
      </c>
      <c r="G2855" s="178">
        <v>15</v>
      </c>
    </row>
    <row r="2856" spans="1:7" ht="30" x14ac:dyDescent="0.25">
      <c r="A2856" s="199" t="s">
        <v>395</v>
      </c>
      <c r="B2856" s="200" t="s">
        <v>7169</v>
      </c>
      <c r="C2856" s="201" t="s">
        <v>15</v>
      </c>
      <c r="D2856" s="202">
        <v>430.95</v>
      </c>
      <c r="E2856" s="202">
        <v>67.19</v>
      </c>
      <c r="F2856" s="202">
        <v>498.14</v>
      </c>
      <c r="G2856" s="178">
        <v>15</v>
      </c>
    </row>
    <row r="2857" spans="1:7" ht="30" x14ac:dyDescent="0.25">
      <c r="A2857" s="199" t="s">
        <v>7170</v>
      </c>
      <c r="B2857" s="200" t="s">
        <v>7171</v>
      </c>
      <c r="C2857" s="201" t="s">
        <v>15</v>
      </c>
      <c r="D2857" s="202">
        <v>468.8</v>
      </c>
      <c r="E2857" s="202">
        <v>70.59</v>
      </c>
      <c r="F2857" s="202">
        <v>539.39</v>
      </c>
      <c r="G2857" s="178">
        <v>15</v>
      </c>
    </row>
    <row r="2858" spans="1:7" x14ac:dyDescent="0.25">
      <c r="A2858" s="199" t="s">
        <v>396</v>
      </c>
      <c r="B2858" s="200" t="s">
        <v>7172</v>
      </c>
      <c r="C2858" s="201" t="s">
        <v>15</v>
      </c>
      <c r="D2858" s="202">
        <v>109.69</v>
      </c>
      <c r="E2858" s="202">
        <v>78.540000000000006</v>
      </c>
      <c r="F2858" s="202">
        <v>188.23</v>
      </c>
      <c r="G2858" s="178">
        <v>15</v>
      </c>
    </row>
    <row r="2859" spans="1:7" x14ac:dyDescent="0.25">
      <c r="A2859" s="199" t="s">
        <v>397</v>
      </c>
      <c r="B2859" s="200" t="s">
        <v>7173</v>
      </c>
      <c r="C2859" s="201" t="s">
        <v>15</v>
      </c>
      <c r="D2859" s="202">
        <v>407.89</v>
      </c>
      <c r="E2859" s="202">
        <v>78.540000000000006</v>
      </c>
      <c r="F2859" s="202">
        <v>486.43</v>
      </c>
      <c r="G2859" s="178">
        <v>15</v>
      </c>
    </row>
    <row r="2860" spans="1:7" ht="30" x14ac:dyDescent="0.25">
      <c r="A2860" s="199" t="s">
        <v>7174</v>
      </c>
      <c r="B2860" s="200" t="s">
        <v>7175</v>
      </c>
      <c r="C2860" s="201" t="s">
        <v>15</v>
      </c>
      <c r="D2860" s="202">
        <v>902.91</v>
      </c>
      <c r="E2860" s="202">
        <v>78.540000000000006</v>
      </c>
      <c r="F2860" s="202">
        <v>981.45</v>
      </c>
      <c r="G2860" s="178">
        <v>15</v>
      </c>
    </row>
    <row r="2861" spans="1:7" x14ac:dyDescent="0.25">
      <c r="A2861" s="199" t="s">
        <v>7176</v>
      </c>
      <c r="B2861" s="200" t="s">
        <v>7177</v>
      </c>
      <c r="C2861" s="201" t="s">
        <v>15</v>
      </c>
      <c r="D2861" s="202">
        <v>48.24</v>
      </c>
      <c r="E2861" s="202">
        <v>27.92</v>
      </c>
      <c r="F2861" s="202">
        <v>76.16</v>
      </c>
      <c r="G2861" s="178">
        <v>15</v>
      </c>
    </row>
    <row r="2862" spans="1:7" x14ac:dyDescent="0.25">
      <c r="A2862" s="199" t="s">
        <v>398</v>
      </c>
      <c r="B2862" s="200" t="s">
        <v>7178</v>
      </c>
      <c r="C2862" s="201" t="s">
        <v>15</v>
      </c>
      <c r="D2862" s="202">
        <v>412.96</v>
      </c>
      <c r="E2862" s="202">
        <v>78.540000000000006</v>
      </c>
      <c r="F2862" s="202">
        <v>491.5</v>
      </c>
      <c r="G2862" s="178">
        <v>15</v>
      </c>
    </row>
    <row r="2863" spans="1:7" x14ac:dyDescent="0.25">
      <c r="A2863" s="199" t="s">
        <v>7179</v>
      </c>
      <c r="B2863" s="200" t="s">
        <v>7180</v>
      </c>
      <c r="C2863" s="201" t="s">
        <v>15</v>
      </c>
      <c r="D2863" s="202">
        <v>528.94000000000005</v>
      </c>
      <c r="E2863" s="202">
        <v>78.540000000000006</v>
      </c>
      <c r="F2863" s="202">
        <v>607.48</v>
      </c>
      <c r="G2863" s="178">
        <v>15</v>
      </c>
    </row>
    <row r="2864" spans="1:7" x14ac:dyDescent="0.25">
      <c r="A2864" s="199" t="s">
        <v>399</v>
      </c>
      <c r="B2864" s="200" t="s">
        <v>7181</v>
      </c>
      <c r="C2864" s="201" t="s">
        <v>15</v>
      </c>
      <c r="D2864" s="202">
        <v>109.53</v>
      </c>
      <c r="E2864" s="202">
        <v>27.92</v>
      </c>
      <c r="F2864" s="202">
        <v>137.44999999999999</v>
      </c>
      <c r="G2864" s="178">
        <v>15</v>
      </c>
    </row>
    <row r="2865" spans="1:7" x14ac:dyDescent="0.25">
      <c r="A2865" s="199" t="s">
        <v>400</v>
      </c>
      <c r="B2865" s="200" t="s">
        <v>7182</v>
      </c>
      <c r="C2865" s="201" t="s">
        <v>15</v>
      </c>
      <c r="D2865" s="202">
        <v>888.78</v>
      </c>
      <c r="E2865" s="202">
        <v>167.49</v>
      </c>
      <c r="F2865" s="202">
        <v>1056.27</v>
      </c>
      <c r="G2865" s="178">
        <v>15</v>
      </c>
    </row>
    <row r="2866" spans="1:7" x14ac:dyDescent="0.25">
      <c r="A2866" s="199" t="s">
        <v>7183</v>
      </c>
      <c r="B2866" s="200" t="s">
        <v>7184</v>
      </c>
      <c r="C2866" s="201" t="s">
        <v>15</v>
      </c>
      <c r="D2866" s="202">
        <v>567.91999999999996</v>
      </c>
      <c r="E2866" s="202">
        <v>167.49</v>
      </c>
      <c r="F2866" s="202">
        <v>735.41</v>
      </c>
      <c r="G2866" s="178">
        <v>15</v>
      </c>
    </row>
    <row r="2867" spans="1:7" x14ac:dyDescent="0.25">
      <c r="A2867" s="199" t="s">
        <v>7185</v>
      </c>
      <c r="B2867" s="200" t="s">
        <v>7186</v>
      </c>
      <c r="C2867" s="201" t="s">
        <v>15</v>
      </c>
      <c r="D2867" s="202">
        <v>200.71</v>
      </c>
      <c r="E2867" s="202">
        <v>55.83</v>
      </c>
      <c r="F2867" s="202">
        <v>256.54000000000002</v>
      </c>
      <c r="G2867" s="178">
        <v>15</v>
      </c>
    </row>
    <row r="2868" spans="1:7" x14ac:dyDescent="0.25">
      <c r="A2868" s="199" t="s">
        <v>7187</v>
      </c>
      <c r="B2868" s="200" t="s">
        <v>7188</v>
      </c>
      <c r="C2868" s="201" t="s">
        <v>15</v>
      </c>
      <c r="D2868" s="202">
        <v>215.89</v>
      </c>
      <c r="E2868" s="202">
        <v>27.92</v>
      </c>
      <c r="F2868" s="202">
        <v>243.81</v>
      </c>
      <c r="G2868" s="178">
        <v>15</v>
      </c>
    </row>
    <row r="2869" spans="1:7" ht="30" x14ac:dyDescent="0.25">
      <c r="A2869" s="199" t="s">
        <v>7189</v>
      </c>
      <c r="B2869" s="200" t="s">
        <v>7190</v>
      </c>
      <c r="C2869" s="201" t="s">
        <v>15</v>
      </c>
      <c r="D2869" s="202">
        <v>84.56</v>
      </c>
      <c r="E2869" s="202">
        <v>18.420000000000002</v>
      </c>
      <c r="F2869" s="202">
        <v>102.98</v>
      </c>
      <c r="G2869" s="178">
        <v>15</v>
      </c>
    </row>
    <row r="2870" spans="1:7" x14ac:dyDescent="0.25">
      <c r="A2870" s="199" t="s">
        <v>7191</v>
      </c>
      <c r="B2870" s="200" t="s">
        <v>7192</v>
      </c>
      <c r="C2870" s="201" t="s">
        <v>15</v>
      </c>
      <c r="D2870" s="202">
        <v>717.03</v>
      </c>
      <c r="E2870" s="202">
        <v>167.49</v>
      </c>
      <c r="F2870" s="202">
        <v>884.52</v>
      </c>
      <c r="G2870" s="178">
        <v>15</v>
      </c>
    </row>
    <row r="2871" spans="1:7" ht="30" x14ac:dyDescent="0.25">
      <c r="A2871" s="199" t="s">
        <v>7193</v>
      </c>
      <c r="B2871" s="200" t="s">
        <v>7194</v>
      </c>
      <c r="C2871" s="201" t="s">
        <v>15</v>
      </c>
      <c r="D2871" s="202">
        <v>997.85</v>
      </c>
      <c r="E2871" s="202">
        <v>67.19</v>
      </c>
      <c r="F2871" s="202">
        <v>1065.04</v>
      </c>
      <c r="G2871" s="178">
        <v>15</v>
      </c>
    </row>
    <row r="2872" spans="1:7" ht="30" x14ac:dyDescent="0.25">
      <c r="A2872" s="199" t="s">
        <v>7195</v>
      </c>
      <c r="B2872" s="200" t="s">
        <v>7196</v>
      </c>
      <c r="C2872" s="201" t="s">
        <v>15</v>
      </c>
      <c r="D2872" s="202">
        <v>1035.7</v>
      </c>
      <c r="E2872" s="202">
        <v>70.59</v>
      </c>
      <c r="F2872" s="202">
        <v>1106.29</v>
      </c>
      <c r="G2872" s="178">
        <v>15</v>
      </c>
    </row>
    <row r="2873" spans="1:7" x14ac:dyDescent="0.25">
      <c r="A2873" s="199" t="s">
        <v>7197</v>
      </c>
      <c r="B2873" s="200" t="s">
        <v>7198</v>
      </c>
      <c r="C2873" s="201" t="s">
        <v>15</v>
      </c>
      <c r="D2873" s="202">
        <v>94.82</v>
      </c>
      <c r="E2873" s="202">
        <v>27.92</v>
      </c>
      <c r="F2873" s="202">
        <v>122.74</v>
      </c>
      <c r="G2873" s="178">
        <v>15</v>
      </c>
    </row>
    <row r="2874" spans="1:7" x14ac:dyDescent="0.25">
      <c r="A2874" s="199" t="s">
        <v>7199</v>
      </c>
      <c r="B2874" s="200" t="s">
        <v>7200</v>
      </c>
      <c r="C2874" s="201"/>
      <c r="D2874" s="202"/>
      <c r="E2874" s="202"/>
      <c r="F2874" s="202"/>
    </row>
    <row r="2875" spans="1:7" ht="30" x14ac:dyDescent="0.25">
      <c r="A2875" s="199" t="s">
        <v>401</v>
      </c>
      <c r="B2875" s="200" t="s">
        <v>7201</v>
      </c>
      <c r="C2875" s="201" t="s">
        <v>29</v>
      </c>
      <c r="D2875" s="202">
        <v>944.3</v>
      </c>
      <c r="E2875" s="202">
        <v>92.27</v>
      </c>
      <c r="F2875" s="202">
        <v>1036.57</v>
      </c>
      <c r="G2875" s="178">
        <v>15</v>
      </c>
    </row>
    <row r="2876" spans="1:7" x14ac:dyDescent="0.25">
      <c r="A2876" s="199" t="s">
        <v>7202</v>
      </c>
      <c r="B2876" s="200" t="s">
        <v>7203</v>
      </c>
      <c r="C2876" s="201" t="s">
        <v>29</v>
      </c>
      <c r="D2876" s="202">
        <v>1753.39</v>
      </c>
      <c r="E2876" s="202"/>
      <c r="F2876" s="202">
        <v>1753.39</v>
      </c>
      <c r="G2876" s="178">
        <v>15</v>
      </c>
    </row>
    <row r="2877" spans="1:7" ht="30" x14ac:dyDescent="0.25">
      <c r="A2877" s="199" t="s">
        <v>402</v>
      </c>
      <c r="B2877" s="200" t="s">
        <v>7204</v>
      </c>
      <c r="C2877" s="201" t="s">
        <v>29</v>
      </c>
      <c r="D2877" s="202">
        <v>1465.81</v>
      </c>
      <c r="E2877" s="202">
        <v>203.97</v>
      </c>
      <c r="F2877" s="202">
        <v>1669.78</v>
      </c>
      <c r="G2877" s="178">
        <v>15</v>
      </c>
    </row>
    <row r="2878" spans="1:7" ht="30" x14ac:dyDescent="0.25">
      <c r="A2878" s="199" t="s">
        <v>7205</v>
      </c>
      <c r="B2878" s="200" t="s">
        <v>7206</v>
      </c>
      <c r="C2878" s="201" t="s">
        <v>29</v>
      </c>
      <c r="D2878" s="202">
        <v>2844.56</v>
      </c>
      <c r="E2878" s="202"/>
      <c r="F2878" s="202">
        <v>2844.56</v>
      </c>
      <c r="G2878" s="178">
        <v>15</v>
      </c>
    </row>
    <row r="2879" spans="1:7" x14ac:dyDescent="0.25">
      <c r="A2879" s="199" t="s">
        <v>7207</v>
      </c>
      <c r="B2879" s="200" t="s">
        <v>7208</v>
      </c>
      <c r="C2879" s="201"/>
      <c r="D2879" s="202"/>
      <c r="E2879" s="202"/>
      <c r="F2879" s="202"/>
    </row>
    <row r="2880" spans="1:7" ht="30" x14ac:dyDescent="0.25">
      <c r="A2880" s="199" t="s">
        <v>7209</v>
      </c>
      <c r="B2880" s="200" t="s">
        <v>7210</v>
      </c>
      <c r="C2880" s="201" t="s">
        <v>15</v>
      </c>
      <c r="D2880" s="202">
        <v>249.06</v>
      </c>
      <c r="E2880" s="202">
        <v>6.91</v>
      </c>
      <c r="F2880" s="202">
        <v>255.97</v>
      </c>
      <c r="G2880" s="178">
        <v>15</v>
      </c>
    </row>
    <row r="2881" spans="1:7" x14ac:dyDescent="0.25">
      <c r="A2881" s="199" t="s">
        <v>7211</v>
      </c>
      <c r="B2881" s="200" t="s">
        <v>7212</v>
      </c>
      <c r="C2881" s="201" t="s">
        <v>15</v>
      </c>
      <c r="D2881" s="202">
        <v>38.340000000000003</v>
      </c>
      <c r="E2881" s="202">
        <v>16.61</v>
      </c>
      <c r="F2881" s="202">
        <v>54.95</v>
      </c>
      <c r="G2881" s="178">
        <v>15</v>
      </c>
    </row>
    <row r="2882" spans="1:7" ht="30" x14ac:dyDescent="0.25">
      <c r="A2882" s="199" t="s">
        <v>7213</v>
      </c>
      <c r="B2882" s="200" t="s">
        <v>7214</v>
      </c>
      <c r="C2882" s="201" t="s">
        <v>15</v>
      </c>
      <c r="D2882" s="202">
        <v>91.53</v>
      </c>
      <c r="E2882" s="202">
        <v>6.91</v>
      </c>
      <c r="F2882" s="202">
        <v>98.44</v>
      </c>
      <c r="G2882" s="178">
        <v>15</v>
      </c>
    </row>
    <row r="2883" spans="1:7" x14ac:dyDescent="0.25">
      <c r="A2883" s="199" t="s">
        <v>7215</v>
      </c>
      <c r="B2883" s="200" t="s">
        <v>7216</v>
      </c>
      <c r="C2883" s="201" t="s">
        <v>15</v>
      </c>
      <c r="D2883" s="202">
        <v>55.72</v>
      </c>
      <c r="E2883" s="202">
        <v>16.61</v>
      </c>
      <c r="F2883" s="202">
        <v>72.33</v>
      </c>
      <c r="G2883" s="178">
        <v>15</v>
      </c>
    </row>
    <row r="2884" spans="1:7" ht="30" x14ac:dyDescent="0.25">
      <c r="A2884" s="199" t="s">
        <v>403</v>
      </c>
      <c r="B2884" s="200" t="s">
        <v>7217</v>
      </c>
      <c r="C2884" s="201" t="s">
        <v>15</v>
      </c>
      <c r="D2884" s="202">
        <v>68.84</v>
      </c>
      <c r="E2884" s="202">
        <v>6.91</v>
      </c>
      <c r="F2884" s="202">
        <v>75.75</v>
      </c>
      <c r="G2884" s="178">
        <v>15</v>
      </c>
    </row>
    <row r="2885" spans="1:7" x14ac:dyDescent="0.25">
      <c r="A2885" s="199" t="s">
        <v>7218</v>
      </c>
      <c r="B2885" s="200" t="s">
        <v>7219</v>
      </c>
      <c r="C2885" s="201" t="s">
        <v>15</v>
      </c>
      <c r="D2885" s="202">
        <v>66.64</v>
      </c>
      <c r="E2885" s="202">
        <v>16.61</v>
      </c>
      <c r="F2885" s="202">
        <v>83.25</v>
      </c>
      <c r="G2885" s="178">
        <v>15</v>
      </c>
    </row>
    <row r="2886" spans="1:7" x14ac:dyDescent="0.25">
      <c r="A2886" s="199" t="s">
        <v>7220</v>
      </c>
      <c r="B2886" s="200" t="s">
        <v>7221</v>
      </c>
      <c r="C2886" s="201" t="s">
        <v>15</v>
      </c>
      <c r="D2886" s="202">
        <v>24.93</v>
      </c>
      <c r="E2886" s="202">
        <v>6.91</v>
      </c>
      <c r="F2886" s="202">
        <v>31.84</v>
      </c>
      <c r="G2886" s="178">
        <v>15</v>
      </c>
    </row>
    <row r="2887" spans="1:7" x14ac:dyDescent="0.25">
      <c r="A2887" s="199" t="s">
        <v>404</v>
      </c>
      <c r="B2887" s="200" t="s">
        <v>7222</v>
      </c>
      <c r="C2887" s="201" t="s">
        <v>15</v>
      </c>
      <c r="D2887" s="202">
        <v>60.62</v>
      </c>
      <c r="E2887" s="202">
        <v>6.91</v>
      </c>
      <c r="F2887" s="202">
        <v>67.53</v>
      </c>
      <c r="G2887" s="178">
        <v>15</v>
      </c>
    </row>
    <row r="2888" spans="1:7" x14ac:dyDescent="0.25">
      <c r="A2888" s="199" t="s">
        <v>405</v>
      </c>
      <c r="B2888" s="200" t="s">
        <v>7223</v>
      </c>
      <c r="C2888" s="201" t="s">
        <v>15</v>
      </c>
      <c r="D2888" s="202">
        <v>56.77</v>
      </c>
      <c r="E2888" s="202">
        <v>6.91</v>
      </c>
      <c r="F2888" s="202">
        <v>63.68</v>
      </c>
      <c r="G2888" s="178">
        <v>15</v>
      </c>
    </row>
    <row r="2889" spans="1:7" x14ac:dyDescent="0.25">
      <c r="A2889" s="199" t="s">
        <v>406</v>
      </c>
      <c r="B2889" s="200" t="s">
        <v>7224</v>
      </c>
      <c r="C2889" s="201" t="s">
        <v>15</v>
      </c>
      <c r="D2889" s="202">
        <v>66.290000000000006</v>
      </c>
      <c r="E2889" s="202">
        <v>27.92</v>
      </c>
      <c r="F2889" s="202">
        <v>94.21</v>
      </c>
      <c r="G2889" s="178">
        <v>15</v>
      </c>
    </row>
    <row r="2890" spans="1:7" x14ac:dyDescent="0.25">
      <c r="A2890" s="199" t="s">
        <v>7225</v>
      </c>
      <c r="B2890" s="200" t="s">
        <v>7226</v>
      </c>
      <c r="C2890" s="201" t="s">
        <v>15</v>
      </c>
      <c r="D2890" s="202">
        <v>101.07</v>
      </c>
      <c r="E2890" s="202">
        <v>50.35</v>
      </c>
      <c r="F2890" s="202">
        <v>151.41999999999999</v>
      </c>
      <c r="G2890" s="178">
        <v>15</v>
      </c>
    </row>
    <row r="2891" spans="1:7" x14ac:dyDescent="0.25">
      <c r="A2891" s="199" t="s">
        <v>7227</v>
      </c>
      <c r="B2891" s="200" t="s">
        <v>7228</v>
      </c>
      <c r="C2891" s="201" t="s">
        <v>15</v>
      </c>
      <c r="D2891" s="202">
        <v>337.55</v>
      </c>
      <c r="E2891" s="202">
        <v>21.3</v>
      </c>
      <c r="F2891" s="202">
        <v>358.85</v>
      </c>
      <c r="G2891" s="178">
        <v>15</v>
      </c>
    </row>
    <row r="2892" spans="1:7" x14ac:dyDescent="0.25">
      <c r="A2892" s="199" t="s">
        <v>7229</v>
      </c>
      <c r="B2892" s="200" t="s">
        <v>7230</v>
      </c>
      <c r="C2892" s="201" t="s">
        <v>15</v>
      </c>
      <c r="D2892" s="202">
        <v>79.010000000000005</v>
      </c>
      <c r="E2892" s="202">
        <v>21.3</v>
      </c>
      <c r="F2892" s="202">
        <v>100.31</v>
      </c>
      <c r="G2892" s="178">
        <v>15</v>
      </c>
    </row>
    <row r="2893" spans="1:7" ht="30" x14ac:dyDescent="0.25">
      <c r="A2893" s="199" t="s">
        <v>7231</v>
      </c>
      <c r="B2893" s="200" t="s">
        <v>7232</v>
      </c>
      <c r="C2893" s="201" t="s">
        <v>15</v>
      </c>
      <c r="D2893" s="202">
        <v>296.27</v>
      </c>
      <c r="E2893" s="202">
        <v>78.16</v>
      </c>
      <c r="F2893" s="202">
        <v>374.43</v>
      </c>
      <c r="G2893" s="178">
        <v>15</v>
      </c>
    </row>
    <row r="2894" spans="1:7" x14ac:dyDescent="0.25">
      <c r="A2894" s="199" t="s">
        <v>407</v>
      </c>
      <c r="B2894" s="200" t="s">
        <v>7233</v>
      </c>
      <c r="C2894" s="201" t="s">
        <v>15</v>
      </c>
      <c r="D2894" s="202">
        <v>536.45000000000005</v>
      </c>
      <c r="E2894" s="202">
        <v>27.92</v>
      </c>
      <c r="F2894" s="202">
        <v>564.37</v>
      </c>
      <c r="G2894" s="178">
        <v>15</v>
      </c>
    </row>
    <row r="2895" spans="1:7" ht="30" x14ac:dyDescent="0.25">
      <c r="A2895" s="199" t="s">
        <v>7234</v>
      </c>
      <c r="B2895" s="200" t="s">
        <v>7235</v>
      </c>
      <c r="C2895" s="201" t="s">
        <v>15</v>
      </c>
      <c r="D2895" s="202">
        <v>37.74</v>
      </c>
      <c r="E2895" s="202">
        <v>19.64</v>
      </c>
      <c r="F2895" s="202">
        <v>57.38</v>
      </c>
      <c r="G2895" s="178">
        <v>15</v>
      </c>
    </row>
    <row r="2896" spans="1:7" ht="30" x14ac:dyDescent="0.25">
      <c r="A2896" s="199" t="s">
        <v>7236</v>
      </c>
      <c r="B2896" s="200" t="s">
        <v>7237</v>
      </c>
      <c r="C2896" s="201" t="s">
        <v>15</v>
      </c>
      <c r="D2896" s="202">
        <v>37.770000000000003</v>
      </c>
      <c r="E2896" s="202">
        <v>19.64</v>
      </c>
      <c r="F2896" s="202">
        <v>57.41</v>
      </c>
      <c r="G2896" s="178">
        <v>15</v>
      </c>
    </row>
    <row r="2897" spans="1:7" ht="30" x14ac:dyDescent="0.25">
      <c r="A2897" s="199" t="s">
        <v>408</v>
      </c>
      <c r="B2897" s="200" t="s">
        <v>7238</v>
      </c>
      <c r="C2897" s="201" t="s">
        <v>15</v>
      </c>
      <c r="D2897" s="202">
        <v>40.24</v>
      </c>
      <c r="E2897" s="202">
        <v>19.64</v>
      </c>
      <c r="F2897" s="202">
        <v>59.88</v>
      </c>
      <c r="G2897" s="178">
        <v>15</v>
      </c>
    </row>
    <row r="2898" spans="1:7" ht="30" x14ac:dyDescent="0.25">
      <c r="A2898" s="199" t="s">
        <v>7239</v>
      </c>
      <c r="B2898" s="200" t="s">
        <v>7240</v>
      </c>
      <c r="C2898" s="201" t="s">
        <v>15</v>
      </c>
      <c r="D2898" s="202">
        <v>31.83</v>
      </c>
      <c r="E2898" s="202">
        <v>19.64</v>
      </c>
      <c r="F2898" s="202">
        <v>51.47</v>
      </c>
      <c r="G2898" s="178">
        <v>15</v>
      </c>
    </row>
    <row r="2899" spans="1:7" ht="30" x14ac:dyDescent="0.25">
      <c r="A2899" s="199" t="s">
        <v>7241</v>
      </c>
      <c r="B2899" s="200" t="s">
        <v>7242</v>
      </c>
      <c r="C2899" s="201" t="s">
        <v>15</v>
      </c>
      <c r="D2899" s="202">
        <v>32.200000000000003</v>
      </c>
      <c r="E2899" s="202">
        <v>19.64</v>
      </c>
      <c r="F2899" s="202">
        <v>51.84</v>
      </c>
      <c r="G2899" s="178">
        <v>15</v>
      </c>
    </row>
    <row r="2900" spans="1:7" ht="30" x14ac:dyDescent="0.25">
      <c r="A2900" s="199" t="s">
        <v>7243</v>
      </c>
      <c r="B2900" s="200" t="s">
        <v>7244</v>
      </c>
      <c r="C2900" s="201" t="s">
        <v>15</v>
      </c>
      <c r="D2900" s="202">
        <v>34.700000000000003</v>
      </c>
      <c r="E2900" s="202">
        <v>19.64</v>
      </c>
      <c r="F2900" s="202">
        <v>54.34</v>
      </c>
      <c r="G2900" s="178">
        <v>15</v>
      </c>
    </row>
    <row r="2901" spans="1:7" ht="30" x14ac:dyDescent="0.25">
      <c r="A2901" s="199" t="s">
        <v>7245</v>
      </c>
      <c r="B2901" s="200" t="s">
        <v>7246</v>
      </c>
      <c r="C2901" s="201" t="s">
        <v>15</v>
      </c>
      <c r="D2901" s="202">
        <v>50.31</v>
      </c>
      <c r="E2901" s="202">
        <v>19.64</v>
      </c>
      <c r="F2901" s="202">
        <v>69.95</v>
      </c>
      <c r="G2901" s="178">
        <v>15</v>
      </c>
    </row>
    <row r="2902" spans="1:7" ht="30" x14ac:dyDescent="0.25">
      <c r="A2902" s="199" t="s">
        <v>7247</v>
      </c>
      <c r="B2902" s="200" t="s">
        <v>7248</v>
      </c>
      <c r="C2902" s="201" t="s">
        <v>15</v>
      </c>
      <c r="D2902" s="202">
        <v>65.13</v>
      </c>
      <c r="E2902" s="202">
        <v>19.64</v>
      </c>
      <c r="F2902" s="202">
        <v>84.77</v>
      </c>
      <c r="G2902" s="178">
        <v>15</v>
      </c>
    </row>
    <row r="2903" spans="1:7" ht="30" x14ac:dyDescent="0.25">
      <c r="A2903" s="199" t="s">
        <v>7249</v>
      </c>
      <c r="B2903" s="200" t="s">
        <v>7250</v>
      </c>
      <c r="C2903" s="201" t="s">
        <v>15</v>
      </c>
      <c r="D2903" s="202">
        <v>426.42</v>
      </c>
      <c r="E2903" s="202">
        <v>78.16</v>
      </c>
      <c r="F2903" s="202">
        <v>504.58</v>
      </c>
      <c r="G2903" s="178">
        <v>15</v>
      </c>
    </row>
    <row r="2904" spans="1:7" x14ac:dyDescent="0.25">
      <c r="A2904" s="199" t="s">
        <v>7251</v>
      </c>
      <c r="B2904" s="200" t="s">
        <v>7252</v>
      </c>
      <c r="C2904" s="201" t="s">
        <v>15</v>
      </c>
      <c r="D2904" s="202">
        <v>600.38</v>
      </c>
      <c r="E2904" s="202">
        <v>44.75</v>
      </c>
      <c r="F2904" s="202">
        <v>645.13</v>
      </c>
      <c r="G2904" s="178">
        <v>15</v>
      </c>
    </row>
    <row r="2905" spans="1:7" ht="30" x14ac:dyDescent="0.25">
      <c r="A2905" s="199" t="s">
        <v>409</v>
      </c>
      <c r="B2905" s="200" t="s">
        <v>7253</v>
      </c>
      <c r="C2905" s="201" t="s">
        <v>15</v>
      </c>
      <c r="D2905" s="202">
        <v>195.75</v>
      </c>
      <c r="E2905" s="202">
        <v>21.3</v>
      </c>
      <c r="F2905" s="202">
        <v>217.05</v>
      </c>
      <c r="G2905" s="178">
        <v>15</v>
      </c>
    </row>
    <row r="2906" spans="1:7" ht="30" x14ac:dyDescent="0.25">
      <c r="A2906" s="199" t="s">
        <v>7254</v>
      </c>
      <c r="B2906" s="200" t="s">
        <v>7255</v>
      </c>
      <c r="C2906" s="201" t="s">
        <v>15</v>
      </c>
      <c r="D2906" s="202">
        <v>84.53</v>
      </c>
      <c r="E2906" s="202">
        <v>19.64</v>
      </c>
      <c r="F2906" s="202">
        <v>104.17</v>
      </c>
      <c r="G2906" s="178">
        <v>15</v>
      </c>
    </row>
    <row r="2907" spans="1:7" ht="30" x14ac:dyDescent="0.25">
      <c r="A2907" s="199" t="s">
        <v>7256</v>
      </c>
      <c r="B2907" s="200" t="s">
        <v>7257</v>
      </c>
      <c r="C2907" s="201" t="s">
        <v>15</v>
      </c>
      <c r="D2907" s="202">
        <v>618.52</v>
      </c>
      <c r="E2907" s="202">
        <v>19.64</v>
      </c>
      <c r="F2907" s="202">
        <v>638.16</v>
      </c>
      <c r="G2907" s="178">
        <v>15</v>
      </c>
    </row>
    <row r="2908" spans="1:7" ht="30" x14ac:dyDescent="0.25">
      <c r="A2908" s="199" t="s">
        <v>410</v>
      </c>
      <c r="B2908" s="200" t="s">
        <v>7258</v>
      </c>
      <c r="C2908" s="201" t="s">
        <v>15</v>
      </c>
      <c r="D2908" s="202">
        <v>129.47999999999999</v>
      </c>
      <c r="E2908" s="202">
        <v>21.3</v>
      </c>
      <c r="F2908" s="202">
        <v>150.78</v>
      </c>
      <c r="G2908" s="178">
        <v>15</v>
      </c>
    </row>
    <row r="2909" spans="1:7" x14ac:dyDescent="0.25">
      <c r="A2909" s="199" t="s">
        <v>7259</v>
      </c>
      <c r="B2909" s="200" t="s">
        <v>7260</v>
      </c>
      <c r="C2909" s="201" t="s">
        <v>35</v>
      </c>
      <c r="D2909" s="202">
        <v>1989.76</v>
      </c>
      <c r="E2909" s="202">
        <v>78.27</v>
      </c>
      <c r="F2909" s="202">
        <v>2068.0300000000002</v>
      </c>
      <c r="G2909" s="178">
        <v>15</v>
      </c>
    </row>
    <row r="2910" spans="1:7" x14ac:dyDescent="0.25">
      <c r="A2910" s="199" t="s">
        <v>7261</v>
      </c>
      <c r="B2910" s="200" t="s">
        <v>7262</v>
      </c>
      <c r="C2910" s="201" t="s">
        <v>15</v>
      </c>
      <c r="D2910" s="202">
        <v>2.44</v>
      </c>
      <c r="E2910" s="202">
        <v>19.64</v>
      </c>
      <c r="F2910" s="202">
        <v>22.08</v>
      </c>
      <c r="G2910" s="178">
        <v>15</v>
      </c>
    </row>
    <row r="2911" spans="1:7" x14ac:dyDescent="0.25">
      <c r="A2911" s="199" t="s">
        <v>7263</v>
      </c>
      <c r="B2911" s="200" t="s">
        <v>7264</v>
      </c>
      <c r="C2911" s="201" t="s">
        <v>15</v>
      </c>
      <c r="D2911" s="202">
        <v>3.98</v>
      </c>
      <c r="E2911" s="202">
        <v>19.64</v>
      </c>
      <c r="F2911" s="202">
        <v>23.62</v>
      </c>
      <c r="G2911" s="178">
        <v>15</v>
      </c>
    </row>
    <row r="2912" spans="1:7" ht="45" x14ac:dyDescent="0.25">
      <c r="A2912" s="199" t="s">
        <v>411</v>
      </c>
      <c r="B2912" s="200" t="s">
        <v>7265</v>
      </c>
      <c r="C2912" s="201" t="s">
        <v>15</v>
      </c>
      <c r="D2912" s="202">
        <v>744.3</v>
      </c>
      <c r="E2912" s="202">
        <v>21.3</v>
      </c>
      <c r="F2912" s="202">
        <v>765.6</v>
      </c>
      <c r="G2912" s="178">
        <v>15</v>
      </c>
    </row>
    <row r="2913" spans="1:7" ht="30" x14ac:dyDescent="0.25">
      <c r="A2913" s="199" t="s">
        <v>7266</v>
      </c>
      <c r="B2913" s="200" t="s">
        <v>7267</v>
      </c>
      <c r="C2913" s="201" t="s">
        <v>15</v>
      </c>
      <c r="D2913" s="202">
        <v>921.88</v>
      </c>
      <c r="E2913" s="202">
        <v>78.16</v>
      </c>
      <c r="F2913" s="202">
        <v>1000.04</v>
      </c>
      <c r="G2913" s="178">
        <v>15</v>
      </c>
    </row>
    <row r="2914" spans="1:7" ht="30" x14ac:dyDescent="0.25">
      <c r="A2914" s="199" t="s">
        <v>412</v>
      </c>
      <c r="B2914" s="200" t="s">
        <v>7268</v>
      </c>
      <c r="C2914" s="201" t="s">
        <v>15</v>
      </c>
      <c r="D2914" s="202">
        <v>3252.48</v>
      </c>
      <c r="E2914" s="202">
        <v>78.16</v>
      </c>
      <c r="F2914" s="202">
        <v>3330.64</v>
      </c>
      <c r="G2914" s="178">
        <v>15</v>
      </c>
    </row>
    <row r="2915" spans="1:7" x14ac:dyDescent="0.25">
      <c r="A2915" s="199" t="s">
        <v>7269</v>
      </c>
      <c r="B2915" s="200" t="s">
        <v>7270</v>
      </c>
      <c r="C2915" s="201" t="s">
        <v>15</v>
      </c>
      <c r="D2915" s="202">
        <v>1224.83</v>
      </c>
      <c r="E2915" s="202">
        <v>6.91</v>
      </c>
      <c r="F2915" s="202">
        <v>1231.74</v>
      </c>
      <c r="G2915" s="178">
        <v>15</v>
      </c>
    </row>
    <row r="2916" spans="1:7" x14ac:dyDescent="0.25">
      <c r="A2916" s="199" t="s">
        <v>7271</v>
      </c>
      <c r="B2916" s="200" t="s">
        <v>7272</v>
      </c>
      <c r="C2916" s="201" t="s">
        <v>15</v>
      </c>
      <c r="D2916" s="202">
        <v>223.15</v>
      </c>
      <c r="E2916" s="202">
        <v>27.92</v>
      </c>
      <c r="F2916" s="202">
        <v>251.07</v>
      </c>
      <c r="G2916" s="178">
        <v>15</v>
      </c>
    </row>
    <row r="2917" spans="1:7" x14ac:dyDescent="0.25">
      <c r="A2917" s="199" t="s">
        <v>7273</v>
      </c>
      <c r="B2917" s="200" t="s">
        <v>7274</v>
      </c>
      <c r="C2917" s="201" t="s">
        <v>15</v>
      </c>
      <c r="D2917" s="202">
        <v>45.84</v>
      </c>
      <c r="E2917" s="202">
        <v>33.119999999999997</v>
      </c>
      <c r="F2917" s="202">
        <v>78.959999999999994</v>
      </c>
      <c r="G2917" s="178">
        <v>15</v>
      </c>
    </row>
    <row r="2918" spans="1:7" ht="30" x14ac:dyDescent="0.25">
      <c r="A2918" s="199" t="s">
        <v>7275</v>
      </c>
      <c r="B2918" s="200" t="s">
        <v>7276</v>
      </c>
      <c r="C2918" s="201" t="s">
        <v>15</v>
      </c>
      <c r="D2918" s="202">
        <v>302.49</v>
      </c>
      <c r="E2918" s="202">
        <v>27.92</v>
      </c>
      <c r="F2918" s="202">
        <v>330.41</v>
      </c>
      <c r="G2918" s="178">
        <v>15</v>
      </c>
    </row>
    <row r="2919" spans="1:7" ht="30" x14ac:dyDescent="0.25">
      <c r="A2919" s="199" t="s">
        <v>7277</v>
      </c>
      <c r="B2919" s="200" t="s">
        <v>7278</v>
      </c>
      <c r="C2919" s="201" t="s">
        <v>15</v>
      </c>
      <c r="D2919" s="202">
        <v>483.56</v>
      </c>
      <c r="E2919" s="202">
        <v>27.92</v>
      </c>
      <c r="F2919" s="202">
        <v>511.48</v>
      </c>
      <c r="G2919" s="178">
        <v>15</v>
      </c>
    </row>
    <row r="2920" spans="1:7" x14ac:dyDescent="0.25">
      <c r="A2920" s="199" t="s">
        <v>7279</v>
      </c>
      <c r="B2920" s="200" t="s">
        <v>7280</v>
      </c>
      <c r="C2920" s="201"/>
      <c r="D2920" s="202"/>
      <c r="E2920" s="202"/>
      <c r="F2920" s="202"/>
    </row>
    <row r="2921" spans="1:7" x14ac:dyDescent="0.25">
      <c r="A2921" s="199" t="s">
        <v>7281</v>
      </c>
      <c r="B2921" s="200" t="s">
        <v>7282</v>
      </c>
      <c r="C2921" s="201" t="s">
        <v>29</v>
      </c>
      <c r="D2921" s="202">
        <v>579.70000000000005</v>
      </c>
      <c r="E2921" s="202">
        <v>32.729999999999997</v>
      </c>
      <c r="F2921" s="202">
        <v>612.42999999999995</v>
      </c>
      <c r="G2921" s="178">
        <v>15</v>
      </c>
    </row>
    <row r="2922" spans="1:7" x14ac:dyDescent="0.25">
      <c r="A2922" s="199" t="s">
        <v>7283</v>
      </c>
      <c r="B2922" s="200" t="s">
        <v>7284</v>
      </c>
      <c r="C2922" s="201" t="s">
        <v>29</v>
      </c>
      <c r="D2922" s="202">
        <v>281.64999999999998</v>
      </c>
      <c r="E2922" s="202">
        <v>100.7</v>
      </c>
      <c r="F2922" s="202">
        <v>382.35</v>
      </c>
      <c r="G2922" s="178">
        <v>15</v>
      </c>
    </row>
    <row r="2923" spans="1:7" x14ac:dyDescent="0.25">
      <c r="A2923" s="199" t="s">
        <v>7285</v>
      </c>
      <c r="B2923" s="200" t="s">
        <v>7286</v>
      </c>
      <c r="C2923" s="201" t="s">
        <v>29</v>
      </c>
      <c r="D2923" s="202">
        <v>865.76</v>
      </c>
      <c r="E2923" s="202">
        <v>32.729999999999997</v>
      </c>
      <c r="F2923" s="202">
        <v>898.49</v>
      </c>
      <c r="G2923" s="178">
        <v>15</v>
      </c>
    </row>
    <row r="2924" spans="1:7" x14ac:dyDescent="0.25">
      <c r="A2924" s="199" t="s">
        <v>7287</v>
      </c>
      <c r="B2924" s="200" t="s">
        <v>7288</v>
      </c>
      <c r="C2924" s="201"/>
      <c r="D2924" s="202"/>
      <c r="E2924" s="202"/>
      <c r="F2924" s="202"/>
    </row>
    <row r="2925" spans="1:7" x14ac:dyDescent="0.25">
      <c r="A2925" s="199" t="s">
        <v>413</v>
      </c>
      <c r="B2925" s="200" t="s">
        <v>7289</v>
      </c>
      <c r="C2925" s="201" t="s">
        <v>32</v>
      </c>
      <c r="D2925" s="202">
        <v>2144.63</v>
      </c>
      <c r="E2925" s="202">
        <v>78.540000000000006</v>
      </c>
      <c r="F2925" s="202">
        <v>2223.17</v>
      </c>
      <c r="G2925" s="178">
        <v>15</v>
      </c>
    </row>
    <row r="2926" spans="1:7" x14ac:dyDescent="0.25">
      <c r="A2926" s="199" t="s">
        <v>7290</v>
      </c>
      <c r="B2926" s="200" t="s">
        <v>7291</v>
      </c>
      <c r="C2926" s="201" t="s">
        <v>32</v>
      </c>
      <c r="D2926" s="202">
        <v>853.46</v>
      </c>
      <c r="E2926" s="202">
        <v>78.540000000000006</v>
      </c>
      <c r="F2926" s="202">
        <v>932</v>
      </c>
      <c r="G2926" s="178">
        <v>15</v>
      </c>
    </row>
    <row r="2927" spans="1:7" x14ac:dyDescent="0.25">
      <c r="A2927" s="199" t="s">
        <v>7292</v>
      </c>
      <c r="B2927" s="200" t="s">
        <v>7293</v>
      </c>
      <c r="C2927" s="201" t="s">
        <v>15</v>
      </c>
      <c r="D2927" s="202">
        <v>1197.3800000000001</v>
      </c>
      <c r="E2927" s="202">
        <v>167.49</v>
      </c>
      <c r="F2927" s="202">
        <v>1364.87</v>
      </c>
      <c r="G2927" s="178">
        <v>15</v>
      </c>
    </row>
    <row r="2928" spans="1:7" x14ac:dyDescent="0.25">
      <c r="A2928" s="199" t="s">
        <v>7294</v>
      </c>
      <c r="B2928" s="200" t="s">
        <v>7295</v>
      </c>
      <c r="C2928" s="201" t="s">
        <v>15</v>
      </c>
      <c r="D2928" s="202">
        <v>223.83</v>
      </c>
      <c r="E2928" s="202">
        <v>27.92</v>
      </c>
      <c r="F2928" s="202">
        <v>251.75</v>
      </c>
      <c r="G2928" s="178">
        <v>15</v>
      </c>
    </row>
    <row r="2929" spans="1:7" x14ac:dyDescent="0.25">
      <c r="A2929" s="199" t="s">
        <v>7296</v>
      </c>
      <c r="B2929" s="200" t="s">
        <v>7297</v>
      </c>
      <c r="C2929" s="201" t="s">
        <v>15</v>
      </c>
      <c r="D2929" s="202">
        <v>262</v>
      </c>
      <c r="E2929" s="202">
        <v>27.92</v>
      </c>
      <c r="F2929" s="202">
        <v>289.92</v>
      </c>
      <c r="G2929" s="178">
        <v>15</v>
      </c>
    </row>
    <row r="2930" spans="1:7" x14ac:dyDescent="0.25">
      <c r="A2930" s="199" t="s">
        <v>414</v>
      </c>
      <c r="B2930" s="200" t="s">
        <v>7298</v>
      </c>
      <c r="C2930" s="201" t="s">
        <v>15</v>
      </c>
      <c r="D2930" s="202">
        <v>274.74</v>
      </c>
      <c r="E2930" s="202">
        <v>27.92</v>
      </c>
      <c r="F2930" s="202">
        <v>302.66000000000003</v>
      </c>
      <c r="G2930" s="178">
        <v>15</v>
      </c>
    </row>
    <row r="2931" spans="1:7" x14ac:dyDescent="0.25">
      <c r="A2931" s="199" t="s">
        <v>7299</v>
      </c>
      <c r="B2931" s="200" t="s">
        <v>7300</v>
      </c>
      <c r="C2931" s="201" t="s">
        <v>15</v>
      </c>
      <c r="D2931" s="202">
        <v>387.92</v>
      </c>
      <c r="E2931" s="202">
        <v>27.92</v>
      </c>
      <c r="F2931" s="202">
        <v>415.84</v>
      </c>
      <c r="G2931" s="178">
        <v>15</v>
      </c>
    </row>
    <row r="2932" spans="1:7" x14ac:dyDescent="0.25">
      <c r="A2932" s="199" t="s">
        <v>7301</v>
      </c>
      <c r="B2932" s="200" t="s">
        <v>7302</v>
      </c>
      <c r="C2932" s="201" t="s">
        <v>15</v>
      </c>
      <c r="D2932" s="202">
        <v>947.53</v>
      </c>
      <c r="E2932" s="202">
        <v>27.92</v>
      </c>
      <c r="F2932" s="202">
        <v>975.45</v>
      </c>
      <c r="G2932" s="178">
        <v>15</v>
      </c>
    </row>
    <row r="2933" spans="1:7" x14ac:dyDescent="0.25">
      <c r="A2933" s="199" t="s">
        <v>7303</v>
      </c>
      <c r="B2933" s="200" t="s">
        <v>7304</v>
      </c>
      <c r="C2933" s="201" t="s">
        <v>15</v>
      </c>
      <c r="D2933" s="202">
        <v>402.35</v>
      </c>
      <c r="E2933" s="202">
        <v>27.92</v>
      </c>
      <c r="F2933" s="202">
        <v>430.27</v>
      </c>
      <c r="G2933" s="178">
        <v>15</v>
      </c>
    </row>
    <row r="2934" spans="1:7" x14ac:dyDescent="0.25">
      <c r="A2934" s="199" t="s">
        <v>7305</v>
      </c>
      <c r="B2934" s="200" t="s">
        <v>7306</v>
      </c>
      <c r="C2934" s="201" t="s">
        <v>15</v>
      </c>
      <c r="D2934" s="202">
        <v>439.59</v>
      </c>
      <c r="E2934" s="202">
        <v>27.92</v>
      </c>
      <c r="F2934" s="202">
        <v>467.51</v>
      </c>
      <c r="G2934" s="178">
        <v>15</v>
      </c>
    </row>
    <row r="2935" spans="1:7" x14ac:dyDescent="0.25">
      <c r="A2935" s="199" t="s">
        <v>7307</v>
      </c>
      <c r="B2935" s="200" t="s">
        <v>7308</v>
      </c>
      <c r="C2935" s="201" t="s">
        <v>15</v>
      </c>
      <c r="D2935" s="202">
        <v>635.66999999999996</v>
      </c>
      <c r="E2935" s="202">
        <v>27.92</v>
      </c>
      <c r="F2935" s="202">
        <v>663.59</v>
      </c>
      <c r="G2935" s="178">
        <v>15</v>
      </c>
    </row>
    <row r="2936" spans="1:7" x14ac:dyDescent="0.25">
      <c r="A2936" s="199" t="s">
        <v>7309</v>
      </c>
      <c r="B2936" s="200" t="s">
        <v>7310</v>
      </c>
      <c r="C2936" s="201" t="s">
        <v>15</v>
      </c>
      <c r="D2936" s="202">
        <v>797.03</v>
      </c>
      <c r="E2936" s="202">
        <v>27.92</v>
      </c>
      <c r="F2936" s="202">
        <v>824.95</v>
      </c>
      <c r="G2936" s="178">
        <v>15</v>
      </c>
    </row>
    <row r="2937" spans="1:7" x14ac:dyDescent="0.25">
      <c r="A2937" s="199" t="s">
        <v>7311</v>
      </c>
      <c r="B2937" s="200" t="s">
        <v>7312</v>
      </c>
      <c r="C2937" s="201" t="s">
        <v>15</v>
      </c>
      <c r="D2937" s="202">
        <v>1314.81</v>
      </c>
      <c r="E2937" s="202">
        <v>27.92</v>
      </c>
      <c r="F2937" s="202">
        <v>1342.73</v>
      </c>
      <c r="G2937" s="178">
        <v>15</v>
      </c>
    </row>
    <row r="2938" spans="1:7" x14ac:dyDescent="0.25">
      <c r="A2938" s="199" t="s">
        <v>7313</v>
      </c>
      <c r="B2938" s="200" t="s">
        <v>7314</v>
      </c>
      <c r="C2938" s="201" t="s">
        <v>15</v>
      </c>
      <c r="D2938" s="202">
        <v>1482.2</v>
      </c>
      <c r="E2938" s="202">
        <v>27.92</v>
      </c>
      <c r="F2938" s="202">
        <v>1510.12</v>
      </c>
      <c r="G2938" s="178">
        <v>15</v>
      </c>
    </row>
    <row r="2939" spans="1:7" x14ac:dyDescent="0.25">
      <c r="A2939" s="199" t="s">
        <v>7315</v>
      </c>
      <c r="B2939" s="200" t="s">
        <v>7316</v>
      </c>
      <c r="C2939" s="201" t="s">
        <v>15</v>
      </c>
      <c r="D2939" s="202">
        <v>1762.39</v>
      </c>
      <c r="E2939" s="202">
        <v>27.92</v>
      </c>
      <c r="F2939" s="202">
        <v>1790.31</v>
      </c>
      <c r="G2939" s="178">
        <v>15</v>
      </c>
    </row>
    <row r="2940" spans="1:7" x14ac:dyDescent="0.25">
      <c r="A2940" s="199" t="s">
        <v>7317</v>
      </c>
      <c r="B2940" s="200" t="s">
        <v>7318</v>
      </c>
      <c r="C2940" s="201" t="s">
        <v>15</v>
      </c>
      <c r="D2940" s="202">
        <v>4958.3500000000004</v>
      </c>
      <c r="E2940" s="202">
        <v>27.92</v>
      </c>
      <c r="F2940" s="202">
        <v>4986.2700000000004</v>
      </c>
      <c r="G2940" s="178">
        <v>15</v>
      </c>
    </row>
    <row r="2941" spans="1:7" x14ac:dyDescent="0.25">
      <c r="A2941" s="199" t="s">
        <v>7319</v>
      </c>
      <c r="B2941" s="200" t="s">
        <v>7320</v>
      </c>
      <c r="C2941" s="201" t="s">
        <v>15</v>
      </c>
      <c r="D2941" s="202">
        <v>2115.67</v>
      </c>
      <c r="E2941" s="202">
        <v>27.92</v>
      </c>
      <c r="F2941" s="202">
        <v>2143.59</v>
      </c>
      <c r="G2941" s="178">
        <v>15</v>
      </c>
    </row>
    <row r="2942" spans="1:7" x14ac:dyDescent="0.25">
      <c r="A2942" s="199" t="s">
        <v>7321</v>
      </c>
      <c r="B2942" s="200" t="s">
        <v>7322</v>
      </c>
      <c r="C2942" s="201" t="s">
        <v>15</v>
      </c>
      <c r="D2942" s="202">
        <v>764.97</v>
      </c>
      <c r="E2942" s="202">
        <v>27.92</v>
      </c>
      <c r="F2942" s="202">
        <v>792.89</v>
      </c>
      <c r="G2942" s="178">
        <v>15</v>
      </c>
    </row>
    <row r="2943" spans="1:7" x14ac:dyDescent="0.25">
      <c r="A2943" s="199" t="s">
        <v>7323</v>
      </c>
      <c r="B2943" s="200" t="s">
        <v>7324</v>
      </c>
      <c r="C2943" s="201" t="s">
        <v>15</v>
      </c>
      <c r="D2943" s="202">
        <v>747.46</v>
      </c>
      <c r="E2943" s="202">
        <v>27.92</v>
      </c>
      <c r="F2943" s="202">
        <v>775.38</v>
      </c>
      <c r="G2943" s="178">
        <v>15</v>
      </c>
    </row>
    <row r="2944" spans="1:7" x14ac:dyDescent="0.25">
      <c r="A2944" s="199" t="s">
        <v>7325</v>
      </c>
      <c r="B2944" s="200" t="s">
        <v>7326</v>
      </c>
      <c r="C2944" s="201" t="s">
        <v>15</v>
      </c>
      <c r="D2944" s="202">
        <v>1021.14</v>
      </c>
      <c r="E2944" s="202">
        <v>27.92</v>
      </c>
      <c r="F2944" s="202">
        <v>1049.06</v>
      </c>
      <c r="G2944" s="178">
        <v>15</v>
      </c>
    </row>
    <row r="2945" spans="1:7" x14ac:dyDescent="0.25">
      <c r="A2945" s="199" t="s">
        <v>7327</v>
      </c>
      <c r="B2945" s="200" t="s">
        <v>7328</v>
      </c>
      <c r="C2945" s="201"/>
      <c r="D2945" s="202"/>
      <c r="E2945" s="202"/>
      <c r="F2945" s="202"/>
    </row>
    <row r="2946" spans="1:7" x14ac:dyDescent="0.25">
      <c r="A2946" s="199" t="s">
        <v>7329</v>
      </c>
      <c r="B2946" s="200" t="s">
        <v>7330</v>
      </c>
      <c r="C2946" s="201" t="s">
        <v>15</v>
      </c>
      <c r="D2946" s="202">
        <v>9.1999999999999993</v>
      </c>
      <c r="E2946" s="202">
        <v>22.33</v>
      </c>
      <c r="F2946" s="202">
        <v>31.53</v>
      </c>
      <c r="G2946" s="178">
        <v>15</v>
      </c>
    </row>
    <row r="2947" spans="1:7" x14ac:dyDescent="0.25">
      <c r="A2947" s="199" t="s">
        <v>7331</v>
      </c>
      <c r="B2947" s="200" t="s">
        <v>7332</v>
      </c>
      <c r="C2947" s="201" t="s">
        <v>15</v>
      </c>
      <c r="D2947" s="202">
        <v>0.05</v>
      </c>
      <c r="E2947" s="202">
        <v>27.92</v>
      </c>
      <c r="F2947" s="202">
        <v>27.97</v>
      </c>
      <c r="G2947" s="178">
        <v>15</v>
      </c>
    </row>
    <row r="2948" spans="1:7" x14ac:dyDescent="0.25">
      <c r="A2948" s="199" t="s">
        <v>7333</v>
      </c>
      <c r="B2948" s="200" t="s">
        <v>7334</v>
      </c>
      <c r="C2948" s="201" t="s">
        <v>15</v>
      </c>
      <c r="D2948" s="202">
        <v>0.06</v>
      </c>
      <c r="E2948" s="202">
        <v>27.92</v>
      </c>
      <c r="F2948" s="202">
        <v>27.98</v>
      </c>
      <c r="G2948" s="178">
        <v>15</v>
      </c>
    </row>
    <row r="2949" spans="1:7" x14ac:dyDescent="0.25">
      <c r="A2949" s="199" t="s">
        <v>7335</v>
      </c>
      <c r="B2949" s="200" t="s">
        <v>7336</v>
      </c>
      <c r="C2949" s="201" t="s">
        <v>15</v>
      </c>
      <c r="D2949" s="202">
        <v>1.69</v>
      </c>
      <c r="E2949" s="202">
        <v>78.540000000000006</v>
      </c>
      <c r="F2949" s="202">
        <v>80.23</v>
      </c>
      <c r="G2949" s="178">
        <v>15</v>
      </c>
    </row>
    <row r="2950" spans="1:7" x14ac:dyDescent="0.25">
      <c r="A2950" s="199" t="s">
        <v>7337</v>
      </c>
      <c r="B2950" s="200" t="s">
        <v>7338</v>
      </c>
      <c r="C2950" s="201" t="s">
        <v>15</v>
      </c>
      <c r="D2950" s="202"/>
      <c r="E2950" s="202">
        <v>139.58000000000001</v>
      </c>
      <c r="F2950" s="202">
        <v>139.58000000000001</v>
      </c>
      <c r="G2950" s="178">
        <v>15</v>
      </c>
    </row>
    <row r="2951" spans="1:7" x14ac:dyDescent="0.25">
      <c r="A2951" s="199" t="s">
        <v>415</v>
      </c>
      <c r="B2951" s="200" t="s">
        <v>7339</v>
      </c>
      <c r="C2951" s="201" t="s">
        <v>15</v>
      </c>
      <c r="D2951" s="202">
        <v>26.02</v>
      </c>
      <c r="E2951" s="202">
        <v>6.81</v>
      </c>
      <c r="F2951" s="202">
        <v>32.83</v>
      </c>
      <c r="G2951" s="178">
        <v>15</v>
      </c>
    </row>
    <row r="2952" spans="1:7" x14ac:dyDescent="0.25">
      <c r="A2952" s="199" t="s">
        <v>7340</v>
      </c>
      <c r="B2952" s="200" t="s">
        <v>7341</v>
      </c>
      <c r="C2952" s="201" t="s">
        <v>15</v>
      </c>
      <c r="D2952" s="202">
        <v>6.79</v>
      </c>
      <c r="E2952" s="202">
        <v>6.81</v>
      </c>
      <c r="F2952" s="202">
        <v>13.6</v>
      </c>
      <c r="G2952" s="178">
        <v>15</v>
      </c>
    </row>
    <row r="2953" spans="1:7" x14ac:dyDescent="0.25">
      <c r="A2953" s="199" t="s">
        <v>7342</v>
      </c>
      <c r="B2953" s="200" t="s">
        <v>7343</v>
      </c>
      <c r="C2953" s="201" t="s">
        <v>15</v>
      </c>
      <c r="D2953" s="202">
        <v>134.58000000000001</v>
      </c>
      <c r="E2953" s="202">
        <v>3.86</v>
      </c>
      <c r="F2953" s="202">
        <v>138.44</v>
      </c>
      <c r="G2953" s="178">
        <v>15</v>
      </c>
    </row>
    <row r="2954" spans="1:7" ht="30" x14ac:dyDescent="0.25">
      <c r="A2954" s="199" t="s">
        <v>7344</v>
      </c>
      <c r="B2954" s="200" t="s">
        <v>7345</v>
      </c>
      <c r="C2954" s="201" t="s">
        <v>15</v>
      </c>
      <c r="D2954" s="202">
        <v>47.51</v>
      </c>
      <c r="E2954" s="202">
        <v>2.27</v>
      </c>
      <c r="F2954" s="202">
        <v>49.78</v>
      </c>
      <c r="G2954" s="178">
        <v>15</v>
      </c>
    </row>
    <row r="2955" spans="1:7" x14ac:dyDescent="0.25">
      <c r="A2955" s="199" t="s">
        <v>416</v>
      </c>
      <c r="B2955" s="200" t="s">
        <v>7346</v>
      </c>
      <c r="C2955" s="201" t="s">
        <v>15</v>
      </c>
      <c r="D2955" s="202">
        <v>66.930000000000007</v>
      </c>
      <c r="E2955" s="202">
        <v>6.81</v>
      </c>
      <c r="F2955" s="202">
        <v>73.739999999999995</v>
      </c>
      <c r="G2955" s="178">
        <v>15</v>
      </c>
    </row>
    <row r="2956" spans="1:7" x14ac:dyDescent="0.25">
      <c r="A2956" s="199" t="s">
        <v>417</v>
      </c>
      <c r="B2956" s="200" t="s">
        <v>7347</v>
      </c>
      <c r="C2956" s="201" t="s">
        <v>15</v>
      </c>
      <c r="D2956" s="202">
        <v>61</v>
      </c>
      <c r="E2956" s="202">
        <v>3.86</v>
      </c>
      <c r="F2956" s="202">
        <v>64.86</v>
      </c>
      <c r="G2956" s="178">
        <v>15</v>
      </c>
    </row>
    <row r="2957" spans="1:7" x14ac:dyDescent="0.25">
      <c r="A2957" s="199" t="s">
        <v>7348</v>
      </c>
      <c r="B2957" s="200" t="s">
        <v>7349</v>
      </c>
      <c r="C2957" s="201" t="s">
        <v>15</v>
      </c>
      <c r="D2957" s="202">
        <v>46.54</v>
      </c>
      <c r="E2957" s="202">
        <v>3.86</v>
      </c>
      <c r="F2957" s="202">
        <v>50.4</v>
      </c>
      <c r="G2957" s="178">
        <v>15</v>
      </c>
    </row>
    <row r="2958" spans="1:7" x14ac:dyDescent="0.25">
      <c r="A2958" s="199" t="s">
        <v>7350</v>
      </c>
      <c r="B2958" s="200" t="s">
        <v>7351</v>
      </c>
      <c r="C2958" s="201" t="s">
        <v>15</v>
      </c>
      <c r="D2958" s="202">
        <v>71.48</v>
      </c>
      <c r="E2958" s="202">
        <v>50.25</v>
      </c>
      <c r="F2958" s="202">
        <v>121.73</v>
      </c>
      <c r="G2958" s="178">
        <v>15</v>
      </c>
    </row>
    <row r="2959" spans="1:7" x14ac:dyDescent="0.25">
      <c r="A2959" s="199" t="s">
        <v>418</v>
      </c>
      <c r="B2959" s="200" t="s">
        <v>7352</v>
      </c>
      <c r="C2959" s="201" t="s">
        <v>15</v>
      </c>
      <c r="D2959" s="202">
        <v>147.02000000000001</v>
      </c>
      <c r="E2959" s="202">
        <v>27.92</v>
      </c>
      <c r="F2959" s="202">
        <v>174.94</v>
      </c>
      <c r="G2959" s="178">
        <v>15</v>
      </c>
    </row>
    <row r="2960" spans="1:7" x14ac:dyDescent="0.25">
      <c r="A2960" s="199" t="s">
        <v>419</v>
      </c>
      <c r="B2960" s="200" t="s">
        <v>7353</v>
      </c>
      <c r="C2960" s="201" t="s">
        <v>15</v>
      </c>
      <c r="D2960" s="202">
        <v>168.37</v>
      </c>
      <c r="E2960" s="202">
        <v>27.92</v>
      </c>
      <c r="F2960" s="202">
        <v>196.29</v>
      </c>
      <c r="G2960" s="178">
        <v>15</v>
      </c>
    </row>
    <row r="2961" spans="1:7" x14ac:dyDescent="0.25">
      <c r="A2961" s="199" t="s">
        <v>7354</v>
      </c>
      <c r="B2961" s="200" t="s">
        <v>7355</v>
      </c>
      <c r="C2961" s="201" t="s">
        <v>15</v>
      </c>
      <c r="D2961" s="202">
        <v>38.5</v>
      </c>
      <c r="E2961" s="202">
        <v>6.81</v>
      </c>
      <c r="F2961" s="202">
        <v>45.31</v>
      </c>
      <c r="G2961" s="178">
        <v>15</v>
      </c>
    </row>
    <row r="2962" spans="1:7" x14ac:dyDescent="0.25">
      <c r="A2962" s="199" t="s">
        <v>7356</v>
      </c>
      <c r="B2962" s="200" t="s">
        <v>7357</v>
      </c>
      <c r="C2962" s="201" t="s">
        <v>15</v>
      </c>
      <c r="D2962" s="202">
        <v>8.89</v>
      </c>
      <c r="E2962" s="202">
        <v>22.33</v>
      </c>
      <c r="F2962" s="202">
        <v>31.22</v>
      </c>
      <c r="G2962" s="178">
        <v>15</v>
      </c>
    </row>
    <row r="2963" spans="1:7" x14ac:dyDescent="0.25">
      <c r="A2963" s="199" t="s">
        <v>420</v>
      </c>
      <c r="B2963" s="200" t="s">
        <v>7358</v>
      </c>
      <c r="C2963" s="201" t="s">
        <v>15</v>
      </c>
      <c r="D2963" s="202">
        <v>14.46</v>
      </c>
      <c r="E2963" s="202">
        <v>22.33</v>
      </c>
      <c r="F2963" s="202">
        <v>36.79</v>
      </c>
      <c r="G2963" s="178">
        <v>15</v>
      </c>
    </row>
    <row r="2964" spans="1:7" x14ac:dyDescent="0.25">
      <c r="A2964" s="199" t="s">
        <v>421</v>
      </c>
      <c r="B2964" s="200" t="s">
        <v>7359</v>
      </c>
      <c r="C2964" s="201" t="s">
        <v>15</v>
      </c>
      <c r="D2964" s="202">
        <v>37.85</v>
      </c>
      <c r="E2964" s="202">
        <v>3.41</v>
      </c>
      <c r="F2964" s="202">
        <v>41.26</v>
      </c>
      <c r="G2964" s="178">
        <v>15</v>
      </c>
    </row>
    <row r="2965" spans="1:7" x14ac:dyDescent="0.25">
      <c r="A2965" s="199" t="s">
        <v>7360</v>
      </c>
      <c r="B2965" s="200" t="s">
        <v>7361</v>
      </c>
      <c r="C2965" s="201" t="s">
        <v>15</v>
      </c>
      <c r="D2965" s="202">
        <v>8.9700000000000006</v>
      </c>
      <c r="E2965" s="202">
        <v>9.49</v>
      </c>
      <c r="F2965" s="202">
        <v>18.46</v>
      </c>
      <c r="G2965" s="178">
        <v>15</v>
      </c>
    </row>
    <row r="2966" spans="1:7" x14ac:dyDescent="0.25">
      <c r="A2966" s="199" t="s">
        <v>7362</v>
      </c>
      <c r="B2966" s="200" t="s">
        <v>7363</v>
      </c>
      <c r="C2966" s="201" t="s">
        <v>15</v>
      </c>
      <c r="D2966" s="202">
        <v>382.08</v>
      </c>
      <c r="E2966" s="202">
        <v>39.270000000000003</v>
      </c>
      <c r="F2966" s="202">
        <v>421.35</v>
      </c>
      <c r="G2966" s="178">
        <v>15</v>
      </c>
    </row>
    <row r="2967" spans="1:7" x14ac:dyDescent="0.25">
      <c r="A2967" s="199" t="s">
        <v>7364</v>
      </c>
      <c r="B2967" s="200" t="s">
        <v>7365</v>
      </c>
      <c r="C2967" s="201" t="s">
        <v>15</v>
      </c>
      <c r="D2967" s="202">
        <v>7.17</v>
      </c>
      <c r="E2967" s="202">
        <v>2.27</v>
      </c>
      <c r="F2967" s="202">
        <v>9.44</v>
      </c>
      <c r="G2967" s="178">
        <v>15</v>
      </c>
    </row>
    <row r="2968" spans="1:7" x14ac:dyDescent="0.25">
      <c r="A2968" s="199" t="s">
        <v>7366</v>
      </c>
      <c r="B2968" s="200" t="s">
        <v>7367</v>
      </c>
      <c r="C2968" s="201" t="s">
        <v>15</v>
      </c>
      <c r="D2968" s="202">
        <v>61.09</v>
      </c>
      <c r="E2968" s="202">
        <v>2.27</v>
      </c>
      <c r="F2968" s="202">
        <v>63.36</v>
      </c>
      <c r="G2968" s="178">
        <v>15</v>
      </c>
    </row>
    <row r="2969" spans="1:7" x14ac:dyDescent="0.25">
      <c r="A2969" s="199" t="s">
        <v>422</v>
      </c>
      <c r="B2969" s="200" t="s">
        <v>7368</v>
      </c>
      <c r="C2969" s="201" t="s">
        <v>15</v>
      </c>
      <c r="D2969" s="202">
        <v>76.540000000000006</v>
      </c>
      <c r="E2969" s="202">
        <v>11.16</v>
      </c>
      <c r="F2969" s="202">
        <v>87.7</v>
      </c>
      <c r="G2969" s="178">
        <v>15</v>
      </c>
    </row>
    <row r="2970" spans="1:7" x14ac:dyDescent="0.25">
      <c r="A2970" s="199" t="s">
        <v>423</v>
      </c>
      <c r="B2970" s="200" t="s">
        <v>7369</v>
      </c>
      <c r="C2970" s="201" t="s">
        <v>15</v>
      </c>
      <c r="D2970" s="202">
        <v>29.63</v>
      </c>
      <c r="E2970" s="202">
        <v>11.16</v>
      </c>
      <c r="F2970" s="202">
        <v>40.79</v>
      </c>
      <c r="G2970" s="178">
        <v>15</v>
      </c>
    </row>
    <row r="2971" spans="1:7" x14ac:dyDescent="0.25">
      <c r="A2971" s="199" t="s">
        <v>7370</v>
      </c>
      <c r="B2971" s="200" t="s">
        <v>7371</v>
      </c>
      <c r="C2971" s="201"/>
      <c r="D2971" s="202"/>
      <c r="E2971" s="202"/>
      <c r="F2971" s="202"/>
    </row>
    <row r="2972" spans="1:7" x14ac:dyDescent="0.25">
      <c r="A2972" s="199" t="s">
        <v>7372</v>
      </c>
      <c r="B2972" s="200" t="s">
        <v>7373</v>
      </c>
      <c r="C2972" s="201"/>
      <c r="D2972" s="202"/>
      <c r="E2972" s="202"/>
      <c r="F2972" s="202"/>
    </row>
    <row r="2973" spans="1:7" ht="30" x14ac:dyDescent="0.25">
      <c r="A2973" s="199" t="s">
        <v>7374</v>
      </c>
      <c r="B2973" s="200" t="s">
        <v>7375</v>
      </c>
      <c r="C2973" s="201" t="s">
        <v>15</v>
      </c>
      <c r="D2973" s="202">
        <v>851.26</v>
      </c>
      <c r="E2973" s="202">
        <v>686.98</v>
      </c>
      <c r="F2973" s="202">
        <v>1538.24</v>
      </c>
      <c r="G2973" s="178">
        <v>15</v>
      </c>
    </row>
    <row r="2974" spans="1:7" ht="30" x14ac:dyDescent="0.25">
      <c r="A2974" s="199" t="s">
        <v>7376</v>
      </c>
      <c r="B2974" s="200" t="s">
        <v>7377</v>
      </c>
      <c r="C2974" s="201" t="s">
        <v>15</v>
      </c>
      <c r="D2974" s="202">
        <v>885.56</v>
      </c>
      <c r="E2974" s="202">
        <v>686.98</v>
      </c>
      <c r="F2974" s="202">
        <v>1572.54</v>
      </c>
      <c r="G2974" s="178">
        <v>15</v>
      </c>
    </row>
    <row r="2975" spans="1:7" ht="30" x14ac:dyDescent="0.25">
      <c r="A2975" s="199" t="s">
        <v>7378</v>
      </c>
      <c r="B2975" s="200" t="s">
        <v>7379</v>
      </c>
      <c r="C2975" s="201" t="s">
        <v>15</v>
      </c>
      <c r="D2975" s="202">
        <v>2528.9899999999998</v>
      </c>
      <c r="E2975" s="202">
        <v>1211.45</v>
      </c>
      <c r="F2975" s="202">
        <v>3740.44</v>
      </c>
      <c r="G2975" s="178">
        <v>15</v>
      </c>
    </row>
    <row r="2976" spans="1:7" ht="30" x14ac:dyDescent="0.25">
      <c r="A2976" s="199" t="s">
        <v>424</v>
      </c>
      <c r="B2976" s="200" t="s">
        <v>7380</v>
      </c>
      <c r="C2976" s="201" t="s">
        <v>15</v>
      </c>
      <c r="D2976" s="202">
        <v>2652.59</v>
      </c>
      <c r="E2976" s="202">
        <v>1211.45</v>
      </c>
      <c r="F2976" s="202">
        <v>3864.04</v>
      </c>
      <c r="G2976" s="178">
        <v>15</v>
      </c>
    </row>
    <row r="2977" spans="1:7" ht="30" x14ac:dyDescent="0.25">
      <c r="A2977" s="199" t="s">
        <v>7381</v>
      </c>
      <c r="B2977" s="200" t="s">
        <v>7382</v>
      </c>
      <c r="C2977" s="201" t="s">
        <v>15</v>
      </c>
      <c r="D2977" s="202">
        <v>2955.54</v>
      </c>
      <c r="E2977" s="202">
        <v>1211.45</v>
      </c>
      <c r="F2977" s="202">
        <v>4166.99</v>
      </c>
      <c r="G2977" s="178">
        <v>15</v>
      </c>
    </row>
    <row r="2978" spans="1:7" ht="30" x14ac:dyDescent="0.25">
      <c r="A2978" s="199" t="s">
        <v>7383</v>
      </c>
      <c r="B2978" s="200" t="s">
        <v>7384</v>
      </c>
      <c r="C2978" s="201" t="s">
        <v>15</v>
      </c>
      <c r="D2978" s="202">
        <v>3297.83</v>
      </c>
      <c r="E2978" s="202">
        <v>1211.45</v>
      </c>
      <c r="F2978" s="202">
        <v>4509.28</v>
      </c>
      <c r="G2978" s="178">
        <v>15</v>
      </c>
    </row>
    <row r="2979" spans="1:7" x14ac:dyDescent="0.25">
      <c r="A2979" s="199" t="s">
        <v>7385</v>
      </c>
      <c r="B2979" s="200" t="s">
        <v>7386</v>
      </c>
      <c r="C2979" s="201"/>
      <c r="D2979" s="202"/>
      <c r="E2979" s="202"/>
      <c r="F2979" s="202"/>
    </row>
    <row r="2980" spans="1:7" x14ac:dyDescent="0.25">
      <c r="A2980" s="199" t="s">
        <v>7387</v>
      </c>
      <c r="B2980" s="200" t="s">
        <v>7388</v>
      </c>
      <c r="C2980" s="201" t="s">
        <v>15</v>
      </c>
      <c r="D2980" s="202">
        <v>2443.84</v>
      </c>
      <c r="E2980" s="202">
        <v>875.72</v>
      </c>
      <c r="F2980" s="202">
        <v>3319.56</v>
      </c>
      <c r="G2980" s="178">
        <v>15</v>
      </c>
    </row>
    <row r="2981" spans="1:7" x14ac:dyDescent="0.25">
      <c r="A2981" s="199" t="s">
        <v>7389</v>
      </c>
      <c r="B2981" s="200" t="s">
        <v>7390</v>
      </c>
      <c r="C2981" s="201" t="s">
        <v>15</v>
      </c>
      <c r="D2981" s="202">
        <v>5759.52</v>
      </c>
      <c r="E2981" s="202">
        <v>1870.68</v>
      </c>
      <c r="F2981" s="202">
        <v>7630.2</v>
      </c>
      <c r="G2981" s="178">
        <v>15</v>
      </c>
    </row>
    <row r="2982" spans="1:7" x14ac:dyDescent="0.25">
      <c r="A2982" s="199" t="s">
        <v>7391</v>
      </c>
      <c r="B2982" s="200" t="s">
        <v>7392</v>
      </c>
      <c r="C2982" s="201" t="s">
        <v>15</v>
      </c>
      <c r="D2982" s="202">
        <v>9549.5400000000009</v>
      </c>
      <c r="E2982" s="202">
        <v>2465.84</v>
      </c>
      <c r="F2982" s="202">
        <v>12015.38</v>
      </c>
      <c r="G2982" s="178">
        <v>15</v>
      </c>
    </row>
    <row r="2983" spans="1:7" x14ac:dyDescent="0.25">
      <c r="A2983" s="199" t="s">
        <v>7393</v>
      </c>
      <c r="B2983" s="200" t="s">
        <v>7394</v>
      </c>
      <c r="C2983" s="201" t="s">
        <v>15</v>
      </c>
      <c r="D2983" s="202">
        <v>13321.04</v>
      </c>
      <c r="E2983" s="202">
        <v>2989.58</v>
      </c>
      <c r="F2983" s="202">
        <v>16310.62</v>
      </c>
      <c r="G2983" s="178">
        <v>15</v>
      </c>
    </row>
    <row r="2984" spans="1:7" x14ac:dyDescent="0.25">
      <c r="A2984" s="199" t="s">
        <v>7395</v>
      </c>
      <c r="B2984" s="200" t="s">
        <v>7396</v>
      </c>
      <c r="C2984" s="201" t="s">
        <v>15</v>
      </c>
      <c r="D2984" s="202">
        <v>589.57000000000005</v>
      </c>
      <c r="E2984" s="202">
        <v>595.04999999999995</v>
      </c>
      <c r="F2984" s="202">
        <v>1184.6199999999999</v>
      </c>
      <c r="G2984" s="178">
        <v>15</v>
      </c>
    </row>
    <row r="2985" spans="1:7" x14ac:dyDescent="0.25">
      <c r="A2985" s="199" t="s">
        <v>7397</v>
      </c>
      <c r="B2985" s="200" t="s">
        <v>7398</v>
      </c>
      <c r="C2985" s="201"/>
      <c r="D2985" s="202"/>
      <c r="E2985" s="202"/>
      <c r="F2985" s="202"/>
    </row>
    <row r="2986" spans="1:7" x14ac:dyDescent="0.25">
      <c r="A2986" s="199" t="s">
        <v>7399</v>
      </c>
      <c r="B2986" s="200" t="s">
        <v>7400</v>
      </c>
      <c r="C2986" s="201" t="s">
        <v>15</v>
      </c>
      <c r="D2986" s="202">
        <v>1821.89</v>
      </c>
      <c r="E2986" s="202">
        <v>41.87</v>
      </c>
      <c r="F2986" s="202">
        <v>1863.76</v>
      </c>
      <c r="G2986" s="178">
        <v>15</v>
      </c>
    </row>
    <row r="2987" spans="1:7" x14ac:dyDescent="0.25">
      <c r="A2987" s="199" t="s">
        <v>7401</v>
      </c>
      <c r="B2987" s="200" t="s">
        <v>7402</v>
      </c>
      <c r="C2987" s="201" t="s">
        <v>15</v>
      </c>
      <c r="D2987" s="202">
        <v>3215.72</v>
      </c>
      <c r="E2987" s="202">
        <v>41.87</v>
      </c>
      <c r="F2987" s="202">
        <v>3257.59</v>
      </c>
      <c r="G2987" s="178">
        <v>15</v>
      </c>
    </row>
    <row r="2988" spans="1:7" x14ac:dyDescent="0.25">
      <c r="A2988" s="199" t="s">
        <v>7403</v>
      </c>
      <c r="B2988" s="200" t="s">
        <v>7404</v>
      </c>
      <c r="C2988" s="201" t="s">
        <v>15</v>
      </c>
      <c r="D2988" s="202">
        <v>606.80999999999995</v>
      </c>
      <c r="E2988" s="202">
        <v>66.989999999999995</v>
      </c>
      <c r="F2988" s="202">
        <v>673.8</v>
      </c>
      <c r="G2988" s="178">
        <v>15</v>
      </c>
    </row>
    <row r="2989" spans="1:7" x14ac:dyDescent="0.25">
      <c r="A2989" s="199" t="s">
        <v>7405</v>
      </c>
      <c r="B2989" s="200" t="s">
        <v>7406</v>
      </c>
      <c r="C2989" s="201" t="s">
        <v>15</v>
      </c>
      <c r="D2989" s="202">
        <v>1012.98</v>
      </c>
      <c r="E2989" s="202">
        <v>66.989999999999995</v>
      </c>
      <c r="F2989" s="202">
        <v>1079.97</v>
      </c>
      <c r="G2989" s="178">
        <v>15</v>
      </c>
    </row>
    <row r="2990" spans="1:7" x14ac:dyDescent="0.25">
      <c r="A2990" s="199" t="s">
        <v>7407</v>
      </c>
      <c r="B2990" s="200" t="s">
        <v>7408</v>
      </c>
      <c r="C2990" s="201" t="s">
        <v>15</v>
      </c>
      <c r="D2990" s="202">
        <v>2581.21</v>
      </c>
      <c r="E2990" s="202">
        <v>41.87</v>
      </c>
      <c r="F2990" s="202">
        <v>2623.08</v>
      </c>
      <c r="G2990" s="178">
        <v>15</v>
      </c>
    </row>
    <row r="2991" spans="1:7" x14ac:dyDescent="0.25">
      <c r="A2991" s="199" t="s">
        <v>7409</v>
      </c>
      <c r="B2991" s="200" t="s">
        <v>7410</v>
      </c>
      <c r="C2991" s="201"/>
      <c r="D2991" s="202"/>
      <c r="E2991" s="202"/>
      <c r="F2991" s="202"/>
    </row>
    <row r="2992" spans="1:7" x14ac:dyDescent="0.25">
      <c r="A2992" s="199" t="s">
        <v>7411</v>
      </c>
      <c r="B2992" s="200" t="s">
        <v>7412</v>
      </c>
      <c r="C2992" s="201" t="s">
        <v>15</v>
      </c>
      <c r="D2992" s="202">
        <v>1056.5</v>
      </c>
      <c r="E2992" s="202"/>
      <c r="F2992" s="202">
        <v>1056.5</v>
      </c>
      <c r="G2992" s="178">
        <v>15</v>
      </c>
    </row>
    <row r="2993" spans="1:7" x14ac:dyDescent="0.25">
      <c r="A2993" s="199" t="s">
        <v>7413</v>
      </c>
      <c r="B2993" s="200" t="s">
        <v>7414</v>
      </c>
      <c r="C2993" s="201"/>
      <c r="D2993" s="202"/>
      <c r="E2993" s="202"/>
      <c r="F2993" s="202"/>
    </row>
    <row r="2994" spans="1:7" ht="30" x14ac:dyDescent="0.25">
      <c r="A2994" s="199" t="s">
        <v>7415</v>
      </c>
      <c r="B2994" s="200" t="s">
        <v>7416</v>
      </c>
      <c r="C2994" s="201"/>
      <c r="D2994" s="202"/>
      <c r="E2994" s="202"/>
      <c r="F2994" s="202"/>
    </row>
    <row r="2995" spans="1:7" ht="30" x14ac:dyDescent="0.25">
      <c r="A2995" s="199" t="s">
        <v>7417</v>
      </c>
      <c r="B2995" s="200" t="s">
        <v>7418</v>
      </c>
      <c r="C2995" s="201" t="s">
        <v>32</v>
      </c>
      <c r="D2995" s="202">
        <v>5.87</v>
      </c>
      <c r="E2995" s="202">
        <v>27.92</v>
      </c>
      <c r="F2995" s="202">
        <v>33.79</v>
      </c>
      <c r="G2995" s="178">
        <v>15</v>
      </c>
    </row>
    <row r="2996" spans="1:7" ht="30" x14ac:dyDescent="0.25">
      <c r="A2996" s="199" t="s">
        <v>425</v>
      </c>
      <c r="B2996" s="200" t="s">
        <v>7419</v>
      </c>
      <c r="C2996" s="201" t="s">
        <v>32</v>
      </c>
      <c r="D2996" s="202">
        <v>5.94</v>
      </c>
      <c r="E2996" s="202">
        <v>27.92</v>
      </c>
      <c r="F2996" s="202">
        <v>33.86</v>
      </c>
      <c r="G2996" s="178">
        <v>15</v>
      </c>
    </row>
    <row r="2997" spans="1:7" ht="30" x14ac:dyDescent="0.25">
      <c r="A2997" s="199" t="s">
        <v>426</v>
      </c>
      <c r="B2997" s="200" t="s">
        <v>7420</v>
      </c>
      <c r="C2997" s="201" t="s">
        <v>32</v>
      </c>
      <c r="D2997" s="202">
        <v>13.17</v>
      </c>
      <c r="E2997" s="202">
        <v>27.92</v>
      </c>
      <c r="F2997" s="202">
        <v>41.09</v>
      </c>
      <c r="G2997" s="178">
        <v>15</v>
      </c>
    </row>
    <row r="2998" spans="1:7" ht="30" x14ac:dyDescent="0.25">
      <c r="A2998" s="199" t="s">
        <v>427</v>
      </c>
      <c r="B2998" s="200" t="s">
        <v>7421</v>
      </c>
      <c r="C2998" s="201" t="s">
        <v>32</v>
      </c>
      <c r="D2998" s="202">
        <v>22.71</v>
      </c>
      <c r="E2998" s="202">
        <v>27.92</v>
      </c>
      <c r="F2998" s="202">
        <v>50.63</v>
      </c>
      <c r="G2998" s="178">
        <v>15</v>
      </c>
    </row>
    <row r="2999" spans="1:7" ht="30" x14ac:dyDescent="0.25">
      <c r="A2999" s="199" t="s">
        <v>428</v>
      </c>
      <c r="B2999" s="200" t="s">
        <v>7422</v>
      </c>
      <c r="C2999" s="201" t="s">
        <v>32</v>
      </c>
      <c r="D2999" s="202">
        <v>20.25</v>
      </c>
      <c r="E2999" s="202">
        <v>33.5</v>
      </c>
      <c r="F2999" s="202">
        <v>53.75</v>
      </c>
      <c r="G2999" s="178">
        <v>15</v>
      </c>
    </row>
    <row r="3000" spans="1:7" ht="30" x14ac:dyDescent="0.25">
      <c r="A3000" s="199" t="s">
        <v>429</v>
      </c>
      <c r="B3000" s="200" t="s">
        <v>7423</v>
      </c>
      <c r="C3000" s="201" t="s">
        <v>32</v>
      </c>
      <c r="D3000" s="202">
        <v>40.15</v>
      </c>
      <c r="E3000" s="202">
        <v>39.08</v>
      </c>
      <c r="F3000" s="202">
        <v>79.23</v>
      </c>
      <c r="G3000" s="178">
        <v>15</v>
      </c>
    </row>
    <row r="3001" spans="1:7" ht="30" x14ac:dyDescent="0.25">
      <c r="A3001" s="199" t="s">
        <v>430</v>
      </c>
      <c r="B3001" s="200" t="s">
        <v>7424</v>
      </c>
      <c r="C3001" s="201" t="s">
        <v>32</v>
      </c>
      <c r="D3001" s="202">
        <v>60.86</v>
      </c>
      <c r="E3001" s="202">
        <v>50.25</v>
      </c>
      <c r="F3001" s="202">
        <v>111.11</v>
      </c>
      <c r="G3001" s="178">
        <v>15</v>
      </c>
    </row>
    <row r="3002" spans="1:7" ht="30" x14ac:dyDescent="0.25">
      <c r="A3002" s="199" t="s">
        <v>431</v>
      </c>
      <c r="B3002" s="200" t="s">
        <v>7425</v>
      </c>
      <c r="C3002" s="201" t="s">
        <v>32</v>
      </c>
      <c r="D3002" s="202">
        <v>73.56</v>
      </c>
      <c r="E3002" s="202">
        <v>55.83</v>
      </c>
      <c r="F3002" s="202">
        <v>129.38999999999999</v>
      </c>
      <c r="G3002" s="178">
        <v>15</v>
      </c>
    </row>
    <row r="3003" spans="1:7" ht="30" x14ac:dyDescent="0.25">
      <c r="A3003" s="199" t="s">
        <v>432</v>
      </c>
      <c r="B3003" s="200" t="s">
        <v>7426</v>
      </c>
      <c r="C3003" s="201" t="s">
        <v>32</v>
      </c>
      <c r="D3003" s="202">
        <v>141.34</v>
      </c>
      <c r="E3003" s="202">
        <v>61.41</v>
      </c>
      <c r="F3003" s="202">
        <v>202.75</v>
      </c>
      <c r="G3003" s="178">
        <v>15</v>
      </c>
    </row>
    <row r="3004" spans="1:7" x14ac:dyDescent="0.25">
      <c r="A3004" s="199" t="s">
        <v>7427</v>
      </c>
      <c r="B3004" s="200" t="s">
        <v>7428</v>
      </c>
      <c r="C3004" s="201"/>
      <c r="D3004" s="202"/>
      <c r="E3004" s="202"/>
      <c r="F3004" s="202"/>
    </row>
    <row r="3005" spans="1:7" ht="30" x14ac:dyDescent="0.25">
      <c r="A3005" s="199" t="s">
        <v>433</v>
      </c>
      <c r="B3005" s="200" t="s">
        <v>7429</v>
      </c>
      <c r="C3005" s="201" t="s">
        <v>32</v>
      </c>
      <c r="D3005" s="202">
        <v>11.87</v>
      </c>
      <c r="E3005" s="202">
        <v>27.92</v>
      </c>
      <c r="F3005" s="202">
        <v>39.79</v>
      </c>
      <c r="G3005" s="178">
        <v>15</v>
      </c>
    </row>
    <row r="3006" spans="1:7" ht="30" x14ac:dyDescent="0.25">
      <c r="A3006" s="199" t="s">
        <v>434</v>
      </c>
      <c r="B3006" s="200" t="s">
        <v>7430</v>
      </c>
      <c r="C3006" s="201" t="s">
        <v>32</v>
      </c>
      <c r="D3006" s="202">
        <v>15.64</v>
      </c>
      <c r="E3006" s="202">
        <v>33.5</v>
      </c>
      <c r="F3006" s="202">
        <v>49.14</v>
      </c>
      <c r="G3006" s="178">
        <v>15</v>
      </c>
    </row>
    <row r="3007" spans="1:7" ht="30" x14ac:dyDescent="0.25">
      <c r="A3007" s="199" t="s">
        <v>435</v>
      </c>
      <c r="B3007" s="200" t="s">
        <v>7431</v>
      </c>
      <c r="C3007" s="201" t="s">
        <v>32</v>
      </c>
      <c r="D3007" s="202">
        <v>28.57</v>
      </c>
      <c r="E3007" s="202">
        <v>50.25</v>
      </c>
      <c r="F3007" s="202">
        <v>78.819999999999993</v>
      </c>
      <c r="G3007" s="178">
        <v>15</v>
      </c>
    </row>
    <row r="3008" spans="1:7" ht="30" x14ac:dyDescent="0.25">
      <c r="A3008" s="199" t="s">
        <v>436</v>
      </c>
      <c r="B3008" s="200" t="s">
        <v>7432</v>
      </c>
      <c r="C3008" s="201" t="s">
        <v>32</v>
      </c>
      <c r="D3008" s="202">
        <v>23.65</v>
      </c>
      <c r="E3008" s="202">
        <v>61.41</v>
      </c>
      <c r="F3008" s="202">
        <v>85.06</v>
      </c>
      <c r="G3008" s="178">
        <v>15</v>
      </c>
    </row>
    <row r="3009" spans="1:7" ht="30" x14ac:dyDescent="0.25">
      <c r="A3009" s="199" t="s">
        <v>7433</v>
      </c>
      <c r="B3009" s="200" t="s">
        <v>7434</v>
      </c>
      <c r="C3009" s="201"/>
      <c r="D3009" s="202"/>
      <c r="E3009" s="202"/>
      <c r="F3009" s="202"/>
    </row>
    <row r="3010" spans="1:7" ht="30" x14ac:dyDescent="0.25">
      <c r="A3010" s="199" t="s">
        <v>437</v>
      </c>
      <c r="B3010" s="200" t="s">
        <v>7435</v>
      </c>
      <c r="C3010" s="201" t="s">
        <v>32</v>
      </c>
      <c r="D3010" s="202">
        <v>21.96</v>
      </c>
      <c r="E3010" s="202">
        <v>33.5</v>
      </c>
      <c r="F3010" s="202">
        <v>55.46</v>
      </c>
      <c r="G3010" s="178">
        <v>15</v>
      </c>
    </row>
    <row r="3011" spans="1:7" ht="30" x14ac:dyDescent="0.25">
      <c r="A3011" s="199" t="s">
        <v>438</v>
      </c>
      <c r="B3011" s="200" t="s">
        <v>7436</v>
      </c>
      <c r="C3011" s="201" t="s">
        <v>32</v>
      </c>
      <c r="D3011" s="202">
        <v>42.12</v>
      </c>
      <c r="E3011" s="202">
        <v>50.25</v>
      </c>
      <c r="F3011" s="202">
        <v>92.37</v>
      </c>
      <c r="G3011" s="178">
        <v>15</v>
      </c>
    </row>
    <row r="3012" spans="1:7" ht="30" x14ac:dyDescent="0.25">
      <c r="A3012" s="199" t="s">
        <v>439</v>
      </c>
      <c r="B3012" s="200" t="s">
        <v>7437</v>
      </c>
      <c r="C3012" s="201" t="s">
        <v>32</v>
      </c>
      <c r="D3012" s="202">
        <v>56.09</v>
      </c>
      <c r="E3012" s="202">
        <v>61.41</v>
      </c>
      <c r="F3012" s="202">
        <v>117.5</v>
      </c>
      <c r="G3012" s="178">
        <v>15</v>
      </c>
    </row>
    <row r="3013" spans="1:7" ht="30" x14ac:dyDescent="0.25">
      <c r="A3013" s="199" t="s">
        <v>440</v>
      </c>
      <c r="B3013" s="200" t="s">
        <v>7438</v>
      </c>
      <c r="C3013" s="201" t="s">
        <v>32</v>
      </c>
      <c r="D3013" s="202">
        <v>106.24</v>
      </c>
      <c r="E3013" s="202">
        <v>61.41</v>
      </c>
      <c r="F3013" s="202">
        <v>167.65</v>
      </c>
      <c r="G3013" s="178">
        <v>15</v>
      </c>
    </row>
    <row r="3014" spans="1:7" ht="30" x14ac:dyDescent="0.25">
      <c r="A3014" s="199" t="s">
        <v>7439</v>
      </c>
      <c r="B3014" s="200" t="s">
        <v>7440</v>
      </c>
      <c r="C3014" s="201" t="s">
        <v>32</v>
      </c>
      <c r="D3014" s="202">
        <v>18.989999999999998</v>
      </c>
      <c r="E3014" s="202">
        <v>27.92</v>
      </c>
      <c r="F3014" s="202">
        <v>46.91</v>
      </c>
      <c r="G3014" s="178">
        <v>15</v>
      </c>
    </row>
    <row r="3015" spans="1:7" ht="30" x14ac:dyDescent="0.25">
      <c r="A3015" s="199" t="s">
        <v>7441</v>
      </c>
      <c r="B3015" s="200" t="s">
        <v>7442</v>
      </c>
      <c r="C3015" s="201"/>
      <c r="D3015" s="202"/>
      <c r="E3015" s="202"/>
      <c r="F3015" s="202"/>
    </row>
    <row r="3016" spans="1:7" ht="30" x14ac:dyDescent="0.25">
      <c r="A3016" s="199" t="s">
        <v>7443</v>
      </c>
      <c r="B3016" s="200" t="s">
        <v>7444</v>
      </c>
      <c r="C3016" s="201" t="s">
        <v>32</v>
      </c>
      <c r="D3016" s="202">
        <v>27.5</v>
      </c>
      <c r="E3016" s="202">
        <v>19.64</v>
      </c>
      <c r="F3016" s="202">
        <v>47.14</v>
      </c>
      <c r="G3016" s="178">
        <v>15</v>
      </c>
    </row>
    <row r="3017" spans="1:7" ht="30" x14ac:dyDescent="0.25">
      <c r="A3017" s="199" t="s">
        <v>7445</v>
      </c>
      <c r="B3017" s="200" t="s">
        <v>7446</v>
      </c>
      <c r="C3017" s="201" t="s">
        <v>32</v>
      </c>
      <c r="D3017" s="202">
        <v>49.93</v>
      </c>
      <c r="E3017" s="202">
        <v>19.64</v>
      </c>
      <c r="F3017" s="202">
        <v>69.569999999999993</v>
      </c>
      <c r="G3017" s="178">
        <v>15</v>
      </c>
    </row>
    <row r="3018" spans="1:7" ht="30" x14ac:dyDescent="0.25">
      <c r="A3018" s="199" t="s">
        <v>7447</v>
      </c>
      <c r="B3018" s="200" t="s">
        <v>7448</v>
      </c>
      <c r="C3018" s="201" t="s">
        <v>32</v>
      </c>
      <c r="D3018" s="202">
        <v>92.16</v>
      </c>
      <c r="E3018" s="202">
        <v>19.64</v>
      </c>
      <c r="F3018" s="202">
        <v>111.8</v>
      </c>
      <c r="G3018" s="178">
        <v>15</v>
      </c>
    </row>
    <row r="3019" spans="1:7" ht="30" x14ac:dyDescent="0.25">
      <c r="A3019" s="199" t="s">
        <v>7449</v>
      </c>
      <c r="B3019" s="200" t="s">
        <v>7450</v>
      </c>
      <c r="C3019" s="201" t="s">
        <v>32</v>
      </c>
      <c r="D3019" s="202">
        <v>70.150000000000006</v>
      </c>
      <c r="E3019" s="202">
        <v>19.64</v>
      </c>
      <c r="F3019" s="202">
        <v>89.79</v>
      </c>
      <c r="G3019" s="178">
        <v>15</v>
      </c>
    </row>
    <row r="3020" spans="1:7" ht="30" x14ac:dyDescent="0.25">
      <c r="A3020" s="199" t="s">
        <v>7451</v>
      </c>
      <c r="B3020" s="200" t="s">
        <v>7452</v>
      </c>
      <c r="C3020" s="201" t="s">
        <v>32</v>
      </c>
      <c r="D3020" s="202">
        <v>140.91</v>
      </c>
      <c r="E3020" s="202">
        <v>19.64</v>
      </c>
      <c r="F3020" s="202">
        <v>160.55000000000001</v>
      </c>
      <c r="G3020" s="178">
        <v>15</v>
      </c>
    </row>
    <row r="3021" spans="1:7" ht="30" x14ac:dyDescent="0.25">
      <c r="A3021" s="199" t="s">
        <v>7453</v>
      </c>
      <c r="B3021" s="200" t="s">
        <v>7454</v>
      </c>
      <c r="C3021" s="201" t="s">
        <v>32</v>
      </c>
      <c r="D3021" s="202">
        <v>181.7</v>
      </c>
      <c r="E3021" s="202">
        <v>39.270000000000003</v>
      </c>
      <c r="F3021" s="202">
        <v>220.97</v>
      </c>
      <c r="G3021" s="178">
        <v>15</v>
      </c>
    </row>
    <row r="3022" spans="1:7" ht="30" x14ac:dyDescent="0.25">
      <c r="A3022" s="199" t="s">
        <v>7455</v>
      </c>
      <c r="B3022" s="200" t="s">
        <v>7456</v>
      </c>
      <c r="C3022" s="201" t="s">
        <v>32</v>
      </c>
      <c r="D3022" s="202">
        <v>340.61</v>
      </c>
      <c r="E3022" s="202">
        <v>39.270000000000003</v>
      </c>
      <c r="F3022" s="202">
        <v>379.88</v>
      </c>
      <c r="G3022" s="178">
        <v>15</v>
      </c>
    </row>
    <row r="3023" spans="1:7" ht="30" x14ac:dyDescent="0.25">
      <c r="A3023" s="199" t="s">
        <v>7457</v>
      </c>
      <c r="B3023" s="200" t="s">
        <v>7458</v>
      </c>
      <c r="C3023" s="201" t="s">
        <v>32</v>
      </c>
      <c r="D3023" s="202">
        <v>499.85</v>
      </c>
      <c r="E3023" s="202">
        <v>39.270000000000003</v>
      </c>
      <c r="F3023" s="202">
        <v>539.12</v>
      </c>
      <c r="G3023" s="178">
        <v>15</v>
      </c>
    </row>
    <row r="3024" spans="1:7" x14ac:dyDescent="0.25">
      <c r="A3024" s="199" t="s">
        <v>7459</v>
      </c>
      <c r="B3024" s="200" t="s">
        <v>7460</v>
      </c>
      <c r="C3024" s="201"/>
      <c r="D3024" s="202"/>
      <c r="E3024" s="202"/>
      <c r="F3024" s="202"/>
    </row>
    <row r="3025" spans="1:7" ht="30" x14ac:dyDescent="0.25">
      <c r="A3025" s="199" t="s">
        <v>7461</v>
      </c>
      <c r="B3025" s="200" t="s">
        <v>7462</v>
      </c>
      <c r="C3025" s="201" t="s">
        <v>32</v>
      </c>
      <c r="D3025" s="202">
        <v>25.49</v>
      </c>
      <c r="E3025" s="202">
        <v>19.64</v>
      </c>
      <c r="F3025" s="202">
        <v>45.13</v>
      </c>
      <c r="G3025" s="178">
        <v>15</v>
      </c>
    </row>
    <row r="3026" spans="1:7" ht="30" x14ac:dyDescent="0.25">
      <c r="A3026" s="199" t="s">
        <v>7463</v>
      </c>
      <c r="B3026" s="200" t="s">
        <v>7464</v>
      </c>
      <c r="C3026" s="201" t="s">
        <v>32</v>
      </c>
      <c r="D3026" s="202">
        <v>48.85</v>
      </c>
      <c r="E3026" s="202">
        <v>19.64</v>
      </c>
      <c r="F3026" s="202">
        <v>68.489999999999995</v>
      </c>
      <c r="G3026" s="178">
        <v>15</v>
      </c>
    </row>
    <row r="3027" spans="1:7" ht="30" x14ac:dyDescent="0.25">
      <c r="A3027" s="199" t="s">
        <v>441</v>
      </c>
      <c r="B3027" s="200" t="s">
        <v>7465</v>
      </c>
      <c r="C3027" s="201" t="s">
        <v>32</v>
      </c>
      <c r="D3027" s="202">
        <v>79.569999999999993</v>
      </c>
      <c r="E3027" s="202">
        <v>39.270000000000003</v>
      </c>
      <c r="F3027" s="202">
        <v>118.84</v>
      </c>
      <c r="G3027" s="178">
        <v>15</v>
      </c>
    </row>
    <row r="3028" spans="1:7" ht="30" x14ac:dyDescent="0.25">
      <c r="A3028" s="199" t="s">
        <v>442</v>
      </c>
      <c r="B3028" s="200" t="s">
        <v>7466</v>
      </c>
      <c r="C3028" s="201" t="s">
        <v>32</v>
      </c>
      <c r="D3028" s="202">
        <v>128.85</v>
      </c>
      <c r="E3028" s="202">
        <v>39.270000000000003</v>
      </c>
      <c r="F3028" s="202">
        <v>168.12</v>
      </c>
      <c r="G3028" s="178">
        <v>15</v>
      </c>
    </row>
    <row r="3029" spans="1:7" ht="30" x14ac:dyDescent="0.25">
      <c r="A3029" s="199" t="s">
        <v>443</v>
      </c>
      <c r="B3029" s="200" t="s">
        <v>7467</v>
      </c>
      <c r="C3029" s="201" t="s">
        <v>32</v>
      </c>
      <c r="D3029" s="202">
        <v>221.03</v>
      </c>
      <c r="E3029" s="202">
        <v>39.270000000000003</v>
      </c>
      <c r="F3029" s="202">
        <v>260.3</v>
      </c>
      <c r="G3029" s="178">
        <v>15</v>
      </c>
    </row>
    <row r="3030" spans="1:7" ht="30" x14ac:dyDescent="0.25">
      <c r="A3030" s="199" t="s">
        <v>444</v>
      </c>
      <c r="B3030" s="200" t="s">
        <v>7468</v>
      </c>
      <c r="C3030" s="201" t="s">
        <v>32</v>
      </c>
      <c r="D3030" s="202">
        <v>391.2</v>
      </c>
      <c r="E3030" s="202">
        <v>39.270000000000003</v>
      </c>
      <c r="F3030" s="202">
        <v>430.47</v>
      </c>
      <c r="G3030" s="178">
        <v>15</v>
      </c>
    </row>
    <row r="3031" spans="1:7" x14ac:dyDescent="0.25">
      <c r="A3031" s="199" t="s">
        <v>7469</v>
      </c>
      <c r="B3031" s="200" t="s">
        <v>7470</v>
      </c>
      <c r="C3031" s="201"/>
      <c r="D3031" s="202"/>
      <c r="E3031" s="202"/>
      <c r="F3031" s="202"/>
    </row>
    <row r="3032" spans="1:7" x14ac:dyDescent="0.25">
      <c r="A3032" s="199" t="s">
        <v>7471</v>
      </c>
      <c r="B3032" s="200" t="s">
        <v>7472</v>
      </c>
      <c r="C3032" s="201" t="s">
        <v>32</v>
      </c>
      <c r="D3032" s="202">
        <v>33.78</v>
      </c>
      <c r="E3032" s="202">
        <v>55.83</v>
      </c>
      <c r="F3032" s="202">
        <v>89.61</v>
      </c>
      <c r="G3032" s="178">
        <v>15</v>
      </c>
    </row>
    <row r="3033" spans="1:7" x14ac:dyDescent="0.25">
      <c r="A3033" s="199" t="s">
        <v>7473</v>
      </c>
      <c r="B3033" s="200" t="s">
        <v>7474</v>
      </c>
      <c r="C3033" s="201" t="s">
        <v>32</v>
      </c>
      <c r="D3033" s="202">
        <v>41.1</v>
      </c>
      <c r="E3033" s="202">
        <v>61.41</v>
      </c>
      <c r="F3033" s="202">
        <v>102.51</v>
      </c>
      <c r="G3033" s="178">
        <v>15</v>
      </c>
    </row>
    <row r="3034" spans="1:7" x14ac:dyDescent="0.25">
      <c r="A3034" s="199" t="s">
        <v>7475</v>
      </c>
      <c r="B3034" s="200" t="s">
        <v>7476</v>
      </c>
      <c r="C3034" s="201" t="s">
        <v>32</v>
      </c>
      <c r="D3034" s="202">
        <v>54.71</v>
      </c>
      <c r="E3034" s="202">
        <v>72.58</v>
      </c>
      <c r="F3034" s="202">
        <v>127.29</v>
      </c>
      <c r="G3034" s="178">
        <v>15</v>
      </c>
    </row>
    <row r="3035" spans="1:7" x14ac:dyDescent="0.25">
      <c r="A3035" s="199" t="s">
        <v>7477</v>
      </c>
      <c r="B3035" s="200" t="s">
        <v>7478</v>
      </c>
      <c r="C3035" s="201" t="s">
        <v>32</v>
      </c>
      <c r="D3035" s="202">
        <v>71.010000000000005</v>
      </c>
      <c r="E3035" s="202">
        <v>78.16</v>
      </c>
      <c r="F3035" s="202">
        <v>149.16999999999999</v>
      </c>
      <c r="G3035" s="178">
        <v>15</v>
      </c>
    </row>
    <row r="3036" spans="1:7" x14ac:dyDescent="0.25">
      <c r="A3036" s="199" t="s">
        <v>7479</v>
      </c>
      <c r="B3036" s="200" t="s">
        <v>7480</v>
      </c>
      <c r="C3036" s="201" t="s">
        <v>32</v>
      </c>
      <c r="D3036" s="202">
        <v>82.97</v>
      </c>
      <c r="E3036" s="202">
        <v>89.33</v>
      </c>
      <c r="F3036" s="202">
        <v>172.3</v>
      </c>
      <c r="G3036" s="178">
        <v>15</v>
      </c>
    </row>
    <row r="3037" spans="1:7" x14ac:dyDescent="0.25">
      <c r="A3037" s="199" t="s">
        <v>7481</v>
      </c>
      <c r="B3037" s="200" t="s">
        <v>7482</v>
      </c>
      <c r="C3037" s="201" t="s">
        <v>32</v>
      </c>
      <c r="D3037" s="202">
        <v>107.12</v>
      </c>
      <c r="E3037" s="202">
        <v>100.5</v>
      </c>
      <c r="F3037" s="202">
        <v>207.62</v>
      </c>
      <c r="G3037" s="178">
        <v>15</v>
      </c>
    </row>
    <row r="3038" spans="1:7" x14ac:dyDescent="0.25">
      <c r="A3038" s="199" t="s">
        <v>445</v>
      </c>
      <c r="B3038" s="200" t="s">
        <v>7483</v>
      </c>
      <c r="C3038" s="201" t="s">
        <v>32</v>
      </c>
      <c r="D3038" s="202">
        <v>136.53</v>
      </c>
      <c r="E3038" s="202">
        <v>111.66</v>
      </c>
      <c r="F3038" s="202">
        <v>248.19</v>
      </c>
      <c r="G3038" s="178">
        <v>15</v>
      </c>
    </row>
    <row r="3039" spans="1:7" x14ac:dyDescent="0.25">
      <c r="A3039" s="199" t="s">
        <v>446</v>
      </c>
      <c r="B3039" s="200" t="s">
        <v>7484</v>
      </c>
      <c r="C3039" s="201" t="s">
        <v>32</v>
      </c>
      <c r="D3039" s="202">
        <v>157.83000000000001</v>
      </c>
      <c r="E3039" s="202">
        <v>125.62</v>
      </c>
      <c r="F3039" s="202">
        <v>283.45</v>
      </c>
      <c r="G3039" s="178">
        <v>15</v>
      </c>
    </row>
    <row r="3040" spans="1:7" x14ac:dyDescent="0.25">
      <c r="A3040" s="199" t="s">
        <v>447</v>
      </c>
      <c r="B3040" s="200" t="s">
        <v>7485</v>
      </c>
      <c r="C3040" s="201" t="s">
        <v>32</v>
      </c>
      <c r="D3040" s="202">
        <v>224.47</v>
      </c>
      <c r="E3040" s="202">
        <v>139.58000000000001</v>
      </c>
      <c r="F3040" s="202">
        <v>364.05</v>
      </c>
      <c r="G3040" s="178">
        <v>15</v>
      </c>
    </row>
    <row r="3041" spans="1:7" x14ac:dyDescent="0.25">
      <c r="A3041" s="199" t="s">
        <v>7486</v>
      </c>
      <c r="B3041" s="200" t="s">
        <v>7487</v>
      </c>
      <c r="C3041" s="201" t="s">
        <v>32</v>
      </c>
      <c r="D3041" s="202">
        <v>380.01</v>
      </c>
      <c r="E3041" s="202">
        <v>153.53</v>
      </c>
      <c r="F3041" s="202">
        <v>533.54</v>
      </c>
      <c r="G3041" s="178">
        <v>15</v>
      </c>
    </row>
    <row r="3042" spans="1:7" x14ac:dyDescent="0.25">
      <c r="A3042" s="199" t="s">
        <v>7488</v>
      </c>
      <c r="B3042" s="200" t="s">
        <v>7489</v>
      </c>
      <c r="C3042" s="201"/>
      <c r="D3042" s="202"/>
      <c r="E3042" s="202"/>
      <c r="F3042" s="202"/>
    </row>
    <row r="3043" spans="1:7" ht="30" x14ac:dyDescent="0.25">
      <c r="A3043" s="199" t="s">
        <v>7490</v>
      </c>
      <c r="B3043" s="200" t="s">
        <v>7491</v>
      </c>
      <c r="C3043" s="201" t="s">
        <v>32</v>
      </c>
      <c r="D3043" s="202">
        <v>67.89</v>
      </c>
      <c r="E3043" s="202">
        <v>55.83</v>
      </c>
      <c r="F3043" s="202">
        <v>123.72</v>
      </c>
      <c r="G3043" s="178">
        <v>15</v>
      </c>
    </row>
    <row r="3044" spans="1:7" ht="30" x14ac:dyDescent="0.25">
      <c r="A3044" s="199" t="s">
        <v>7492</v>
      </c>
      <c r="B3044" s="200" t="s">
        <v>7493</v>
      </c>
      <c r="C3044" s="201" t="s">
        <v>32</v>
      </c>
      <c r="D3044" s="202">
        <v>88.46</v>
      </c>
      <c r="E3044" s="202">
        <v>61.41</v>
      </c>
      <c r="F3044" s="202">
        <v>149.87</v>
      </c>
      <c r="G3044" s="178">
        <v>15</v>
      </c>
    </row>
    <row r="3045" spans="1:7" ht="30" x14ac:dyDescent="0.25">
      <c r="A3045" s="199" t="s">
        <v>7494</v>
      </c>
      <c r="B3045" s="200" t="s">
        <v>7495</v>
      </c>
      <c r="C3045" s="201" t="s">
        <v>32</v>
      </c>
      <c r="D3045" s="202">
        <v>94.25</v>
      </c>
      <c r="E3045" s="202">
        <v>72.58</v>
      </c>
      <c r="F3045" s="202">
        <v>166.83</v>
      </c>
      <c r="G3045" s="178">
        <v>15</v>
      </c>
    </row>
    <row r="3046" spans="1:7" ht="30" x14ac:dyDescent="0.25">
      <c r="A3046" s="199" t="s">
        <v>448</v>
      </c>
      <c r="B3046" s="200" t="s">
        <v>7496</v>
      </c>
      <c r="C3046" s="201" t="s">
        <v>32</v>
      </c>
      <c r="D3046" s="202">
        <v>133.86000000000001</v>
      </c>
      <c r="E3046" s="202">
        <v>78.16</v>
      </c>
      <c r="F3046" s="202">
        <v>212.02</v>
      </c>
      <c r="G3046" s="178">
        <v>15</v>
      </c>
    </row>
    <row r="3047" spans="1:7" ht="30" x14ac:dyDescent="0.25">
      <c r="A3047" s="199" t="s">
        <v>7497</v>
      </c>
      <c r="B3047" s="200" t="s">
        <v>7498</v>
      </c>
      <c r="C3047" s="201" t="s">
        <v>32</v>
      </c>
      <c r="D3047" s="202">
        <v>134.16999999999999</v>
      </c>
      <c r="E3047" s="202">
        <v>89.33</v>
      </c>
      <c r="F3047" s="202">
        <v>223.5</v>
      </c>
      <c r="G3047" s="178">
        <v>15</v>
      </c>
    </row>
    <row r="3048" spans="1:7" ht="30" x14ac:dyDescent="0.25">
      <c r="A3048" s="199" t="s">
        <v>7499</v>
      </c>
      <c r="B3048" s="200" t="s">
        <v>7500</v>
      </c>
      <c r="C3048" s="201" t="s">
        <v>32</v>
      </c>
      <c r="D3048" s="202">
        <v>158.33000000000001</v>
      </c>
      <c r="E3048" s="202">
        <v>100.5</v>
      </c>
      <c r="F3048" s="202">
        <v>258.83</v>
      </c>
      <c r="G3048" s="178">
        <v>15</v>
      </c>
    </row>
    <row r="3049" spans="1:7" ht="30" x14ac:dyDescent="0.25">
      <c r="A3049" s="199" t="s">
        <v>7501</v>
      </c>
      <c r="B3049" s="200" t="s">
        <v>7502</v>
      </c>
      <c r="C3049" s="201" t="s">
        <v>32</v>
      </c>
      <c r="D3049" s="202">
        <v>254.14</v>
      </c>
      <c r="E3049" s="202">
        <v>111.66</v>
      </c>
      <c r="F3049" s="202">
        <v>365.8</v>
      </c>
      <c r="G3049" s="178">
        <v>15</v>
      </c>
    </row>
    <row r="3050" spans="1:7" ht="30" x14ac:dyDescent="0.25">
      <c r="A3050" s="199" t="s">
        <v>449</v>
      </c>
      <c r="B3050" s="200" t="s">
        <v>7503</v>
      </c>
      <c r="C3050" s="201" t="s">
        <v>32</v>
      </c>
      <c r="D3050" s="202">
        <v>300.82</v>
      </c>
      <c r="E3050" s="202">
        <v>125.62</v>
      </c>
      <c r="F3050" s="202">
        <v>426.44</v>
      </c>
      <c r="G3050" s="178">
        <v>15</v>
      </c>
    </row>
    <row r="3051" spans="1:7" ht="30" x14ac:dyDescent="0.25">
      <c r="A3051" s="199" t="s">
        <v>450</v>
      </c>
      <c r="B3051" s="200" t="s">
        <v>7504</v>
      </c>
      <c r="C3051" s="201" t="s">
        <v>32</v>
      </c>
      <c r="D3051" s="202">
        <v>417.92</v>
      </c>
      <c r="E3051" s="202">
        <v>139.58000000000001</v>
      </c>
      <c r="F3051" s="202">
        <v>557.5</v>
      </c>
      <c r="G3051" s="178">
        <v>15</v>
      </c>
    </row>
    <row r="3052" spans="1:7" ht="30" x14ac:dyDescent="0.25">
      <c r="A3052" s="199" t="s">
        <v>7505</v>
      </c>
      <c r="B3052" s="200" t="s">
        <v>7506</v>
      </c>
      <c r="C3052" s="201" t="s">
        <v>32</v>
      </c>
      <c r="D3052" s="202">
        <v>708.71</v>
      </c>
      <c r="E3052" s="202">
        <v>153.53</v>
      </c>
      <c r="F3052" s="202">
        <v>862.24</v>
      </c>
      <c r="G3052" s="178">
        <v>15</v>
      </c>
    </row>
    <row r="3053" spans="1:7" ht="30" x14ac:dyDescent="0.25">
      <c r="A3053" s="199" t="s">
        <v>7507</v>
      </c>
      <c r="B3053" s="200" t="s">
        <v>7508</v>
      </c>
      <c r="C3053" s="201"/>
      <c r="D3053" s="202"/>
      <c r="E3053" s="202"/>
      <c r="F3053" s="202"/>
    </row>
    <row r="3054" spans="1:7" ht="30" x14ac:dyDescent="0.25">
      <c r="A3054" s="199" t="s">
        <v>7509</v>
      </c>
      <c r="B3054" s="200" t="s">
        <v>7510</v>
      </c>
      <c r="C3054" s="201" t="s">
        <v>15</v>
      </c>
      <c r="D3054" s="202">
        <v>90.12</v>
      </c>
      <c r="E3054" s="202">
        <v>16.75</v>
      </c>
      <c r="F3054" s="202">
        <v>106.87</v>
      </c>
      <c r="G3054" s="178">
        <v>15</v>
      </c>
    </row>
    <row r="3055" spans="1:7" ht="30" x14ac:dyDescent="0.25">
      <c r="A3055" s="199" t="s">
        <v>7511</v>
      </c>
      <c r="B3055" s="200" t="s">
        <v>7512</v>
      </c>
      <c r="C3055" s="201" t="s">
        <v>15</v>
      </c>
      <c r="D3055" s="202">
        <v>129.96</v>
      </c>
      <c r="E3055" s="202">
        <v>16.75</v>
      </c>
      <c r="F3055" s="202">
        <v>146.71</v>
      </c>
      <c r="G3055" s="178">
        <v>15</v>
      </c>
    </row>
    <row r="3056" spans="1:7" ht="30" x14ac:dyDescent="0.25">
      <c r="A3056" s="199" t="s">
        <v>7513</v>
      </c>
      <c r="B3056" s="200" t="s">
        <v>7514</v>
      </c>
      <c r="C3056" s="201" t="s">
        <v>15</v>
      </c>
      <c r="D3056" s="202">
        <v>135.83000000000001</v>
      </c>
      <c r="E3056" s="202">
        <v>22.33</v>
      </c>
      <c r="F3056" s="202">
        <v>158.16</v>
      </c>
      <c r="G3056" s="178">
        <v>15</v>
      </c>
    </row>
    <row r="3057" spans="1:7" ht="30" x14ac:dyDescent="0.25">
      <c r="A3057" s="199" t="s">
        <v>7515</v>
      </c>
      <c r="B3057" s="200" t="s">
        <v>7516</v>
      </c>
      <c r="C3057" s="201" t="s">
        <v>15</v>
      </c>
      <c r="D3057" s="202">
        <v>248.79</v>
      </c>
      <c r="E3057" s="202">
        <v>22.33</v>
      </c>
      <c r="F3057" s="202">
        <v>271.12</v>
      </c>
      <c r="G3057" s="178">
        <v>15</v>
      </c>
    </row>
    <row r="3058" spans="1:7" ht="30" x14ac:dyDescent="0.25">
      <c r="A3058" s="199" t="s">
        <v>7517</v>
      </c>
      <c r="B3058" s="200" t="s">
        <v>7518</v>
      </c>
      <c r="C3058" s="201" t="s">
        <v>15</v>
      </c>
      <c r="D3058" s="202">
        <v>121.12</v>
      </c>
      <c r="E3058" s="202">
        <v>16.75</v>
      </c>
      <c r="F3058" s="202">
        <v>137.87</v>
      </c>
      <c r="G3058" s="178">
        <v>15</v>
      </c>
    </row>
    <row r="3059" spans="1:7" ht="30" x14ac:dyDescent="0.25">
      <c r="A3059" s="199" t="s">
        <v>7519</v>
      </c>
      <c r="B3059" s="200" t="s">
        <v>7520</v>
      </c>
      <c r="C3059" s="201" t="s">
        <v>15</v>
      </c>
      <c r="D3059" s="202">
        <v>168.71</v>
      </c>
      <c r="E3059" s="202">
        <v>16.75</v>
      </c>
      <c r="F3059" s="202">
        <v>185.46</v>
      </c>
      <c r="G3059" s="178">
        <v>15</v>
      </c>
    </row>
    <row r="3060" spans="1:7" ht="30" x14ac:dyDescent="0.25">
      <c r="A3060" s="199" t="s">
        <v>7521</v>
      </c>
      <c r="B3060" s="200" t="s">
        <v>7522</v>
      </c>
      <c r="C3060" s="201" t="s">
        <v>15</v>
      </c>
      <c r="D3060" s="202">
        <v>220.66</v>
      </c>
      <c r="E3060" s="202">
        <v>22.33</v>
      </c>
      <c r="F3060" s="202">
        <v>242.99</v>
      </c>
      <c r="G3060" s="178">
        <v>15</v>
      </c>
    </row>
    <row r="3061" spans="1:7" ht="30" x14ac:dyDescent="0.25">
      <c r="A3061" s="199" t="s">
        <v>7523</v>
      </c>
      <c r="B3061" s="200" t="s">
        <v>7524</v>
      </c>
      <c r="C3061" s="201" t="s">
        <v>15</v>
      </c>
      <c r="D3061" s="202">
        <v>377.7</v>
      </c>
      <c r="E3061" s="202">
        <v>22.33</v>
      </c>
      <c r="F3061" s="202">
        <v>400.03</v>
      </c>
      <c r="G3061" s="178">
        <v>15</v>
      </c>
    </row>
    <row r="3062" spans="1:7" ht="30" x14ac:dyDescent="0.25">
      <c r="A3062" s="199" t="s">
        <v>7525</v>
      </c>
      <c r="B3062" s="200" t="s">
        <v>7526</v>
      </c>
      <c r="C3062" s="201" t="s">
        <v>15</v>
      </c>
      <c r="D3062" s="202">
        <v>80.94</v>
      </c>
      <c r="E3062" s="202">
        <v>16.75</v>
      </c>
      <c r="F3062" s="202">
        <v>97.69</v>
      </c>
      <c r="G3062" s="178">
        <v>15</v>
      </c>
    </row>
    <row r="3063" spans="1:7" ht="30" x14ac:dyDescent="0.25">
      <c r="A3063" s="199" t="s">
        <v>7527</v>
      </c>
      <c r="B3063" s="200" t="s">
        <v>7528</v>
      </c>
      <c r="C3063" s="201" t="s">
        <v>15</v>
      </c>
      <c r="D3063" s="202">
        <v>87.77</v>
      </c>
      <c r="E3063" s="202">
        <v>16.75</v>
      </c>
      <c r="F3063" s="202">
        <v>104.52</v>
      </c>
      <c r="G3063" s="178">
        <v>15</v>
      </c>
    </row>
    <row r="3064" spans="1:7" ht="30" x14ac:dyDescent="0.25">
      <c r="A3064" s="199" t="s">
        <v>7529</v>
      </c>
      <c r="B3064" s="200" t="s">
        <v>7530</v>
      </c>
      <c r="C3064" s="201" t="s">
        <v>15</v>
      </c>
      <c r="D3064" s="202">
        <v>118.61</v>
      </c>
      <c r="E3064" s="202">
        <v>22.33</v>
      </c>
      <c r="F3064" s="202">
        <v>140.94</v>
      </c>
      <c r="G3064" s="178">
        <v>15</v>
      </c>
    </row>
    <row r="3065" spans="1:7" ht="30" x14ac:dyDescent="0.25">
      <c r="A3065" s="199" t="s">
        <v>7531</v>
      </c>
      <c r="B3065" s="200" t="s">
        <v>7532</v>
      </c>
      <c r="C3065" s="201" t="s">
        <v>15</v>
      </c>
      <c r="D3065" s="202">
        <v>166.88</v>
      </c>
      <c r="E3065" s="202">
        <v>22.33</v>
      </c>
      <c r="F3065" s="202">
        <v>189.21</v>
      </c>
      <c r="G3065" s="178">
        <v>15</v>
      </c>
    </row>
    <row r="3066" spans="1:7" ht="30" x14ac:dyDescent="0.25">
      <c r="A3066" s="199" t="s">
        <v>7533</v>
      </c>
      <c r="B3066" s="200" t="s">
        <v>7534</v>
      </c>
      <c r="C3066" s="201" t="s">
        <v>15</v>
      </c>
      <c r="D3066" s="202">
        <v>67.89</v>
      </c>
      <c r="E3066" s="202">
        <v>16.75</v>
      </c>
      <c r="F3066" s="202">
        <v>84.64</v>
      </c>
      <c r="G3066" s="178">
        <v>15</v>
      </c>
    </row>
    <row r="3067" spans="1:7" ht="30" x14ac:dyDescent="0.25">
      <c r="A3067" s="199" t="s">
        <v>7535</v>
      </c>
      <c r="B3067" s="200" t="s">
        <v>7536</v>
      </c>
      <c r="C3067" s="201" t="s">
        <v>15</v>
      </c>
      <c r="D3067" s="202">
        <v>91.12</v>
      </c>
      <c r="E3067" s="202">
        <v>22.33</v>
      </c>
      <c r="F3067" s="202">
        <v>113.45</v>
      </c>
      <c r="G3067" s="178">
        <v>15</v>
      </c>
    </row>
    <row r="3068" spans="1:7" ht="30" x14ac:dyDescent="0.25">
      <c r="A3068" s="199" t="s">
        <v>7537</v>
      </c>
      <c r="B3068" s="200" t="s">
        <v>7538</v>
      </c>
      <c r="C3068" s="201" t="s">
        <v>15</v>
      </c>
      <c r="D3068" s="202">
        <v>145.35</v>
      </c>
      <c r="E3068" s="202">
        <v>16.75</v>
      </c>
      <c r="F3068" s="202">
        <v>162.1</v>
      </c>
      <c r="G3068" s="178">
        <v>15</v>
      </c>
    </row>
    <row r="3069" spans="1:7" ht="30" x14ac:dyDescent="0.25">
      <c r="A3069" s="199" t="s">
        <v>7539</v>
      </c>
      <c r="B3069" s="200" t="s">
        <v>7540</v>
      </c>
      <c r="C3069" s="201" t="s">
        <v>15</v>
      </c>
      <c r="D3069" s="202">
        <v>172.78</v>
      </c>
      <c r="E3069" s="202">
        <v>22.33</v>
      </c>
      <c r="F3069" s="202">
        <v>195.11</v>
      </c>
      <c r="G3069" s="178">
        <v>15</v>
      </c>
    </row>
    <row r="3070" spans="1:7" ht="30" x14ac:dyDescent="0.25">
      <c r="A3070" s="199" t="s">
        <v>7541</v>
      </c>
      <c r="B3070" s="200" t="s">
        <v>7542</v>
      </c>
      <c r="C3070" s="201" t="s">
        <v>15</v>
      </c>
      <c r="D3070" s="202">
        <v>195.67</v>
      </c>
      <c r="E3070" s="202">
        <v>22.33</v>
      </c>
      <c r="F3070" s="202">
        <v>218</v>
      </c>
      <c r="G3070" s="178">
        <v>15</v>
      </c>
    </row>
    <row r="3071" spans="1:7" ht="30" x14ac:dyDescent="0.25">
      <c r="A3071" s="199" t="s">
        <v>7543</v>
      </c>
      <c r="B3071" s="200" t="s">
        <v>7544</v>
      </c>
      <c r="C3071" s="201" t="s">
        <v>15</v>
      </c>
      <c r="D3071" s="202">
        <v>204.75</v>
      </c>
      <c r="E3071" s="202">
        <v>22.33</v>
      </c>
      <c r="F3071" s="202">
        <v>227.08</v>
      </c>
      <c r="G3071" s="178">
        <v>15</v>
      </c>
    </row>
    <row r="3072" spans="1:7" ht="30" x14ac:dyDescent="0.25">
      <c r="A3072" s="199" t="s">
        <v>7545</v>
      </c>
      <c r="B3072" s="200" t="s">
        <v>7546</v>
      </c>
      <c r="C3072" s="201" t="s">
        <v>15</v>
      </c>
      <c r="D3072" s="202">
        <v>243.67</v>
      </c>
      <c r="E3072" s="202">
        <v>22.33</v>
      </c>
      <c r="F3072" s="202">
        <v>266</v>
      </c>
      <c r="G3072" s="178">
        <v>15</v>
      </c>
    </row>
    <row r="3073" spans="1:7" ht="30" x14ac:dyDescent="0.25">
      <c r="A3073" s="199" t="s">
        <v>7547</v>
      </c>
      <c r="B3073" s="200" t="s">
        <v>7548</v>
      </c>
      <c r="C3073" s="201" t="s">
        <v>15</v>
      </c>
      <c r="D3073" s="202">
        <v>257.13</v>
      </c>
      <c r="E3073" s="202">
        <v>22.33</v>
      </c>
      <c r="F3073" s="202">
        <v>279.45999999999998</v>
      </c>
      <c r="G3073" s="178">
        <v>15</v>
      </c>
    </row>
    <row r="3074" spans="1:7" ht="30" x14ac:dyDescent="0.25">
      <c r="A3074" s="199" t="s">
        <v>7549</v>
      </c>
      <c r="B3074" s="200" t="s">
        <v>7550</v>
      </c>
      <c r="C3074" s="201" t="s">
        <v>15</v>
      </c>
      <c r="D3074" s="202">
        <v>361.02</v>
      </c>
      <c r="E3074" s="202">
        <v>27.92</v>
      </c>
      <c r="F3074" s="202">
        <v>388.94</v>
      </c>
      <c r="G3074" s="178">
        <v>15</v>
      </c>
    </row>
    <row r="3075" spans="1:7" ht="30" x14ac:dyDescent="0.25">
      <c r="A3075" s="199" t="s">
        <v>7551</v>
      </c>
      <c r="B3075" s="200" t="s">
        <v>7552</v>
      </c>
      <c r="C3075" s="201" t="s">
        <v>15</v>
      </c>
      <c r="D3075" s="202">
        <v>304.16000000000003</v>
      </c>
      <c r="E3075" s="202">
        <v>22.33</v>
      </c>
      <c r="F3075" s="202">
        <v>326.49</v>
      </c>
      <c r="G3075" s="178">
        <v>15</v>
      </c>
    </row>
    <row r="3076" spans="1:7" ht="30" x14ac:dyDescent="0.25">
      <c r="A3076" s="199" t="s">
        <v>7553</v>
      </c>
      <c r="B3076" s="200" t="s">
        <v>7554</v>
      </c>
      <c r="C3076" s="201" t="s">
        <v>15</v>
      </c>
      <c r="D3076" s="202">
        <v>145.44</v>
      </c>
      <c r="E3076" s="202">
        <v>16.75</v>
      </c>
      <c r="F3076" s="202">
        <v>162.19</v>
      </c>
      <c r="G3076" s="178">
        <v>15</v>
      </c>
    </row>
    <row r="3077" spans="1:7" ht="30" x14ac:dyDescent="0.25">
      <c r="A3077" s="199" t="s">
        <v>7555</v>
      </c>
      <c r="B3077" s="200" t="s">
        <v>7556</v>
      </c>
      <c r="C3077" s="201" t="s">
        <v>15</v>
      </c>
      <c r="D3077" s="202">
        <v>182.53</v>
      </c>
      <c r="E3077" s="202">
        <v>22.33</v>
      </c>
      <c r="F3077" s="202">
        <v>204.86</v>
      </c>
      <c r="G3077" s="178">
        <v>15</v>
      </c>
    </row>
    <row r="3078" spans="1:7" ht="30" x14ac:dyDescent="0.25">
      <c r="A3078" s="199" t="s">
        <v>7557</v>
      </c>
      <c r="B3078" s="200" t="s">
        <v>7558</v>
      </c>
      <c r="C3078" s="201" t="s">
        <v>15</v>
      </c>
      <c r="D3078" s="202">
        <v>215.01</v>
      </c>
      <c r="E3078" s="202">
        <v>22.33</v>
      </c>
      <c r="F3078" s="202">
        <v>237.34</v>
      </c>
      <c r="G3078" s="178">
        <v>15</v>
      </c>
    </row>
    <row r="3079" spans="1:7" ht="30" x14ac:dyDescent="0.25">
      <c r="A3079" s="199" t="s">
        <v>7559</v>
      </c>
      <c r="B3079" s="200" t="s">
        <v>7560</v>
      </c>
      <c r="C3079" s="201" t="s">
        <v>15</v>
      </c>
      <c r="D3079" s="202">
        <v>221.54</v>
      </c>
      <c r="E3079" s="202">
        <v>22.33</v>
      </c>
      <c r="F3079" s="202">
        <v>243.87</v>
      </c>
      <c r="G3079" s="178">
        <v>15</v>
      </c>
    </row>
    <row r="3080" spans="1:7" ht="30" x14ac:dyDescent="0.25">
      <c r="A3080" s="199" t="s">
        <v>7561</v>
      </c>
      <c r="B3080" s="200" t="s">
        <v>7562</v>
      </c>
      <c r="C3080" s="201" t="s">
        <v>15</v>
      </c>
      <c r="D3080" s="202">
        <v>225.36</v>
      </c>
      <c r="E3080" s="202">
        <v>22.33</v>
      </c>
      <c r="F3080" s="202">
        <v>247.69</v>
      </c>
      <c r="G3080" s="178">
        <v>15</v>
      </c>
    </row>
    <row r="3081" spans="1:7" ht="30" x14ac:dyDescent="0.25">
      <c r="A3081" s="199" t="s">
        <v>7563</v>
      </c>
      <c r="B3081" s="200" t="s">
        <v>7564</v>
      </c>
      <c r="C3081" s="201" t="s">
        <v>15</v>
      </c>
      <c r="D3081" s="202">
        <v>289.91000000000003</v>
      </c>
      <c r="E3081" s="202">
        <v>22.33</v>
      </c>
      <c r="F3081" s="202">
        <v>312.24</v>
      </c>
      <c r="G3081" s="178">
        <v>15</v>
      </c>
    </row>
    <row r="3082" spans="1:7" ht="30" x14ac:dyDescent="0.25">
      <c r="A3082" s="199" t="s">
        <v>7565</v>
      </c>
      <c r="B3082" s="200" t="s">
        <v>7566</v>
      </c>
      <c r="C3082" s="201" t="s">
        <v>15</v>
      </c>
      <c r="D3082" s="202">
        <v>56.51</v>
      </c>
      <c r="E3082" s="202">
        <v>22.33</v>
      </c>
      <c r="F3082" s="202">
        <v>78.84</v>
      </c>
      <c r="G3082" s="178">
        <v>15</v>
      </c>
    </row>
    <row r="3083" spans="1:7" ht="30" x14ac:dyDescent="0.25">
      <c r="A3083" s="199" t="s">
        <v>7567</v>
      </c>
      <c r="B3083" s="200" t="s">
        <v>7568</v>
      </c>
      <c r="C3083" s="201" t="s">
        <v>15</v>
      </c>
      <c r="D3083" s="202">
        <v>65.44</v>
      </c>
      <c r="E3083" s="202">
        <v>22.33</v>
      </c>
      <c r="F3083" s="202">
        <v>87.77</v>
      </c>
      <c r="G3083" s="178">
        <v>15</v>
      </c>
    </row>
    <row r="3084" spans="1:7" ht="30" x14ac:dyDescent="0.25">
      <c r="A3084" s="199" t="s">
        <v>7569</v>
      </c>
      <c r="B3084" s="200" t="s">
        <v>7570</v>
      </c>
      <c r="C3084" s="201" t="s">
        <v>15</v>
      </c>
      <c r="D3084" s="202">
        <v>160.47999999999999</v>
      </c>
      <c r="E3084" s="202">
        <v>27.92</v>
      </c>
      <c r="F3084" s="202">
        <v>188.4</v>
      </c>
      <c r="G3084" s="178">
        <v>15</v>
      </c>
    </row>
    <row r="3085" spans="1:7" x14ac:dyDescent="0.25">
      <c r="A3085" s="199" t="s">
        <v>7571</v>
      </c>
      <c r="B3085" s="200" t="s">
        <v>7572</v>
      </c>
      <c r="C3085" s="201"/>
      <c r="D3085" s="202"/>
      <c r="E3085" s="202"/>
      <c r="F3085" s="202"/>
    </row>
    <row r="3086" spans="1:7" x14ac:dyDescent="0.25">
      <c r="A3086" s="199" t="s">
        <v>451</v>
      </c>
      <c r="B3086" s="200" t="s">
        <v>7573</v>
      </c>
      <c r="C3086" s="201" t="s">
        <v>32</v>
      </c>
      <c r="D3086" s="202">
        <v>78.069999999999993</v>
      </c>
      <c r="E3086" s="202">
        <v>18.420000000000002</v>
      </c>
      <c r="F3086" s="202">
        <v>96.49</v>
      </c>
      <c r="G3086" s="178">
        <v>15</v>
      </c>
    </row>
    <row r="3087" spans="1:7" x14ac:dyDescent="0.25">
      <c r="A3087" s="199" t="s">
        <v>452</v>
      </c>
      <c r="B3087" s="200" t="s">
        <v>7574</v>
      </c>
      <c r="C3087" s="201" t="s">
        <v>32</v>
      </c>
      <c r="D3087" s="202">
        <v>115.35</v>
      </c>
      <c r="E3087" s="202">
        <v>20.100000000000001</v>
      </c>
      <c r="F3087" s="202">
        <v>135.44999999999999</v>
      </c>
      <c r="G3087" s="178">
        <v>15</v>
      </c>
    </row>
    <row r="3088" spans="1:7" x14ac:dyDescent="0.25">
      <c r="A3088" s="199" t="s">
        <v>453</v>
      </c>
      <c r="B3088" s="200" t="s">
        <v>7575</v>
      </c>
      <c r="C3088" s="201" t="s">
        <v>32</v>
      </c>
      <c r="D3088" s="202">
        <v>142.9</v>
      </c>
      <c r="E3088" s="202">
        <v>25.12</v>
      </c>
      <c r="F3088" s="202">
        <v>168.02</v>
      </c>
      <c r="G3088" s="178">
        <v>15</v>
      </c>
    </row>
    <row r="3089" spans="1:7" x14ac:dyDescent="0.25">
      <c r="A3089" s="199" t="s">
        <v>454</v>
      </c>
      <c r="B3089" s="200" t="s">
        <v>7576</v>
      </c>
      <c r="C3089" s="201" t="s">
        <v>32</v>
      </c>
      <c r="D3089" s="202">
        <v>237.95</v>
      </c>
      <c r="E3089" s="202">
        <v>28.47</v>
      </c>
      <c r="F3089" s="202">
        <v>266.42</v>
      </c>
      <c r="G3089" s="178">
        <v>15</v>
      </c>
    </row>
    <row r="3090" spans="1:7" x14ac:dyDescent="0.25">
      <c r="A3090" s="199" t="s">
        <v>455</v>
      </c>
      <c r="B3090" s="200" t="s">
        <v>7577</v>
      </c>
      <c r="C3090" s="201" t="s">
        <v>32</v>
      </c>
      <c r="D3090" s="202">
        <v>273.60000000000002</v>
      </c>
      <c r="E3090" s="202">
        <v>28.47</v>
      </c>
      <c r="F3090" s="202">
        <v>302.07</v>
      </c>
      <c r="G3090" s="178">
        <v>15</v>
      </c>
    </row>
    <row r="3091" spans="1:7" x14ac:dyDescent="0.25">
      <c r="A3091" s="199" t="s">
        <v>456</v>
      </c>
      <c r="B3091" s="200" t="s">
        <v>7578</v>
      </c>
      <c r="C3091" s="201" t="s">
        <v>32</v>
      </c>
      <c r="D3091" s="202">
        <v>371.72</v>
      </c>
      <c r="E3091" s="202">
        <v>38.520000000000003</v>
      </c>
      <c r="F3091" s="202">
        <v>410.24</v>
      </c>
      <c r="G3091" s="178">
        <v>15</v>
      </c>
    </row>
    <row r="3092" spans="1:7" x14ac:dyDescent="0.25">
      <c r="A3092" s="199" t="s">
        <v>457</v>
      </c>
      <c r="B3092" s="200" t="s">
        <v>7579</v>
      </c>
      <c r="C3092" s="201" t="s">
        <v>32</v>
      </c>
      <c r="D3092" s="202">
        <v>481.88</v>
      </c>
      <c r="E3092" s="202">
        <v>45.23</v>
      </c>
      <c r="F3092" s="202">
        <v>527.11</v>
      </c>
      <c r="G3092" s="178">
        <v>15</v>
      </c>
    </row>
    <row r="3093" spans="1:7" x14ac:dyDescent="0.25">
      <c r="A3093" s="199" t="s">
        <v>458</v>
      </c>
      <c r="B3093" s="200" t="s">
        <v>7580</v>
      </c>
      <c r="C3093" s="201" t="s">
        <v>32</v>
      </c>
      <c r="D3093" s="202">
        <v>637.65</v>
      </c>
      <c r="E3093" s="202">
        <v>48.57</v>
      </c>
      <c r="F3093" s="202">
        <v>686.22</v>
      </c>
      <c r="G3093" s="178">
        <v>15</v>
      </c>
    </row>
    <row r="3094" spans="1:7" x14ac:dyDescent="0.25">
      <c r="A3094" s="199" t="s">
        <v>459</v>
      </c>
      <c r="B3094" s="200" t="s">
        <v>7581</v>
      </c>
      <c r="C3094" s="201" t="s">
        <v>32</v>
      </c>
      <c r="D3094" s="202">
        <v>827.93</v>
      </c>
      <c r="E3094" s="202">
        <v>55.27</v>
      </c>
      <c r="F3094" s="202">
        <v>883.2</v>
      </c>
      <c r="G3094" s="178">
        <v>15</v>
      </c>
    </row>
    <row r="3095" spans="1:7" x14ac:dyDescent="0.25">
      <c r="A3095" s="199" t="s">
        <v>7582</v>
      </c>
      <c r="B3095" s="200" t="s">
        <v>7583</v>
      </c>
      <c r="C3095" s="201" t="s">
        <v>32</v>
      </c>
      <c r="D3095" s="202">
        <v>81.83</v>
      </c>
      <c r="E3095" s="202">
        <v>20.100000000000001</v>
      </c>
      <c r="F3095" s="202">
        <v>101.93</v>
      </c>
      <c r="G3095" s="178">
        <v>15</v>
      </c>
    </row>
    <row r="3096" spans="1:7" x14ac:dyDescent="0.25">
      <c r="A3096" s="199" t="s">
        <v>7584</v>
      </c>
      <c r="B3096" s="200" t="s">
        <v>7585</v>
      </c>
      <c r="C3096" s="201" t="s">
        <v>32</v>
      </c>
      <c r="D3096" s="202">
        <v>101.44</v>
      </c>
      <c r="E3096" s="202">
        <v>25.12</v>
      </c>
      <c r="F3096" s="202">
        <v>126.56</v>
      </c>
      <c r="G3096" s="178">
        <v>15</v>
      </c>
    </row>
    <row r="3097" spans="1:7" x14ac:dyDescent="0.25">
      <c r="A3097" s="199" t="s">
        <v>7586</v>
      </c>
      <c r="B3097" s="200" t="s">
        <v>7587</v>
      </c>
      <c r="C3097" s="201" t="s">
        <v>32</v>
      </c>
      <c r="D3097" s="202">
        <v>180.82</v>
      </c>
      <c r="E3097" s="202">
        <v>28.47</v>
      </c>
      <c r="F3097" s="202">
        <v>209.29</v>
      </c>
      <c r="G3097" s="178">
        <v>15</v>
      </c>
    </row>
    <row r="3098" spans="1:7" x14ac:dyDescent="0.25">
      <c r="A3098" s="199" t="s">
        <v>7588</v>
      </c>
      <c r="B3098" s="200" t="s">
        <v>7589</v>
      </c>
      <c r="C3098" s="201" t="s">
        <v>32</v>
      </c>
      <c r="D3098" s="202">
        <v>244.69</v>
      </c>
      <c r="E3098" s="202">
        <v>28.47</v>
      </c>
      <c r="F3098" s="202">
        <v>273.16000000000003</v>
      </c>
      <c r="G3098" s="178">
        <v>15</v>
      </c>
    </row>
    <row r="3099" spans="1:7" x14ac:dyDescent="0.25">
      <c r="A3099" s="199" t="s">
        <v>7590</v>
      </c>
      <c r="B3099" s="200" t="s">
        <v>7591</v>
      </c>
      <c r="C3099" s="201" t="s">
        <v>32</v>
      </c>
      <c r="D3099" s="202">
        <v>285.2</v>
      </c>
      <c r="E3099" s="202">
        <v>38.520000000000003</v>
      </c>
      <c r="F3099" s="202">
        <v>323.72000000000003</v>
      </c>
      <c r="G3099" s="178">
        <v>15</v>
      </c>
    </row>
    <row r="3100" spans="1:7" x14ac:dyDescent="0.25">
      <c r="A3100" s="199" t="s">
        <v>7592</v>
      </c>
      <c r="B3100" s="200" t="s">
        <v>7593</v>
      </c>
      <c r="C3100" s="201" t="s">
        <v>32</v>
      </c>
      <c r="D3100" s="202">
        <v>397.47</v>
      </c>
      <c r="E3100" s="202">
        <v>45.23</v>
      </c>
      <c r="F3100" s="202">
        <v>442.7</v>
      </c>
      <c r="G3100" s="178">
        <v>15</v>
      </c>
    </row>
    <row r="3101" spans="1:7" x14ac:dyDescent="0.25">
      <c r="A3101" s="199" t="s">
        <v>7594</v>
      </c>
      <c r="B3101" s="200" t="s">
        <v>7595</v>
      </c>
      <c r="C3101" s="201"/>
      <c r="D3101" s="202"/>
      <c r="E3101" s="202"/>
      <c r="F3101" s="202"/>
    </row>
    <row r="3102" spans="1:7" x14ac:dyDescent="0.25">
      <c r="A3102" s="199" t="s">
        <v>460</v>
      </c>
      <c r="B3102" s="200" t="s">
        <v>7596</v>
      </c>
      <c r="C3102" s="201" t="s">
        <v>32</v>
      </c>
      <c r="D3102" s="202">
        <v>70.319999999999993</v>
      </c>
      <c r="E3102" s="202">
        <v>36.92</v>
      </c>
      <c r="F3102" s="202">
        <v>107.24</v>
      </c>
      <c r="G3102" s="178">
        <v>15</v>
      </c>
    </row>
    <row r="3103" spans="1:7" x14ac:dyDescent="0.25">
      <c r="A3103" s="199" t="s">
        <v>7597</v>
      </c>
      <c r="B3103" s="200" t="s">
        <v>7598</v>
      </c>
      <c r="C3103" s="201" t="s">
        <v>32</v>
      </c>
      <c r="D3103" s="202">
        <v>88.4</v>
      </c>
      <c r="E3103" s="202">
        <v>42.85</v>
      </c>
      <c r="F3103" s="202">
        <v>131.25</v>
      </c>
      <c r="G3103" s="178">
        <v>15</v>
      </c>
    </row>
    <row r="3104" spans="1:7" x14ac:dyDescent="0.25">
      <c r="A3104" s="199" t="s">
        <v>7599</v>
      </c>
      <c r="B3104" s="200" t="s">
        <v>7600</v>
      </c>
      <c r="C3104" s="201" t="s">
        <v>32</v>
      </c>
      <c r="D3104" s="202">
        <v>71.94</v>
      </c>
      <c r="E3104" s="202">
        <v>36.92</v>
      </c>
      <c r="F3104" s="202">
        <v>108.86</v>
      </c>
      <c r="G3104" s="178">
        <v>15</v>
      </c>
    </row>
    <row r="3105" spans="1:7" x14ac:dyDescent="0.25">
      <c r="A3105" s="199" t="s">
        <v>7601</v>
      </c>
      <c r="B3105" s="200" t="s">
        <v>7602</v>
      </c>
      <c r="C3105" s="201" t="s">
        <v>32</v>
      </c>
      <c r="D3105" s="202">
        <v>88.77</v>
      </c>
      <c r="E3105" s="202">
        <v>42.85</v>
      </c>
      <c r="F3105" s="202">
        <v>131.62</v>
      </c>
      <c r="G3105" s="178">
        <v>15</v>
      </c>
    </row>
    <row r="3106" spans="1:7" x14ac:dyDescent="0.25">
      <c r="A3106" s="199" t="s">
        <v>461</v>
      </c>
      <c r="B3106" s="200" t="s">
        <v>7603</v>
      </c>
      <c r="C3106" s="201" t="s">
        <v>32</v>
      </c>
      <c r="D3106" s="202">
        <v>122.72</v>
      </c>
      <c r="E3106" s="202">
        <v>52.92</v>
      </c>
      <c r="F3106" s="202">
        <v>175.64</v>
      </c>
      <c r="G3106" s="178">
        <v>15</v>
      </c>
    </row>
    <row r="3107" spans="1:7" x14ac:dyDescent="0.25">
      <c r="A3107" s="199" t="s">
        <v>7604</v>
      </c>
      <c r="B3107" s="200" t="s">
        <v>7605</v>
      </c>
      <c r="C3107" s="201" t="s">
        <v>32</v>
      </c>
      <c r="D3107" s="202">
        <v>251.09</v>
      </c>
      <c r="E3107" s="202">
        <v>60.23</v>
      </c>
      <c r="F3107" s="202">
        <v>311.32</v>
      </c>
      <c r="G3107" s="178">
        <v>15</v>
      </c>
    </row>
    <row r="3108" spans="1:7" x14ac:dyDescent="0.25">
      <c r="A3108" s="199" t="s">
        <v>7606</v>
      </c>
      <c r="B3108" s="200" t="s">
        <v>7607</v>
      </c>
      <c r="C3108" s="201" t="s">
        <v>32</v>
      </c>
      <c r="D3108" s="202">
        <v>394.49</v>
      </c>
      <c r="E3108" s="202">
        <v>77.599999999999994</v>
      </c>
      <c r="F3108" s="202">
        <v>472.09</v>
      </c>
      <c r="G3108" s="178">
        <v>15</v>
      </c>
    </row>
    <row r="3109" spans="1:7" x14ac:dyDescent="0.25">
      <c r="A3109" s="199" t="s">
        <v>7608</v>
      </c>
      <c r="B3109" s="200" t="s">
        <v>7609</v>
      </c>
      <c r="C3109" s="201" t="s">
        <v>32</v>
      </c>
      <c r="D3109" s="202">
        <v>537.08000000000004</v>
      </c>
      <c r="E3109" s="202">
        <v>97.75</v>
      </c>
      <c r="F3109" s="202">
        <v>634.83000000000004</v>
      </c>
      <c r="G3109" s="178">
        <v>15</v>
      </c>
    </row>
    <row r="3110" spans="1:7" x14ac:dyDescent="0.25">
      <c r="A3110" s="199" t="s">
        <v>7610</v>
      </c>
      <c r="B3110" s="200" t="s">
        <v>7611</v>
      </c>
      <c r="C3110" s="201" t="s">
        <v>32</v>
      </c>
      <c r="D3110" s="202">
        <v>805.47</v>
      </c>
      <c r="E3110" s="202">
        <v>146.12</v>
      </c>
      <c r="F3110" s="202">
        <v>951.59</v>
      </c>
      <c r="G3110" s="178">
        <v>15</v>
      </c>
    </row>
    <row r="3111" spans="1:7" x14ac:dyDescent="0.25">
      <c r="A3111" s="199" t="s">
        <v>7612</v>
      </c>
      <c r="B3111" s="200" t="s">
        <v>7613</v>
      </c>
      <c r="C3111" s="201" t="s">
        <v>32</v>
      </c>
      <c r="D3111" s="202">
        <v>188.27</v>
      </c>
      <c r="E3111" s="202">
        <v>60.23</v>
      </c>
      <c r="F3111" s="202">
        <v>248.5</v>
      </c>
      <c r="G3111" s="178">
        <v>15</v>
      </c>
    </row>
    <row r="3112" spans="1:7" x14ac:dyDescent="0.25">
      <c r="A3112" s="199" t="s">
        <v>7614</v>
      </c>
      <c r="B3112" s="200" t="s">
        <v>7615</v>
      </c>
      <c r="C3112" s="201" t="s">
        <v>32</v>
      </c>
      <c r="D3112" s="202">
        <v>393.25</v>
      </c>
      <c r="E3112" s="202">
        <v>77.599999999999994</v>
      </c>
      <c r="F3112" s="202">
        <v>470.85</v>
      </c>
      <c r="G3112" s="178">
        <v>15</v>
      </c>
    </row>
    <row r="3113" spans="1:7" x14ac:dyDescent="0.25">
      <c r="A3113" s="199" t="s">
        <v>7616</v>
      </c>
      <c r="B3113" s="200" t="s">
        <v>7617</v>
      </c>
      <c r="C3113" s="201" t="s">
        <v>32</v>
      </c>
      <c r="D3113" s="202">
        <v>548.94000000000005</v>
      </c>
      <c r="E3113" s="202">
        <v>97.75</v>
      </c>
      <c r="F3113" s="202">
        <v>646.69000000000005</v>
      </c>
      <c r="G3113" s="178">
        <v>15</v>
      </c>
    </row>
    <row r="3114" spans="1:7" x14ac:dyDescent="0.25">
      <c r="A3114" s="199" t="s">
        <v>7618</v>
      </c>
      <c r="B3114" s="200" t="s">
        <v>7619</v>
      </c>
      <c r="C3114" s="201" t="s">
        <v>32</v>
      </c>
      <c r="D3114" s="202">
        <v>299.52999999999997</v>
      </c>
      <c r="E3114" s="202">
        <v>60.23</v>
      </c>
      <c r="F3114" s="202">
        <v>359.76</v>
      </c>
      <c r="G3114" s="178">
        <v>15</v>
      </c>
    </row>
    <row r="3115" spans="1:7" x14ac:dyDescent="0.25">
      <c r="A3115" s="199" t="s">
        <v>7620</v>
      </c>
      <c r="B3115" s="200" t="s">
        <v>7621</v>
      </c>
      <c r="C3115" s="201" t="s">
        <v>32</v>
      </c>
      <c r="D3115" s="202">
        <v>489.57</v>
      </c>
      <c r="E3115" s="202">
        <v>77.599999999999994</v>
      </c>
      <c r="F3115" s="202">
        <v>567.16999999999996</v>
      </c>
      <c r="G3115" s="178">
        <v>15</v>
      </c>
    </row>
    <row r="3116" spans="1:7" x14ac:dyDescent="0.25">
      <c r="A3116" s="199" t="s">
        <v>7622</v>
      </c>
      <c r="B3116" s="200" t="s">
        <v>7623</v>
      </c>
      <c r="C3116" s="201" t="s">
        <v>32</v>
      </c>
      <c r="D3116" s="202">
        <v>715.23</v>
      </c>
      <c r="E3116" s="202">
        <v>97.75</v>
      </c>
      <c r="F3116" s="202">
        <v>812.98</v>
      </c>
      <c r="G3116" s="178">
        <v>15</v>
      </c>
    </row>
    <row r="3117" spans="1:7" x14ac:dyDescent="0.25">
      <c r="A3117" s="199" t="s">
        <v>7624</v>
      </c>
      <c r="B3117" s="200" t="s">
        <v>7625</v>
      </c>
      <c r="C3117" s="201" t="s">
        <v>32</v>
      </c>
      <c r="D3117" s="202">
        <v>35.03</v>
      </c>
      <c r="E3117" s="202">
        <v>35.770000000000003</v>
      </c>
      <c r="F3117" s="202">
        <v>70.8</v>
      </c>
      <c r="G3117" s="178">
        <v>15</v>
      </c>
    </row>
    <row r="3118" spans="1:7" x14ac:dyDescent="0.25">
      <c r="A3118" s="199" t="s">
        <v>7626</v>
      </c>
      <c r="B3118" s="200" t="s">
        <v>7627</v>
      </c>
      <c r="C3118" s="201" t="s">
        <v>32</v>
      </c>
      <c r="D3118" s="202">
        <v>45.81</v>
      </c>
      <c r="E3118" s="202">
        <v>45.58</v>
      </c>
      <c r="F3118" s="202">
        <v>91.39</v>
      </c>
      <c r="G3118" s="178">
        <v>15</v>
      </c>
    </row>
    <row r="3119" spans="1:7" x14ac:dyDescent="0.25">
      <c r="A3119" s="199" t="s">
        <v>7628</v>
      </c>
      <c r="B3119" s="200" t="s">
        <v>7629</v>
      </c>
      <c r="C3119" s="201" t="s">
        <v>32</v>
      </c>
      <c r="D3119" s="202">
        <v>82.23</v>
      </c>
      <c r="E3119" s="202">
        <v>77.03</v>
      </c>
      <c r="F3119" s="202">
        <v>159.26</v>
      </c>
      <c r="G3119" s="178">
        <v>15</v>
      </c>
    </row>
    <row r="3120" spans="1:7" x14ac:dyDescent="0.25">
      <c r="A3120" s="199" t="s">
        <v>7630</v>
      </c>
      <c r="B3120" s="200" t="s">
        <v>7631</v>
      </c>
      <c r="C3120" s="201" t="s">
        <v>32</v>
      </c>
      <c r="D3120" s="202">
        <v>1079.5899999999999</v>
      </c>
      <c r="E3120" s="202">
        <v>219.18</v>
      </c>
      <c r="F3120" s="202">
        <v>1298.77</v>
      </c>
      <c r="G3120" s="178">
        <v>15</v>
      </c>
    </row>
    <row r="3121" spans="1:7" x14ac:dyDescent="0.25">
      <c r="A3121" s="199" t="s">
        <v>7632</v>
      </c>
      <c r="B3121" s="200" t="s">
        <v>7633</v>
      </c>
      <c r="C3121" s="201" t="s">
        <v>32</v>
      </c>
      <c r="D3121" s="202">
        <v>137.55000000000001</v>
      </c>
      <c r="E3121" s="202">
        <v>42.85</v>
      </c>
      <c r="F3121" s="202">
        <v>180.4</v>
      </c>
      <c r="G3121" s="178">
        <v>15</v>
      </c>
    </row>
    <row r="3122" spans="1:7" x14ac:dyDescent="0.25">
      <c r="A3122" s="199" t="s">
        <v>7634</v>
      </c>
      <c r="B3122" s="200" t="s">
        <v>7635</v>
      </c>
      <c r="C3122" s="201" t="s">
        <v>32</v>
      </c>
      <c r="D3122" s="202">
        <v>107.72</v>
      </c>
      <c r="E3122" s="202">
        <v>42.85</v>
      </c>
      <c r="F3122" s="202">
        <v>150.57</v>
      </c>
      <c r="G3122" s="178">
        <v>15</v>
      </c>
    </row>
    <row r="3123" spans="1:7" x14ac:dyDescent="0.25">
      <c r="A3123" s="199" t="s">
        <v>7636</v>
      </c>
      <c r="B3123" s="200" t="s">
        <v>7637</v>
      </c>
      <c r="C3123" s="201" t="s">
        <v>32</v>
      </c>
      <c r="D3123" s="202">
        <v>154.76</v>
      </c>
      <c r="E3123" s="202">
        <v>42.85</v>
      </c>
      <c r="F3123" s="202">
        <v>197.61</v>
      </c>
      <c r="G3123" s="178">
        <v>15</v>
      </c>
    </row>
    <row r="3124" spans="1:7" x14ac:dyDescent="0.25">
      <c r="A3124" s="199" t="s">
        <v>7638</v>
      </c>
      <c r="B3124" s="200" t="s">
        <v>7639</v>
      </c>
      <c r="C3124" s="201" t="s">
        <v>32</v>
      </c>
      <c r="D3124" s="202">
        <v>259.01</v>
      </c>
      <c r="E3124" s="202">
        <v>67.53</v>
      </c>
      <c r="F3124" s="202">
        <v>326.54000000000002</v>
      </c>
      <c r="G3124" s="178">
        <v>15</v>
      </c>
    </row>
    <row r="3125" spans="1:7" x14ac:dyDescent="0.25">
      <c r="A3125" s="199" t="s">
        <v>7640</v>
      </c>
      <c r="B3125" s="200" t="s">
        <v>7641</v>
      </c>
      <c r="C3125" s="201" t="s">
        <v>32</v>
      </c>
      <c r="D3125" s="202">
        <v>147.11000000000001</v>
      </c>
      <c r="E3125" s="202">
        <v>52.92</v>
      </c>
      <c r="F3125" s="202">
        <v>200.03</v>
      </c>
      <c r="G3125" s="178">
        <v>15</v>
      </c>
    </row>
    <row r="3126" spans="1:7" x14ac:dyDescent="0.25">
      <c r="A3126" s="199" t="s">
        <v>7642</v>
      </c>
      <c r="B3126" s="200" t="s">
        <v>7643</v>
      </c>
      <c r="C3126" s="201" t="s">
        <v>32</v>
      </c>
      <c r="D3126" s="202">
        <v>472.83</v>
      </c>
      <c r="E3126" s="202">
        <v>87.67</v>
      </c>
      <c r="F3126" s="202">
        <v>560.5</v>
      </c>
      <c r="G3126" s="178">
        <v>15</v>
      </c>
    </row>
    <row r="3127" spans="1:7" x14ac:dyDescent="0.25">
      <c r="A3127" s="199" t="s">
        <v>7644</v>
      </c>
      <c r="B3127" s="200" t="s">
        <v>7645</v>
      </c>
      <c r="C3127" s="201" t="s">
        <v>32</v>
      </c>
      <c r="D3127" s="202">
        <v>109.89</v>
      </c>
      <c r="E3127" s="202">
        <v>36.92</v>
      </c>
      <c r="F3127" s="202">
        <v>146.81</v>
      </c>
      <c r="G3127" s="178">
        <v>15</v>
      </c>
    </row>
    <row r="3128" spans="1:7" x14ac:dyDescent="0.25">
      <c r="A3128" s="199" t="s">
        <v>7646</v>
      </c>
      <c r="B3128" s="200" t="s">
        <v>7647</v>
      </c>
      <c r="C3128" s="201" t="s">
        <v>32</v>
      </c>
      <c r="D3128" s="202">
        <v>103.17</v>
      </c>
      <c r="E3128" s="202">
        <v>36.92</v>
      </c>
      <c r="F3128" s="202">
        <v>140.09</v>
      </c>
      <c r="G3128" s="178">
        <v>15</v>
      </c>
    </row>
    <row r="3129" spans="1:7" x14ac:dyDescent="0.25">
      <c r="A3129" s="199" t="s">
        <v>7648</v>
      </c>
      <c r="B3129" s="200" t="s">
        <v>7649</v>
      </c>
      <c r="C3129" s="201" t="s">
        <v>32</v>
      </c>
      <c r="D3129" s="202">
        <v>24.59</v>
      </c>
      <c r="E3129" s="202">
        <v>13.02</v>
      </c>
      <c r="F3129" s="202">
        <v>37.61</v>
      </c>
      <c r="G3129" s="178">
        <v>15</v>
      </c>
    </row>
    <row r="3130" spans="1:7" x14ac:dyDescent="0.25">
      <c r="A3130" s="199" t="s">
        <v>7650</v>
      </c>
      <c r="B3130" s="200" t="s">
        <v>7651</v>
      </c>
      <c r="C3130" s="201"/>
      <c r="D3130" s="202"/>
      <c r="E3130" s="202"/>
      <c r="F3130" s="202"/>
    </row>
    <row r="3131" spans="1:7" ht="30" x14ac:dyDescent="0.25">
      <c r="A3131" s="199" t="s">
        <v>7652</v>
      </c>
      <c r="B3131" s="200" t="s">
        <v>7653</v>
      </c>
      <c r="C3131" s="201" t="s">
        <v>32</v>
      </c>
      <c r="D3131" s="202">
        <v>7.33</v>
      </c>
      <c r="E3131" s="202">
        <v>1.87</v>
      </c>
      <c r="F3131" s="202">
        <v>9.1999999999999993</v>
      </c>
      <c r="G3131" s="178">
        <v>15</v>
      </c>
    </row>
    <row r="3132" spans="1:7" ht="30" x14ac:dyDescent="0.25">
      <c r="A3132" s="199" t="s">
        <v>7654</v>
      </c>
      <c r="B3132" s="200" t="s">
        <v>7655</v>
      </c>
      <c r="C3132" s="201" t="s">
        <v>32</v>
      </c>
      <c r="D3132" s="202">
        <v>8.1199999999999992</v>
      </c>
      <c r="E3132" s="202">
        <v>1.87</v>
      </c>
      <c r="F3132" s="202">
        <v>9.99</v>
      </c>
      <c r="G3132" s="178">
        <v>15</v>
      </c>
    </row>
    <row r="3133" spans="1:7" ht="30" x14ac:dyDescent="0.25">
      <c r="A3133" s="199" t="s">
        <v>462</v>
      </c>
      <c r="B3133" s="200" t="s">
        <v>7656</v>
      </c>
      <c r="C3133" s="201" t="s">
        <v>32</v>
      </c>
      <c r="D3133" s="202">
        <v>10.9</v>
      </c>
      <c r="E3133" s="202">
        <v>1.87</v>
      </c>
      <c r="F3133" s="202">
        <v>12.77</v>
      </c>
      <c r="G3133" s="178">
        <v>15</v>
      </c>
    </row>
    <row r="3134" spans="1:7" ht="30" x14ac:dyDescent="0.25">
      <c r="A3134" s="199" t="s">
        <v>7657</v>
      </c>
      <c r="B3134" s="200" t="s">
        <v>7658</v>
      </c>
      <c r="C3134" s="201" t="s">
        <v>32</v>
      </c>
      <c r="D3134" s="202">
        <v>23.62</v>
      </c>
      <c r="E3134" s="202">
        <v>1.87</v>
      </c>
      <c r="F3134" s="202">
        <v>25.49</v>
      </c>
      <c r="G3134" s="178">
        <v>15</v>
      </c>
    </row>
    <row r="3135" spans="1:7" ht="30" x14ac:dyDescent="0.25">
      <c r="A3135" s="199" t="s">
        <v>7659</v>
      </c>
      <c r="B3135" s="200" t="s">
        <v>7660</v>
      </c>
      <c r="C3135" s="201" t="s">
        <v>32</v>
      </c>
      <c r="D3135" s="202">
        <v>32.31</v>
      </c>
      <c r="E3135" s="202">
        <v>1.87</v>
      </c>
      <c r="F3135" s="202">
        <v>34.18</v>
      </c>
      <c r="G3135" s="178">
        <v>15</v>
      </c>
    </row>
    <row r="3136" spans="1:7" ht="30" x14ac:dyDescent="0.25">
      <c r="A3136" s="199" t="s">
        <v>7661</v>
      </c>
      <c r="B3136" s="200" t="s">
        <v>7662</v>
      </c>
      <c r="C3136" s="201" t="s">
        <v>32</v>
      </c>
      <c r="D3136" s="202">
        <v>79.52</v>
      </c>
      <c r="E3136" s="202">
        <v>2.8</v>
      </c>
      <c r="F3136" s="202">
        <v>82.32</v>
      </c>
      <c r="G3136" s="178">
        <v>15</v>
      </c>
    </row>
    <row r="3137" spans="1:7" ht="30" x14ac:dyDescent="0.25">
      <c r="A3137" s="199" t="s">
        <v>7663</v>
      </c>
      <c r="B3137" s="200" t="s">
        <v>7664</v>
      </c>
      <c r="C3137" s="201" t="s">
        <v>32</v>
      </c>
      <c r="D3137" s="202">
        <v>108.75</v>
      </c>
      <c r="E3137" s="202">
        <v>2.8</v>
      </c>
      <c r="F3137" s="202">
        <v>111.55</v>
      </c>
      <c r="G3137" s="178">
        <v>15</v>
      </c>
    </row>
    <row r="3138" spans="1:7" ht="30" x14ac:dyDescent="0.25">
      <c r="A3138" s="199" t="s">
        <v>7665</v>
      </c>
      <c r="B3138" s="200" t="s">
        <v>7666</v>
      </c>
      <c r="C3138" s="201" t="s">
        <v>32</v>
      </c>
      <c r="D3138" s="202">
        <v>156.30000000000001</v>
      </c>
      <c r="E3138" s="202">
        <v>2.8</v>
      </c>
      <c r="F3138" s="202">
        <v>159.1</v>
      </c>
      <c r="G3138" s="178">
        <v>15</v>
      </c>
    </row>
    <row r="3139" spans="1:7" ht="30" x14ac:dyDescent="0.25">
      <c r="A3139" s="199" t="s">
        <v>7667</v>
      </c>
      <c r="B3139" s="200" t="s">
        <v>7668</v>
      </c>
      <c r="C3139" s="201" t="s">
        <v>32</v>
      </c>
      <c r="D3139" s="202">
        <v>267.24</v>
      </c>
      <c r="E3139" s="202">
        <v>2.8</v>
      </c>
      <c r="F3139" s="202">
        <v>270.04000000000002</v>
      </c>
      <c r="G3139" s="178">
        <v>15</v>
      </c>
    </row>
    <row r="3140" spans="1:7" ht="30" x14ac:dyDescent="0.25">
      <c r="A3140" s="199" t="s">
        <v>7669</v>
      </c>
      <c r="B3140" s="200" t="s">
        <v>7670</v>
      </c>
      <c r="C3140" s="201" t="s">
        <v>32</v>
      </c>
      <c r="D3140" s="202">
        <v>400.03</v>
      </c>
      <c r="E3140" s="202">
        <v>2.8</v>
      </c>
      <c r="F3140" s="202">
        <v>402.83</v>
      </c>
      <c r="G3140" s="178">
        <v>15</v>
      </c>
    </row>
    <row r="3141" spans="1:7" ht="30" x14ac:dyDescent="0.25">
      <c r="A3141" s="199" t="s">
        <v>7671</v>
      </c>
      <c r="B3141" s="200" t="s">
        <v>7672</v>
      </c>
      <c r="C3141" s="201" t="s">
        <v>32</v>
      </c>
      <c r="D3141" s="202">
        <v>544.37</v>
      </c>
      <c r="E3141" s="202">
        <v>2.8</v>
      </c>
      <c r="F3141" s="202">
        <v>547.16999999999996</v>
      </c>
      <c r="G3141" s="178">
        <v>15</v>
      </c>
    </row>
    <row r="3142" spans="1:7" ht="30" x14ac:dyDescent="0.25">
      <c r="A3142" s="199" t="s">
        <v>7673</v>
      </c>
      <c r="B3142" s="200" t="s">
        <v>7674</v>
      </c>
      <c r="C3142" s="201" t="s">
        <v>32</v>
      </c>
      <c r="D3142" s="202">
        <v>911.53</v>
      </c>
      <c r="E3142" s="202">
        <v>2.8</v>
      </c>
      <c r="F3142" s="202">
        <v>914.33</v>
      </c>
      <c r="G3142" s="178">
        <v>15</v>
      </c>
    </row>
    <row r="3143" spans="1:7" ht="30" x14ac:dyDescent="0.25">
      <c r="A3143" s="199" t="s">
        <v>7675</v>
      </c>
      <c r="B3143" s="200" t="s">
        <v>7676</v>
      </c>
      <c r="C3143" s="201" t="s">
        <v>32</v>
      </c>
      <c r="D3143" s="202">
        <v>1278.75</v>
      </c>
      <c r="E3143" s="202">
        <v>2.8</v>
      </c>
      <c r="F3143" s="202">
        <v>1281.55</v>
      </c>
      <c r="G3143" s="178">
        <v>15</v>
      </c>
    </row>
    <row r="3144" spans="1:7" x14ac:dyDescent="0.25">
      <c r="A3144" s="199" t="s">
        <v>7677</v>
      </c>
      <c r="B3144" s="200" t="s">
        <v>7678</v>
      </c>
      <c r="C3144" s="201"/>
      <c r="D3144" s="202"/>
      <c r="E3144" s="202"/>
      <c r="F3144" s="202"/>
    </row>
    <row r="3145" spans="1:7" ht="30" x14ac:dyDescent="0.25">
      <c r="A3145" s="199" t="s">
        <v>7679</v>
      </c>
      <c r="B3145" s="200" t="s">
        <v>7680</v>
      </c>
      <c r="C3145" s="201" t="s">
        <v>32</v>
      </c>
      <c r="D3145" s="202">
        <v>624.6</v>
      </c>
      <c r="E3145" s="202">
        <v>39.270000000000003</v>
      </c>
      <c r="F3145" s="202">
        <v>663.87</v>
      </c>
      <c r="G3145" s="178">
        <v>15</v>
      </c>
    </row>
    <row r="3146" spans="1:7" ht="30" x14ac:dyDescent="0.25">
      <c r="A3146" s="199" t="s">
        <v>7681</v>
      </c>
      <c r="B3146" s="200" t="s">
        <v>7682</v>
      </c>
      <c r="C3146" s="201" t="s">
        <v>32</v>
      </c>
      <c r="D3146" s="202">
        <v>716.28</v>
      </c>
      <c r="E3146" s="202">
        <v>39.270000000000003</v>
      </c>
      <c r="F3146" s="202">
        <v>755.55</v>
      </c>
      <c r="G3146" s="178">
        <v>15</v>
      </c>
    </row>
    <row r="3147" spans="1:7" ht="30" x14ac:dyDescent="0.25">
      <c r="A3147" s="199" t="s">
        <v>7683</v>
      </c>
      <c r="B3147" s="200" t="s">
        <v>7684</v>
      </c>
      <c r="C3147" s="201" t="s">
        <v>32</v>
      </c>
      <c r="D3147" s="202">
        <v>917.08</v>
      </c>
      <c r="E3147" s="202">
        <v>39.270000000000003</v>
      </c>
      <c r="F3147" s="202">
        <v>956.35</v>
      </c>
      <c r="G3147" s="178">
        <v>15</v>
      </c>
    </row>
    <row r="3148" spans="1:7" ht="30" x14ac:dyDescent="0.25">
      <c r="A3148" s="199" t="s">
        <v>7685</v>
      </c>
      <c r="B3148" s="200" t="s">
        <v>7686</v>
      </c>
      <c r="C3148" s="201" t="s">
        <v>32</v>
      </c>
      <c r="D3148" s="202">
        <v>1378.11</v>
      </c>
      <c r="E3148" s="202">
        <v>39.270000000000003</v>
      </c>
      <c r="F3148" s="202">
        <v>1417.38</v>
      </c>
      <c r="G3148" s="178">
        <v>15</v>
      </c>
    </row>
    <row r="3149" spans="1:7" ht="30" x14ac:dyDescent="0.25">
      <c r="A3149" s="199" t="s">
        <v>7687</v>
      </c>
      <c r="B3149" s="200" t="s">
        <v>7688</v>
      </c>
      <c r="C3149" s="201" t="s">
        <v>32</v>
      </c>
      <c r="D3149" s="202">
        <v>1102.79</v>
      </c>
      <c r="E3149" s="202">
        <v>39.270000000000003</v>
      </c>
      <c r="F3149" s="202">
        <v>1142.06</v>
      </c>
      <c r="G3149" s="178">
        <v>15</v>
      </c>
    </row>
    <row r="3150" spans="1:7" ht="30" x14ac:dyDescent="0.25">
      <c r="A3150" s="199" t="s">
        <v>7689</v>
      </c>
      <c r="B3150" s="200" t="s">
        <v>7690</v>
      </c>
      <c r="C3150" s="201" t="s">
        <v>32</v>
      </c>
      <c r="D3150" s="202">
        <v>560.84</v>
      </c>
      <c r="E3150" s="202">
        <v>39.270000000000003</v>
      </c>
      <c r="F3150" s="202">
        <v>600.11</v>
      </c>
      <c r="G3150" s="178">
        <v>15</v>
      </c>
    </row>
    <row r="3151" spans="1:7" ht="30" x14ac:dyDescent="0.25">
      <c r="A3151" s="199" t="s">
        <v>7691</v>
      </c>
      <c r="B3151" s="200" t="s">
        <v>7692</v>
      </c>
      <c r="C3151" s="201" t="s">
        <v>32</v>
      </c>
      <c r="D3151" s="202">
        <v>579.89</v>
      </c>
      <c r="E3151" s="202">
        <v>39.270000000000003</v>
      </c>
      <c r="F3151" s="202">
        <v>619.16</v>
      </c>
      <c r="G3151" s="178">
        <v>15</v>
      </c>
    </row>
    <row r="3152" spans="1:7" ht="30" x14ac:dyDescent="0.25">
      <c r="A3152" s="199" t="s">
        <v>7693</v>
      </c>
      <c r="B3152" s="200" t="s">
        <v>7694</v>
      </c>
      <c r="C3152" s="201" t="s">
        <v>32</v>
      </c>
      <c r="D3152" s="202">
        <v>670.96</v>
      </c>
      <c r="E3152" s="202">
        <v>39.270000000000003</v>
      </c>
      <c r="F3152" s="202">
        <v>710.23</v>
      </c>
      <c r="G3152" s="178">
        <v>15</v>
      </c>
    </row>
    <row r="3153" spans="1:7" ht="30" x14ac:dyDescent="0.25">
      <c r="A3153" s="199" t="s">
        <v>7695</v>
      </c>
      <c r="B3153" s="200" t="s">
        <v>7696</v>
      </c>
      <c r="C3153" s="201" t="s">
        <v>32</v>
      </c>
      <c r="D3153" s="202">
        <v>800.84</v>
      </c>
      <c r="E3153" s="202">
        <v>39.270000000000003</v>
      </c>
      <c r="F3153" s="202">
        <v>840.11</v>
      </c>
      <c r="G3153" s="178">
        <v>15</v>
      </c>
    </row>
    <row r="3154" spans="1:7" ht="30" x14ac:dyDescent="0.25">
      <c r="A3154" s="199" t="s">
        <v>7697</v>
      </c>
      <c r="B3154" s="200" t="s">
        <v>7698</v>
      </c>
      <c r="C3154" s="201" t="s">
        <v>32</v>
      </c>
      <c r="D3154" s="202">
        <v>1010.91</v>
      </c>
      <c r="E3154" s="202">
        <v>39.270000000000003</v>
      </c>
      <c r="F3154" s="202">
        <v>1050.18</v>
      </c>
      <c r="G3154" s="178">
        <v>15</v>
      </c>
    </row>
    <row r="3155" spans="1:7" ht="30" x14ac:dyDescent="0.25">
      <c r="A3155" s="199" t="s">
        <v>7699</v>
      </c>
      <c r="B3155" s="200" t="s">
        <v>7700</v>
      </c>
      <c r="C3155" s="201" t="s">
        <v>32</v>
      </c>
      <c r="D3155" s="202">
        <v>1215</v>
      </c>
      <c r="E3155" s="202">
        <v>39.270000000000003</v>
      </c>
      <c r="F3155" s="202">
        <v>1254.27</v>
      </c>
      <c r="G3155" s="178">
        <v>15</v>
      </c>
    </row>
    <row r="3156" spans="1:7" ht="30" x14ac:dyDescent="0.25">
      <c r="A3156" s="199" t="s">
        <v>7701</v>
      </c>
      <c r="B3156" s="200" t="s">
        <v>7702</v>
      </c>
      <c r="C3156" s="201" t="s">
        <v>32</v>
      </c>
      <c r="D3156" s="202">
        <v>1517.93</v>
      </c>
      <c r="E3156" s="202">
        <v>39.270000000000003</v>
      </c>
      <c r="F3156" s="202">
        <v>1557.2</v>
      </c>
      <c r="G3156" s="178">
        <v>15</v>
      </c>
    </row>
    <row r="3157" spans="1:7" x14ac:dyDescent="0.25">
      <c r="A3157" s="199" t="s">
        <v>7703</v>
      </c>
      <c r="B3157" s="200" t="s">
        <v>7704</v>
      </c>
      <c r="C3157" s="201"/>
      <c r="D3157" s="202"/>
      <c r="E3157" s="202"/>
      <c r="F3157" s="202"/>
    </row>
    <row r="3158" spans="1:7" ht="30" x14ac:dyDescent="0.25">
      <c r="A3158" s="199" t="s">
        <v>7705</v>
      </c>
      <c r="B3158" s="200" t="s">
        <v>7706</v>
      </c>
      <c r="C3158" s="201" t="s">
        <v>32</v>
      </c>
      <c r="D3158" s="202">
        <v>136.81</v>
      </c>
      <c r="E3158" s="202">
        <v>23.57</v>
      </c>
      <c r="F3158" s="202">
        <v>160.38</v>
      </c>
      <c r="G3158" s="178">
        <v>15</v>
      </c>
    </row>
    <row r="3159" spans="1:7" ht="30" x14ac:dyDescent="0.25">
      <c r="A3159" s="199" t="s">
        <v>7707</v>
      </c>
      <c r="B3159" s="200" t="s">
        <v>7708</v>
      </c>
      <c r="C3159" s="201" t="s">
        <v>32</v>
      </c>
      <c r="D3159" s="202">
        <v>193.07</v>
      </c>
      <c r="E3159" s="202">
        <v>31.42</v>
      </c>
      <c r="F3159" s="202">
        <v>224.49</v>
      </c>
      <c r="G3159" s="178">
        <v>15</v>
      </c>
    </row>
    <row r="3160" spans="1:7" ht="30" x14ac:dyDescent="0.25">
      <c r="A3160" s="199" t="s">
        <v>7709</v>
      </c>
      <c r="B3160" s="200" t="s">
        <v>7710</v>
      </c>
      <c r="C3160" s="201" t="s">
        <v>32</v>
      </c>
      <c r="D3160" s="202">
        <v>220.72</v>
      </c>
      <c r="E3160" s="202">
        <v>31.42</v>
      </c>
      <c r="F3160" s="202">
        <v>252.14</v>
      </c>
      <c r="G3160" s="178">
        <v>15</v>
      </c>
    </row>
    <row r="3161" spans="1:7" ht="30" x14ac:dyDescent="0.25">
      <c r="A3161" s="199" t="s">
        <v>7711</v>
      </c>
      <c r="B3161" s="200" t="s">
        <v>7712</v>
      </c>
      <c r="C3161" s="201"/>
      <c r="D3161" s="202"/>
      <c r="E3161" s="202"/>
      <c r="F3161" s="202"/>
    </row>
    <row r="3162" spans="1:7" ht="30" x14ac:dyDescent="0.25">
      <c r="A3162" s="199" t="s">
        <v>7713</v>
      </c>
      <c r="B3162" s="200" t="s">
        <v>7714</v>
      </c>
      <c r="C3162" s="201" t="s">
        <v>32</v>
      </c>
      <c r="D3162" s="202">
        <v>753.16</v>
      </c>
      <c r="E3162" s="202">
        <v>44.85</v>
      </c>
      <c r="F3162" s="202">
        <v>798.01</v>
      </c>
      <c r="G3162" s="178">
        <v>15</v>
      </c>
    </row>
    <row r="3163" spans="1:7" ht="30" x14ac:dyDescent="0.25">
      <c r="A3163" s="199" t="s">
        <v>7715</v>
      </c>
      <c r="B3163" s="200" t="s">
        <v>7716</v>
      </c>
      <c r="C3163" s="201" t="s">
        <v>32</v>
      </c>
      <c r="D3163" s="202">
        <v>724.66</v>
      </c>
      <c r="E3163" s="202">
        <v>44.85</v>
      </c>
      <c r="F3163" s="202">
        <v>769.51</v>
      </c>
      <c r="G3163" s="178">
        <v>15</v>
      </c>
    </row>
    <row r="3164" spans="1:7" ht="30" x14ac:dyDescent="0.25">
      <c r="A3164" s="199" t="s">
        <v>7717</v>
      </c>
      <c r="B3164" s="200" t="s">
        <v>7718</v>
      </c>
      <c r="C3164" s="201" t="s">
        <v>32</v>
      </c>
      <c r="D3164" s="202">
        <v>714.43</v>
      </c>
      <c r="E3164" s="202">
        <v>44.85</v>
      </c>
      <c r="F3164" s="202">
        <v>759.28</v>
      </c>
      <c r="G3164" s="178">
        <v>15</v>
      </c>
    </row>
    <row r="3165" spans="1:7" ht="30" x14ac:dyDescent="0.25">
      <c r="A3165" s="199" t="s">
        <v>7719</v>
      </c>
      <c r="B3165" s="200" t="s">
        <v>7720</v>
      </c>
      <c r="C3165" s="201" t="s">
        <v>32</v>
      </c>
      <c r="D3165" s="202">
        <v>848.3</v>
      </c>
      <c r="E3165" s="202">
        <v>44.85</v>
      </c>
      <c r="F3165" s="202">
        <v>893.15</v>
      </c>
      <c r="G3165" s="178">
        <v>15</v>
      </c>
    </row>
    <row r="3166" spans="1:7" ht="30" x14ac:dyDescent="0.25">
      <c r="A3166" s="199" t="s">
        <v>7721</v>
      </c>
      <c r="B3166" s="200" t="s">
        <v>7722</v>
      </c>
      <c r="C3166" s="201" t="s">
        <v>32</v>
      </c>
      <c r="D3166" s="202">
        <v>1140.3800000000001</v>
      </c>
      <c r="E3166" s="202">
        <v>48.2</v>
      </c>
      <c r="F3166" s="202">
        <v>1188.58</v>
      </c>
      <c r="G3166" s="178">
        <v>15</v>
      </c>
    </row>
    <row r="3167" spans="1:7" ht="30" x14ac:dyDescent="0.25">
      <c r="A3167" s="199" t="s">
        <v>7723</v>
      </c>
      <c r="B3167" s="200" t="s">
        <v>7724</v>
      </c>
      <c r="C3167" s="201" t="s">
        <v>32</v>
      </c>
      <c r="D3167" s="202">
        <v>1289.71</v>
      </c>
      <c r="E3167" s="202">
        <v>48.2</v>
      </c>
      <c r="F3167" s="202">
        <v>1337.91</v>
      </c>
      <c r="G3167" s="178">
        <v>15</v>
      </c>
    </row>
    <row r="3168" spans="1:7" x14ac:dyDescent="0.25">
      <c r="A3168" s="199" t="s">
        <v>7725</v>
      </c>
      <c r="B3168" s="200" t="s">
        <v>7726</v>
      </c>
      <c r="C3168" s="201" t="s">
        <v>15</v>
      </c>
      <c r="D3168" s="202">
        <v>144.13</v>
      </c>
      <c r="E3168" s="202">
        <v>24.56</v>
      </c>
      <c r="F3168" s="202">
        <v>168.69</v>
      </c>
      <c r="G3168" s="178">
        <v>15</v>
      </c>
    </row>
    <row r="3169" spans="1:7" x14ac:dyDescent="0.25">
      <c r="A3169" s="199" t="s">
        <v>7727</v>
      </c>
      <c r="B3169" s="200" t="s">
        <v>7728</v>
      </c>
      <c r="C3169" s="201" t="s">
        <v>15</v>
      </c>
      <c r="D3169" s="202">
        <v>185.19</v>
      </c>
      <c r="E3169" s="202">
        <v>24.56</v>
      </c>
      <c r="F3169" s="202">
        <v>209.75</v>
      </c>
      <c r="G3169" s="178">
        <v>15</v>
      </c>
    </row>
    <row r="3170" spans="1:7" x14ac:dyDescent="0.25">
      <c r="A3170" s="199" t="s">
        <v>7729</v>
      </c>
      <c r="B3170" s="200" t="s">
        <v>7730</v>
      </c>
      <c r="C3170" s="201" t="s">
        <v>15</v>
      </c>
      <c r="D3170" s="202">
        <v>243.12</v>
      </c>
      <c r="E3170" s="202">
        <v>26.8</v>
      </c>
      <c r="F3170" s="202">
        <v>269.92</v>
      </c>
      <c r="G3170" s="178">
        <v>15</v>
      </c>
    </row>
    <row r="3171" spans="1:7" x14ac:dyDescent="0.25">
      <c r="A3171" s="199" t="s">
        <v>7731</v>
      </c>
      <c r="B3171" s="200" t="s">
        <v>7732</v>
      </c>
      <c r="C3171" s="201" t="s">
        <v>15</v>
      </c>
      <c r="D3171" s="202">
        <v>346.18</v>
      </c>
      <c r="E3171" s="202">
        <v>29.03</v>
      </c>
      <c r="F3171" s="202">
        <v>375.21</v>
      </c>
      <c r="G3171" s="178">
        <v>15</v>
      </c>
    </row>
    <row r="3172" spans="1:7" x14ac:dyDescent="0.25">
      <c r="A3172" s="199" t="s">
        <v>7733</v>
      </c>
      <c r="B3172" s="200" t="s">
        <v>7734</v>
      </c>
      <c r="C3172" s="201" t="s">
        <v>15</v>
      </c>
      <c r="D3172" s="202">
        <v>433.11</v>
      </c>
      <c r="E3172" s="202">
        <v>31.27</v>
      </c>
      <c r="F3172" s="202">
        <v>464.38</v>
      </c>
      <c r="G3172" s="178">
        <v>15</v>
      </c>
    </row>
    <row r="3173" spans="1:7" x14ac:dyDescent="0.25">
      <c r="A3173" s="199" t="s">
        <v>7735</v>
      </c>
      <c r="B3173" s="200" t="s">
        <v>7736</v>
      </c>
      <c r="C3173" s="201" t="s">
        <v>15</v>
      </c>
      <c r="D3173" s="202">
        <v>599.44000000000005</v>
      </c>
      <c r="E3173" s="202">
        <v>33.5</v>
      </c>
      <c r="F3173" s="202">
        <v>632.94000000000005</v>
      </c>
      <c r="G3173" s="178">
        <v>15</v>
      </c>
    </row>
    <row r="3174" spans="1:7" x14ac:dyDescent="0.25">
      <c r="A3174" s="199" t="s">
        <v>7737</v>
      </c>
      <c r="B3174" s="200" t="s">
        <v>7738</v>
      </c>
      <c r="C3174" s="201" t="s">
        <v>15</v>
      </c>
      <c r="D3174" s="202">
        <v>805.14</v>
      </c>
      <c r="E3174" s="202">
        <v>35.729999999999997</v>
      </c>
      <c r="F3174" s="202">
        <v>840.87</v>
      </c>
      <c r="G3174" s="178">
        <v>15</v>
      </c>
    </row>
    <row r="3175" spans="1:7" ht="30" x14ac:dyDescent="0.25">
      <c r="A3175" s="199" t="s">
        <v>7739</v>
      </c>
      <c r="B3175" s="200" t="s">
        <v>7740</v>
      </c>
      <c r="C3175" s="201" t="s">
        <v>15</v>
      </c>
      <c r="D3175" s="202">
        <v>298.2</v>
      </c>
      <c r="E3175" s="202">
        <v>31.27</v>
      </c>
      <c r="F3175" s="202">
        <v>329.47</v>
      </c>
      <c r="G3175" s="178">
        <v>15</v>
      </c>
    </row>
    <row r="3176" spans="1:7" ht="30" x14ac:dyDescent="0.25">
      <c r="A3176" s="199" t="s">
        <v>7741</v>
      </c>
      <c r="B3176" s="200" t="s">
        <v>7742</v>
      </c>
      <c r="C3176" s="201" t="s">
        <v>15</v>
      </c>
      <c r="D3176" s="202">
        <v>323.35000000000002</v>
      </c>
      <c r="E3176" s="202">
        <v>24.56</v>
      </c>
      <c r="F3176" s="202">
        <v>347.91</v>
      </c>
      <c r="G3176" s="178">
        <v>15</v>
      </c>
    </row>
    <row r="3177" spans="1:7" ht="30" x14ac:dyDescent="0.25">
      <c r="A3177" s="199" t="s">
        <v>7743</v>
      </c>
      <c r="B3177" s="200" t="s">
        <v>7744</v>
      </c>
      <c r="C3177" s="201" t="s">
        <v>15</v>
      </c>
      <c r="D3177" s="202">
        <v>435.83</v>
      </c>
      <c r="E3177" s="202">
        <v>31.27</v>
      </c>
      <c r="F3177" s="202">
        <v>467.1</v>
      </c>
      <c r="G3177" s="178">
        <v>15</v>
      </c>
    </row>
    <row r="3178" spans="1:7" ht="30" x14ac:dyDescent="0.25">
      <c r="A3178" s="199" t="s">
        <v>7745</v>
      </c>
      <c r="B3178" s="200" t="s">
        <v>7746</v>
      </c>
      <c r="C3178" s="201" t="s">
        <v>15</v>
      </c>
      <c r="D3178" s="202">
        <v>766.88</v>
      </c>
      <c r="E3178" s="202">
        <v>35.729999999999997</v>
      </c>
      <c r="F3178" s="202">
        <v>802.61</v>
      </c>
      <c r="G3178" s="178">
        <v>15</v>
      </c>
    </row>
    <row r="3179" spans="1:7" ht="30" x14ac:dyDescent="0.25">
      <c r="A3179" s="199" t="s">
        <v>7747</v>
      </c>
      <c r="B3179" s="200" t="s">
        <v>7748</v>
      </c>
      <c r="C3179" s="201" t="s">
        <v>15</v>
      </c>
      <c r="D3179" s="202">
        <v>577.1</v>
      </c>
      <c r="E3179" s="202">
        <v>26.8</v>
      </c>
      <c r="F3179" s="202">
        <v>603.9</v>
      </c>
      <c r="G3179" s="178">
        <v>15</v>
      </c>
    </row>
    <row r="3180" spans="1:7" ht="30" x14ac:dyDescent="0.25">
      <c r="A3180" s="199" t="s">
        <v>7749</v>
      </c>
      <c r="B3180" s="200" t="s">
        <v>7750</v>
      </c>
      <c r="C3180" s="201" t="s">
        <v>15</v>
      </c>
      <c r="D3180" s="202">
        <v>673.72</v>
      </c>
      <c r="E3180" s="202">
        <v>31.27</v>
      </c>
      <c r="F3180" s="202">
        <v>704.99</v>
      </c>
      <c r="G3180" s="178">
        <v>15</v>
      </c>
    </row>
    <row r="3181" spans="1:7" ht="30" x14ac:dyDescent="0.25">
      <c r="A3181" s="199" t="s">
        <v>7751</v>
      </c>
      <c r="B3181" s="200" t="s">
        <v>7752</v>
      </c>
      <c r="C3181" s="201" t="s">
        <v>15</v>
      </c>
      <c r="D3181" s="202">
        <v>1093.82</v>
      </c>
      <c r="E3181" s="202">
        <v>35.729999999999997</v>
      </c>
      <c r="F3181" s="202">
        <v>1129.55</v>
      </c>
      <c r="G3181" s="178">
        <v>15</v>
      </c>
    </row>
    <row r="3182" spans="1:7" x14ac:dyDescent="0.25">
      <c r="A3182" s="199" t="s">
        <v>7753</v>
      </c>
      <c r="B3182" s="200" t="s">
        <v>7754</v>
      </c>
      <c r="C3182" s="201" t="s">
        <v>15</v>
      </c>
      <c r="D3182" s="202">
        <v>400.74</v>
      </c>
      <c r="E3182" s="202">
        <v>24.56</v>
      </c>
      <c r="F3182" s="202">
        <v>425.3</v>
      </c>
      <c r="G3182" s="178">
        <v>15</v>
      </c>
    </row>
    <row r="3183" spans="1:7" x14ac:dyDescent="0.25">
      <c r="A3183" s="199" t="s">
        <v>7755</v>
      </c>
      <c r="B3183" s="200" t="s">
        <v>7756</v>
      </c>
      <c r="C3183" s="201" t="s">
        <v>15</v>
      </c>
      <c r="D3183" s="202">
        <v>527.57000000000005</v>
      </c>
      <c r="E3183" s="202">
        <v>26.8</v>
      </c>
      <c r="F3183" s="202">
        <v>554.37</v>
      </c>
      <c r="G3183" s="178">
        <v>15</v>
      </c>
    </row>
    <row r="3184" spans="1:7" ht="30" x14ac:dyDescent="0.25">
      <c r="A3184" s="199" t="s">
        <v>7757</v>
      </c>
      <c r="B3184" s="200" t="s">
        <v>7758</v>
      </c>
      <c r="C3184" s="201"/>
      <c r="D3184" s="202"/>
      <c r="E3184" s="202"/>
      <c r="F3184" s="202"/>
    </row>
    <row r="3185" spans="1:7" ht="30" x14ac:dyDescent="0.25">
      <c r="A3185" s="199" t="s">
        <v>7759</v>
      </c>
      <c r="B3185" s="200" t="s">
        <v>7760</v>
      </c>
      <c r="C3185" s="201" t="s">
        <v>15</v>
      </c>
      <c r="D3185" s="202">
        <v>452.77</v>
      </c>
      <c r="E3185" s="202">
        <v>31.27</v>
      </c>
      <c r="F3185" s="202">
        <v>484.04</v>
      </c>
      <c r="G3185" s="178">
        <v>15</v>
      </c>
    </row>
    <row r="3186" spans="1:7" ht="30" x14ac:dyDescent="0.25">
      <c r="A3186" s="199" t="s">
        <v>7761</v>
      </c>
      <c r="B3186" s="200" t="s">
        <v>7762</v>
      </c>
      <c r="C3186" s="201" t="s">
        <v>15</v>
      </c>
      <c r="D3186" s="202">
        <v>672.3</v>
      </c>
      <c r="E3186" s="202">
        <v>35.729999999999997</v>
      </c>
      <c r="F3186" s="202">
        <v>708.03</v>
      </c>
      <c r="G3186" s="178">
        <v>15</v>
      </c>
    </row>
    <row r="3187" spans="1:7" ht="30" x14ac:dyDescent="0.25">
      <c r="A3187" s="199" t="s">
        <v>7763</v>
      </c>
      <c r="B3187" s="200" t="s">
        <v>7764</v>
      </c>
      <c r="C3187" s="201" t="s">
        <v>15</v>
      </c>
      <c r="D3187" s="202">
        <v>983.75</v>
      </c>
      <c r="E3187" s="202">
        <v>40.200000000000003</v>
      </c>
      <c r="F3187" s="202">
        <v>1023.95</v>
      </c>
      <c r="G3187" s="178">
        <v>15</v>
      </c>
    </row>
    <row r="3188" spans="1:7" ht="30" x14ac:dyDescent="0.25">
      <c r="A3188" s="199" t="s">
        <v>7765</v>
      </c>
      <c r="B3188" s="200" t="s">
        <v>7766</v>
      </c>
      <c r="C3188" s="201" t="s">
        <v>15</v>
      </c>
      <c r="D3188" s="202">
        <v>1561.19</v>
      </c>
      <c r="E3188" s="202">
        <v>44.67</v>
      </c>
      <c r="F3188" s="202">
        <v>1605.86</v>
      </c>
      <c r="G3188" s="178">
        <v>15</v>
      </c>
    </row>
    <row r="3189" spans="1:7" ht="30" x14ac:dyDescent="0.25">
      <c r="A3189" s="199" t="s">
        <v>7767</v>
      </c>
      <c r="B3189" s="200" t="s">
        <v>7768</v>
      </c>
      <c r="C3189" s="201" t="s">
        <v>15</v>
      </c>
      <c r="D3189" s="202">
        <v>349.24</v>
      </c>
      <c r="E3189" s="202">
        <v>31.27</v>
      </c>
      <c r="F3189" s="202">
        <v>380.51</v>
      </c>
      <c r="G3189" s="178">
        <v>15</v>
      </c>
    </row>
    <row r="3190" spans="1:7" ht="30" x14ac:dyDescent="0.25">
      <c r="A3190" s="199" t="s">
        <v>7769</v>
      </c>
      <c r="B3190" s="200" t="s">
        <v>7770</v>
      </c>
      <c r="C3190" s="201" t="s">
        <v>15</v>
      </c>
      <c r="D3190" s="202">
        <v>428.58</v>
      </c>
      <c r="E3190" s="202">
        <v>31.27</v>
      </c>
      <c r="F3190" s="202">
        <v>459.85</v>
      </c>
      <c r="G3190" s="178">
        <v>15</v>
      </c>
    </row>
    <row r="3191" spans="1:7" ht="30" x14ac:dyDescent="0.25">
      <c r="A3191" s="199" t="s">
        <v>7771</v>
      </c>
      <c r="B3191" s="200" t="s">
        <v>7772</v>
      </c>
      <c r="C3191" s="201" t="s">
        <v>15</v>
      </c>
      <c r="D3191" s="202">
        <v>764.56</v>
      </c>
      <c r="E3191" s="202">
        <v>35.729999999999997</v>
      </c>
      <c r="F3191" s="202">
        <v>800.29</v>
      </c>
      <c r="G3191" s="178">
        <v>15</v>
      </c>
    </row>
    <row r="3192" spans="1:7" ht="30" x14ac:dyDescent="0.25">
      <c r="A3192" s="199" t="s">
        <v>7773</v>
      </c>
      <c r="B3192" s="200" t="s">
        <v>7774</v>
      </c>
      <c r="C3192" s="201" t="s">
        <v>15</v>
      </c>
      <c r="D3192" s="202">
        <v>895.13</v>
      </c>
      <c r="E3192" s="202">
        <v>40.200000000000003</v>
      </c>
      <c r="F3192" s="202">
        <v>935.33</v>
      </c>
      <c r="G3192" s="178">
        <v>15</v>
      </c>
    </row>
    <row r="3193" spans="1:7" ht="30" x14ac:dyDescent="0.25">
      <c r="A3193" s="199" t="s">
        <v>7775</v>
      </c>
      <c r="B3193" s="200" t="s">
        <v>7776</v>
      </c>
      <c r="C3193" s="201" t="s">
        <v>15</v>
      </c>
      <c r="D3193" s="202">
        <v>1399.58</v>
      </c>
      <c r="E3193" s="202">
        <v>44.67</v>
      </c>
      <c r="F3193" s="202">
        <v>1444.25</v>
      </c>
      <c r="G3193" s="178">
        <v>15</v>
      </c>
    </row>
    <row r="3194" spans="1:7" x14ac:dyDescent="0.25">
      <c r="A3194" s="199" t="s">
        <v>7777</v>
      </c>
      <c r="B3194" s="200" t="s">
        <v>7778</v>
      </c>
      <c r="C3194" s="201"/>
      <c r="D3194" s="202"/>
      <c r="E3194" s="202"/>
      <c r="F3194" s="202"/>
    </row>
    <row r="3195" spans="1:7" x14ac:dyDescent="0.25">
      <c r="A3195" s="199" t="s">
        <v>7779</v>
      </c>
      <c r="B3195" s="200" t="s">
        <v>7780</v>
      </c>
      <c r="C3195" s="201" t="s">
        <v>32</v>
      </c>
      <c r="D3195" s="202">
        <v>1.81</v>
      </c>
      <c r="E3195" s="202">
        <v>77.03</v>
      </c>
      <c r="F3195" s="202">
        <v>78.84</v>
      </c>
      <c r="G3195" s="178">
        <v>15</v>
      </c>
    </row>
    <row r="3196" spans="1:7" ht="30" x14ac:dyDescent="0.25">
      <c r="A3196" s="199" t="s">
        <v>7781</v>
      </c>
      <c r="B3196" s="200" t="s">
        <v>7782</v>
      </c>
      <c r="C3196" s="201" t="s">
        <v>32</v>
      </c>
      <c r="D3196" s="202">
        <v>69.17</v>
      </c>
      <c r="E3196" s="202">
        <v>44.82</v>
      </c>
      <c r="F3196" s="202">
        <v>113.99</v>
      </c>
      <c r="G3196" s="178">
        <v>15</v>
      </c>
    </row>
    <row r="3197" spans="1:7" x14ac:dyDescent="0.25">
      <c r="A3197" s="199" t="s">
        <v>7783</v>
      </c>
      <c r="B3197" s="200" t="s">
        <v>7784</v>
      </c>
      <c r="C3197" s="201"/>
      <c r="D3197" s="202"/>
      <c r="E3197" s="202"/>
      <c r="F3197" s="202"/>
    </row>
    <row r="3198" spans="1:7" ht="30" x14ac:dyDescent="0.25">
      <c r="A3198" s="199" t="s">
        <v>463</v>
      </c>
      <c r="B3198" s="200" t="s">
        <v>7785</v>
      </c>
      <c r="C3198" s="201" t="s">
        <v>32</v>
      </c>
      <c r="D3198" s="202">
        <v>78.930000000000007</v>
      </c>
      <c r="E3198" s="202">
        <v>78.16</v>
      </c>
      <c r="F3198" s="202">
        <v>157.09</v>
      </c>
      <c r="G3198" s="178">
        <v>15</v>
      </c>
    </row>
    <row r="3199" spans="1:7" ht="30" x14ac:dyDescent="0.25">
      <c r="A3199" s="199" t="s">
        <v>464</v>
      </c>
      <c r="B3199" s="200" t="s">
        <v>7786</v>
      </c>
      <c r="C3199" s="201" t="s">
        <v>32</v>
      </c>
      <c r="D3199" s="202">
        <v>101.37</v>
      </c>
      <c r="E3199" s="202">
        <v>89.33</v>
      </c>
      <c r="F3199" s="202">
        <v>190.7</v>
      </c>
      <c r="G3199" s="178">
        <v>15</v>
      </c>
    </row>
    <row r="3200" spans="1:7" ht="30" x14ac:dyDescent="0.25">
      <c r="A3200" s="199" t="s">
        <v>465</v>
      </c>
      <c r="B3200" s="200" t="s">
        <v>7787</v>
      </c>
      <c r="C3200" s="201" t="s">
        <v>32</v>
      </c>
      <c r="D3200" s="202">
        <v>100.09</v>
      </c>
      <c r="E3200" s="202">
        <v>89.33</v>
      </c>
      <c r="F3200" s="202">
        <v>189.42</v>
      </c>
      <c r="G3200" s="178">
        <v>15</v>
      </c>
    </row>
    <row r="3201" spans="1:7" ht="30" x14ac:dyDescent="0.25">
      <c r="A3201" s="199" t="s">
        <v>466</v>
      </c>
      <c r="B3201" s="200" t="s">
        <v>7788</v>
      </c>
      <c r="C3201" s="201" t="s">
        <v>32</v>
      </c>
      <c r="D3201" s="202">
        <v>125.33</v>
      </c>
      <c r="E3201" s="202">
        <v>100.5</v>
      </c>
      <c r="F3201" s="202">
        <v>225.83</v>
      </c>
      <c r="G3201" s="178">
        <v>15</v>
      </c>
    </row>
    <row r="3202" spans="1:7" ht="30" x14ac:dyDescent="0.25">
      <c r="A3202" s="199" t="s">
        <v>467</v>
      </c>
      <c r="B3202" s="200" t="s">
        <v>7789</v>
      </c>
      <c r="C3202" s="201" t="s">
        <v>32</v>
      </c>
      <c r="D3202" s="202">
        <v>208</v>
      </c>
      <c r="E3202" s="202">
        <v>111.66</v>
      </c>
      <c r="F3202" s="202">
        <v>319.66000000000003</v>
      </c>
      <c r="G3202" s="178">
        <v>15</v>
      </c>
    </row>
    <row r="3203" spans="1:7" ht="30" x14ac:dyDescent="0.25">
      <c r="A3203" s="199" t="s">
        <v>468</v>
      </c>
      <c r="B3203" s="200" t="s">
        <v>7790</v>
      </c>
      <c r="C3203" s="201" t="s">
        <v>32</v>
      </c>
      <c r="D3203" s="202">
        <v>229.04</v>
      </c>
      <c r="E3203" s="202">
        <v>125.62</v>
      </c>
      <c r="F3203" s="202">
        <v>354.66</v>
      </c>
      <c r="G3203" s="178">
        <v>15</v>
      </c>
    </row>
    <row r="3204" spans="1:7" ht="30" x14ac:dyDescent="0.25">
      <c r="A3204" s="199" t="s">
        <v>7791</v>
      </c>
      <c r="B3204" s="200" t="s">
        <v>7792</v>
      </c>
      <c r="C3204" s="201" t="s">
        <v>32</v>
      </c>
      <c r="D3204" s="202">
        <v>280.98</v>
      </c>
      <c r="E3204" s="202">
        <v>133.99</v>
      </c>
      <c r="F3204" s="202">
        <v>414.97</v>
      </c>
      <c r="G3204" s="178">
        <v>15</v>
      </c>
    </row>
    <row r="3205" spans="1:7" ht="30" x14ac:dyDescent="0.25">
      <c r="A3205" s="199" t="s">
        <v>469</v>
      </c>
      <c r="B3205" s="200" t="s">
        <v>7793</v>
      </c>
      <c r="C3205" s="201" t="s">
        <v>32</v>
      </c>
      <c r="D3205" s="202">
        <v>318.14</v>
      </c>
      <c r="E3205" s="202">
        <v>139.58000000000001</v>
      </c>
      <c r="F3205" s="202">
        <v>457.72</v>
      </c>
      <c r="G3205" s="178">
        <v>15</v>
      </c>
    </row>
    <row r="3206" spans="1:7" ht="30" x14ac:dyDescent="0.25">
      <c r="A3206" s="199" t="s">
        <v>7794</v>
      </c>
      <c r="B3206" s="200" t="s">
        <v>7795</v>
      </c>
      <c r="C3206" s="201" t="s">
        <v>32</v>
      </c>
      <c r="D3206" s="202">
        <v>438.79</v>
      </c>
      <c r="E3206" s="202">
        <v>147.94999999999999</v>
      </c>
      <c r="F3206" s="202">
        <v>586.74</v>
      </c>
      <c r="G3206" s="178">
        <v>15</v>
      </c>
    </row>
    <row r="3207" spans="1:7" ht="30" x14ac:dyDescent="0.25">
      <c r="A3207" s="199" t="s">
        <v>470</v>
      </c>
      <c r="B3207" s="200" t="s">
        <v>7796</v>
      </c>
      <c r="C3207" s="201" t="s">
        <v>32</v>
      </c>
      <c r="D3207" s="202">
        <v>577.57000000000005</v>
      </c>
      <c r="E3207" s="202">
        <v>153.53</v>
      </c>
      <c r="F3207" s="202">
        <v>731.1</v>
      </c>
      <c r="G3207" s="178">
        <v>15</v>
      </c>
    </row>
    <row r="3208" spans="1:7" ht="30" x14ac:dyDescent="0.25">
      <c r="A3208" s="199" t="s">
        <v>7797</v>
      </c>
      <c r="B3208" s="200" t="s">
        <v>7798</v>
      </c>
      <c r="C3208" s="201" t="s">
        <v>32</v>
      </c>
      <c r="D3208" s="202">
        <v>832.17</v>
      </c>
      <c r="E3208" s="202">
        <v>167.49</v>
      </c>
      <c r="F3208" s="202">
        <v>999.66</v>
      </c>
      <c r="G3208" s="178">
        <v>15</v>
      </c>
    </row>
    <row r="3209" spans="1:7" ht="30" x14ac:dyDescent="0.25">
      <c r="A3209" s="199" t="s">
        <v>7799</v>
      </c>
      <c r="B3209" s="200" t="s">
        <v>7800</v>
      </c>
      <c r="C3209" s="201" t="s">
        <v>32</v>
      </c>
      <c r="D3209" s="202">
        <v>757.59</v>
      </c>
      <c r="E3209" s="202">
        <v>184.24</v>
      </c>
      <c r="F3209" s="202">
        <v>941.83</v>
      </c>
      <c r="G3209" s="178">
        <v>15</v>
      </c>
    </row>
    <row r="3210" spans="1:7" ht="30" x14ac:dyDescent="0.25">
      <c r="A3210" s="199" t="s">
        <v>7801</v>
      </c>
      <c r="B3210" s="200" t="s">
        <v>7802</v>
      </c>
      <c r="C3210" s="201" t="s">
        <v>32</v>
      </c>
      <c r="D3210" s="202">
        <v>938.48</v>
      </c>
      <c r="E3210" s="202">
        <v>195.41</v>
      </c>
      <c r="F3210" s="202">
        <v>1133.8900000000001</v>
      </c>
      <c r="G3210" s="178">
        <v>15</v>
      </c>
    </row>
    <row r="3211" spans="1:7" x14ac:dyDescent="0.25">
      <c r="A3211" s="199" t="s">
        <v>7803</v>
      </c>
      <c r="B3211" s="200" t="s">
        <v>7804</v>
      </c>
      <c r="C3211" s="201"/>
      <c r="D3211" s="202"/>
      <c r="E3211" s="202"/>
      <c r="F3211" s="202"/>
    </row>
    <row r="3212" spans="1:7" x14ac:dyDescent="0.25">
      <c r="A3212" s="199" t="s">
        <v>7805</v>
      </c>
      <c r="B3212" s="200" t="s">
        <v>7806</v>
      </c>
      <c r="C3212" s="201" t="s">
        <v>32</v>
      </c>
      <c r="D3212" s="202">
        <v>141.83000000000001</v>
      </c>
      <c r="E3212" s="202">
        <v>18.170000000000002</v>
      </c>
      <c r="F3212" s="202">
        <v>160</v>
      </c>
      <c r="G3212" s="178">
        <v>15</v>
      </c>
    </row>
    <row r="3213" spans="1:7" x14ac:dyDescent="0.25">
      <c r="A3213" s="199" t="s">
        <v>7807</v>
      </c>
      <c r="B3213" s="200" t="s">
        <v>7808</v>
      </c>
      <c r="C3213" s="201" t="s">
        <v>32</v>
      </c>
      <c r="D3213" s="202">
        <v>265.11</v>
      </c>
      <c r="E3213" s="202">
        <v>27.25</v>
      </c>
      <c r="F3213" s="202">
        <v>292.36</v>
      </c>
      <c r="G3213" s="178">
        <v>15</v>
      </c>
    </row>
    <row r="3214" spans="1:7" x14ac:dyDescent="0.25">
      <c r="A3214" s="199" t="s">
        <v>7809</v>
      </c>
      <c r="B3214" s="200" t="s">
        <v>7810</v>
      </c>
      <c r="C3214" s="201" t="s">
        <v>32</v>
      </c>
      <c r="D3214" s="202">
        <v>304.94</v>
      </c>
      <c r="E3214" s="202">
        <v>31.79</v>
      </c>
      <c r="F3214" s="202">
        <v>336.73</v>
      </c>
      <c r="G3214" s="178">
        <v>15</v>
      </c>
    </row>
    <row r="3215" spans="1:7" x14ac:dyDescent="0.25">
      <c r="A3215" s="199" t="s">
        <v>7811</v>
      </c>
      <c r="B3215" s="200" t="s">
        <v>7812</v>
      </c>
      <c r="C3215" s="201" t="s">
        <v>32</v>
      </c>
      <c r="D3215" s="202">
        <v>424.78</v>
      </c>
      <c r="E3215" s="202">
        <v>36.340000000000003</v>
      </c>
      <c r="F3215" s="202">
        <v>461.12</v>
      </c>
      <c r="G3215" s="178">
        <v>15</v>
      </c>
    </row>
    <row r="3216" spans="1:7" x14ac:dyDescent="0.25">
      <c r="A3216" s="199" t="s">
        <v>7813</v>
      </c>
      <c r="B3216" s="200" t="s">
        <v>7814</v>
      </c>
      <c r="C3216" s="201" t="s">
        <v>32</v>
      </c>
      <c r="D3216" s="202">
        <v>521.79999999999995</v>
      </c>
      <c r="E3216" s="202">
        <v>45.42</v>
      </c>
      <c r="F3216" s="202">
        <v>567.22</v>
      </c>
      <c r="G3216" s="178">
        <v>15</v>
      </c>
    </row>
    <row r="3217" spans="1:7" x14ac:dyDescent="0.25">
      <c r="A3217" s="199" t="s">
        <v>7815</v>
      </c>
      <c r="B3217" s="200" t="s">
        <v>7816</v>
      </c>
      <c r="C3217" s="201" t="s">
        <v>32</v>
      </c>
      <c r="D3217" s="202">
        <v>787.96</v>
      </c>
      <c r="E3217" s="202">
        <v>54.5</v>
      </c>
      <c r="F3217" s="202">
        <v>842.46</v>
      </c>
      <c r="G3217" s="178">
        <v>15</v>
      </c>
    </row>
    <row r="3218" spans="1:7" x14ac:dyDescent="0.25">
      <c r="A3218" s="199" t="s">
        <v>7817</v>
      </c>
      <c r="B3218" s="200" t="s">
        <v>7818</v>
      </c>
      <c r="C3218" s="201" t="s">
        <v>32</v>
      </c>
      <c r="D3218" s="202">
        <v>800.58</v>
      </c>
      <c r="E3218" s="202">
        <v>68.13</v>
      </c>
      <c r="F3218" s="202">
        <v>868.71</v>
      </c>
      <c r="G3218" s="178">
        <v>15</v>
      </c>
    </row>
    <row r="3219" spans="1:7" x14ac:dyDescent="0.25">
      <c r="A3219" s="199" t="s">
        <v>7819</v>
      </c>
      <c r="B3219" s="200" t="s">
        <v>7820</v>
      </c>
      <c r="C3219" s="201" t="s">
        <v>32</v>
      </c>
      <c r="D3219" s="202">
        <v>1134.76</v>
      </c>
      <c r="E3219" s="202">
        <v>136.26</v>
      </c>
      <c r="F3219" s="202">
        <v>1271.02</v>
      </c>
      <c r="G3219" s="178">
        <v>15</v>
      </c>
    </row>
    <row r="3220" spans="1:7" x14ac:dyDescent="0.25">
      <c r="A3220" s="199" t="s">
        <v>7821</v>
      </c>
      <c r="B3220" s="200" t="s">
        <v>7822</v>
      </c>
      <c r="C3220" s="201"/>
      <c r="D3220" s="202"/>
      <c r="E3220" s="202"/>
      <c r="F3220" s="202"/>
    </row>
    <row r="3221" spans="1:7" x14ac:dyDescent="0.25">
      <c r="A3221" s="199" t="s">
        <v>7823</v>
      </c>
      <c r="B3221" s="200" t="s">
        <v>7824</v>
      </c>
      <c r="C3221" s="201" t="s">
        <v>32</v>
      </c>
      <c r="D3221" s="202">
        <v>68.62</v>
      </c>
      <c r="E3221" s="202">
        <v>46.34</v>
      </c>
      <c r="F3221" s="202">
        <v>114.96</v>
      </c>
      <c r="G3221" s="178">
        <v>15</v>
      </c>
    </row>
    <row r="3222" spans="1:7" x14ac:dyDescent="0.25">
      <c r="A3222" s="199" t="s">
        <v>7825</v>
      </c>
      <c r="B3222" s="200" t="s">
        <v>7826</v>
      </c>
      <c r="C3222" s="201"/>
      <c r="D3222" s="202"/>
      <c r="E3222" s="202"/>
      <c r="F3222" s="202"/>
    </row>
    <row r="3223" spans="1:7" ht="30" x14ac:dyDescent="0.25">
      <c r="A3223" s="199" t="s">
        <v>7827</v>
      </c>
      <c r="B3223" s="200" t="s">
        <v>7828</v>
      </c>
      <c r="C3223" s="201" t="s">
        <v>32</v>
      </c>
      <c r="D3223" s="202">
        <v>176.52</v>
      </c>
      <c r="E3223" s="202">
        <v>27.92</v>
      </c>
      <c r="F3223" s="202">
        <v>204.44</v>
      </c>
      <c r="G3223" s="178">
        <v>15</v>
      </c>
    </row>
    <row r="3224" spans="1:7" ht="30" x14ac:dyDescent="0.25">
      <c r="A3224" s="199" t="s">
        <v>7829</v>
      </c>
      <c r="B3224" s="200" t="s">
        <v>7830</v>
      </c>
      <c r="C3224" s="201" t="s">
        <v>32</v>
      </c>
      <c r="D3224" s="202">
        <v>244.2</v>
      </c>
      <c r="E3224" s="202">
        <v>27.92</v>
      </c>
      <c r="F3224" s="202">
        <v>272.12</v>
      </c>
      <c r="G3224" s="178">
        <v>15</v>
      </c>
    </row>
    <row r="3225" spans="1:7" ht="30" x14ac:dyDescent="0.25">
      <c r="A3225" s="199" t="s">
        <v>471</v>
      </c>
      <c r="B3225" s="200" t="s">
        <v>7831</v>
      </c>
      <c r="C3225" s="201" t="s">
        <v>32</v>
      </c>
      <c r="D3225" s="202">
        <v>279.10000000000002</v>
      </c>
      <c r="E3225" s="202">
        <v>39.270000000000003</v>
      </c>
      <c r="F3225" s="202">
        <v>318.37</v>
      </c>
      <c r="G3225" s="178">
        <v>15</v>
      </c>
    </row>
    <row r="3226" spans="1:7" ht="30" x14ac:dyDescent="0.25">
      <c r="A3226" s="199" t="s">
        <v>472</v>
      </c>
      <c r="B3226" s="200" t="s">
        <v>7832</v>
      </c>
      <c r="C3226" s="201" t="s">
        <v>32</v>
      </c>
      <c r="D3226" s="202">
        <v>385.9</v>
      </c>
      <c r="E3226" s="202">
        <v>39.270000000000003</v>
      </c>
      <c r="F3226" s="202">
        <v>425.17</v>
      </c>
      <c r="G3226" s="178">
        <v>15</v>
      </c>
    </row>
    <row r="3227" spans="1:7" ht="30" x14ac:dyDescent="0.25">
      <c r="A3227" s="199" t="s">
        <v>7833</v>
      </c>
      <c r="B3227" s="200" t="s">
        <v>7834</v>
      </c>
      <c r="C3227" s="201" t="s">
        <v>32</v>
      </c>
      <c r="D3227" s="202">
        <v>641.36</v>
      </c>
      <c r="E3227" s="202">
        <v>39.270000000000003</v>
      </c>
      <c r="F3227" s="202">
        <v>680.63</v>
      </c>
      <c r="G3227" s="178">
        <v>15</v>
      </c>
    </row>
    <row r="3228" spans="1:7" ht="30" x14ac:dyDescent="0.25">
      <c r="A3228" s="199" t="s">
        <v>7835</v>
      </c>
      <c r="B3228" s="200" t="s">
        <v>7836</v>
      </c>
      <c r="C3228" s="201" t="s">
        <v>15</v>
      </c>
      <c r="D3228" s="202">
        <v>67.97</v>
      </c>
      <c r="E3228" s="202">
        <v>22.33</v>
      </c>
      <c r="F3228" s="202">
        <v>90.3</v>
      </c>
      <c r="G3228" s="178">
        <v>15</v>
      </c>
    </row>
    <row r="3229" spans="1:7" ht="30" x14ac:dyDescent="0.25">
      <c r="A3229" s="199" t="s">
        <v>7837</v>
      </c>
      <c r="B3229" s="200" t="s">
        <v>7838</v>
      </c>
      <c r="C3229" s="201" t="s">
        <v>15</v>
      </c>
      <c r="D3229" s="202">
        <v>78.45</v>
      </c>
      <c r="E3229" s="202">
        <v>22.33</v>
      </c>
      <c r="F3229" s="202">
        <v>100.78</v>
      </c>
      <c r="G3229" s="178">
        <v>15</v>
      </c>
    </row>
    <row r="3230" spans="1:7" ht="30" x14ac:dyDescent="0.25">
      <c r="A3230" s="199" t="s">
        <v>7839</v>
      </c>
      <c r="B3230" s="200" t="s">
        <v>7840</v>
      </c>
      <c r="C3230" s="201" t="s">
        <v>15</v>
      </c>
      <c r="D3230" s="202">
        <v>97.7</v>
      </c>
      <c r="E3230" s="202">
        <v>27.92</v>
      </c>
      <c r="F3230" s="202">
        <v>125.62</v>
      </c>
      <c r="G3230" s="178">
        <v>15</v>
      </c>
    </row>
    <row r="3231" spans="1:7" ht="30" x14ac:dyDescent="0.25">
      <c r="A3231" s="199" t="s">
        <v>7841</v>
      </c>
      <c r="B3231" s="200" t="s">
        <v>7842</v>
      </c>
      <c r="C3231" s="201" t="s">
        <v>15</v>
      </c>
      <c r="D3231" s="202">
        <v>152.46</v>
      </c>
      <c r="E3231" s="202">
        <v>27.92</v>
      </c>
      <c r="F3231" s="202">
        <v>180.38</v>
      </c>
      <c r="G3231" s="178">
        <v>15</v>
      </c>
    </row>
    <row r="3232" spans="1:7" ht="30" x14ac:dyDescent="0.25">
      <c r="A3232" s="199" t="s">
        <v>7843</v>
      </c>
      <c r="B3232" s="200" t="s">
        <v>7844</v>
      </c>
      <c r="C3232" s="201" t="s">
        <v>15</v>
      </c>
      <c r="D3232" s="202">
        <v>202.04</v>
      </c>
      <c r="E3232" s="202">
        <v>27.92</v>
      </c>
      <c r="F3232" s="202">
        <v>229.96</v>
      </c>
      <c r="G3232" s="178">
        <v>15</v>
      </c>
    </row>
    <row r="3233" spans="1:7" ht="30" x14ac:dyDescent="0.25">
      <c r="A3233" s="199" t="s">
        <v>7845</v>
      </c>
      <c r="B3233" s="200" t="s">
        <v>7846</v>
      </c>
      <c r="C3233" s="201" t="s">
        <v>35</v>
      </c>
      <c r="D3233" s="202">
        <v>1034.07</v>
      </c>
      <c r="E3233" s="202">
        <v>22.33</v>
      </c>
      <c r="F3233" s="202">
        <v>1056.4000000000001</v>
      </c>
      <c r="G3233" s="178">
        <v>15</v>
      </c>
    </row>
    <row r="3234" spans="1:7" ht="30" x14ac:dyDescent="0.25">
      <c r="A3234" s="199" t="s">
        <v>7847</v>
      </c>
      <c r="B3234" s="200" t="s">
        <v>7848</v>
      </c>
      <c r="C3234" s="201" t="s">
        <v>35</v>
      </c>
      <c r="D3234" s="202">
        <v>1103.01</v>
      </c>
      <c r="E3234" s="202">
        <v>22.33</v>
      </c>
      <c r="F3234" s="202">
        <v>1125.3399999999999</v>
      </c>
      <c r="G3234" s="178">
        <v>15</v>
      </c>
    </row>
    <row r="3235" spans="1:7" ht="30" x14ac:dyDescent="0.25">
      <c r="A3235" s="199" t="s">
        <v>7849</v>
      </c>
      <c r="B3235" s="200" t="s">
        <v>7850</v>
      </c>
      <c r="C3235" s="201" t="s">
        <v>35</v>
      </c>
      <c r="D3235" s="202">
        <v>1030.02</v>
      </c>
      <c r="E3235" s="202">
        <v>27.92</v>
      </c>
      <c r="F3235" s="202">
        <v>1057.94</v>
      </c>
      <c r="G3235" s="178">
        <v>15</v>
      </c>
    </row>
    <row r="3236" spans="1:7" ht="30" x14ac:dyDescent="0.25">
      <c r="A3236" s="199" t="s">
        <v>7851</v>
      </c>
      <c r="B3236" s="200" t="s">
        <v>7852</v>
      </c>
      <c r="C3236" s="201" t="s">
        <v>35</v>
      </c>
      <c r="D3236" s="202">
        <v>1074.33</v>
      </c>
      <c r="E3236" s="202">
        <v>27.92</v>
      </c>
      <c r="F3236" s="202">
        <v>1102.25</v>
      </c>
      <c r="G3236" s="178">
        <v>15</v>
      </c>
    </row>
    <row r="3237" spans="1:7" ht="30" x14ac:dyDescent="0.25">
      <c r="A3237" s="199" t="s">
        <v>7853</v>
      </c>
      <c r="B3237" s="200" t="s">
        <v>7854</v>
      </c>
      <c r="C3237" s="201" t="s">
        <v>35</v>
      </c>
      <c r="D3237" s="202">
        <v>1294.32</v>
      </c>
      <c r="E3237" s="202">
        <v>27.92</v>
      </c>
      <c r="F3237" s="202">
        <v>1322.24</v>
      </c>
      <c r="G3237" s="178">
        <v>15</v>
      </c>
    </row>
    <row r="3238" spans="1:7" ht="30" x14ac:dyDescent="0.25">
      <c r="A3238" s="199" t="s">
        <v>7855</v>
      </c>
      <c r="B3238" s="200" t="s">
        <v>7856</v>
      </c>
      <c r="C3238" s="201" t="s">
        <v>35</v>
      </c>
      <c r="D3238" s="202">
        <v>1975.14</v>
      </c>
      <c r="E3238" s="202">
        <v>27.92</v>
      </c>
      <c r="F3238" s="202">
        <v>2003.06</v>
      </c>
      <c r="G3238" s="178">
        <v>15</v>
      </c>
    </row>
    <row r="3239" spans="1:7" ht="30" x14ac:dyDescent="0.25">
      <c r="A3239" s="199" t="s">
        <v>7857</v>
      </c>
      <c r="B3239" s="200" t="s">
        <v>7858</v>
      </c>
      <c r="C3239" s="201" t="s">
        <v>32</v>
      </c>
      <c r="D3239" s="202">
        <v>349.73</v>
      </c>
      <c r="E3239" s="202">
        <v>39.270000000000003</v>
      </c>
      <c r="F3239" s="202">
        <v>389</v>
      </c>
      <c r="G3239" s="178">
        <v>15</v>
      </c>
    </row>
    <row r="3240" spans="1:7" ht="30" x14ac:dyDescent="0.25">
      <c r="A3240" s="199" t="s">
        <v>7859</v>
      </c>
      <c r="B3240" s="200" t="s">
        <v>7860</v>
      </c>
      <c r="C3240" s="201" t="s">
        <v>32</v>
      </c>
      <c r="D3240" s="202">
        <v>1008.45</v>
      </c>
      <c r="E3240" s="202">
        <v>39.270000000000003</v>
      </c>
      <c r="F3240" s="202">
        <v>1047.72</v>
      </c>
      <c r="G3240" s="178">
        <v>15</v>
      </c>
    </row>
    <row r="3241" spans="1:7" x14ac:dyDescent="0.25">
      <c r="A3241" s="199" t="s">
        <v>7861</v>
      </c>
      <c r="B3241" s="200" t="s">
        <v>7862</v>
      </c>
      <c r="C3241" s="201" t="s">
        <v>15</v>
      </c>
      <c r="D3241" s="202">
        <v>111.47</v>
      </c>
      <c r="E3241" s="202">
        <v>22.33</v>
      </c>
      <c r="F3241" s="202">
        <v>133.80000000000001</v>
      </c>
      <c r="G3241" s="178">
        <v>15</v>
      </c>
    </row>
    <row r="3242" spans="1:7" x14ac:dyDescent="0.25">
      <c r="A3242" s="199" t="s">
        <v>7863</v>
      </c>
      <c r="B3242" s="200" t="s">
        <v>7864</v>
      </c>
      <c r="C3242" s="201" t="s">
        <v>15</v>
      </c>
      <c r="D3242" s="202">
        <v>152.74</v>
      </c>
      <c r="E3242" s="202">
        <v>22.33</v>
      </c>
      <c r="F3242" s="202">
        <v>175.07</v>
      </c>
      <c r="G3242" s="178">
        <v>15</v>
      </c>
    </row>
    <row r="3243" spans="1:7" x14ac:dyDescent="0.25">
      <c r="A3243" s="199" t="s">
        <v>7865</v>
      </c>
      <c r="B3243" s="200" t="s">
        <v>7866</v>
      </c>
      <c r="C3243" s="201" t="s">
        <v>15</v>
      </c>
      <c r="D3243" s="202">
        <v>164.33</v>
      </c>
      <c r="E3243" s="202">
        <v>27.92</v>
      </c>
      <c r="F3243" s="202">
        <v>192.25</v>
      </c>
      <c r="G3243" s="178">
        <v>15</v>
      </c>
    </row>
    <row r="3244" spans="1:7" x14ac:dyDescent="0.25">
      <c r="A3244" s="199" t="s">
        <v>7867</v>
      </c>
      <c r="B3244" s="200" t="s">
        <v>7868</v>
      </c>
      <c r="C3244" s="201" t="s">
        <v>15</v>
      </c>
      <c r="D3244" s="202">
        <v>293.32</v>
      </c>
      <c r="E3244" s="202">
        <v>27.92</v>
      </c>
      <c r="F3244" s="202">
        <v>321.24</v>
      </c>
      <c r="G3244" s="178">
        <v>15</v>
      </c>
    </row>
    <row r="3245" spans="1:7" x14ac:dyDescent="0.25">
      <c r="A3245" s="199" t="s">
        <v>7869</v>
      </c>
      <c r="B3245" s="200" t="s">
        <v>7870</v>
      </c>
      <c r="C3245" s="201" t="s">
        <v>15</v>
      </c>
      <c r="D3245" s="202">
        <v>300.88</v>
      </c>
      <c r="E3245" s="202">
        <v>27.92</v>
      </c>
      <c r="F3245" s="202">
        <v>328.8</v>
      </c>
      <c r="G3245" s="178">
        <v>15</v>
      </c>
    </row>
    <row r="3246" spans="1:7" x14ac:dyDescent="0.25">
      <c r="A3246" s="199" t="s">
        <v>7871</v>
      </c>
      <c r="B3246" s="200" t="s">
        <v>7872</v>
      </c>
      <c r="C3246" s="201" t="s">
        <v>15</v>
      </c>
      <c r="D3246" s="202">
        <v>623.84</v>
      </c>
      <c r="E3246" s="202">
        <v>27.92</v>
      </c>
      <c r="F3246" s="202">
        <v>651.76</v>
      </c>
      <c r="G3246" s="178">
        <v>15</v>
      </c>
    </row>
    <row r="3247" spans="1:7" x14ac:dyDescent="0.25">
      <c r="A3247" s="199" t="s">
        <v>7873</v>
      </c>
      <c r="B3247" s="200" t="s">
        <v>7874</v>
      </c>
      <c r="C3247" s="201" t="s">
        <v>15</v>
      </c>
      <c r="D3247" s="202">
        <v>186.1</v>
      </c>
      <c r="E3247" s="202">
        <v>22.33</v>
      </c>
      <c r="F3247" s="202">
        <v>208.43</v>
      </c>
      <c r="G3247" s="178">
        <v>15</v>
      </c>
    </row>
    <row r="3248" spans="1:7" x14ac:dyDescent="0.25">
      <c r="A3248" s="199" t="s">
        <v>7875</v>
      </c>
      <c r="B3248" s="200" t="s">
        <v>7876</v>
      </c>
      <c r="C3248" s="201" t="s">
        <v>15</v>
      </c>
      <c r="D3248" s="202">
        <v>194.61</v>
      </c>
      <c r="E3248" s="202">
        <v>22.33</v>
      </c>
      <c r="F3248" s="202">
        <v>216.94</v>
      </c>
      <c r="G3248" s="178">
        <v>15</v>
      </c>
    </row>
    <row r="3249" spans="1:7" x14ac:dyDescent="0.25">
      <c r="A3249" s="199" t="s">
        <v>7877</v>
      </c>
      <c r="B3249" s="200" t="s">
        <v>7878</v>
      </c>
      <c r="C3249" s="201" t="s">
        <v>15</v>
      </c>
      <c r="D3249" s="202">
        <v>198.01</v>
      </c>
      <c r="E3249" s="202">
        <v>27.92</v>
      </c>
      <c r="F3249" s="202">
        <v>225.93</v>
      </c>
      <c r="G3249" s="178">
        <v>15</v>
      </c>
    </row>
    <row r="3250" spans="1:7" x14ac:dyDescent="0.25">
      <c r="A3250" s="199" t="s">
        <v>7879</v>
      </c>
      <c r="B3250" s="200" t="s">
        <v>7880</v>
      </c>
      <c r="C3250" s="201" t="s">
        <v>15</v>
      </c>
      <c r="D3250" s="202">
        <v>247.47</v>
      </c>
      <c r="E3250" s="202">
        <v>27.92</v>
      </c>
      <c r="F3250" s="202">
        <v>275.39</v>
      </c>
      <c r="G3250" s="178">
        <v>15</v>
      </c>
    </row>
    <row r="3251" spans="1:7" x14ac:dyDescent="0.25">
      <c r="A3251" s="199" t="s">
        <v>7881</v>
      </c>
      <c r="B3251" s="200" t="s">
        <v>7882</v>
      </c>
      <c r="C3251" s="201" t="s">
        <v>15</v>
      </c>
      <c r="D3251" s="202">
        <v>376.08</v>
      </c>
      <c r="E3251" s="202">
        <v>27.92</v>
      </c>
      <c r="F3251" s="202">
        <v>404</v>
      </c>
      <c r="G3251" s="178">
        <v>15</v>
      </c>
    </row>
    <row r="3252" spans="1:7" x14ac:dyDescent="0.25">
      <c r="A3252" s="199" t="s">
        <v>7883</v>
      </c>
      <c r="B3252" s="200" t="s">
        <v>7884</v>
      </c>
      <c r="C3252" s="201" t="s">
        <v>15</v>
      </c>
      <c r="D3252" s="202">
        <v>143.69999999999999</v>
      </c>
      <c r="E3252" s="202">
        <v>22.33</v>
      </c>
      <c r="F3252" s="202">
        <v>166.03</v>
      </c>
      <c r="G3252" s="178">
        <v>15</v>
      </c>
    </row>
    <row r="3253" spans="1:7" x14ac:dyDescent="0.25">
      <c r="A3253" s="199" t="s">
        <v>7885</v>
      </c>
      <c r="B3253" s="200" t="s">
        <v>7886</v>
      </c>
      <c r="C3253" s="201" t="s">
        <v>15</v>
      </c>
      <c r="D3253" s="202">
        <v>206.91</v>
      </c>
      <c r="E3253" s="202">
        <v>22.33</v>
      </c>
      <c r="F3253" s="202">
        <v>229.24</v>
      </c>
      <c r="G3253" s="178">
        <v>15</v>
      </c>
    </row>
    <row r="3254" spans="1:7" x14ac:dyDescent="0.25">
      <c r="A3254" s="199" t="s">
        <v>7887</v>
      </c>
      <c r="B3254" s="200" t="s">
        <v>7888</v>
      </c>
      <c r="C3254" s="201" t="s">
        <v>15</v>
      </c>
      <c r="D3254" s="202">
        <v>246.9</v>
      </c>
      <c r="E3254" s="202">
        <v>22.33</v>
      </c>
      <c r="F3254" s="202">
        <v>269.23</v>
      </c>
      <c r="G3254" s="178">
        <v>15</v>
      </c>
    </row>
    <row r="3255" spans="1:7" x14ac:dyDescent="0.25">
      <c r="A3255" s="199" t="s">
        <v>7889</v>
      </c>
      <c r="B3255" s="200" t="s">
        <v>7890</v>
      </c>
      <c r="C3255" s="201" t="s">
        <v>15</v>
      </c>
      <c r="D3255" s="202">
        <v>295.44</v>
      </c>
      <c r="E3255" s="202">
        <v>27.92</v>
      </c>
      <c r="F3255" s="202">
        <v>323.36</v>
      </c>
      <c r="G3255" s="178">
        <v>15</v>
      </c>
    </row>
    <row r="3256" spans="1:7" x14ac:dyDescent="0.25">
      <c r="A3256" s="199" t="s">
        <v>7891</v>
      </c>
      <c r="B3256" s="200" t="s">
        <v>7892</v>
      </c>
      <c r="C3256" s="201" t="s">
        <v>15</v>
      </c>
      <c r="D3256" s="202">
        <v>345.39</v>
      </c>
      <c r="E3256" s="202">
        <v>27.92</v>
      </c>
      <c r="F3256" s="202">
        <v>373.31</v>
      </c>
      <c r="G3256" s="178">
        <v>15</v>
      </c>
    </row>
    <row r="3257" spans="1:7" x14ac:dyDescent="0.25">
      <c r="A3257" s="199" t="s">
        <v>7893</v>
      </c>
      <c r="B3257" s="200" t="s">
        <v>7894</v>
      </c>
      <c r="C3257" s="201" t="s">
        <v>15</v>
      </c>
      <c r="D3257" s="202">
        <v>974.51</v>
      </c>
      <c r="E3257" s="202">
        <v>27.92</v>
      </c>
      <c r="F3257" s="202">
        <v>1002.43</v>
      </c>
      <c r="G3257" s="178">
        <v>15</v>
      </c>
    </row>
    <row r="3258" spans="1:7" ht="30" x14ac:dyDescent="0.25">
      <c r="A3258" s="199" t="s">
        <v>7895</v>
      </c>
      <c r="B3258" s="200" t="s">
        <v>7896</v>
      </c>
      <c r="C3258" s="201" t="s">
        <v>15</v>
      </c>
      <c r="D3258" s="202">
        <v>123.59</v>
      </c>
      <c r="E3258" s="202">
        <v>27.92</v>
      </c>
      <c r="F3258" s="202">
        <v>151.51</v>
      </c>
      <c r="G3258" s="178">
        <v>15</v>
      </c>
    </row>
    <row r="3259" spans="1:7" ht="30" x14ac:dyDescent="0.25">
      <c r="A3259" s="199" t="s">
        <v>7897</v>
      </c>
      <c r="B3259" s="200" t="s">
        <v>7898</v>
      </c>
      <c r="C3259" s="201" t="s">
        <v>15</v>
      </c>
      <c r="D3259" s="202">
        <v>686.54</v>
      </c>
      <c r="E3259" s="202">
        <v>27.92</v>
      </c>
      <c r="F3259" s="202">
        <v>714.46</v>
      </c>
      <c r="G3259" s="178">
        <v>15</v>
      </c>
    </row>
    <row r="3260" spans="1:7" ht="30" x14ac:dyDescent="0.25">
      <c r="A3260" s="199" t="s">
        <v>7899</v>
      </c>
      <c r="B3260" s="200" t="s">
        <v>7900</v>
      </c>
      <c r="C3260" s="201" t="s">
        <v>15</v>
      </c>
      <c r="D3260" s="202">
        <v>144.15</v>
      </c>
      <c r="E3260" s="202">
        <v>22.33</v>
      </c>
      <c r="F3260" s="202">
        <v>166.48</v>
      </c>
      <c r="G3260" s="178">
        <v>15</v>
      </c>
    </row>
    <row r="3261" spans="1:7" ht="30" x14ac:dyDescent="0.25">
      <c r="A3261" s="199" t="s">
        <v>7901</v>
      </c>
      <c r="B3261" s="200" t="s">
        <v>7902</v>
      </c>
      <c r="C3261" s="201" t="s">
        <v>15</v>
      </c>
      <c r="D3261" s="202">
        <v>218.7</v>
      </c>
      <c r="E3261" s="202">
        <v>27.92</v>
      </c>
      <c r="F3261" s="202">
        <v>246.62</v>
      </c>
      <c r="G3261" s="178">
        <v>15</v>
      </c>
    </row>
    <row r="3262" spans="1:7" ht="30" x14ac:dyDescent="0.25">
      <c r="A3262" s="199" t="s">
        <v>7903</v>
      </c>
      <c r="B3262" s="200" t="s">
        <v>7904</v>
      </c>
      <c r="C3262" s="201" t="s">
        <v>15</v>
      </c>
      <c r="D3262" s="202">
        <v>258.77999999999997</v>
      </c>
      <c r="E3262" s="202">
        <v>27.92</v>
      </c>
      <c r="F3262" s="202">
        <v>286.7</v>
      </c>
      <c r="G3262" s="178">
        <v>15</v>
      </c>
    </row>
    <row r="3263" spans="1:7" ht="30" x14ac:dyDescent="0.25">
      <c r="A3263" s="199" t="s">
        <v>7905</v>
      </c>
      <c r="B3263" s="200" t="s">
        <v>7906</v>
      </c>
      <c r="C3263" s="201" t="s">
        <v>15</v>
      </c>
      <c r="D3263" s="202">
        <v>257.05</v>
      </c>
      <c r="E3263" s="202">
        <v>27.92</v>
      </c>
      <c r="F3263" s="202">
        <v>284.97000000000003</v>
      </c>
      <c r="G3263" s="178">
        <v>15</v>
      </c>
    </row>
    <row r="3264" spans="1:7" ht="30" x14ac:dyDescent="0.25">
      <c r="A3264" s="199" t="s">
        <v>7907</v>
      </c>
      <c r="B3264" s="200" t="s">
        <v>7908</v>
      </c>
      <c r="C3264" s="201" t="s">
        <v>15</v>
      </c>
      <c r="D3264" s="202">
        <v>520.62</v>
      </c>
      <c r="E3264" s="202">
        <v>27.92</v>
      </c>
      <c r="F3264" s="202">
        <v>548.54</v>
      </c>
      <c r="G3264" s="178">
        <v>15</v>
      </c>
    </row>
    <row r="3265" spans="1:7" ht="30" x14ac:dyDescent="0.25">
      <c r="A3265" s="199" t="s">
        <v>7909</v>
      </c>
      <c r="B3265" s="200" t="s">
        <v>7910</v>
      </c>
      <c r="C3265" s="201" t="s">
        <v>15</v>
      </c>
      <c r="D3265" s="202">
        <v>532.49</v>
      </c>
      <c r="E3265" s="202">
        <v>27.92</v>
      </c>
      <c r="F3265" s="202">
        <v>560.41</v>
      </c>
      <c r="G3265" s="178">
        <v>15</v>
      </c>
    </row>
    <row r="3266" spans="1:7" ht="30" x14ac:dyDescent="0.25">
      <c r="A3266" s="199" t="s">
        <v>7911</v>
      </c>
      <c r="B3266" s="200" t="s">
        <v>7912</v>
      </c>
      <c r="C3266" s="201" t="s">
        <v>15</v>
      </c>
      <c r="D3266" s="202">
        <v>565.52</v>
      </c>
      <c r="E3266" s="202">
        <v>27.92</v>
      </c>
      <c r="F3266" s="202">
        <v>593.44000000000005</v>
      </c>
      <c r="G3266" s="178">
        <v>15</v>
      </c>
    </row>
    <row r="3267" spans="1:7" ht="30" x14ac:dyDescent="0.25">
      <c r="A3267" s="199" t="s">
        <v>7913</v>
      </c>
      <c r="B3267" s="200" t="s">
        <v>7914</v>
      </c>
      <c r="C3267" s="201" t="s">
        <v>15</v>
      </c>
      <c r="D3267" s="202">
        <v>583.84</v>
      </c>
      <c r="E3267" s="202">
        <v>27.92</v>
      </c>
      <c r="F3267" s="202">
        <v>611.76</v>
      </c>
      <c r="G3267" s="178">
        <v>15</v>
      </c>
    </row>
    <row r="3268" spans="1:7" ht="30" x14ac:dyDescent="0.25">
      <c r="A3268" s="199" t="s">
        <v>7915</v>
      </c>
      <c r="B3268" s="200" t="s">
        <v>7916</v>
      </c>
      <c r="C3268" s="201" t="s">
        <v>15</v>
      </c>
      <c r="D3268" s="202">
        <v>633.09</v>
      </c>
      <c r="E3268" s="202">
        <v>27.92</v>
      </c>
      <c r="F3268" s="202">
        <v>661.01</v>
      </c>
      <c r="G3268" s="178">
        <v>15</v>
      </c>
    </row>
    <row r="3269" spans="1:7" ht="30" x14ac:dyDescent="0.25">
      <c r="A3269" s="199" t="s">
        <v>7917</v>
      </c>
      <c r="B3269" s="200" t="s">
        <v>7918</v>
      </c>
      <c r="C3269" s="201" t="s">
        <v>15</v>
      </c>
      <c r="D3269" s="202">
        <v>1463.95</v>
      </c>
      <c r="E3269" s="202">
        <v>27.92</v>
      </c>
      <c r="F3269" s="202">
        <v>1491.87</v>
      </c>
      <c r="G3269" s="178">
        <v>15</v>
      </c>
    </row>
    <row r="3270" spans="1:7" x14ac:dyDescent="0.25">
      <c r="A3270" s="199" t="s">
        <v>7919</v>
      </c>
      <c r="B3270" s="200" t="s">
        <v>7920</v>
      </c>
      <c r="C3270" s="201" t="s">
        <v>15</v>
      </c>
      <c r="D3270" s="202">
        <v>504</v>
      </c>
      <c r="E3270" s="202">
        <v>22.33</v>
      </c>
      <c r="F3270" s="202">
        <v>526.33000000000004</v>
      </c>
      <c r="G3270" s="178">
        <v>15</v>
      </c>
    </row>
    <row r="3271" spans="1:7" x14ac:dyDescent="0.25">
      <c r="A3271" s="199" t="s">
        <v>7921</v>
      </c>
      <c r="B3271" s="200" t="s">
        <v>7922</v>
      </c>
      <c r="C3271" s="201" t="s">
        <v>15</v>
      </c>
      <c r="D3271" s="202">
        <v>980.27</v>
      </c>
      <c r="E3271" s="202">
        <v>27.92</v>
      </c>
      <c r="F3271" s="202">
        <v>1008.19</v>
      </c>
      <c r="G3271" s="178">
        <v>15</v>
      </c>
    </row>
    <row r="3272" spans="1:7" x14ac:dyDescent="0.25">
      <c r="A3272" s="199" t="s">
        <v>7923</v>
      </c>
      <c r="B3272" s="200" t="s">
        <v>7924</v>
      </c>
      <c r="C3272" s="201" t="s">
        <v>15</v>
      </c>
      <c r="D3272" s="202">
        <v>1266.74</v>
      </c>
      <c r="E3272" s="202">
        <v>27.92</v>
      </c>
      <c r="F3272" s="202">
        <v>1294.6600000000001</v>
      </c>
      <c r="G3272" s="178">
        <v>15</v>
      </c>
    </row>
    <row r="3273" spans="1:7" x14ac:dyDescent="0.25">
      <c r="A3273" s="199" t="s">
        <v>7925</v>
      </c>
      <c r="B3273" s="200" t="s">
        <v>7926</v>
      </c>
      <c r="C3273" s="201" t="s">
        <v>15</v>
      </c>
      <c r="D3273" s="202">
        <v>1542.39</v>
      </c>
      <c r="E3273" s="202">
        <v>27.92</v>
      </c>
      <c r="F3273" s="202">
        <v>1570.31</v>
      </c>
      <c r="G3273" s="178">
        <v>15</v>
      </c>
    </row>
    <row r="3274" spans="1:7" x14ac:dyDescent="0.25">
      <c r="A3274" s="199" t="s">
        <v>7927</v>
      </c>
      <c r="B3274" s="200" t="s">
        <v>7928</v>
      </c>
      <c r="C3274" s="201" t="s">
        <v>15</v>
      </c>
      <c r="D3274" s="202">
        <v>3460.52</v>
      </c>
      <c r="E3274" s="202">
        <v>27.92</v>
      </c>
      <c r="F3274" s="202">
        <v>3488.44</v>
      </c>
      <c r="G3274" s="178">
        <v>15</v>
      </c>
    </row>
    <row r="3275" spans="1:7" ht="45" x14ac:dyDescent="0.25">
      <c r="A3275" s="199" t="s">
        <v>7929</v>
      </c>
      <c r="B3275" s="200" t="s">
        <v>7930</v>
      </c>
      <c r="C3275" s="201" t="s">
        <v>15</v>
      </c>
      <c r="D3275" s="202">
        <v>220.36</v>
      </c>
      <c r="E3275" s="202">
        <v>22.33</v>
      </c>
      <c r="F3275" s="202">
        <v>242.69</v>
      </c>
      <c r="G3275" s="178">
        <v>15</v>
      </c>
    </row>
    <row r="3276" spans="1:7" ht="45" x14ac:dyDescent="0.25">
      <c r="A3276" s="199" t="s">
        <v>7931</v>
      </c>
      <c r="B3276" s="200" t="s">
        <v>7932</v>
      </c>
      <c r="C3276" s="201" t="s">
        <v>15</v>
      </c>
      <c r="D3276" s="202">
        <v>271.86</v>
      </c>
      <c r="E3276" s="202">
        <v>22.33</v>
      </c>
      <c r="F3276" s="202">
        <v>294.19</v>
      </c>
      <c r="G3276" s="178">
        <v>15</v>
      </c>
    </row>
    <row r="3277" spans="1:7" ht="45" x14ac:dyDescent="0.25">
      <c r="A3277" s="199" t="s">
        <v>7933</v>
      </c>
      <c r="B3277" s="200" t="s">
        <v>7934</v>
      </c>
      <c r="C3277" s="201" t="s">
        <v>15</v>
      </c>
      <c r="D3277" s="202">
        <v>582.21</v>
      </c>
      <c r="E3277" s="202">
        <v>27.92</v>
      </c>
      <c r="F3277" s="202">
        <v>610.13</v>
      </c>
      <c r="G3277" s="178">
        <v>15</v>
      </c>
    </row>
    <row r="3278" spans="1:7" ht="45" x14ac:dyDescent="0.25">
      <c r="A3278" s="199" t="s">
        <v>7935</v>
      </c>
      <c r="B3278" s="200" t="s">
        <v>7936</v>
      </c>
      <c r="C3278" s="201" t="s">
        <v>15</v>
      </c>
      <c r="D3278" s="202">
        <v>675.87</v>
      </c>
      <c r="E3278" s="202">
        <v>27.92</v>
      </c>
      <c r="F3278" s="202">
        <v>703.79</v>
      </c>
      <c r="G3278" s="178">
        <v>15</v>
      </c>
    </row>
    <row r="3279" spans="1:7" ht="45" x14ac:dyDescent="0.25">
      <c r="A3279" s="199" t="s">
        <v>7937</v>
      </c>
      <c r="B3279" s="200" t="s">
        <v>7938</v>
      </c>
      <c r="C3279" s="201" t="s">
        <v>15</v>
      </c>
      <c r="D3279" s="202">
        <v>833.11</v>
      </c>
      <c r="E3279" s="202">
        <v>27.92</v>
      </c>
      <c r="F3279" s="202">
        <v>861.03</v>
      </c>
      <c r="G3279" s="178">
        <v>15</v>
      </c>
    </row>
    <row r="3280" spans="1:7" x14ac:dyDescent="0.25">
      <c r="A3280" s="199" t="s">
        <v>7939</v>
      </c>
      <c r="B3280" s="200" t="s">
        <v>7940</v>
      </c>
      <c r="C3280" s="201" t="s">
        <v>15</v>
      </c>
      <c r="D3280" s="202">
        <v>259.56</v>
      </c>
      <c r="E3280" s="202">
        <v>27.92</v>
      </c>
      <c r="F3280" s="202">
        <v>287.48</v>
      </c>
      <c r="G3280" s="178">
        <v>15</v>
      </c>
    </row>
    <row r="3281" spans="1:7" x14ac:dyDescent="0.25">
      <c r="A3281" s="199" t="s">
        <v>7941</v>
      </c>
      <c r="B3281" s="200" t="s">
        <v>7942</v>
      </c>
      <c r="C3281" s="201" t="s">
        <v>15</v>
      </c>
      <c r="D3281" s="202">
        <v>590.61</v>
      </c>
      <c r="E3281" s="202">
        <v>27.92</v>
      </c>
      <c r="F3281" s="202">
        <v>618.53</v>
      </c>
      <c r="G3281" s="178">
        <v>15</v>
      </c>
    </row>
    <row r="3282" spans="1:7" x14ac:dyDescent="0.25">
      <c r="A3282" s="199" t="s">
        <v>7943</v>
      </c>
      <c r="B3282" s="200" t="s">
        <v>7944</v>
      </c>
      <c r="C3282" s="201" t="s">
        <v>15</v>
      </c>
      <c r="D3282" s="202">
        <v>613.76</v>
      </c>
      <c r="E3282" s="202">
        <v>27.92</v>
      </c>
      <c r="F3282" s="202">
        <v>641.67999999999995</v>
      </c>
      <c r="G3282" s="178">
        <v>15</v>
      </c>
    </row>
    <row r="3283" spans="1:7" x14ac:dyDescent="0.25">
      <c r="A3283" s="199" t="s">
        <v>7945</v>
      </c>
      <c r="B3283" s="200" t="s">
        <v>7946</v>
      </c>
      <c r="C3283" s="201" t="s">
        <v>15</v>
      </c>
      <c r="D3283" s="202">
        <v>840.23</v>
      </c>
      <c r="E3283" s="202">
        <v>27.92</v>
      </c>
      <c r="F3283" s="202">
        <v>868.15</v>
      </c>
      <c r="G3283" s="178">
        <v>15</v>
      </c>
    </row>
    <row r="3284" spans="1:7" x14ac:dyDescent="0.25">
      <c r="A3284" s="199" t="s">
        <v>7947</v>
      </c>
      <c r="B3284" s="200" t="s">
        <v>7948</v>
      </c>
      <c r="C3284" s="201" t="s">
        <v>15</v>
      </c>
      <c r="D3284" s="202">
        <v>1198.95</v>
      </c>
      <c r="E3284" s="202">
        <v>27.92</v>
      </c>
      <c r="F3284" s="202">
        <v>1226.8699999999999</v>
      </c>
      <c r="G3284" s="178">
        <v>15</v>
      </c>
    </row>
    <row r="3285" spans="1:7" x14ac:dyDescent="0.25">
      <c r="A3285" s="199" t="s">
        <v>7949</v>
      </c>
      <c r="B3285" s="200" t="s">
        <v>7950</v>
      </c>
      <c r="C3285" s="201" t="s">
        <v>15</v>
      </c>
      <c r="D3285" s="202">
        <v>3543.08</v>
      </c>
      <c r="E3285" s="202">
        <v>27.92</v>
      </c>
      <c r="F3285" s="202">
        <v>3571</v>
      </c>
      <c r="G3285" s="178">
        <v>15</v>
      </c>
    </row>
    <row r="3286" spans="1:7" x14ac:dyDescent="0.25">
      <c r="A3286" s="199" t="s">
        <v>7951</v>
      </c>
      <c r="B3286" s="200" t="s">
        <v>7952</v>
      </c>
      <c r="C3286" s="201"/>
      <c r="D3286" s="202"/>
      <c r="E3286" s="202"/>
      <c r="F3286" s="202"/>
    </row>
    <row r="3287" spans="1:7" ht="30" x14ac:dyDescent="0.25">
      <c r="A3287" s="199" t="s">
        <v>7953</v>
      </c>
      <c r="B3287" s="200" t="s">
        <v>7954</v>
      </c>
      <c r="C3287" s="201" t="s">
        <v>32</v>
      </c>
      <c r="D3287" s="202">
        <v>9.23</v>
      </c>
      <c r="E3287" s="202">
        <v>9.2100000000000009</v>
      </c>
      <c r="F3287" s="202">
        <v>18.440000000000001</v>
      </c>
      <c r="G3287" s="178">
        <v>15</v>
      </c>
    </row>
    <row r="3288" spans="1:7" ht="30" x14ac:dyDescent="0.25">
      <c r="A3288" s="199" t="s">
        <v>7955</v>
      </c>
      <c r="B3288" s="200" t="s">
        <v>7956</v>
      </c>
      <c r="C3288" s="201" t="s">
        <v>32</v>
      </c>
      <c r="D3288" s="202">
        <v>13.2</v>
      </c>
      <c r="E3288" s="202">
        <v>9.2100000000000009</v>
      </c>
      <c r="F3288" s="202">
        <v>22.41</v>
      </c>
      <c r="G3288" s="178">
        <v>15</v>
      </c>
    </row>
    <row r="3289" spans="1:7" ht="30" x14ac:dyDescent="0.25">
      <c r="A3289" s="199" t="s">
        <v>7957</v>
      </c>
      <c r="B3289" s="200" t="s">
        <v>7958</v>
      </c>
      <c r="C3289" s="201" t="s">
        <v>32</v>
      </c>
      <c r="D3289" s="202">
        <v>16.809999999999999</v>
      </c>
      <c r="E3289" s="202">
        <v>9.2100000000000009</v>
      </c>
      <c r="F3289" s="202">
        <v>26.02</v>
      </c>
      <c r="G3289" s="178">
        <v>15</v>
      </c>
    </row>
    <row r="3290" spans="1:7" ht="30" x14ac:dyDescent="0.25">
      <c r="A3290" s="199" t="s">
        <v>7959</v>
      </c>
      <c r="B3290" s="200" t="s">
        <v>7960</v>
      </c>
      <c r="C3290" s="201" t="s">
        <v>32</v>
      </c>
      <c r="D3290" s="202">
        <v>20.87</v>
      </c>
      <c r="E3290" s="202">
        <v>13.96</v>
      </c>
      <c r="F3290" s="202">
        <v>34.83</v>
      </c>
      <c r="G3290" s="178">
        <v>15</v>
      </c>
    </row>
    <row r="3291" spans="1:7" ht="30" x14ac:dyDescent="0.25">
      <c r="A3291" s="199" t="s">
        <v>7961</v>
      </c>
      <c r="B3291" s="200" t="s">
        <v>7962</v>
      </c>
      <c r="C3291" s="201" t="s">
        <v>32</v>
      </c>
      <c r="D3291" s="202">
        <v>27.75</v>
      </c>
      <c r="E3291" s="202">
        <v>13.96</v>
      </c>
      <c r="F3291" s="202">
        <v>41.71</v>
      </c>
      <c r="G3291" s="178">
        <v>15</v>
      </c>
    </row>
    <row r="3292" spans="1:7" ht="30" x14ac:dyDescent="0.25">
      <c r="A3292" s="199" t="s">
        <v>7963</v>
      </c>
      <c r="B3292" s="200" t="s">
        <v>7964</v>
      </c>
      <c r="C3292" s="201" t="s">
        <v>32</v>
      </c>
      <c r="D3292" s="202">
        <v>36.28</v>
      </c>
      <c r="E3292" s="202">
        <v>13.96</v>
      </c>
      <c r="F3292" s="202">
        <v>50.24</v>
      </c>
      <c r="G3292" s="178">
        <v>15</v>
      </c>
    </row>
    <row r="3293" spans="1:7" ht="30" x14ac:dyDescent="0.25">
      <c r="A3293" s="199" t="s">
        <v>7965</v>
      </c>
      <c r="B3293" s="200" t="s">
        <v>7966</v>
      </c>
      <c r="C3293" s="201" t="s">
        <v>32</v>
      </c>
      <c r="D3293" s="202">
        <v>43.85</v>
      </c>
      <c r="E3293" s="202">
        <v>13.96</v>
      </c>
      <c r="F3293" s="202">
        <v>57.81</v>
      </c>
      <c r="G3293" s="178">
        <v>15</v>
      </c>
    </row>
    <row r="3294" spans="1:7" ht="30" x14ac:dyDescent="0.25">
      <c r="A3294" s="199" t="s">
        <v>7967</v>
      </c>
      <c r="B3294" s="200" t="s">
        <v>7968</v>
      </c>
      <c r="C3294" s="201"/>
      <c r="D3294" s="202"/>
      <c r="E3294" s="202"/>
      <c r="F3294" s="202"/>
    </row>
    <row r="3295" spans="1:7" ht="30" x14ac:dyDescent="0.25">
      <c r="A3295" s="199" t="s">
        <v>7969</v>
      </c>
      <c r="B3295" s="200" t="s">
        <v>7970</v>
      </c>
      <c r="C3295" s="201" t="s">
        <v>32</v>
      </c>
      <c r="D3295" s="202">
        <v>51.67</v>
      </c>
      <c r="E3295" s="202">
        <v>20.100000000000001</v>
      </c>
      <c r="F3295" s="202">
        <v>71.77</v>
      </c>
      <c r="G3295" s="178">
        <v>15</v>
      </c>
    </row>
    <row r="3296" spans="1:7" ht="30" x14ac:dyDescent="0.25">
      <c r="A3296" s="199" t="s">
        <v>7971</v>
      </c>
      <c r="B3296" s="200" t="s">
        <v>7972</v>
      </c>
      <c r="C3296" s="201" t="s">
        <v>32</v>
      </c>
      <c r="D3296" s="202">
        <v>74.45</v>
      </c>
      <c r="E3296" s="202">
        <v>20.100000000000001</v>
      </c>
      <c r="F3296" s="202">
        <v>94.55</v>
      </c>
      <c r="G3296" s="178">
        <v>15</v>
      </c>
    </row>
    <row r="3297" spans="1:7" ht="30" x14ac:dyDescent="0.25">
      <c r="A3297" s="199" t="s">
        <v>7973</v>
      </c>
      <c r="B3297" s="200" t="s">
        <v>7974</v>
      </c>
      <c r="C3297" s="201" t="s">
        <v>32</v>
      </c>
      <c r="D3297" s="202">
        <v>90.02</v>
      </c>
      <c r="E3297" s="202">
        <v>20.100000000000001</v>
      </c>
      <c r="F3297" s="202">
        <v>110.12</v>
      </c>
      <c r="G3297" s="178">
        <v>15</v>
      </c>
    </row>
    <row r="3298" spans="1:7" ht="30" x14ac:dyDescent="0.25">
      <c r="A3298" s="199" t="s">
        <v>7975</v>
      </c>
      <c r="B3298" s="200" t="s">
        <v>7976</v>
      </c>
      <c r="C3298" s="201" t="s">
        <v>32</v>
      </c>
      <c r="D3298" s="202">
        <v>109.34</v>
      </c>
      <c r="E3298" s="202">
        <v>20.100000000000001</v>
      </c>
      <c r="F3298" s="202">
        <v>129.44</v>
      </c>
      <c r="G3298" s="178">
        <v>15</v>
      </c>
    </row>
    <row r="3299" spans="1:7" ht="30" x14ac:dyDescent="0.25">
      <c r="A3299" s="199" t="s">
        <v>7977</v>
      </c>
      <c r="B3299" s="200" t="s">
        <v>7978</v>
      </c>
      <c r="C3299" s="201" t="s">
        <v>32</v>
      </c>
      <c r="D3299" s="202">
        <v>135.27000000000001</v>
      </c>
      <c r="E3299" s="202">
        <v>20.100000000000001</v>
      </c>
      <c r="F3299" s="202">
        <v>155.37</v>
      </c>
      <c r="G3299" s="178">
        <v>15</v>
      </c>
    </row>
    <row r="3300" spans="1:7" ht="30" x14ac:dyDescent="0.25">
      <c r="A3300" s="199" t="s">
        <v>7979</v>
      </c>
      <c r="B3300" s="200" t="s">
        <v>7980</v>
      </c>
      <c r="C3300" s="201" t="s">
        <v>32</v>
      </c>
      <c r="D3300" s="202">
        <v>153.01</v>
      </c>
      <c r="E3300" s="202">
        <v>20.100000000000001</v>
      </c>
      <c r="F3300" s="202">
        <v>173.11</v>
      </c>
      <c r="G3300" s="178">
        <v>15</v>
      </c>
    </row>
    <row r="3301" spans="1:7" ht="30" x14ac:dyDescent="0.25">
      <c r="A3301" s="199" t="s">
        <v>7981</v>
      </c>
      <c r="B3301" s="200" t="s">
        <v>7982</v>
      </c>
      <c r="C3301" s="201" t="s">
        <v>32</v>
      </c>
      <c r="D3301" s="202">
        <v>175.7</v>
      </c>
      <c r="E3301" s="202">
        <v>20.100000000000001</v>
      </c>
      <c r="F3301" s="202">
        <v>195.8</v>
      </c>
      <c r="G3301" s="178">
        <v>15</v>
      </c>
    </row>
    <row r="3302" spans="1:7" ht="30" x14ac:dyDescent="0.25">
      <c r="A3302" s="199" t="s">
        <v>7983</v>
      </c>
      <c r="B3302" s="200" t="s">
        <v>7984</v>
      </c>
      <c r="C3302" s="201" t="s">
        <v>32</v>
      </c>
      <c r="D3302" s="202">
        <v>198.72</v>
      </c>
      <c r="E3302" s="202">
        <v>20.100000000000001</v>
      </c>
      <c r="F3302" s="202">
        <v>218.82</v>
      </c>
      <c r="G3302" s="178">
        <v>15</v>
      </c>
    </row>
    <row r="3303" spans="1:7" ht="30" x14ac:dyDescent="0.25">
      <c r="A3303" s="199" t="s">
        <v>7985</v>
      </c>
      <c r="B3303" s="200" t="s">
        <v>7986</v>
      </c>
      <c r="C3303" s="201" t="s">
        <v>32</v>
      </c>
      <c r="D3303" s="202">
        <v>211.32</v>
      </c>
      <c r="E3303" s="202">
        <v>20.100000000000001</v>
      </c>
      <c r="F3303" s="202">
        <v>231.42</v>
      </c>
      <c r="G3303" s="178">
        <v>15</v>
      </c>
    </row>
    <row r="3304" spans="1:7" ht="30" x14ac:dyDescent="0.25">
      <c r="A3304" s="199" t="s">
        <v>7987</v>
      </c>
      <c r="B3304" s="200" t="s">
        <v>7988</v>
      </c>
      <c r="C3304" s="201" t="s">
        <v>32</v>
      </c>
      <c r="D3304" s="202">
        <v>244.69</v>
      </c>
      <c r="E3304" s="202">
        <v>20.100000000000001</v>
      </c>
      <c r="F3304" s="202">
        <v>264.79000000000002</v>
      </c>
      <c r="G3304" s="178">
        <v>15</v>
      </c>
    </row>
    <row r="3305" spans="1:7" ht="30" x14ac:dyDescent="0.25">
      <c r="A3305" s="199" t="s">
        <v>7989</v>
      </c>
      <c r="B3305" s="200" t="s">
        <v>7990</v>
      </c>
      <c r="C3305" s="201" t="s">
        <v>32</v>
      </c>
      <c r="D3305" s="202">
        <v>271.22000000000003</v>
      </c>
      <c r="E3305" s="202">
        <v>20.100000000000001</v>
      </c>
      <c r="F3305" s="202">
        <v>291.32</v>
      </c>
      <c r="G3305" s="178">
        <v>15</v>
      </c>
    </row>
    <row r="3306" spans="1:7" x14ac:dyDescent="0.25">
      <c r="A3306" s="199" t="s">
        <v>7991</v>
      </c>
      <c r="B3306" s="200" t="s">
        <v>7992</v>
      </c>
      <c r="C3306" s="201"/>
      <c r="D3306" s="202"/>
      <c r="E3306" s="202"/>
      <c r="F3306" s="202"/>
    </row>
    <row r="3307" spans="1:7" ht="45" x14ac:dyDescent="0.25">
      <c r="A3307" s="199" t="s">
        <v>7993</v>
      </c>
      <c r="B3307" s="200" t="s">
        <v>7994</v>
      </c>
      <c r="C3307" s="201" t="s">
        <v>32</v>
      </c>
      <c r="D3307" s="202">
        <v>33.81</v>
      </c>
      <c r="E3307" s="202">
        <v>19.64</v>
      </c>
      <c r="F3307" s="202">
        <v>53.45</v>
      </c>
      <c r="G3307" s="178">
        <v>15</v>
      </c>
    </row>
    <row r="3308" spans="1:7" ht="45" x14ac:dyDescent="0.25">
      <c r="A3308" s="199" t="s">
        <v>7995</v>
      </c>
      <c r="B3308" s="200" t="s">
        <v>7996</v>
      </c>
      <c r="C3308" s="201" t="s">
        <v>32</v>
      </c>
      <c r="D3308" s="202">
        <v>42.61</v>
      </c>
      <c r="E3308" s="202">
        <v>19.64</v>
      </c>
      <c r="F3308" s="202">
        <v>62.25</v>
      </c>
      <c r="G3308" s="178">
        <v>15</v>
      </c>
    </row>
    <row r="3309" spans="1:7" ht="45" x14ac:dyDescent="0.25">
      <c r="A3309" s="199" t="s">
        <v>7997</v>
      </c>
      <c r="B3309" s="200" t="s">
        <v>7998</v>
      </c>
      <c r="C3309" s="201" t="s">
        <v>32</v>
      </c>
      <c r="D3309" s="202">
        <v>48.3</v>
      </c>
      <c r="E3309" s="202">
        <v>19.64</v>
      </c>
      <c r="F3309" s="202">
        <v>67.94</v>
      </c>
      <c r="G3309" s="178">
        <v>15</v>
      </c>
    </row>
    <row r="3310" spans="1:7" ht="45" x14ac:dyDescent="0.25">
      <c r="A3310" s="199" t="s">
        <v>7999</v>
      </c>
      <c r="B3310" s="200" t="s">
        <v>8000</v>
      </c>
      <c r="C3310" s="201" t="s">
        <v>32</v>
      </c>
      <c r="D3310" s="202">
        <v>112.02</v>
      </c>
      <c r="E3310" s="202">
        <v>29.45</v>
      </c>
      <c r="F3310" s="202">
        <v>141.47</v>
      </c>
      <c r="G3310" s="178">
        <v>15</v>
      </c>
    </row>
    <row r="3311" spans="1:7" ht="30" x14ac:dyDescent="0.25">
      <c r="A3311" s="199" t="s">
        <v>8001</v>
      </c>
      <c r="B3311" s="200" t="s">
        <v>8002</v>
      </c>
      <c r="C3311" s="201" t="s">
        <v>15</v>
      </c>
      <c r="D3311" s="202">
        <v>12.14</v>
      </c>
      <c r="E3311" s="202">
        <v>12.84</v>
      </c>
      <c r="F3311" s="202">
        <v>24.98</v>
      </c>
      <c r="G3311" s="178">
        <v>15</v>
      </c>
    </row>
    <row r="3312" spans="1:7" ht="30" x14ac:dyDescent="0.25">
      <c r="A3312" s="199" t="s">
        <v>8003</v>
      </c>
      <c r="B3312" s="200" t="s">
        <v>8004</v>
      </c>
      <c r="C3312" s="201" t="s">
        <v>15</v>
      </c>
      <c r="D3312" s="202">
        <v>18.309999999999999</v>
      </c>
      <c r="E3312" s="202">
        <v>12.84</v>
      </c>
      <c r="F3312" s="202">
        <v>31.15</v>
      </c>
      <c r="G3312" s="178">
        <v>15</v>
      </c>
    </row>
    <row r="3313" spans="1:7" ht="30" x14ac:dyDescent="0.25">
      <c r="A3313" s="199" t="s">
        <v>8005</v>
      </c>
      <c r="B3313" s="200" t="s">
        <v>8006</v>
      </c>
      <c r="C3313" s="201" t="s">
        <v>15</v>
      </c>
      <c r="D3313" s="202">
        <v>19.48</v>
      </c>
      <c r="E3313" s="202">
        <v>19.54</v>
      </c>
      <c r="F3313" s="202">
        <v>39.020000000000003</v>
      </c>
      <c r="G3313" s="178">
        <v>15</v>
      </c>
    </row>
    <row r="3314" spans="1:7" ht="30" x14ac:dyDescent="0.25">
      <c r="A3314" s="199" t="s">
        <v>8007</v>
      </c>
      <c r="B3314" s="200" t="s">
        <v>8008</v>
      </c>
      <c r="C3314" s="201" t="s">
        <v>15</v>
      </c>
      <c r="D3314" s="202">
        <v>27.56</v>
      </c>
      <c r="E3314" s="202">
        <v>22.33</v>
      </c>
      <c r="F3314" s="202">
        <v>49.89</v>
      </c>
      <c r="G3314" s="178">
        <v>15</v>
      </c>
    </row>
    <row r="3315" spans="1:7" ht="30" x14ac:dyDescent="0.25">
      <c r="A3315" s="199" t="s">
        <v>8009</v>
      </c>
      <c r="B3315" s="200" t="s">
        <v>8010</v>
      </c>
      <c r="C3315" s="201" t="s">
        <v>15</v>
      </c>
      <c r="D3315" s="202">
        <v>12.26</v>
      </c>
      <c r="E3315" s="202">
        <v>12.84</v>
      </c>
      <c r="F3315" s="202">
        <v>25.1</v>
      </c>
      <c r="G3315" s="178">
        <v>15</v>
      </c>
    </row>
    <row r="3316" spans="1:7" ht="30" x14ac:dyDescent="0.25">
      <c r="A3316" s="199" t="s">
        <v>8011</v>
      </c>
      <c r="B3316" s="200" t="s">
        <v>8012</v>
      </c>
      <c r="C3316" s="201" t="s">
        <v>15</v>
      </c>
      <c r="D3316" s="202">
        <v>18.71</v>
      </c>
      <c r="E3316" s="202">
        <v>12.84</v>
      </c>
      <c r="F3316" s="202">
        <v>31.55</v>
      </c>
      <c r="G3316" s="178">
        <v>15</v>
      </c>
    </row>
    <row r="3317" spans="1:7" ht="30" x14ac:dyDescent="0.25">
      <c r="A3317" s="199" t="s">
        <v>8013</v>
      </c>
      <c r="B3317" s="200" t="s">
        <v>8014</v>
      </c>
      <c r="C3317" s="201" t="s">
        <v>15</v>
      </c>
      <c r="D3317" s="202">
        <v>24.77</v>
      </c>
      <c r="E3317" s="202">
        <v>19.54</v>
      </c>
      <c r="F3317" s="202">
        <v>44.31</v>
      </c>
      <c r="G3317" s="178">
        <v>15</v>
      </c>
    </row>
    <row r="3318" spans="1:7" ht="30" x14ac:dyDescent="0.25">
      <c r="A3318" s="199" t="s">
        <v>8015</v>
      </c>
      <c r="B3318" s="200" t="s">
        <v>8016</v>
      </c>
      <c r="C3318" s="201" t="s">
        <v>15</v>
      </c>
      <c r="D3318" s="202">
        <v>40.99</v>
      </c>
      <c r="E3318" s="202">
        <v>22.33</v>
      </c>
      <c r="F3318" s="202">
        <v>63.32</v>
      </c>
      <c r="G3318" s="178">
        <v>15</v>
      </c>
    </row>
    <row r="3319" spans="1:7" ht="30" x14ac:dyDescent="0.25">
      <c r="A3319" s="199" t="s">
        <v>8017</v>
      </c>
      <c r="B3319" s="200" t="s">
        <v>8018</v>
      </c>
      <c r="C3319" s="201" t="s">
        <v>15</v>
      </c>
      <c r="D3319" s="202">
        <v>15.49</v>
      </c>
      <c r="E3319" s="202">
        <v>12.84</v>
      </c>
      <c r="F3319" s="202">
        <v>28.33</v>
      </c>
      <c r="G3319" s="178">
        <v>15</v>
      </c>
    </row>
    <row r="3320" spans="1:7" ht="30" x14ac:dyDescent="0.25">
      <c r="A3320" s="199" t="s">
        <v>8019</v>
      </c>
      <c r="B3320" s="200" t="s">
        <v>8020</v>
      </c>
      <c r="C3320" s="201" t="s">
        <v>15</v>
      </c>
      <c r="D3320" s="202">
        <v>21.55</v>
      </c>
      <c r="E3320" s="202">
        <v>12.84</v>
      </c>
      <c r="F3320" s="202">
        <v>34.39</v>
      </c>
      <c r="G3320" s="178">
        <v>15</v>
      </c>
    </row>
    <row r="3321" spans="1:7" ht="30" x14ac:dyDescent="0.25">
      <c r="A3321" s="199" t="s">
        <v>8021</v>
      </c>
      <c r="B3321" s="200" t="s">
        <v>8022</v>
      </c>
      <c r="C3321" s="201" t="s">
        <v>15</v>
      </c>
      <c r="D3321" s="202">
        <v>24.67</v>
      </c>
      <c r="E3321" s="202">
        <v>19.54</v>
      </c>
      <c r="F3321" s="202">
        <v>44.21</v>
      </c>
      <c r="G3321" s="178">
        <v>15</v>
      </c>
    </row>
    <row r="3322" spans="1:7" ht="30" x14ac:dyDescent="0.25">
      <c r="A3322" s="199" t="s">
        <v>8023</v>
      </c>
      <c r="B3322" s="200" t="s">
        <v>8024</v>
      </c>
      <c r="C3322" s="201" t="s">
        <v>15</v>
      </c>
      <c r="D3322" s="202">
        <v>38.270000000000003</v>
      </c>
      <c r="E3322" s="202">
        <v>22.33</v>
      </c>
      <c r="F3322" s="202">
        <v>60.6</v>
      </c>
      <c r="G3322" s="178">
        <v>15</v>
      </c>
    </row>
    <row r="3323" spans="1:7" ht="30" x14ac:dyDescent="0.25">
      <c r="A3323" s="199" t="s">
        <v>8025</v>
      </c>
      <c r="B3323" s="200" t="s">
        <v>8026</v>
      </c>
      <c r="C3323" s="201" t="s">
        <v>15</v>
      </c>
      <c r="D3323" s="202">
        <v>12.84</v>
      </c>
      <c r="E3323" s="202">
        <v>12.84</v>
      </c>
      <c r="F3323" s="202">
        <v>25.68</v>
      </c>
      <c r="G3323" s="178">
        <v>15</v>
      </c>
    </row>
    <row r="3324" spans="1:7" ht="30" x14ac:dyDescent="0.25">
      <c r="A3324" s="199" t="s">
        <v>8027</v>
      </c>
      <c r="B3324" s="200" t="s">
        <v>8028</v>
      </c>
      <c r="C3324" s="201" t="s">
        <v>15</v>
      </c>
      <c r="D3324" s="202">
        <v>19.23</v>
      </c>
      <c r="E3324" s="202">
        <v>19.54</v>
      </c>
      <c r="F3324" s="202">
        <v>38.770000000000003</v>
      </c>
      <c r="G3324" s="178">
        <v>15</v>
      </c>
    </row>
    <row r="3325" spans="1:7" ht="30" x14ac:dyDescent="0.25">
      <c r="A3325" s="199" t="s">
        <v>8029</v>
      </c>
      <c r="B3325" s="200" t="s">
        <v>8030</v>
      </c>
      <c r="C3325" s="201" t="s">
        <v>15</v>
      </c>
      <c r="D3325" s="202">
        <v>32.36</v>
      </c>
      <c r="E3325" s="202">
        <v>22.33</v>
      </c>
      <c r="F3325" s="202">
        <v>54.69</v>
      </c>
      <c r="G3325" s="178">
        <v>15</v>
      </c>
    </row>
    <row r="3326" spans="1:7" ht="30" x14ac:dyDescent="0.25">
      <c r="A3326" s="199" t="s">
        <v>8031</v>
      </c>
      <c r="B3326" s="200" t="s">
        <v>8032</v>
      </c>
      <c r="C3326" s="201" t="s">
        <v>15</v>
      </c>
      <c r="D3326" s="202">
        <v>36.78</v>
      </c>
      <c r="E3326" s="202">
        <v>12.84</v>
      </c>
      <c r="F3326" s="202">
        <v>49.62</v>
      </c>
      <c r="G3326" s="178">
        <v>15</v>
      </c>
    </row>
    <row r="3327" spans="1:7" ht="30" x14ac:dyDescent="0.25">
      <c r="A3327" s="199" t="s">
        <v>8033</v>
      </c>
      <c r="B3327" s="200" t="s">
        <v>8034</v>
      </c>
      <c r="C3327" s="201" t="s">
        <v>15</v>
      </c>
      <c r="D3327" s="202">
        <v>47.58</v>
      </c>
      <c r="E3327" s="202">
        <v>19.54</v>
      </c>
      <c r="F3327" s="202">
        <v>67.12</v>
      </c>
      <c r="G3327" s="178">
        <v>15</v>
      </c>
    </row>
    <row r="3328" spans="1:7" ht="30" x14ac:dyDescent="0.25">
      <c r="A3328" s="199" t="s">
        <v>8035</v>
      </c>
      <c r="B3328" s="200" t="s">
        <v>8036</v>
      </c>
      <c r="C3328" s="201" t="s">
        <v>15</v>
      </c>
      <c r="D3328" s="202">
        <v>84.34</v>
      </c>
      <c r="E3328" s="202">
        <v>22.33</v>
      </c>
      <c r="F3328" s="202">
        <v>106.67</v>
      </c>
      <c r="G3328" s="178">
        <v>15</v>
      </c>
    </row>
    <row r="3329" spans="1:7" ht="30" x14ac:dyDescent="0.25">
      <c r="A3329" s="199" t="s">
        <v>8037</v>
      </c>
      <c r="B3329" s="200" t="s">
        <v>8038</v>
      </c>
      <c r="C3329" s="201" t="s">
        <v>15</v>
      </c>
      <c r="D3329" s="202">
        <v>66.67</v>
      </c>
      <c r="E3329" s="202">
        <v>22.33</v>
      </c>
      <c r="F3329" s="202">
        <v>89</v>
      </c>
      <c r="G3329" s="178">
        <v>15</v>
      </c>
    </row>
    <row r="3330" spans="1:7" ht="30" x14ac:dyDescent="0.25">
      <c r="A3330" s="199" t="s">
        <v>8039</v>
      </c>
      <c r="B3330" s="200" t="s">
        <v>8040</v>
      </c>
      <c r="C3330" s="201" t="s">
        <v>15</v>
      </c>
      <c r="D3330" s="202">
        <v>199.06</v>
      </c>
      <c r="E3330" s="202">
        <v>19.54</v>
      </c>
      <c r="F3330" s="202">
        <v>218.6</v>
      </c>
      <c r="G3330" s="178">
        <v>15</v>
      </c>
    </row>
    <row r="3331" spans="1:7" ht="30" x14ac:dyDescent="0.25">
      <c r="A3331" s="199" t="s">
        <v>8041</v>
      </c>
      <c r="B3331" s="200" t="s">
        <v>8042</v>
      </c>
      <c r="C3331" s="201" t="s">
        <v>15</v>
      </c>
      <c r="D3331" s="202">
        <v>36.619999999999997</v>
      </c>
      <c r="E3331" s="202">
        <v>12.84</v>
      </c>
      <c r="F3331" s="202">
        <v>49.46</v>
      </c>
      <c r="G3331" s="178">
        <v>15</v>
      </c>
    </row>
    <row r="3332" spans="1:7" ht="30" x14ac:dyDescent="0.25">
      <c r="A3332" s="199" t="s">
        <v>8043</v>
      </c>
      <c r="B3332" s="200" t="s">
        <v>8044</v>
      </c>
      <c r="C3332" s="201" t="s">
        <v>15</v>
      </c>
      <c r="D3332" s="202">
        <v>42.28</v>
      </c>
      <c r="E3332" s="202">
        <v>19.54</v>
      </c>
      <c r="F3332" s="202">
        <v>61.82</v>
      </c>
      <c r="G3332" s="178">
        <v>15</v>
      </c>
    </row>
    <row r="3333" spans="1:7" ht="30" x14ac:dyDescent="0.25">
      <c r="A3333" s="199" t="s">
        <v>8045</v>
      </c>
      <c r="B3333" s="200" t="s">
        <v>8046</v>
      </c>
      <c r="C3333" s="201" t="s">
        <v>15</v>
      </c>
      <c r="D3333" s="202">
        <v>70.64</v>
      </c>
      <c r="E3333" s="202">
        <v>22.33</v>
      </c>
      <c r="F3333" s="202">
        <v>92.97</v>
      </c>
      <c r="G3333" s="178">
        <v>15</v>
      </c>
    </row>
    <row r="3334" spans="1:7" ht="30" x14ac:dyDescent="0.25">
      <c r="A3334" s="199" t="s">
        <v>8047</v>
      </c>
      <c r="B3334" s="200" t="s">
        <v>8048</v>
      </c>
      <c r="C3334" s="201" t="s">
        <v>15</v>
      </c>
      <c r="D3334" s="202">
        <v>34.450000000000003</v>
      </c>
      <c r="E3334" s="202">
        <v>19.54</v>
      </c>
      <c r="F3334" s="202">
        <v>53.99</v>
      </c>
      <c r="G3334" s="178">
        <v>15</v>
      </c>
    </row>
    <row r="3335" spans="1:7" ht="30" x14ac:dyDescent="0.25">
      <c r="A3335" s="199" t="s">
        <v>8049</v>
      </c>
      <c r="B3335" s="200" t="s">
        <v>8050</v>
      </c>
      <c r="C3335" s="201" t="s">
        <v>15</v>
      </c>
      <c r="D3335" s="202">
        <v>67.09</v>
      </c>
      <c r="E3335" s="202">
        <v>22.33</v>
      </c>
      <c r="F3335" s="202">
        <v>89.42</v>
      </c>
      <c r="G3335" s="178">
        <v>15</v>
      </c>
    </row>
    <row r="3336" spans="1:7" ht="30" x14ac:dyDescent="0.25">
      <c r="A3336" s="199" t="s">
        <v>8051</v>
      </c>
      <c r="B3336" s="200" t="s">
        <v>8052</v>
      </c>
      <c r="C3336" s="201" t="s">
        <v>15</v>
      </c>
      <c r="D3336" s="202">
        <v>50.27</v>
      </c>
      <c r="E3336" s="202">
        <v>22.33</v>
      </c>
      <c r="F3336" s="202">
        <v>72.599999999999994</v>
      </c>
      <c r="G3336" s="178">
        <v>15</v>
      </c>
    </row>
    <row r="3337" spans="1:7" ht="30" x14ac:dyDescent="0.25">
      <c r="A3337" s="199" t="s">
        <v>8053</v>
      </c>
      <c r="B3337" s="200" t="s">
        <v>8054</v>
      </c>
      <c r="C3337" s="201" t="s">
        <v>15</v>
      </c>
      <c r="D3337" s="202">
        <v>66.94</v>
      </c>
      <c r="E3337" s="202">
        <v>22.33</v>
      </c>
      <c r="F3337" s="202">
        <v>89.27</v>
      </c>
      <c r="G3337" s="178">
        <v>15</v>
      </c>
    </row>
    <row r="3338" spans="1:7" ht="30" x14ac:dyDescent="0.25">
      <c r="A3338" s="199" t="s">
        <v>8055</v>
      </c>
      <c r="B3338" s="200" t="s">
        <v>8056</v>
      </c>
      <c r="C3338" s="201" t="s">
        <v>15</v>
      </c>
      <c r="D3338" s="202">
        <v>110.87</v>
      </c>
      <c r="E3338" s="202">
        <v>19.54</v>
      </c>
      <c r="F3338" s="202">
        <v>130.41</v>
      </c>
      <c r="G3338" s="178">
        <v>15</v>
      </c>
    </row>
    <row r="3339" spans="1:7" ht="30" x14ac:dyDescent="0.25">
      <c r="A3339" s="199" t="s">
        <v>8057</v>
      </c>
      <c r="B3339" s="200" t="s">
        <v>8058</v>
      </c>
      <c r="C3339" s="201" t="s">
        <v>15</v>
      </c>
      <c r="D3339" s="202">
        <v>76.22</v>
      </c>
      <c r="E3339" s="202">
        <v>22.33</v>
      </c>
      <c r="F3339" s="202">
        <v>98.55</v>
      </c>
      <c r="G3339" s="178">
        <v>15</v>
      </c>
    </row>
    <row r="3340" spans="1:7" ht="30" x14ac:dyDescent="0.25">
      <c r="A3340" s="199" t="s">
        <v>8059</v>
      </c>
      <c r="B3340" s="200" t="s">
        <v>8060</v>
      </c>
      <c r="C3340" s="201" t="s">
        <v>15</v>
      </c>
      <c r="D3340" s="202">
        <v>64.69</v>
      </c>
      <c r="E3340" s="202">
        <v>12.84</v>
      </c>
      <c r="F3340" s="202">
        <v>77.53</v>
      </c>
      <c r="G3340" s="178">
        <v>15</v>
      </c>
    </row>
    <row r="3341" spans="1:7" ht="30" x14ac:dyDescent="0.25">
      <c r="A3341" s="199" t="s">
        <v>8061</v>
      </c>
      <c r="B3341" s="200" t="s">
        <v>8062</v>
      </c>
      <c r="C3341" s="201" t="s">
        <v>15</v>
      </c>
      <c r="D3341" s="202">
        <v>11.52</v>
      </c>
      <c r="E3341" s="202">
        <v>12.84</v>
      </c>
      <c r="F3341" s="202">
        <v>24.36</v>
      </c>
      <c r="G3341" s="178">
        <v>15</v>
      </c>
    </row>
    <row r="3342" spans="1:7" ht="30" x14ac:dyDescent="0.25">
      <c r="A3342" s="199" t="s">
        <v>8063</v>
      </c>
      <c r="B3342" s="200" t="s">
        <v>8064</v>
      </c>
      <c r="C3342" s="201" t="s">
        <v>15</v>
      </c>
      <c r="D3342" s="202">
        <v>29.57</v>
      </c>
      <c r="E3342" s="202">
        <v>12.84</v>
      </c>
      <c r="F3342" s="202">
        <v>42.41</v>
      </c>
      <c r="G3342" s="178">
        <v>15</v>
      </c>
    </row>
    <row r="3343" spans="1:7" ht="30" x14ac:dyDescent="0.25">
      <c r="A3343" s="199" t="s">
        <v>8065</v>
      </c>
      <c r="B3343" s="200" t="s">
        <v>8066</v>
      </c>
      <c r="C3343" s="201" t="s">
        <v>15</v>
      </c>
      <c r="D3343" s="202">
        <v>45.6</v>
      </c>
      <c r="E3343" s="202">
        <v>19.54</v>
      </c>
      <c r="F3343" s="202">
        <v>65.14</v>
      </c>
      <c r="G3343" s="178">
        <v>15</v>
      </c>
    </row>
    <row r="3344" spans="1:7" x14ac:dyDescent="0.25">
      <c r="A3344" s="199" t="s">
        <v>8067</v>
      </c>
      <c r="B3344" s="200" t="s">
        <v>8068</v>
      </c>
      <c r="C3344" s="201" t="s">
        <v>35</v>
      </c>
      <c r="D3344" s="202">
        <v>76.53</v>
      </c>
      <c r="E3344" s="202">
        <v>5.58</v>
      </c>
      <c r="F3344" s="202">
        <v>82.11</v>
      </c>
      <c r="G3344" s="178">
        <v>15</v>
      </c>
    </row>
    <row r="3345" spans="1:7" ht="30" x14ac:dyDescent="0.25">
      <c r="A3345" s="199" t="s">
        <v>8069</v>
      </c>
      <c r="B3345" s="200" t="s">
        <v>8070</v>
      </c>
      <c r="C3345" s="201"/>
      <c r="D3345" s="202"/>
      <c r="E3345" s="202"/>
      <c r="F3345" s="202"/>
    </row>
    <row r="3346" spans="1:7" x14ac:dyDescent="0.25">
      <c r="A3346" s="199" t="s">
        <v>8071</v>
      </c>
      <c r="B3346" s="200" t="s">
        <v>8072</v>
      </c>
      <c r="C3346" s="201"/>
      <c r="D3346" s="202"/>
      <c r="E3346" s="202"/>
      <c r="F3346" s="202"/>
    </row>
    <row r="3347" spans="1:7" ht="30" x14ac:dyDescent="0.25">
      <c r="A3347" s="199" t="s">
        <v>8073</v>
      </c>
      <c r="B3347" s="200" t="s">
        <v>8074</v>
      </c>
      <c r="C3347" s="201" t="s">
        <v>15</v>
      </c>
      <c r="D3347" s="202">
        <v>42.98</v>
      </c>
      <c r="E3347" s="202">
        <v>25.12</v>
      </c>
      <c r="F3347" s="202">
        <v>68.099999999999994</v>
      </c>
      <c r="G3347" s="178">
        <v>15</v>
      </c>
    </row>
    <row r="3348" spans="1:7" ht="30" x14ac:dyDescent="0.25">
      <c r="A3348" s="199" t="s">
        <v>473</v>
      </c>
      <c r="B3348" s="200" t="s">
        <v>8075</v>
      </c>
      <c r="C3348" s="201" t="s">
        <v>15</v>
      </c>
      <c r="D3348" s="202">
        <v>60.23</v>
      </c>
      <c r="E3348" s="202">
        <v>33.5</v>
      </c>
      <c r="F3348" s="202">
        <v>93.73</v>
      </c>
      <c r="G3348" s="178">
        <v>15</v>
      </c>
    </row>
    <row r="3349" spans="1:7" x14ac:dyDescent="0.25">
      <c r="A3349" s="199" t="s">
        <v>474</v>
      </c>
      <c r="B3349" s="200" t="s">
        <v>8076</v>
      </c>
      <c r="C3349" s="201" t="s">
        <v>15</v>
      </c>
      <c r="D3349" s="202">
        <v>70.34</v>
      </c>
      <c r="E3349" s="202">
        <v>41.87</v>
      </c>
      <c r="F3349" s="202">
        <v>112.21</v>
      </c>
      <c r="G3349" s="178">
        <v>15</v>
      </c>
    </row>
    <row r="3350" spans="1:7" ht="30" x14ac:dyDescent="0.25">
      <c r="A3350" s="199" t="s">
        <v>475</v>
      </c>
      <c r="B3350" s="200" t="s">
        <v>8077</v>
      </c>
      <c r="C3350" s="201" t="s">
        <v>15</v>
      </c>
      <c r="D3350" s="202">
        <v>91.42</v>
      </c>
      <c r="E3350" s="202">
        <v>50.25</v>
      </c>
      <c r="F3350" s="202">
        <v>141.66999999999999</v>
      </c>
      <c r="G3350" s="178">
        <v>15</v>
      </c>
    </row>
    <row r="3351" spans="1:7" ht="30" x14ac:dyDescent="0.25">
      <c r="A3351" s="199" t="s">
        <v>476</v>
      </c>
      <c r="B3351" s="200" t="s">
        <v>8078</v>
      </c>
      <c r="C3351" s="201" t="s">
        <v>15</v>
      </c>
      <c r="D3351" s="202">
        <v>116.93</v>
      </c>
      <c r="E3351" s="202">
        <v>55.83</v>
      </c>
      <c r="F3351" s="202">
        <v>172.76</v>
      </c>
      <c r="G3351" s="178">
        <v>15</v>
      </c>
    </row>
    <row r="3352" spans="1:7" x14ac:dyDescent="0.25">
      <c r="A3352" s="199" t="s">
        <v>477</v>
      </c>
      <c r="B3352" s="200" t="s">
        <v>8079</v>
      </c>
      <c r="C3352" s="201" t="s">
        <v>15</v>
      </c>
      <c r="D3352" s="202">
        <v>171.77</v>
      </c>
      <c r="E3352" s="202">
        <v>69.790000000000006</v>
      </c>
      <c r="F3352" s="202">
        <v>241.56</v>
      </c>
      <c r="G3352" s="178">
        <v>15</v>
      </c>
    </row>
    <row r="3353" spans="1:7" ht="30" x14ac:dyDescent="0.25">
      <c r="A3353" s="199" t="s">
        <v>478</v>
      </c>
      <c r="B3353" s="200" t="s">
        <v>8080</v>
      </c>
      <c r="C3353" s="201" t="s">
        <v>15</v>
      </c>
      <c r="D3353" s="202">
        <v>390.97</v>
      </c>
      <c r="E3353" s="202">
        <v>83.75</v>
      </c>
      <c r="F3353" s="202">
        <v>474.72</v>
      </c>
      <c r="G3353" s="178">
        <v>15</v>
      </c>
    </row>
    <row r="3354" spans="1:7" x14ac:dyDescent="0.25">
      <c r="A3354" s="199" t="s">
        <v>479</v>
      </c>
      <c r="B3354" s="200" t="s">
        <v>8081</v>
      </c>
      <c r="C3354" s="201" t="s">
        <v>15</v>
      </c>
      <c r="D3354" s="202">
        <v>638.05999999999995</v>
      </c>
      <c r="E3354" s="202">
        <v>111.66</v>
      </c>
      <c r="F3354" s="202">
        <v>749.72</v>
      </c>
      <c r="G3354" s="178">
        <v>15</v>
      </c>
    </row>
    <row r="3355" spans="1:7" x14ac:dyDescent="0.25">
      <c r="A3355" s="199" t="s">
        <v>480</v>
      </c>
      <c r="B3355" s="200" t="s">
        <v>8082</v>
      </c>
      <c r="C3355" s="201" t="s">
        <v>15</v>
      </c>
      <c r="D3355" s="202">
        <v>1104.18</v>
      </c>
      <c r="E3355" s="202">
        <v>167.49</v>
      </c>
      <c r="F3355" s="202">
        <v>1271.67</v>
      </c>
      <c r="G3355" s="178">
        <v>15</v>
      </c>
    </row>
    <row r="3356" spans="1:7" ht="30" x14ac:dyDescent="0.25">
      <c r="A3356" s="199" t="s">
        <v>8083</v>
      </c>
      <c r="B3356" s="200" t="s">
        <v>8084</v>
      </c>
      <c r="C3356" s="201" t="s">
        <v>15</v>
      </c>
      <c r="D3356" s="202">
        <v>74.72</v>
      </c>
      <c r="E3356" s="202">
        <v>33.5</v>
      </c>
      <c r="F3356" s="202">
        <v>108.22</v>
      </c>
      <c r="G3356" s="178">
        <v>15</v>
      </c>
    </row>
    <row r="3357" spans="1:7" ht="30" x14ac:dyDescent="0.25">
      <c r="A3357" s="199" t="s">
        <v>481</v>
      </c>
      <c r="B3357" s="200" t="s">
        <v>8085</v>
      </c>
      <c r="C3357" s="201" t="s">
        <v>15</v>
      </c>
      <c r="D3357" s="202">
        <v>32.549999999999997</v>
      </c>
      <c r="E3357" s="202">
        <v>25.12</v>
      </c>
      <c r="F3357" s="202">
        <v>57.67</v>
      </c>
      <c r="G3357" s="178">
        <v>15</v>
      </c>
    </row>
    <row r="3358" spans="1:7" ht="30" x14ac:dyDescent="0.25">
      <c r="A3358" s="199" t="s">
        <v>482</v>
      </c>
      <c r="B3358" s="200" t="s">
        <v>8086</v>
      </c>
      <c r="C3358" s="201" t="s">
        <v>15</v>
      </c>
      <c r="D3358" s="202">
        <v>73.099999999999994</v>
      </c>
      <c r="E3358" s="202">
        <v>25.12</v>
      </c>
      <c r="F3358" s="202">
        <v>98.22</v>
      </c>
      <c r="G3358" s="178">
        <v>15</v>
      </c>
    </row>
    <row r="3359" spans="1:7" ht="30" x14ac:dyDescent="0.25">
      <c r="A3359" s="199" t="s">
        <v>483</v>
      </c>
      <c r="B3359" s="200" t="s">
        <v>8087</v>
      </c>
      <c r="C3359" s="201" t="s">
        <v>15</v>
      </c>
      <c r="D3359" s="202">
        <v>70.95</v>
      </c>
      <c r="E3359" s="202">
        <v>25.12</v>
      </c>
      <c r="F3359" s="202">
        <v>96.07</v>
      </c>
      <c r="G3359" s="178">
        <v>15</v>
      </c>
    </row>
    <row r="3360" spans="1:7" ht="30" x14ac:dyDescent="0.25">
      <c r="A3360" s="199" t="s">
        <v>484</v>
      </c>
      <c r="B3360" s="200" t="s">
        <v>8088</v>
      </c>
      <c r="C3360" s="201" t="s">
        <v>15</v>
      </c>
      <c r="D3360" s="202">
        <v>99.28</v>
      </c>
      <c r="E3360" s="202">
        <v>27.92</v>
      </c>
      <c r="F3360" s="202">
        <v>127.2</v>
      </c>
      <c r="G3360" s="178">
        <v>15</v>
      </c>
    </row>
    <row r="3361" spans="1:7" ht="30" x14ac:dyDescent="0.25">
      <c r="A3361" s="199" t="s">
        <v>8089</v>
      </c>
      <c r="B3361" s="200" t="s">
        <v>8090</v>
      </c>
      <c r="C3361" s="201" t="s">
        <v>15</v>
      </c>
      <c r="D3361" s="202">
        <v>250.92</v>
      </c>
      <c r="E3361" s="202">
        <v>25.12</v>
      </c>
      <c r="F3361" s="202">
        <v>276.04000000000002</v>
      </c>
      <c r="G3361" s="178">
        <v>15</v>
      </c>
    </row>
    <row r="3362" spans="1:7" ht="30" x14ac:dyDescent="0.25">
      <c r="A3362" s="199" t="s">
        <v>8091</v>
      </c>
      <c r="B3362" s="200" t="s">
        <v>8092</v>
      </c>
      <c r="C3362" s="201" t="s">
        <v>15</v>
      </c>
      <c r="D3362" s="202">
        <v>1283.48</v>
      </c>
      <c r="E3362" s="202">
        <v>55.83</v>
      </c>
      <c r="F3362" s="202">
        <v>1339.31</v>
      </c>
      <c r="G3362" s="178">
        <v>15</v>
      </c>
    </row>
    <row r="3363" spans="1:7" ht="30" x14ac:dyDescent="0.25">
      <c r="A3363" s="199" t="s">
        <v>8093</v>
      </c>
      <c r="B3363" s="200" t="s">
        <v>8094</v>
      </c>
      <c r="C3363" s="201"/>
      <c r="D3363" s="202"/>
      <c r="E3363" s="202"/>
      <c r="F3363" s="202"/>
    </row>
    <row r="3364" spans="1:7" ht="30" x14ac:dyDescent="0.25">
      <c r="A3364" s="199" t="s">
        <v>8095</v>
      </c>
      <c r="B3364" s="200" t="s">
        <v>8096</v>
      </c>
      <c r="C3364" s="201" t="s">
        <v>15</v>
      </c>
      <c r="D3364" s="202">
        <v>64.06</v>
      </c>
      <c r="E3364" s="202">
        <v>25.12</v>
      </c>
      <c r="F3364" s="202">
        <v>89.18</v>
      </c>
      <c r="G3364" s="178">
        <v>15</v>
      </c>
    </row>
    <row r="3365" spans="1:7" ht="30" x14ac:dyDescent="0.25">
      <c r="A3365" s="199" t="s">
        <v>485</v>
      </c>
      <c r="B3365" s="200" t="s">
        <v>8097</v>
      </c>
      <c r="C3365" s="201" t="s">
        <v>15</v>
      </c>
      <c r="D3365" s="202">
        <v>68.599999999999994</v>
      </c>
      <c r="E3365" s="202">
        <v>25.12</v>
      </c>
      <c r="F3365" s="202">
        <v>93.72</v>
      </c>
      <c r="G3365" s="178">
        <v>15</v>
      </c>
    </row>
    <row r="3366" spans="1:7" ht="30" x14ac:dyDescent="0.25">
      <c r="A3366" s="199" t="s">
        <v>486</v>
      </c>
      <c r="B3366" s="200" t="s">
        <v>8098</v>
      </c>
      <c r="C3366" s="201" t="s">
        <v>15</v>
      </c>
      <c r="D3366" s="202">
        <v>95.67</v>
      </c>
      <c r="E3366" s="202">
        <v>25.12</v>
      </c>
      <c r="F3366" s="202">
        <v>120.79</v>
      </c>
      <c r="G3366" s="178">
        <v>15</v>
      </c>
    </row>
    <row r="3367" spans="1:7" ht="30" x14ac:dyDescent="0.25">
      <c r="A3367" s="199" t="s">
        <v>8099</v>
      </c>
      <c r="B3367" s="200" t="s">
        <v>8100</v>
      </c>
      <c r="C3367" s="201" t="s">
        <v>15</v>
      </c>
      <c r="D3367" s="202">
        <v>137.63</v>
      </c>
      <c r="E3367" s="202">
        <v>25.12</v>
      </c>
      <c r="F3367" s="202">
        <v>162.75</v>
      </c>
      <c r="G3367" s="178">
        <v>15</v>
      </c>
    </row>
    <row r="3368" spans="1:7" ht="30" x14ac:dyDescent="0.25">
      <c r="A3368" s="199" t="s">
        <v>487</v>
      </c>
      <c r="B3368" s="200" t="s">
        <v>8101</v>
      </c>
      <c r="C3368" s="201" t="s">
        <v>15</v>
      </c>
      <c r="D3368" s="202">
        <v>173.22</v>
      </c>
      <c r="E3368" s="202">
        <v>25.12</v>
      </c>
      <c r="F3368" s="202">
        <v>198.34</v>
      </c>
      <c r="G3368" s="178">
        <v>15</v>
      </c>
    </row>
    <row r="3369" spans="1:7" ht="30" x14ac:dyDescent="0.25">
      <c r="A3369" s="199" t="s">
        <v>8102</v>
      </c>
      <c r="B3369" s="200" t="s">
        <v>8103</v>
      </c>
      <c r="C3369" s="201" t="s">
        <v>15</v>
      </c>
      <c r="D3369" s="202">
        <v>79.290000000000006</v>
      </c>
      <c r="E3369" s="202">
        <v>25.12</v>
      </c>
      <c r="F3369" s="202">
        <v>104.41</v>
      </c>
      <c r="G3369" s="178">
        <v>15</v>
      </c>
    </row>
    <row r="3370" spans="1:7" ht="30" x14ac:dyDescent="0.25">
      <c r="A3370" s="199" t="s">
        <v>488</v>
      </c>
      <c r="B3370" s="200" t="s">
        <v>8104</v>
      </c>
      <c r="C3370" s="201" t="s">
        <v>15</v>
      </c>
      <c r="D3370" s="202">
        <v>53.14</v>
      </c>
      <c r="E3370" s="202">
        <v>25.12</v>
      </c>
      <c r="F3370" s="202">
        <v>78.260000000000005</v>
      </c>
      <c r="G3370" s="178">
        <v>15</v>
      </c>
    </row>
    <row r="3371" spans="1:7" ht="30" x14ac:dyDescent="0.25">
      <c r="A3371" s="199" t="s">
        <v>8105</v>
      </c>
      <c r="B3371" s="200" t="s">
        <v>8106</v>
      </c>
      <c r="C3371" s="201" t="s">
        <v>15</v>
      </c>
      <c r="D3371" s="202">
        <v>85.85</v>
      </c>
      <c r="E3371" s="202">
        <v>25.12</v>
      </c>
      <c r="F3371" s="202">
        <v>110.97</v>
      </c>
      <c r="G3371" s="178">
        <v>15</v>
      </c>
    </row>
    <row r="3372" spans="1:7" ht="30" x14ac:dyDescent="0.25">
      <c r="A3372" s="199" t="s">
        <v>8107</v>
      </c>
      <c r="B3372" s="200" t="s">
        <v>8108</v>
      </c>
      <c r="C3372" s="201" t="s">
        <v>15</v>
      </c>
      <c r="D3372" s="202">
        <v>96.34</v>
      </c>
      <c r="E3372" s="202">
        <v>25.12</v>
      </c>
      <c r="F3372" s="202">
        <v>121.46</v>
      </c>
      <c r="G3372" s="178">
        <v>15</v>
      </c>
    </row>
    <row r="3373" spans="1:7" x14ac:dyDescent="0.25">
      <c r="A3373" s="199" t="s">
        <v>8109</v>
      </c>
      <c r="B3373" s="200" t="s">
        <v>8110</v>
      </c>
      <c r="C3373" s="201"/>
      <c r="D3373" s="202"/>
      <c r="E3373" s="202"/>
      <c r="F3373" s="202"/>
    </row>
    <row r="3374" spans="1:7" ht="30" x14ac:dyDescent="0.25">
      <c r="A3374" s="199" t="s">
        <v>8111</v>
      </c>
      <c r="B3374" s="200" t="s">
        <v>8112</v>
      </c>
      <c r="C3374" s="201" t="s">
        <v>15</v>
      </c>
      <c r="D3374" s="202">
        <v>350.87</v>
      </c>
      <c r="E3374" s="202">
        <v>83.75</v>
      </c>
      <c r="F3374" s="202">
        <v>434.62</v>
      </c>
      <c r="G3374" s="178">
        <v>15</v>
      </c>
    </row>
    <row r="3375" spans="1:7" x14ac:dyDescent="0.25">
      <c r="A3375" s="199" t="s">
        <v>8113</v>
      </c>
      <c r="B3375" s="200" t="s">
        <v>8114</v>
      </c>
      <c r="C3375" s="201" t="s">
        <v>15</v>
      </c>
      <c r="D3375" s="202">
        <v>236.29</v>
      </c>
      <c r="E3375" s="202">
        <v>83.75</v>
      </c>
      <c r="F3375" s="202">
        <v>320.04000000000002</v>
      </c>
      <c r="G3375" s="178">
        <v>15</v>
      </c>
    </row>
    <row r="3376" spans="1:7" x14ac:dyDescent="0.25">
      <c r="A3376" s="199" t="s">
        <v>8115</v>
      </c>
      <c r="B3376" s="200" t="s">
        <v>8116</v>
      </c>
      <c r="C3376" s="201" t="s">
        <v>15</v>
      </c>
      <c r="D3376" s="202">
        <v>283.60000000000002</v>
      </c>
      <c r="E3376" s="202">
        <v>83.75</v>
      </c>
      <c r="F3376" s="202">
        <v>367.35</v>
      </c>
      <c r="G3376" s="178">
        <v>15</v>
      </c>
    </row>
    <row r="3377" spans="1:7" x14ac:dyDescent="0.25">
      <c r="A3377" s="199" t="s">
        <v>489</v>
      </c>
      <c r="B3377" s="200" t="s">
        <v>8117</v>
      </c>
      <c r="C3377" s="201" t="s">
        <v>15</v>
      </c>
      <c r="D3377" s="202">
        <v>437.72</v>
      </c>
      <c r="E3377" s="202">
        <v>83.75</v>
      </c>
      <c r="F3377" s="202">
        <v>521.47</v>
      </c>
      <c r="G3377" s="178">
        <v>15</v>
      </c>
    </row>
    <row r="3378" spans="1:7" ht="30" x14ac:dyDescent="0.25">
      <c r="A3378" s="199" t="s">
        <v>8118</v>
      </c>
      <c r="B3378" s="200" t="s">
        <v>8119</v>
      </c>
      <c r="C3378" s="201" t="s">
        <v>15</v>
      </c>
      <c r="D3378" s="202">
        <v>1675.29</v>
      </c>
      <c r="E3378" s="202">
        <v>83.75</v>
      </c>
      <c r="F3378" s="202">
        <v>1759.04</v>
      </c>
      <c r="G3378" s="178">
        <v>15</v>
      </c>
    </row>
    <row r="3379" spans="1:7" x14ac:dyDescent="0.25">
      <c r="A3379" s="199" t="s">
        <v>490</v>
      </c>
      <c r="B3379" s="200" t="s">
        <v>8120</v>
      </c>
      <c r="C3379" s="201" t="s">
        <v>15</v>
      </c>
      <c r="D3379" s="202">
        <v>557.15</v>
      </c>
      <c r="E3379" s="202">
        <v>33.5</v>
      </c>
      <c r="F3379" s="202">
        <v>590.65</v>
      </c>
      <c r="G3379" s="178">
        <v>15</v>
      </c>
    </row>
    <row r="3380" spans="1:7" x14ac:dyDescent="0.25">
      <c r="A3380" s="199" t="s">
        <v>8121</v>
      </c>
      <c r="B3380" s="200" t="s">
        <v>8122</v>
      </c>
      <c r="C3380" s="201" t="s">
        <v>15</v>
      </c>
      <c r="D3380" s="202">
        <v>450.76</v>
      </c>
      <c r="E3380" s="202">
        <v>33.5</v>
      </c>
      <c r="F3380" s="202">
        <v>484.26</v>
      </c>
      <c r="G3380" s="178">
        <v>15</v>
      </c>
    </row>
    <row r="3381" spans="1:7" x14ac:dyDescent="0.25">
      <c r="A3381" s="199" t="s">
        <v>8123</v>
      </c>
      <c r="B3381" s="200" t="s">
        <v>8124</v>
      </c>
      <c r="C3381" s="201" t="s">
        <v>15</v>
      </c>
      <c r="D3381" s="202">
        <v>1038.76</v>
      </c>
      <c r="E3381" s="202">
        <v>83.75</v>
      </c>
      <c r="F3381" s="202">
        <v>1122.51</v>
      </c>
      <c r="G3381" s="178">
        <v>15</v>
      </c>
    </row>
    <row r="3382" spans="1:7" ht="30" x14ac:dyDescent="0.25">
      <c r="A3382" s="199" t="s">
        <v>8125</v>
      </c>
      <c r="B3382" s="200" t="s">
        <v>8126</v>
      </c>
      <c r="C3382" s="201" t="s">
        <v>15</v>
      </c>
      <c r="D3382" s="202">
        <v>638.4</v>
      </c>
      <c r="E3382" s="202">
        <v>25.12</v>
      </c>
      <c r="F3382" s="202">
        <v>663.52</v>
      </c>
      <c r="G3382" s="178">
        <v>15</v>
      </c>
    </row>
    <row r="3383" spans="1:7" ht="30" x14ac:dyDescent="0.25">
      <c r="A3383" s="199" t="s">
        <v>8127</v>
      </c>
      <c r="B3383" s="200" t="s">
        <v>8128</v>
      </c>
      <c r="C3383" s="201" t="s">
        <v>15</v>
      </c>
      <c r="D3383" s="202">
        <v>387.78</v>
      </c>
      <c r="E3383" s="202">
        <v>83.75</v>
      </c>
      <c r="F3383" s="202">
        <v>471.53</v>
      </c>
      <c r="G3383" s="178">
        <v>15</v>
      </c>
    </row>
    <row r="3384" spans="1:7" x14ac:dyDescent="0.25">
      <c r="A3384" s="199" t="s">
        <v>8129</v>
      </c>
      <c r="B3384" s="200" t="s">
        <v>8130</v>
      </c>
      <c r="C3384" s="201"/>
      <c r="D3384" s="202"/>
      <c r="E3384" s="202"/>
      <c r="F3384" s="202"/>
    </row>
    <row r="3385" spans="1:7" x14ac:dyDescent="0.25">
      <c r="A3385" s="199" t="s">
        <v>8131</v>
      </c>
      <c r="B3385" s="200" t="s">
        <v>8132</v>
      </c>
      <c r="C3385" s="201" t="s">
        <v>15</v>
      </c>
      <c r="D3385" s="202">
        <v>110.89</v>
      </c>
      <c r="E3385" s="202">
        <v>25.12</v>
      </c>
      <c r="F3385" s="202">
        <v>136.01</v>
      </c>
      <c r="G3385" s="178">
        <v>15</v>
      </c>
    </row>
    <row r="3386" spans="1:7" x14ac:dyDescent="0.25">
      <c r="A3386" s="199" t="s">
        <v>491</v>
      </c>
      <c r="B3386" s="200" t="s">
        <v>8133</v>
      </c>
      <c r="C3386" s="201" t="s">
        <v>15</v>
      </c>
      <c r="D3386" s="202">
        <v>142.21</v>
      </c>
      <c r="E3386" s="202">
        <v>25.12</v>
      </c>
      <c r="F3386" s="202">
        <v>167.33</v>
      </c>
      <c r="G3386" s="178">
        <v>15</v>
      </c>
    </row>
    <row r="3387" spans="1:7" x14ac:dyDescent="0.25">
      <c r="A3387" s="199" t="s">
        <v>8134</v>
      </c>
      <c r="B3387" s="200" t="s">
        <v>8135</v>
      </c>
      <c r="C3387" s="201" t="s">
        <v>15</v>
      </c>
      <c r="D3387" s="202">
        <v>207.31</v>
      </c>
      <c r="E3387" s="202">
        <v>25.12</v>
      </c>
      <c r="F3387" s="202">
        <v>232.43</v>
      </c>
      <c r="G3387" s="178">
        <v>15</v>
      </c>
    </row>
    <row r="3388" spans="1:7" x14ac:dyDescent="0.25">
      <c r="A3388" s="199" t="s">
        <v>8136</v>
      </c>
      <c r="B3388" s="200" t="s">
        <v>8137</v>
      </c>
      <c r="C3388" s="201" t="s">
        <v>15</v>
      </c>
      <c r="D3388" s="202">
        <v>232</v>
      </c>
      <c r="E3388" s="202">
        <v>25.12</v>
      </c>
      <c r="F3388" s="202">
        <v>257.12</v>
      </c>
      <c r="G3388" s="178">
        <v>15</v>
      </c>
    </row>
    <row r="3389" spans="1:7" x14ac:dyDescent="0.25">
      <c r="A3389" s="199" t="s">
        <v>8138</v>
      </c>
      <c r="B3389" s="200" t="s">
        <v>8139</v>
      </c>
      <c r="C3389" s="201" t="s">
        <v>15</v>
      </c>
      <c r="D3389" s="202">
        <v>339.73</v>
      </c>
      <c r="E3389" s="202">
        <v>25.12</v>
      </c>
      <c r="F3389" s="202">
        <v>364.85</v>
      </c>
      <c r="G3389" s="178">
        <v>15</v>
      </c>
    </row>
    <row r="3390" spans="1:7" x14ac:dyDescent="0.25">
      <c r="A3390" s="199" t="s">
        <v>492</v>
      </c>
      <c r="B3390" s="200" t="s">
        <v>8140</v>
      </c>
      <c r="C3390" s="201" t="s">
        <v>15</v>
      </c>
      <c r="D3390" s="202">
        <v>601.80999999999995</v>
      </c>
      <c r="E3390" s="202">
        <v>25.12</v>
      </c>
      <c r="F3390" s="202">
        <v>626.92999999999995</v>
      </c>
      <c r="G3390" s="178">
        <v>15</v>
      </c>
    </row>
    <row r="3391" spans="1:7" x14ac:dyDescent="0.25">
      <c r="A3391" s="199" t="s">
        <v>8141</v>
      </c>
      <c r="B3391" s="200" t="s">
        <v>8142</v>
      </c>
      <c r="C3391" s="201" t="s">
        <v>15</v>
      </c>
      <c r="D3391" s="202">
        <v>720.01</v>
      </c>
      <c r="E3391" s="202">
        <v>25.12</v>
      </c>
      <c r="F3391" s="202">
        <v>745.13</v>
      </c>
      <c r="G3391" s="178">
        <v>15</v>
      </c>
    </row>
    <row r="3392" spans="1:7" x14ac:dyDescent="0.25">
      <c r="A3392" s="199" t="s">
        <v>8143</v>
      </c>
      <c r="B3392" s="200" t="s">
        <v>8144</v>
      </c>
      <c r="C3392" s="201" t="s">
        <v>15</v>
      </c>
      <c r="D3392" s="202">
        <v>102.03</v>
      </c>
      <c r="E3392" s="202">
        <v>25.12</v>
      </c>
      <c r="F3392" s="202">
        <v>127.15</v>
      </c>
      <c r="G3392" s="178">
        <v>15</v>
      </c>
    </row>
    <row r="3393" spans="1:7" x14ac:dyDescent="0.25">
      <c r="A3393" s="199" t="s">
        <v>493</v>
      </c>
      <c r="B3393" s="200" t="s">
        <v>8145</v>
      </c>
      <c r="C3393" s="201" t="s">
        <v>15</v>
      </c>
      <c r="D3393" s="202">
        <v>140.68</v>
      </c>
      <c r="E3393" s="202">
        <v>25.12</v>
      </c>
      <c r="F3393" s="202">
        <v>165.8</v>
      </c>
      <c r="G3393" s="178">
        <v>15</v>
      </c>
    </row>
    <row r="3394" spans="1:7" x14ac:dyDescent="0.25">
      <c r="A3394" s="199" t="s">
        <v>8146</v>
      </c>
      <c r="B3394" s="200" t="s">
        <v>8147</v>
      </c>
      <c r="C3394" s="201" t="s">
        <v>15</v>
      </c>
      <c r="D3394" s="202">
        <v>173.23</v>
      </c>
      <c r="E3394" s="202">
        <v>25.12</v>
      </c>
      <c r="F3394" s="202">
        <v>198.35</v>
      </c>
      <c r="G3394" s="178">
        <v>15</v>
      </c>
    </row>
    <row r="3395" spans="1:7" x14ac:dyDescent="0.25">
      <c r="A3395" s="199" t="s">
        <v>8148</v>
      </c>
      <c r="B3395" s="200" t="s">
        <v>8149</v>
      </c>
      <c r="C3395" s="201" t="s">
        <v>15</v>
      </c>
      <c r="D3395" s="202">
        <v>247.22</v>
      </c>
      <c r="E3395" s="202">
        <v>25.12</v>
      </c>
      <c r="F3395" s="202">
        <v>272.33999999999997</v>
      </c>
      <c r="G3395" s="178">
        <v>15</v>
      </c>
    </row>
    <row r="3396" spans="1:7" x14ac:dyDescent="0.25">
      <c r="A3396" s="199" t="s">
        <v>8150</v>
      </c>
      <c r="B3396" s="200" t="s">
        <v>8151</v>
      </c>
      <c r="C3396" s="201" t="s">
        <v>15</v>
      </c>
      <c r="D3396" s="202">
        <v>402.83</v>
      </c>
      <c r="E3396" s="202">
        <v>25.12</v>
      </c>
      <c r="F3396" s="202">
        <v>427.95</v>
      </c>
      <c r="G3396" s="178">
        <v>15</v>
      </c>
    </row>
    <row r="3397" spans="1:7" x14ac:dyDescent="0.25">
      <c r="A3397" s="199" t="s">
        <v>8152</v>
      </c>
      <c r="B3397" s="200" t="s">
        <v>8153</v>
      </c>
      <c r="C3397" s="201" t="s">
        <v>15</v>
      </c>
      <c r="D3397" s="202">
        <v>589.99</v>
      </c>
      <c r="E3397" s="202">
        <v>25.12</v>
      </c>
      <c r="F3397" s="202">
        <v>615.11</v>
      </c>
      <c r="G3397" s="178">
        <v>15</v>
      </c>
    </row>
    <row r="3398" spans="1:7" x14ac:dyDescent="0.25">
      <c r="A3398" s="199" t="s">
        <v>8154</v>
      </c>
      <c r="B3398" s="200" t="s">
        <v>8155</v>
      </c>
      <c r="C3398" s="201" t="s">
        <v>15</v>
      </c>
      <c r="D3398" s="202">
        <v>1000.09</v>
      </c>
      <c r="E3398" s="202">
        <v>33.5</v>
      </c>
      <c r="F3398" s="202">
        <v>1033.5899999999999</v>
      </c>
      <c r="G3398" s="178">
        <v>15</v>
      </c>
    </row>
    <row r="3399" spans="1:7" x14ac:dyDescent="0.25">
      <c r="A3399" s="199" t="s">
        <v>8156</v>
      </c>
      <c r="B3399" s="200" t="s">
        <v>8157</v>
      </c>
      <c r="C3399" s="201" t="s">
        <v>15</v>
      </c>
      <c r="D3399" s="202">
        <v>97.41</v>
      </c>
      <c r="E3399" s="202">
        <v>25.12</v>
      </c>
      <c r="F3399" s="202">
        <v>122.53</v>
      </c>
      <c r="G3399" s="178">
        <v>15</v>
      </c>
    </row>
    <row r="3400" spans="1:7" x14ac:dyDescent="0.25">
      <c r="A3400" s="199" t="s">
        <v>8158</v>
      </c>
      <c r="B3400" s="200" t="s">
        <v>8159</v>
      </c>
      <c r="C3400" s="201" t="s">
        <v>15</v>
      </c>
      <c r="D3400" s="202">
        <v>126.01</v>
      </c>
      <c r="E3400" s="202">
        <v>25.12</v>
      </c>
      <c r="F3400" s="202">
        <v>151.13</v>
      </c>
      <c r="G3400" s="178">
        <v>15</v>
      </c>
    </row>
    <row r="3401" spans="1:7" x14ac:dyDescent="0.25">
      <c r="A3401" s="199" t="s">
        <v>8160</v>
      </c>
      <c r="B3401" s="200" t="s">
        <v>8161</v>
      </c>
      <c r="C3401" s="201" t="s">
        <v>15</v>
      </c>
      <c r="D3401" s="202">
        <v>158.13999999999999</v>
      </c>
      <c r="E3401" s="202">
        <v>25.12</v>
      </c>
      <c r="F3401" s="202">
        <v>183.26</v>
      </c>
      <c r="G3401" s="178">
        <v>15</v>
      </c>
    </row>
    <row r="3402" spans="1:7" x14ac:dyDescent="0.25">
      <c r="A3402" s="199" t="s">
        <v>8162</v>
      </c>
      <c r="B3402" s="200" t="s">
        <v>8163</v>
      </c>
      <c r="C3402" s="201" t="s">
        <v>15</v>
      </c>
      <c r="D3402" s="202">
        <v>218.21</v>
      </c>
      <c r="E3402" s="202">
        <v>25.12</v>
      </c>
      <c r="F3402" s="202">
        <v>243.33</v>
      </c>
      <c r="G3402" s="178">
        <v>15</v>
      </c>
    </row>
    <row r="3403" spans="1:7" x14ac:dyDescent="0.25">
      <c r="A3403" s="199" t="s">
        <v>8164</v>
      </c>
      <c r="B3403" s="200" t="s">
        <v>8165</v>
      </c>
      <c r="C3403" s="201" t="s">
        <v>15</v>
      </c>
      <c r="D3403" s="202">
        <v>357.55</v>
      </c>
      <c r="E3403" s="202">
        <v>25.12</v>
      </c>
      <c r="F3403" s="202">
        <v>382.67</v>
      </c>
      <c r="G3403" s="178">
        <v>15</v>
      </c>
    </row>
    <row r="3404" spans="1:7" ht="45" x14ac:dyDescent="0.25">
      <c r="A3404" s="199" t="s">
        <v>8166</v>
      </c>
      <c r="B3404" s="200" t="s">
        <v>8167</v>
      </c>
      <c r="C3404" s="201" t="s">
        <v>15</v>
      </c>
      <c r="D3404" s="202">
        <v>8265.67</v>
      </c>
      <c r="E3404" s="202">
        <v>41.87</v>
      </c>
      <c r="F3404" s="202">
        <v>8307.5400000000009</v>
      </c>
      <c r="G3404" s="178">
        <v>15</v>
      </c>
    </row>
    <row r="3405" spans="1:7" ht="45" x14ac:dyDescent="0.25">
      <c r="A3405" s="199" t="s">
        <v>8168</v>
      </c>
      <c r="B3405" s="200" t="s">
        <v>8169</v>
      </c>
      <c r="C3405" s="201" t="s">
        <v>15</v>
      </c>
      <c r="D3405" s="202">
        <v>196.01</v>
      </c>
      <c r="E3405" s="202">
        <v>25.12</v>
      </c>
      <c r="F3405" s="202">
        <v>221.13</v>
      </c>
      <c r="G3405" s="178">
        <v>15</v>
      </c>
    </row>
    <row r="3406" spans="1:7" ht="30" x14ac:dyDescent="0.25">
      <c r="A3406" s="199" t="s">
        <v>8170</v>
      </c>
      <c r="B3406" s="200" t="s">
        <v>8171</v>
      </c>
      <c r="C3406" s="201" t="s">
        <v>15</v>
      </c>
      <c r="D3406" s="202">
        <v>589.70000000000005</v>
      </c>
      <c r="E3406" s="202">
        <v>25.12</v>
      </c>
      <c r="F3406" s="202">
        <v>614.82000000000005</v>
      </c>
      <c r="G3406" s="178">
        <v>15</v>
      </c>
    </row>
    <row r="3407" spans="1:7" x14ac:dyDescent="0.25">
      <c r="A3407" s="199" t="s">
        <v>8172</v>
      </c>
      <c r="B3407" s="200" t="s">
        <v>8173</v>
      </c>
      <c r="C3407" s="201" t="s">
        <v>15</v>
      </c>
      <c r="D3407" s="202">
        <v>523.17999999999995</v>
      </c>
      <c r="E3407" s="202">
        <v>25.12</v>
      </c>
      <c r="F3407" s="202">
        <v>548.29999999999995</v>
      </c>
      <c r="G3407" s="178">
        <v>15</v>
      </c>
    </row>
    <row r="3408" spans="1:7" x14ac:dyDescent="0.25">
      <c r="A3408" s="199" t="s">
        <v>8174</v>
      </c>
      <c r="B3408" s="200" t="s">
        <v>8175</v>
      </c>
      <c r="C3408" s="201" t="s">
        <v>15</v>
      </c>
      <c r="D3408" s="202">
        <v>998.71</v>
      </c>
      <c r="E3408" s="202">
        <v>33.5</v>
      </c>
      <c r="F3408" s="202">
        <v>1032.21</v>
      </c>
      <c r="G3408" s="178">
        <v>15</v>
      </c>
    </row>
    <row r="3409" spans="1:7" x14ac:dyDescent="0.25">
      <c r="A3409" s="199" t="s">
        <v>494</v>
      </c>
      <c r="B3409" s="200" t="s">
        <v>8176</v>
      </c>
      <c r="C3409" s="201" t="s">
        <v>15</v>
      </c>
      <c r="D3409" s="202">
        <v>427.67</v>
      </c>
      <c r="E3409" s="202">
        <v>25.12</v>
      </c>
      <c r="F3409" s="202">
        <v>452.79</v>
      </c>
      <c r="G3409" s="178">
        <v>15</v>
      </c>
    </row>
    <row r="3410" spans="1:7" ht="45" x14ac:dyDescent="0.25">
      <c r="A3410" s="199" t="s">
        <v>8177</v>
      </c>
      <c r="B3410" s="200" t="s">
        <v>8178</v>
      </c>
      <c r="C3410" s="201" t="s">
        <v>15</v>
      </c>
      <c r="D3410" s="202">
        <v>161.01</v>
      </c>
      <c r="E3410" s="202">
        <v>13.96</v>
      </c>
      <c r="F3410" s="202">
        <v>174.97</v>
      </c>
      <c r="G3410" s="178">
        <v>15</v>
      </c>
    </row>
    <row r="3411" spans="1:7" ht="45" x14ac:dyDescent="0.25">
      <c r="A3411" s="199" t="s">
        <v>8179</v>
      </c>
      <c r="B3411" s="200" t="s">
        <v>8180</v>
      </c>
      <c r="C3411" s="201" t="s">
        <v>15</v>
      </c>
      <c r="D3411" s="202">
        <v>6163.45</v>
      </c>
      <c r="E3411" s="202">
        <v>33.5</v>
      </c>
      <c r="F3411" s="202">
        <v>6196.95</v>
      </c>
      <c r="G3411" s="178">
        <v>15</v>
      </c>
    </row>
    <row r="3412" spans="1:7" ht="45" x14ac:dyDescent="0.25">
      <c r="A3412" s="199" t="s">
        <v>8181</v>
      </c>
      <c r="B3412" s="200" t="s">
        <v>8182</v>
      </c>
      <c r="C3412" s="201" t="s">
        <v>15</v>
      </c>
      <c r="D3412" s="202">
        <v>1757.99</v>
      </c>
      <c r="E3412" s="202">
        <v>33.5</v>
      </c>
      <c r="F3412" s="202">
        <v>1791.49</v>
      </c>
      <c r="G3412" s="178">
        <v>15</v>
      </c>
    </row>
    <row r="3413" spans="1:7" ht="45" x14ac:dyDescent="0.25">
      <c r="A3413" s="199" t="s">
        <v>8183</v>
      </c>
      <c r="B3413" s="200" t="s">
        <v>8184</v>
      </c>
      <c r="C3413" s="201" t="s">
        <v>15</v>
      </c>
      <c r="D3413" s="202">
        <v>434.21</v>
      </c>
      <c r="E3413" s="202">
        <v>25.12</v>
      </c>
      <c r="F3413" s="202">
        <v>459.33</v>
      </c>
      <c r="G3413" s="178">
        <v>15</v>
      </c>
    </row>
    <row r="3414" spans="1:7" ht="30" x14ac:dyDescent="0.25">
      <c r="A3414" s="199" t="s">
        <v>8185</v>
      </c>
      <c r="B3414" s="200" t="s">
        <v>8186</v>
      </c>
      <c r="C3414" s="201" t="s">
        <v>15</v>
      </c>
      <c r="D3414" s="202">
        <v>210.43</v>
      </c>
      <c r="E3414" s="202">
        <v>25.12</v>
      </c>
      <c r="F3414" s="202">
        <v>235.55</v>
      </c>
      <c r="G3414" s="178">
        <v>15</v>
      </c>
    </row>
    <row r="3415" spans="1:7" ht="30" x14ac:dyDescent="0.25">
      <c r="A3415" s="199" t="s">
        <v>8187</v>
      </c>
      <c r="B3415" s="200" t="s">
        <v>8188</v>
      </c>
      <c r="C3415" s="201" t="s">
        <v>15</v>
      </c>
      <c r="D3415" s="202">
        <v>299.19</v>
      </c>
      <c r="E3415" s="202">
        <v>25.12</v>
      </c>
      <c r="F3415" s="202">
        <v>324.31</v>
      </c>
      <c r="G3415" s="178">
        <v>15</v>
      </c>
    </row>
    <row r="3416" spans="1:7" ht="30" x14ac:dyDescent="0.25">
      <c r="A3416" s="199" t="s">
        <v>8189</v>
      </c>
      <c r="B3416" s="200" t="s">
        <v>8190</v>
      </c>
      <c r="C3416" s="201" t="s">
        <v>15</v>
      </c>
      <c r="D3416" s="202">
        <v>598.22</v>
      </c>
      <c r="E3416" s="202">
        <v>25.12</v>
      </c>
      <c r="F3416" s="202">
        <v>623.34</v>
      </c>
      <c r="G3416" s="178">
        <v>15</v>
      </c>
    </row>
    <row r="3417" spans="1:7" ht="30" x14ac:dyDescent="0.25">
      <c r="A3417" s="199" t="s">
        <v>8191</v>
      </c>
      <c r="B3417" s="200" t="s">
        <v>8192</v>
      </c>
      <c r="C3417" s="201" t="s">
        <v>15</v>
      </c>
      <c r="D3417" s="202">
        <v>784.91</v>
      </c>
      <c r="E3417" s="202">
        <v>25.12</v>
      </c>
      <c r="F3417" s="202">
        <v>810.03</v>
      </c>
      <c r="G3417" s="178">
        <v>15</v>
      </c>
    </row>
    <row r="3418" spans="1:7" ht="30" x14ac:dyDescent="0.25">
      <c r="A3418" s="199" t="s">
        <v>8193</v>
      </c>
      <c r="B3418" s="200" t="s">
        <v>8194</v>
      </c>
      <c r="C3418" s="201" t="s">
        <v>15</v>
      </c>
      <c r="D3418" s="202">
        <v>1297.8900000000001</v>
      </c>
      <c r="E3418" s="202">
        <v>25.12</v>
      </c>
      <c r="F3418" s="202">
        <v>1323.01</v>
      </c>
      <c r="G3418" s="178">
        <v>15</v>
      </c>
    </row>
    <row r="3419" spans="1:7" ht="30" x14ac:dyDescent="0.25">
      <c r="A3419" s="199" t="s">
        <v>8195</v>
      </c>
      <c r="B3419" s="200" t="s">
        <v>8196</v>
      </c>
      <c r="C3419" s="201" t="s">
        <v>15</v>
      </c>
      <c r="D3419" s="202">
        <v>2331.98</v>
      </c>
      <c r="E3419" s="202">
        <v>33.5</v>
      </c>
      <c r="F3419" s="202">
        <v>2365.48</v>
      </c>
      <c r="G3419" s="178">
        <v>15</v>
      </c>
    </row>
    <row r="3420" spans="1:7" ht="30" x14ac:dyDescent="0.25">
      <c r="A3420" s="199" t="s">
        <v>8197</v>
      </c>
      <c r="B3420" s="200" t="s">
        <v>8198</v>
      </c>
      <c r="C3420" s="201" t="s">
        <v>15</v>
      </c>
      <c r="D3420" s="202">
        <v>6876.31</v>
      </c>
      <c r="E3420" s="202">
        <v>33.5</v>
      </c>
      <c r="F3420" s="202">
        <v>6909.81</v>
      </c>
      <c r="G3420" s="178">
        <v>15</v>
      </c>
    </row>
    <row r="3421" spans="1:7" ht="45" x14ac:dyDescent="0.25">
      <c r="A3421" s="199" t="s">
        <v>8199</v>
      </c>
      <c r="B3421" s="200" t="s">
        <v>8200</v>
      </c>
      <c r="C3421" s="201" t="s">
        <v>15</v>
      </c>
      <c r="D3421" s="202">
        <v>76.930000000000007</v>
      </c>
      <c r="E3421" s="202">
        <v>16.75</v>
      </c>
      <c r="F3421" s="202">
        <v>93.68</v>
      </c>
      <c r="G3421" s="178">
        <v>15</v>
      </c>
    </row>
    <row r="3422" spans="1:7" ht="45" x14ac:dyDescent="0.25">
      <c r="A3422" s="199" t="s">
        <v>8201</v>
      </c>
      <c r="B3422" s="200" t="s">
        <v>8202</v>
      </c>
      <c r="C3422" s="201" t="s">
        <v>15</v>
      </c>
      <c r="D3422" s="202">
        <v>93.28</v>
      </c>
      <c r="E3422" s="202">
        <v>25.12</v>
      </c>
      <c r="F3422" s="202">
        <v>118.4</v>
      </c>
      <c r="G3422" s="178">
        <v>15</v>
      </c>
    </row>
    <row r="3423" spans="1:7" ht="45" x14ac:dyDescent="0.25">
      <c r="A3423" s="199" t="s">
        <v>8203</v>
      </c>
      <c r="B3423" s="200" t="s">
        <v>8204</v>
      </c>
      <c r="C3423" s="201" t="s">
        <v>15</v>
      </c>
      <c r="D3423" s="202">
        <v>116.8</v>
      </c>
      <c r="E3423" s="202">
        <v>22.33</v>
      </c>
      <c r="F3423" s="202">
        <v>139.13</v>
      </c>
      <c r="G3423" s="178">
        <v>15</v>
      </c>
    </row>
    <row r="3424" spans="1:7" ht="45" x14ac:dyDescent="0.25">
      <c r="A3424" s="199" t="s">
        <v>8205</v>
      </c>
      <c r="B3424" s="200" t="s">
        <v>8206</v>
      </c>
      <c r="C3424" s="201" t="s">
        <v>15</v>
      </c>
      <c r="D3424" s="202">
        <v>126.35</v>
      </c>
      <c r="E3424" s="202">
        <v>25.12</v>
      </c>
      <c r="F3424" s="202">
        <v>151.47</v>
      </c>
      <c r="G3424" s="178">
        <v>15</v>
      </c>
    </row>
    <row r="3425" spans="1:7" ht="45" x14ac:dyDescent="0.25">
      <c r="A3425" s="199" t="s">
        <v>8207</v>
      </c>
      <c r="B3425" s="200" t="s">
        <v>8208</v>
      </c>
      <c r="C3425" s="201" t="s">
        <v>15</v>
      </c>
      <c r="D3425" s="202">
        <v>484.98</v>
      </c>
      <c r="E3425" s="202">
        <v>25.12</v>
      </c>
      <c r="F3425" s="202">
        <v>510.1</v>
      </c>
      <c r="G3425" s="178">
        <v>15</v>
      </c>
    </row>
    <row r="3426" spans="1:7" ht="45" x14ac:dyDescent="0.25">
      <c r="A3426" s="199" t="s">
        <v>8209</v>
      </c>
      <c r="B3426" s="200" t="s">
        <v>8210</v>
      </c>
      <c r="C3426" s="201" t="s">
        <v>15</v>
      </c>
      <c r="D3426" s="202">
        <v>699.66</v>
      </c>
      <c r="E3426" s="202">
        <v>25.12</v>
      </c>
      <c r="F3426" s="202">
        <v>724.78</v>
      </c>
      <c r="G3426" s="178">
        <v>15</v>
      </c>
    </row>
    <row r="3427" spans="1:7" ht="45" x14ac:dyDescent="0.25">
      <c r="A3427" s="199" t="s">
        <v>8211</v>
      </c>
      <c r="B3427" s="200" t="s">
        <v>8212</v>
      </c>
      <c r="C3427" s="201" t="s">
        <v>15</v>
      </c>
      <c r="D3427" s="202">
        <v>6182.87</v>
      </c>
      <c r="E3427" s="202">
        <v>111.66</v>
      </c>
      <c r="F3427" s="202">
        <v>6294.53</v>
      </c>
      <c r="G3427" s="178">
        <v>15</v>
      </c>
    </row>
    <row r="3428" spans="1:7" ht="45" x14ac:dyDescent="0.25">
      <c r="A3428" s="199" t="s">
        <v>8213</v>
      </c>
      <c r="B3428" s="200" t="s">
        <v>8214</v>
      </c>
      <c r="C3428" s="201" t="s">
        <v>15</v>
      </c>
      <c r="D3428" s="202">
        <v>7435.05</v>
      </c>
      <c r="E3428" s="202">
        <v>111.66</v>
      </c>
      <c r="F3428" s="202">
        <v>7546.71</v>
      </c>
      <c r="G3428" s="178">
        <v>15</v>
      </c>
    </row>
    <row r="3429" spans="1:7" x14ac:dyDescent="0.25">
      <c r="A3429" s="199" t="s">
        <v>8215</v>
      </c>
      <c r="B3429" s="200" t="s">
        <v>8216</v>
      </c>
      <c r="C3429" s="201" t="s">
        <v>15</v>
      </c>
      <c r="D3429" s="202">
        <v>527.95000000000005</v>
      </c>
      <c r="E3429" s="202">
        <v>55.83</v>
      </c>
      <c r="F3429" s="202">
        <v>583.78</v>
      </c>
      <c r="G3429" s="178">
        <v>15</v>
      </c>
    </row>
    <row r="3430" spans="1:7" x14ac:dyDescent="0.25">
      <c r="A3430" s="199" t="s">
        <v>8217</v>
      </c>
      <c r="B3430" s="200" t="s">
        <v>8218</v>
      </c>
      <c r="C3430" s="201"/>
      <c r="D3430" s="202"/>
      <c r="E3430" s="202"/>
      <c r="F3430" s="202"/>
    </row>
    <row r="3431" spans="1:7" ht="30" x14ac:dyDescent="0.25">
      <c r="A3431" s="199" t="s">
        <v>8219</v>
      </c>
      <c r="B3431" s="200" t="s">
        <v>8220</v>
      </c>
      <c r="C3431" s="201" t="s">
        <v>15</v>
      </c>
      <c r="D3431" s="202">
        <v>1460.38</v>
      </c>
      <c r="E3431" s="202">
        <v>69.790000000000006</v>
      </c>
      <c r="F3431" s="202">
        <v>1530.17</v>
      </c>
      <c r="G3431" s="178">
        <v>15</v>
      </c>
    </row>
    <row r="3432" spans="1:7" ht="30" x14ac:dyDescent="0.25">
      <c r="A3432" s="199" t="s">
        <v>8221</v>
      </c>
      <c r="B3432" s="200" t="s">
        <v>8222</v>
      </c>
      <c r="C3432" s="201" t="s">
        <v>15</v>
      </c>
      <c r="D3432" s="202">
        <v>2392.91</v>
      </c>
      <c r="E3432" s="202">
        <v>195.41</v>
      </c>
      <c r="F3432" s="202">
        <v>2588.3200000000002</v>
      </c>
      <c r="G3432" s="178">
        <v>15</v>
      </c>
    </row>
    <row r="3433" spans="1:7" ht="30" x14ac:dyDescent="0.25">
      <c r="A3433" s="199" t="s">
        <v>8223</v>
      </c>
      <c r="B3433" s="200" t="s">
        <v>8224</v>
      </c>
      <c r="C3433" s="201" t="s">
        <v>15</v>
      </c>
      <c r="D3433" s="202">
        <v>1453.29</v>
      </c>
      <c r="E3433" s="202">
        <v>195.41</v>
      </c>
      <c r="F3433" s="202">
        <v>1648.7</v>
      </c>
      <c r="G3433" s="178">
        <v>15</v>
      </c>
    </row>
    <row r="3434" spans="1:7" ht="30" x14ac:dyDescent="0.25">
      <c r="A3434" s="199" t="s">
        <v>8225</v>
      </c>
      <c r="B3434" s="200" t="s">
        <v>8226</v>
      </c>
      <c r="C3434" s="201" t="s">
        <v>15</v>
      </c>
      <c r="D3434" s="202">
        <v>3711.87</v>
      </c>
      <c r="E3434" s="202">
        <v>195.41</v>
      </c>
      <c r="F3434" s="202">
        <v>3907.28</v>
      </c>
      <c r="G3434" s="178">
        <v>15</v>
      </c>
    </row>
    <row r="3435" spans="1:7" x14ac:dyDescent="0.25">
      <c r="A3435" s="199" t="s">
        <v>8227</v>
      </c>
      <c r="B3435" s="200" t="s">
        <v>8228</v>
      </c>
      <c r="C3435" s="201" t="s">
        <v>15</v>
      </c>
      <c r="D3435" s="202">
        <v>1790.49</v>
      </c>
      <c r="E3435" s="202">
        <v>111.66</v>
      </c>
      <c r="F3435" s="202">
        <v>1902.15</v>
      </c>
      <c r="G3435" s="178">
        <v>15</v>
      </c>
    </row>
    <row r="3436" spans="1:7" x14ac:dyDescent="0.25">
      <c r="A3436" s="199" t="s">
        <v>8229</v>
      </c>
      <c r="B3436" s="200" t="s">
        <v>8230</v>
      </c>
      <c r="C3436" s="201" t="s">
        <v>15</v>
      </c>
      <c r="D3436" s="202">
        <v>3007.64</v>
      </c>
      <c r="E3436" s="202">
        <v>111.66</v>
      </c>
      <c r="F3436" s="202">
        <v>3119.3</v>
      </c>
      <c r="G3436" s="178">
        <v>15</v>
      </c>
    </row>
    <row r="3437" spans="1:7" ht="30" x14ac:dyDescent="0.25">
      <c r="A3437" s="199" t="s">
        <v>8231</v>
      </c>
      <c r="B3437" s="200" t="s">
        <v>8232</v>
      </c>
      <c r="C3437" s="201" t="s">
        <v>15</v>
      </c>
      <c r="D3437" s="202">
        <v>1001.83</v>
      </c>
      <c r="E3437" s="202">
        <v>111.66</v>
      </c>
      <c r="F3437" s="202">
        <v>1113.49</v>
      </c>
      <c r="G3437" s="178">
        <v>15</v>
      </c>
    </row>
    <row r="3438" spans="1:7" ht="30" x14ac:dyDescent="0.25">
      <c r="A3438" s="199" t="s">
        <v>8233</v>
      </c>
      <c r="B3438" s="200" t="s">
        <v>8234</v>
      </c>
      <c r="C3438" s="201" t="s">
        <v>15</v>
      </c>
      <c r="D3438" s="202">
        <v>892</v>
      </c>
      <c r="E3438" s="202">
        <v>111.66</v>
      </c>
      <c r="F3438" s="202">
        <v>1003.66</v>
      </c>
      <c r="G3438" s="178">
        <v>15</v>
      </c>
    </row>
    <row r="3439" spans="1:7" ht="30" x14ac:dyDescent="0.25">
      <c r="A3439" s="199" t="s">
        <v>8235</v>
      </c>
      <c r="B3439" s="200" t="s">
        <v>8236</v>
      </c>
      <c r="C3439" s="201" t="s">
        <v>15</v>
      </c>
      <c r="D3439" s="202">
        <v>6636.68</v>
      </c>
      <c r="E3439" s="202">
        <v>69.790000000000006</v>
      </c>
      <c r="F3439" s="202">
        <v>6706.47</v>
      </c>
      <c r="G3439" s="178">
        <v>15</v>
      </c>
    </row>
    <row r="3440" spans="1:7" ht="30" x14ac:dyDescent="0.25">
      <c r="A3440" s="199" t="s">
        <v>8237</v>
      </c>
      <c r="B3440" s="200" t="s">
        <v>8238</v>
      </c>
      <c r="C3440" s="201" t="s">
        <v>15</v>
      </c>
      <c r="D3440" s="202">
        <v>3279.51</v>
      </c>
      <c r="E3440" s="202">
        <v>33.5</v>
      </c>
      <c r="F3440" s="202">
        <v>3313.01</v>
      </c>
      <c r="G3440" s="178">
        <v>15</v>
      </c>
    </row>
    <row r="3441" spans="1:7" x14ac:dyDescent="0.25">
      <c r="A3441" s="199" t="s">
        <v>8239</v>
      </c>
      <c r="B3441" s="200" t="s">
        <v>8240</v>
      </c>
      <c r="C3441" s="201" t="s">
        <v>15</v>
      </c>
      <c r="D3441" s="202">
        <v>1057.52</v>
      </c>
      <c r="E3441" s="202">
        <v>111.66</v>
      </c>
      <c r="F3441" s="202">
        <v>1169.18</v>
      </c>
      <c r="G3441" s="178">
        <v>15</v>
      </c>
    </row>
    <row r="3442" spans="1:7" ht="30" x14ac:dyDescent="0.25">
      <c r="A3442" s="199" t="s">
        <v>8241</v>
      </c>
      <c r="B3442" s="200" t="s">
        <v>8242</v>
      </c>
      <c r="C3442" s="201" t="s">
        <v>15</v>
      </c>
      <c r="D3442" s="202">
        <v>902.58</v>
      </c>
      <c r="E3442" s="202">
        <v>41.87</v>
      </c>
      <c r="F3442" s="202">
        <v>944.45</v>
      </c>
      <c r="G3442" s="178">
        <v>15</v>
      </c>
    </row>
    <row r="3443" spans="1:7" ht="30" x14ac:dyDescent="0.25">
      <c r="A3443" s="199" t="s">
        <v>8243</v>
      </c>
      <c r="B3443" s="200" t="s">
        <v>8244</v>
      </c>
      <c r="C3443" s="201" t="s">
        <v>15</v>
      </c>
      <c r="D3443" s="202">
        <v>6534.18</v>
      </c>
      <c r="E3443" s="202">
        <v>167.49</v>
      </c>
      <c r="F3443" s="202">
        <v>6701.67</v>
      </c>
      <c r="G3443" s="178">
        <v>15</v>
      </c>
    </row>
    <row r="3444" spans="1:7" ht="30" x14ac:dyDescent="0.25">
      <c r="A3444" s="199" t="s">
        <v>8245</v>
      </c>
      <c r="B3444" s="200" t="s">
        <v>8246</v>
      </c>
      <c r="C3444" s="201" t="s">
        <v>15</v>
      </c>
      <c r="D3444" s="202">
        <v>2283.9299999999998</v>
      </c>
      <c r="E3444" s="202">
        <v>111.66</v>
      </c>
      <c r="F3444" s="202">
        <v>2395.59</v>
      </c>
      <c r="G3444" s="178">
        <v>15</v>
      </c>
    </row>
    <row r="3445" spans="1:7" ht="30" x14ac:dyDescent="0.25">
      <c r="A3445" s="199" t="s">
        <v>8247</v>
      </c>
      <c r="B3445" s="200" t="s">
        <v>8248</v>
      </c>
      <c r="C3445" s="201" t="s">
        <v>15</v>
      </c>
      <c r="D3445" s="202">
        <v>3513.1</v>
      </c>
      <c r="E3445" s="202">
        <v>111.66</v>
      </c>
      <c r="F3445" s="202">
        <v>3624.76</v>
      </c>
      <c r="G3445" s="178">
        <v>15</v>
      </c>
    </row>
    <row r="3446" spans="1:7" ht="30" x14ac:dyDescent="0.25">
      <c r="A3446" s="199" t="s">
        <v>8249</v>
      </c>
      <c r="B3446" s="200" t="s">
        <v>8250</v>
      </c>
      <c r="C3446" s="201" t="s">
        <v>15</v>
      </c>
      <c r="D3446" s="202">
        <v>2339.2399999999998</v>
      </c>
      <c r="E3446" s="202">
        <v>111.66</v>
      </c>
      <c r="F3446" s="202">
        <v>2450.9</v>
      </c>
      <c r="G3446" s="178">
        <v>15</v>
      </c>
    </row>
    <row r="3447" spans="1:7" x14ac:dyDescent="0.25">
      <c r="A3447" s="199" t="s">
        <v>8251</v>
      </c>
      <c r="B3447" s="200" t="s">
        <v>8252</v>
      </c>
      <c r="C3447" s="201"/>
      <c r="D3447" s="202"/>
      <c r="E3447" s="202"/>
      <c r="F3447" s="202"/>
    </row>
    <row r="3448" spans="1:7" ht="45" x14ac:dyDescent="0.25">
      <c r="A3448" s="199" t="s">
        <v>8253</v>
      </c>
      <c r="B3448" s="200" t="s">
        <v>8254</v>
      </c>
      <c r="C3448" s="201" t="s">
        <v>15</v>
      </c>
      <c r="D3448" s="202">
        <v>94.03</v>
      </c>
      <c r="E3448" s="202">
        <v>25.12</v>
      </c>
      <c r="F3448" s="202">
        <v>119.15</v>
      </c>
      <c r="G3448" s="178">
        <v>15</v>
      </c>
    </row>
    <row r="3449" spans="1:7" ht="45" x14ac:dyDescent="0.25">
      <c r="A3449" s="199" t="s">
        <v>8255</v>
      </c>
      <c r="B3449" s="200" t="s">
        <v>8256</v>
      </c>
      <c r="C3449" s="201" t="s">
        <v>15</v>
      </c>
      <c r="D3449" s="202">
        <v>127.58</v>
      </c>
      <c r="E3449" s="202">
        <v>33.5</v>
      </c>
      <c r="F3449" s="202">
        <v>161.08000000000001</v>
      </c>
      <c r="G3449" s="178">
        <v>15</v>
      </c>
    </row>
    <row r="3450" spans="1:7" ht="45" x14ac:dyDescent="0.25">
      <c r="A3450" s="199" t="s">
        <v>8257</v>
      </c>
      <c r="B3450" s="200" t="s">
        <v>8258</v>
      </c>
      <c r="C3450" s="201" t="s">
        <v>15</v>
      </c>
      <c r="D3450" s="202">
        <v>183.87</v>
      </c>
      <c r="E3450" s="202">
        <v>41.87</v>
      </c>
      <c r="F3450" s="202">
        <v>225.74</v>
      </c>
      <c r="G3450" s="178">
        <v>15</v>
      </c>
    </row>
    <row r="3451" spans="1:7" ht="45" x14ac:dyDescent="0.25">
      <c r="A3451" s="199" t="s">
        <v>8259</v>
      </c>
      <c r="B3451" s="200" t="s">
        <v>8260</v>
      </c>
      <c r="C3451" s="201" t="s">
        <v>15</v>
      </c>
      <c r="D3451" s="202">
        <v>255.4</v>
      </c>
      <c r="E3451" s="202">
        <v>44.67</v>
      </c>
      <c r="F3451" s="202">
        <v>300.07</v>
      </c>
      <c r="G3451" s="178">
        <v>15</v>
      </c>
    </row>
    <row r="3452" spans="1:7" ht="45" x14ac:dyDescent="0.25">
      <c r="A3452" s="199" t="s">
        <v>8261</v>
      </c>
      <c r="B3452" s="200" t="s">
        <v>8262</v>
      </c>
      <c r="C3452" s="201" t="s">
        <v>15</v>
      </c>
      <c r="D3452" s="202">
        <v>549.58000000000004</v>
      </c>
      <c r="E3452" s="202">
        <v>69.790000000000006</v>
      </c>
      <c r="F3452" s="202">
        <v>619.37</v>
      </c>
      <c r="G3452" s="178">
        <v>15</v>
      </c>
    </row>
    <row r="3453" spans="1:7" x14ac:dyDescent="0.25">
      <c r="A3453" s="199" t="s">
        <v>8263</v>
      </c>
      <c r="B3453" s="200" t="s">
        <v>8264</v>
      </c>
      <c r="C3453" s="201"/>
      <c r="D3453" s="202"/>
      <c r="E3453" s="202"/>
      <c r="F3453" s="202"/>
    </row>
    <row r="3454" spans="1:7" ht="30" x14ac:dyDescent="0.25">
      <c r="A3454" s="199" t="s">
        <v>8265</v>
      </c>
      <c r="B3454" s="200" t="s">
        <v>8266</v>
      </c>
      <c r="C3454" s="201" t="s">
        <v>15</v>
      </c>
      <c r="D3454" s="202">
        <v>410.54</v>
      </c>
      <c r="E3454" s="202">
        <v>33.5</v>
      </c>
      <c r="F3454" s="202">
        <v>444.04</v>
      </c>
      <c r="G3454" s="178">
        <v>15</v>
      </c>
    </row>
    <row r="3455" spans="1:7" ht="30" x14ac:dyDescent="0.25">
      <c r="A3455" s="199" t="s">
        <v>8267</v>
      </c>
      <c r="B3455" s="200" t="s">
        <v>8268</v>
      </c>
      <c r="C3455" s="201" t="s">
        <v>15</v>
      </c>
      <c r="D3455" s="202">
        <v>532.98</v>
      </c>
      <c r="E3455" s="202">
        <v>41.87</v>
      </c>
      <c r="F3455" s="202">
        <v>574.85</v>
      </c>
      <c r="G3455" s="178">
        <v>15</v>
      </c>
    </row>
    <row r="3456" spans="1:7" ht="30" x14ac:dyDescent="0.25">
      <c r="A3456" s="199" t="s">
        <v>8269</v>
      </c>
      <c r="B3456" s="200" t="s">
        <v>8270</v>
      </c>
      <c r="C3456" s="201" t="s">
        <v>15</v>
      </c>
      <c r="D3456" s="202">
        <v>988.95</v>
      </c>
      <c r="E3456" s="202">
        <v>55.83</v>
      </c>
      <c r="F3456" s="202">
        <v>1044.78</v>
      </c>
      <c r="G3456" s="178">
        <v>15</v>
      </c>
    </row>
    <row r="3457" spans="1:7" ht="30" x14ac:dyDescent="0.25">
      <c r="A3457" s="199" t="s">
        <v>8271</v>
      </c>
      <c r="B3457" s="200" t="s">
        <v>8272</v>
      </c>
      <c r="C3457" s="201" t="s">
        <v>15</v>
      </c>
      <c r="D3457" s="202">
        <v>1342.7</v>
      </c>
      <c r="E3457" s="202">
        <v>69.790000000000006</v>
      </c>
      <c r="F3457" s="202">
        <v>1412.49</v>
      </c>
      <c r="G3457" s="178">
        <v>15</v>
      </c>
    </row>
    <row r="3458" spans="1:7" x14ac:dyDescent="0.25">
      <c r="A3458" s="199" t="s">
        <v>8273</v>
      </c>
      <c r="B3458" s="200" t="s">
        <v>8274</v>
      </c>
      <c r="C3458" s="201"/>
      <c r="D3458" s="202"/>
      <c r="E3458" s="202"/>
      <c r="F3458" s="202"/>
    </row>
    <row r="3459" spans="1:7" ht="45" x14ac:dyDescent="0.25">
      <c r="A3459" s="199" t="s">
        <v>8275</v>
      </c>
      <c r="B3459" s="200" t="s">
        <v>8276</v>
      </c>
      <c r="C3459" s="201" t="s">
        <v>15</v>
      </c>
      <c r="D3459" s="202">
        <v>592.45000000000005</v>
      </c>
      <c r="E3459" s="202">
        <v>25.12</v>
      </c>
      <c r="F3459" s="202">
        <v>617.57000000000005</v>
      </c>
      <c r="G3459" s="178">
        <v>15</v>
      </c>
    </row>
    <row r="3460" spans="1:7" x14ac:dyDescent="0.25">
      <c r="A3460" s="199" t="s">
        <v>8277</v>
      </c>
      <c r="B3460" s="200" t="s">
        <v>8278</v>
      </c>
      <c r="C3460" s="201"/>
      <c r="D3460" s="202"/>
      <c r="E3460" s="202"/>
      <c r="F3460" s="202"/>
    </row>
    <row r="3461" spans="1:7" ht="30" x14ac:dyDescent="0.25">
      <c r="A3461" s="199" t="s">
        <v>495</v>
      </c>
      <c r="B3461" s="200" t="s">
        <v>8279</v>
      </c>
      <c r="C3461" s="201" t="s">
        <v>15</v>
      </c>
      <c r="D3461" s="202">
        <v>496.28</v>
      </c>
      <c r="E3461" s="202">
        <v>116.87</v>
      </c>
      <c r="F3461" s="202">
        <v>613.15</v>
      </c>
      <c r="G3461" s="178">
        <v>15</v>
      </c>
    </row>
    <row r="3462" spans="1:7" ht="30" x14ac:dyDescent="0.25">
      <c r="A3462" s="199" t="s">
        <v>8280</v>
      </c>
      <c r="B3462" s="200" t="s">
        <v>8281</v>
      </c>
      <c r="C3462" s="201" t="s">
        <v>15</v>
      </c>
      <c r="D3462" s="202">
        <v>197.6</v>
      </c>
      <c r="E3462" s="202">
        <v>11.16</v>
      </c>
      <c r="F3462" s="202">
        <v>208.76</v>
      </c>
      <c r="G3462" s="178">
        <v>15</v>
      </c>
    </row>
    <row r="3463" spans="1:7" ht="30" x14ac:dyDescent="0.25">
      <c r="A3463" s="199" t="s">
        <v>8282</v>
      </c>
      <c r="B3463" s="200" t="s">
        <v>8283</v>
      </c>
      <c r="C3463" s="201" t="s">
        <v>15</v>
      </c>
      <c r="D3463" s="202">
        <v>235.99</v>
      </c>
      <c r="E3463" s="202">
        <v>27.92</v>
      </c>
      <c r="F3463" s="202">
        <v>263.91000000000003</v>
      </c>
      <c r="G3463" s="178">
        <v>15</v>
      </c>
    </row>
    <row r="3464" spans="1:7" ht="45" x14ac:dyDescent="0.25">
      <c r="A3464" s="199" t="s">
        <v>8284</v>
      </c>
      <c r="B3464" s="200" t="s">
        <v>8285</v>
      </c>
      <c r="C3464" s="201" t="s">
        <v>15</v>
      </c>
      <c r="D3464" s="202">
        <v>11860.14</v>
      </c>
      <c r="E3464" s="202">
        <v>116.87</v>
      </c>
      <c r="F3464" s="202">
        <v>11977.01</v>
      </c>
      <c r="G3464" s="178">
        <v>15</v>
      </c>
    </row>
    <row r="3465" spans="1:7" x14ac:dyDescent="0.25">
      <c r="A3465" s="199" t="s">
        <v>8286</v>
      </c>
      <c r="B3465" s="200" t="s">
        <v>8287</v>
      </c>
      <c r="C3465" s="201"/>
      <c r="D3465" s="202"/>
      <c r="E3465" s="202"/>
      <c r="F3465" s="202"/>
    </row>
    <row r="3466" spans="1:7" ht="30" x14ac:dyDescent="0.25">
      <c r="A3466" s="199" t="s">
        <v>8288</v>
      </c>
      <c r="B3466" s="200" t="s">
        <v>8289</v>
      </c>
      <c r="C3466" s="201" t="s">
        <v>15</v>
      </c>
      <c r="D3466" s="202">
        <v>3166.58</v>
      </c>
      <c r="E3466" s="202">
        <v>193.28</v>
      </c>
      <c r="F3466" s="202">
        <v>3359.86</v>
      </c>
      <c r="G3466" s="178">
        <v>15</v>
      </c>
    </row>
    <row r="3467" spans="1:7" ht="30" x14ac:dyDescent="0.25">
      <c r="A3467" s="199" t="s">
        <v>8290</v>
      </c>
      <c r="B3467" s="200" t="s">
        <v>8291</v>
      </c>
      <c r="C3467" s="201" t="s">
        <v>15</v>
      </c>
      <c r="D3467" s="202">
        <v>1116.7</v>
      </c>
      <c r="E3467" s="202">
        <v>193.28</v>
      </c>
      <c r="F3467" s="202">
        <v>1309.98</v>
      </c>
      <c r="G3467" s="178">
        <v>15</v>
      </c>
    </row>
    <row r="3468" spans="1:7" ht="30" x14ac:dyDescent="0.25">
      <c r="A3468" s="199" t="s">
        <v>8292</v>
      </c>
      <c r="B3468" s="200" t="s">
        <v>8293</v>
      </c>
      <c r="C3468" s="201" t="s">
        <v>15</v>
      </c>
      <c r="D3468" s="202">
        <v>1208.99</v>
      </c>
      <c r="E3468" s="202">
        <v>69.790000000000006</v>
      </c>
      <c r="F3468" s="202">
        <v>1278.78</v>
      </c>
      <c r="G3468" s="178">
        <v>15</v>
      </c>
    </row>
    <row r="3469" spans="1:7" ht="30" x14ac:dyDescent="0.25">
      <c r="A3469" s="199" t="s">
        <v>8294</v>
      </c>
      <c r="B3469" s="200" t="s">
        <v>8295</v>
      </c>
      <c r="C3469" s="201" t="s">
        <v>15</v>
      </c>
      <c r="D3469" s="202">
        <v>1602.38</v>
      </c>
      <c r="E3469" s="202">
        <v>125.62</v>
      </c>
      <c r="F3469" s="202">
        <v>1728</v>
      </c>
      <c r="G3469" s="178">
        <v>15</v>
      </c>
    </row>
    <row r="3470" spans="1:7" ht="30" x14ac:dyDescent="0.25">
      <c r="A3470" s="199" t="s">
        <v>8296</v>
      </c>
      <c r="B3470" s="200" t="s">
        <v>8297</v>
      </c>
      <c r="C3470" s="201" t="s">
        <v>15</v>
      </c>
      <c r="D3470" s="202">
        <v>2365.4</v>
      </c>
      <c r="E3470" s="202">
        <v>125.62</v>
      </c>
      <c r="F3470" s="202">
        <v>2491.02</v>
      </c>
      <c r="G3470" s="178">
        <v>15</v>
      </c>
    </row>
    <row r="3471" spans="1:7" ht="30" x14ac:dyDescent="0.25">
      <c r="A3471" s="199" t="s">
        <v>8298</v>
      </c>
      <c r="B3471" s="200" t="s">
        <v>8299</v>
      </c>
      <c r="C3471" s="201" t="s">
        <v>15</v>
      </c>
      <c r="D3471" s="202">
        <v>7424.89</v>
      </c>
      <c r="E3471" s="202">
        <v>193.28</v>
      </c>
      <c r="F3471" s="202">
        <v>7618.17</v>
      </c>
      <c r="G3471" s="178">
        <v>15</v>
      </c>
    </row>
    <row r="3472" spans="1:7" ht="30" x14ac:dyDescent="0.25">
      <c r="A3472" s="199" t="s">
        <v>8300</v>
      </c>
      <c r="B3472" s="200" t="s">
        <v>8301</v>
      </c>
      <c r="C3472" s="201" t="s">
        <v>15</v>
      </c>
      <c r="D3472" s="202">
        <v>1361.18</v>
      </c>
      <c r="E3472" s="202">
        <v>193.28</v>
      </c>
      <c r="F3472" s="202">
        <v>1554.46</v>
      </c>
      <c r="G3472" s="178">
        <v>15</v>
      </c>
    </row>
    <row r="3473" spans="1:7" ht="30" x14ac:dyDescent="0.25">
      <c r="A3473" s="199" t="s">
        <v>8302</v>
      </c>
      <c r="B3473" s="200" t="s">
        <v>8303</v>
      </c>
      <c r="C3473" s="201" t="s">
        <v>15</v>
      </c>
      <c r="D3473" s="202">
        <v>2032</v>
      </c>
      <c r="E3473" s="202">
        <v>193.28</v>
      </c>
      <c r="F3473" s="202">
        <v>2225.2800000000002</v>
      </c>
      <c r="G3473" s="178">
        <v>15</v>
      </c>
    </row>
    <row r="3474" spans="1:7" ht="30" x14ac:dyDescent="0.25">
      <c r="A3474" s="199" t="s">
        <v>8304</v>
      </c>
      <c r="B3474" s="200" t="s">
        <v>8305</v>
      </c>
      <c r="C3474" s="201" t="s">
        <v>15</v>
      </c>
      <c r="D3474" s="202">
        <v>1170.67</v>
      </c>
      <c r="E3474" s="202">
        <v>16.75</v>
      </c>
      <c r="F3474" s="202">
        <v>1187.42</v>
      </c>
      <c r="G3474" s="178">
        <v>15</v>
      </c>
    </row>
    <row r="3475" spans="1:7" ht="30" x14ac:dyDescent="0.25">
      <c r="A3475" s="199" t="s">
        <v>8306</v>
      </c>
      <c r="B3475" s="200" t="s">
        <v>8307</v>
      </c>
      <c r="C3475" s="201" t="s">
        <v>15</v>
      </c>
      <c r="D3475" s="202">
        <v>3114.59</v>
      </c>
      <c r="E3475" s="202">
        <v>24.56</v>
      </c>
      <c r="F3475" s="202">
        <v>3139.15</v>
      </c>
      <c r="G3475" s="178">
        <v>15</v>
      </c>
    </row>
    <row r="3476" spans="1:7" x14ac:dyDescent="0.25">
      <c r="A3476" s="199" t="s">
        <v>8308</v>
      </c>
      <c r="B3476" s="200" t="s">
        <v>8309</v>
      </c>
      <c r="C3476" s="201"/>
      <c r="D3476" s="202"/>
      <c r="E3476" s="202"/>
      <c r="F3476" s="202"/>
    </row>
    <row r="3477" spans="1:7" x14ac:dyDescent="0.25">
      <c r="A3477" s="199" t="s">
        <v>8310</v>
      </c>
      <c r="B3477" s="200" t="s">
        <v>8311</v>
      </c>
      <c r="C3477" s="201" t="s">
        <v>15</v>
      </c>
      <c r="D3477" s="202">
        <v>11.81</v>
      </c>
      <c r="E3477" s="202">
        <v>25.12</v>
      </c>
      <c r="F3477" s="202">
        <v>36.93</v>
      </c>
      <c r="G3477" s="178">
        <v>15</v>
      </c>
    </row>
    <row r="3478" spans="1:7" ht="30" x14ac:dyDescent="0.25">
      <c r="A3478" s="199" t="s">
        <v>8312</v>
      </c>
      <c r="B3478" s="200" t="s">
        <v>8313</v>
      </c>
      <c r="C3478" s="201" t="s">
        <v>15</v>
      </c>
      <c r="D3478" s="202">
        <v>53.4</v>
      </c>
      <c r="E3478" s="202">
        <v>25.12</v>
      </c>
      <c r="F3478" s="202">
        <v>78.52</v>
      </c>
      <c r="G3478" s="178">
        <v>15</v>
      </c>
    </row>
    <row r="3479" spans="1:7" x14ac:dyDescent="0.25">
      <c r="A3479" s="199" t="s">
        <v>8314</v>
      </c>
      <c r="B3479" s="200" t="s">
        <v>8315</v>
      </c>
      <c r="C3479" s="201"/>
      <c r="D3479" s="202"/>
      <c r="E3479" s="202"/>
      <c r="F3479" s="202"/>
    </row>
    <row r="3480" spans="1:7" x14ac:dyDescent="0.25">
      <c r="A3480" s="199" t="s">
        <v>8316</v>
      </c>
      <c r="B3480" s="200" t="s">
        <v>8317</v>
      </c>
      <c r="C3480" s="201" t="s">
        <v>15</v>
      </c>
      <c r="D3480" s="202">
        <v>131.32</v>
      </c>
      <c r="E3480" s="202">
        <v>8.3800000000000008</v>
      </c>
      <c r="F3480" s="202">
        <v>139.69999999999999</v>
      </c>
      <c r="G3480" s="178">
        <v>15</v>
      </c>
    </row>
    <row r="3481" spans="1:7" x14ac:dyDescent="0.25">
      <c r="A3481" s="199" t="s">
        <v>8318</v>
      </c>
      <c r="B3481" s="200" t="s">
        <v>8319</v>
      </c>
      <c r="C3481" s="201" t="s">
        <v>15</v>
      </c>
      <c r="D3481" s="202">
        <v>529.82000000000005</v>
      </c>
      <c r="E3481" s="202">
        <v>69.790000000000006</v>
      </c>
      <c r="F3481" s="202">
        <v>599.61</v>
      </c>
      <c r="G3481" s="178">
        <v>15</v>
      </c>
    </row>
    <row r="3482" spans="1:7" ht="30" x14ac:dyDescent="0.25">
      <c r="A3482" s="199" t="s">
        <v>8320</v>
      </c>
      <c r="B3482" s="200" t="s">
        <v>8321</v>
      </c>
      <c r="C3482" s="201" t="s">
        <v>15</v>
      </c>
      <c r="D3482" s="202">
        <v>489.33</v>
      </c>
      <c r="E3482" s="202">
        <v>69.790000000000006</v>
      </c>
      <c r="F3482" s="202">
        <v>559.12</v>
      </c>
      <c r="G3482" s="178">
        <v>15</v>
      </c>
    </row>
    <row r="3483" spans="1:7" ht="30" x14ac:dyDescent="0.25">
      <c r="A3483" s="199" t="s">
        <v>8322</v>
      </c>
      <c r="B3483" s="200" t="s">
        <v>8323</v>
      </c>
      <c r="C3483" s="201" t="s">
        <v>15</v>
      </c>
      <c r="D3483" s="202">
        <v>29.5</v>
      </c>
      <c r="E3483" s="202">
        <v>11.78</v>
      </c>
      <c r="F3483" s="202">
        <v>41.28</v>
      </c>
      <c r="G3483" s="178">
        <v>15</v>
      </c>
    </row>
    <row r="3484" spans="1:7" ht="30" x14ac:dyDescent="0.25">
      <c r="A3484" s="199" t="s">
        <v>8324</v>
      </c>
      <c r="B3484" s="200" t="s">
        <v>8325</v>
      </c>
      <c r="C3484" s="201" t="s">
        <v>15</v>
      </c>
      <c r="D3484" s="202">
        <v>640.36</v>
      </c>
      <c r="E3484" s="202">
        <v>39.270000000000003</v>
      </c>
      <c r="F3484" s="202">
        <v>679.63</v>
      </c>
      <c r="G3484" s="178">
        <v>15</v>
      </c>
    </row>
    <row r="3485" spans="1:7" ht="30" x14ac:dyDescent="0.25">
      <c r="A3485" s="199" t="s">
        <v>8326</v>
      </c>
      <c r="B3485" s="200" t="s">
        <v>8327</v>
      </c>
      <c r="C3485" s="201" t="s">
        <v>15</v>
      </c>
      <c r="D3485" s="202">
        <v>310.97000000000003</v>
      </c>
      <c r="E3485" s="202">
        <v>39.270000000000003</v>
      </c>
      <c r="F3485" s="202">
        <v>350.24</v>
      </c>
      <c r="G3485" s="178">
        <v>15</v>
      </c>
    </row>
    <row r="3486" spans="1:7" ht="30" x14ac:dyDescent="0.25">
      <c r="A3486" s="199" t="s">
        <v>8328</v>
      </c>
      <c r="B3486" s="200" t="s">
        <v>8329</v>
      </c>
      <c r="C3486" s="201" t="s">
        <v>15</v>
      </c>
      <c r="D3486" s="202">
        <v>99.19</v>
      </c>
      <c r="E3486" s="202">
        <v>27.92</v>
      </c>
      <c r="F3486" s="202">
        <v>127.11</v>
      </c>
      <c r="G3486" s="178">
        <v>15</v>
      </c>
    </row>
    <row r="3487" spans="1:7" ht="30" x14ac:dyDescent="0.25">
      <c r="A3487" s="199" t="s">
        <v>8330</v>
      </c>
      <c r="B3487" s="200" t="s">
        <v>8331</v>
      </c>
      <c r="C3487" s="201" t="s">
        <v>15</v>
      </c>
      <c r="D3487" s="202">
        <v>4317.93</v>
      </c>
      <c r="E3487" s="202">
        <v>167.49</v>
      </c>
      <c r="F3487" s="202">
        <v>4485.42</v>
      </c>
      <c r="G3487" s="178">
        <v>15</v>
      </c>
    </row>
    <row r="3488" spans="1:7" x14ac:dyDescent="0.25">
      <c r="A3488" s="199" t="s">
        <v>8332</v>
      </c>
      <c r="B3488" s="200" t="s">
        <v>8333</v>
      </c>
      <c r="C3488" s="201" t="s">
        <v>15</v>
      </c>
      <c r="D3488" s="202">
        <v>126.84</v>
      </c>
      <c r="E3488" s="202">
        <v>22.33</v>
      </c>
      <c r="F3488" s="202">
        <v>149.16999999999999</v>
      </c>
      <c r="G3488" s="178">
        <v>15</v>
      </c>
    </row>
    <row r="3489" spans="1:7" ht="30" x14ac:dyDescent="0.25">
      <c r="A3489" s="199" t="s">
        <v>8334</v>
      </c>
      <c r="B3489" s="200" t="s">
        <v>8335</v>
      </c>
      <c r="C3489" s="201" t="s">
        <v>15</v>
      </c>
      <c r="D3489" s="202">
        <v>460.2</v>
      </c>
      <c r="E3489" s="202">
        <v>66.239999999999995</v>
      </c>
      <c r="F3489" s="202">
        <v>526.44000000000005</v>
      </c>
      <c r="G3489" s="178">
        <v>15</v>
      </c>
    </row>
    <row r="3490" spans="1:7" ht="30" x14ac:dyDescent="0.25">
      <c r="A3490" s="199" t="s">
        <v>8336</v>
      </c>
      <c r="B3490" s="200" t="s">
        <v>8337</v>
      </c>
      <c r="C3490" s="201" t="s">
        <v>15</v>
      </c>
      <c r="D3490" s="202">
        <v>344.25</v>
      </c>
      <c r="E3490" s="202">
        <v>69.790000000000006</v>
      </c>
      <c r="F3490" s="202">
        <v>414.04</v>
      </c>
      <c r="G3490" s="178">
        <v>15</v>
      </c>
    </row>
    <row r="3491" spans="1:7" ht="30" x14ac:dyDescent="0.25">
      <c r="A3491" s="199" t="s">
        <v>8338</v>
      </c>
      <c r="B3491" s="200" t="s">
        <v>8339</v>
      </c>
      <c r="C3491" s="201" t="s">
        <v>15</v>
      </c>
      <c r="D3491" s="202">
        <v>421.01</v>
      </c>
      <c r="E3491" s="202">
        <v>69.790000000000006</v>
      </c>
      <c r="F3491" s="202">
        <v>490.8</v>
      </c>
      <c r="G3491" s="178">
        <v>15</v>
      </c>
    </row>
    <row r="3492" spans="1:7" x14ac:dyDescent="0.25">
      <c r="A3492" s="199" t="s">
        <v>8340</v>
      </c>
      <c r="B3492" s="200" t="s">
        <v>8341</v>
      </c>
      <c r="C3492" s="201"/>
      <c r="D3492" s="202"/>
      <c r="E3492" s="202"/>
      <c r="F3492" s="202"/>
    </row>
    <row r="3493" spans="1:7" x14ac:dyDescent="0.25">
      <c r="A3493" s="199" t="s">
        <v>8342</v>
      </c>
      <c r="B3493" s="200" t="s">
        <v>8343</v>
      </c>
      <c r="C3493" s="201"/>
      <c r="D3493" s="202"/>
      <c r="E3493" s="202"/>
      <c r="F3493" s="202"/>
    </row>
    <row r="3494" spans="1:7" x14ac:dyDescent="0.25">
      <c r="A3494" s="199" t="s">
        <v>8344</v>
      </c>
      <c r="B3494" s="200" t="s">
        <v>8345</v>
      </c>
      <c r="C3494" s="201" t="s">
        <v>15</v>
      </c>
      <c r="D3494" s="202">
        <v>9726.36</v>
      </c>
      <c r="E3494" s="202">
        <v>123.96</v>
      </c>
      <c r="F3494" s="202">
        <v>9850.32</v>
      </c>
      <c r="G3494" s="178">
        <v>15</v>
      </c>
    </row>
    <row r="3495" spans="1:7" x14ac:dyDescent="0.25">
      <c r="A3495" s="199" t="s">
        <v>8346</v>
      </c>
      <c r="B3495" s="200" t="s">
        <v>8347</v>
      </c>
      <c r="C3495" s="201" t="s">
        <v>15</v>
      </c>
      <c r="D3495" s="202">
        <v>11351.37</v>
      </c>
      <c r="E3495" s="202">
        <v>169.38</v>
      </c>
      <c r="F3495" s="202">
        <v>11520.75</v>
      </c>
      <c r="G3495" s="178">
        <v>15</v>
      </c>
    </row>
    <row r="3496" spans="1:7" ht="30" x14ac:dyDescent="0.25">
      <c r="A3496" s="199" t="s">
        <v>8348</v>
      </c>
      <c r="B3496" s="200" t="s">
        <v>8349</v>
      </c>
      <c r="C3496" s="201" t="s">
        <v>15</v>
      </c>
      <c r="D3496" s="202">
        <v>1058.71</v>
      </c>
      <c r="E3496" s="202">
        <v>67.19</v>
      </c>
      <c r="F3496" s="202">
        <v>1125.9000000000001</v>
      </c>
      <c r="G3496" s="178">
        <v>15</v>
      </c>
    </row>
    <row r="3497" spans="1:7" ht="30" x14ac:dyDescent="0.25">
      <c r="A3497" s="199" t="s">
        <v>8350</v>
      </c>
      <c r="B3497" s="200" t="s">
        <v>8351</v>
      </c>
      <c r="C3497" s="201" t="s">
        <v>15</v>
      </c>
      <c r="D3497" s="202">
        <v>1954.54</v>
      </c>
      <c r="E3497" s="202">
        <v>67.19</v>
      </c>
      <c r="F3497" s="202">
        <v>2021.73</v>
      </c>
      <c r="G3497" s="178">
        <v>15</v>
      </c>
    </row>
    <row r="3498" spans="1:7" ht="30" x14ac:dyDescent="0.25">
      <c r="A3498" s="199" t="s">
        <v>8352</v>
      </c>
      <c r="B3498" s="200" t="s">
        <v>8353</v>
      </c>
      <c r="C3498" s="201" t="s">
        <v>15</v>
      </c>
      <c r="D3498" s="202">
        <v>3015.94</v>
      </c>
      <c r="E3498" s="202">
        <v>78.540000000000006</v>
      </c>
      <c r="F3498" s="202">
        <v>3094.48</v>
      </c>
      <c r="G3498" s="178">
        <v>15</v>
      </c>
    </row>
    <row r="3499" spans="1:7" ht="30" x14ac:dyDescent="0.25">
      <c r="A3499" s="199" t="s">
        <v>8354</v>
      </c>
      <c r="B3499" s="200" t="s">
        <v>8355</v>
      </c>
      <c r="C3499" s="201" t="s">
        <v>15</v>
      </c>
      <c r="D3499" s="202">
        <v>5518.07</v>
      </c>
      <c r="E3499" s="202">
        <v>101.25</v>
      </c>
      <c r="F3499" s="202">
        <v>5619.32</v>
      </c>
      <c r="G3499" s="178">
        <v>15</v>
      </c>
    </row>
    <row r="3500" spans="1:7" ht="45" x14ac:dyDescent="0.25">
      <c r="A3500" s="199" t="s">
        <v>8356</v>
      </c>
      <c r="B3500" s="200" t="s">
        <v>8357</v>
      </c>
      <c r="C3500" s="201" t="s">
        <v>15</v>
      </c>
      <c r="D3500" s="202">
        <v>7013.36</v>
      </c>
      <c r="E3500" s="202">
        <v>89.9</v>
      </c>
      <c r="F3500" s="202">
        <v>7103.26</v>
      </c>
      <c r="G3500" s="178">
        <v>15</v>
      </c>
    </row>
    <row r="3501" spans="1:7" ht="45" x14ac:dyDescent="0.25">
      <c r="A3501" s="199" t="s">
        <v>8358</v>
      </c>
      <c r="B3501" s="200" t="s">
        <v>8359</v>
      </c>
      <c r="C3501" s="201" t="s">
        <v>15</v>
      </c>
      <c r="D3501" s="202">
        <v>14734.74</v>
      </c>
      <c r="E3501" s="202">
        <v>123.96</v>
      </c>
      <c r="F3501" s="202">
        <v>14858.7</v>
      </c>
      <c r="G3501" s="178">
        <v>15</v>
      </c>
    </row>
    <row r="3502" spans="1:7" ht="30" x14ac:dyDescent="0.25">
      <c r="A3502" s="199" t="s">
        <v>8360</v>
      </c>
      <c r="B3502" s="200" t="s">
        <v>8361</v>
      </c>
      <c r="C3502" s="201" t="s">
        <v>15</v>
      </c>
      <c r="D3502" s="202">
        <v>925.57</v>
      </c>
      <c r="E3502" s="202">
        <v>78.540000000000006</v>
      </c>
      <c r="F3502" s="202">
        <v>1004.11</v>
      </c>
      <c r="G3502" s="178">
        <v>15</v>
      </c>
    </row>
    <row r="3503" spans="1:7" ht="30" x14ac:dyDescent="0.25">
      <c r="A3503" s="199" t="s">
        <v>8362</v>
      </c>
      <c r="B3503" s="200" t="s">
        <v>8363</v>
      </c>
      <c r="C3503" s="201" t="s">
        <v>15</v>
      </c>
      <c r="D3503" s="202">
        <v>551.79</v>
      </c>
      <c r="E3503" s="202">
        <v>78.540000000000006</v>
      </c>
      <c r="F3503" s="202">
        <v>630.33000000000004</v>
      </c>
      <c r="G3503" s="178">
        <v>15</v>
      </c>
    </row>
    <row r="3504" spans="1:7" x14ac:dyDescent="0.25">
      <c r="A3504" s="199" t="s">
        <v>8364</v>
      </c>
      <c r="B3504" s="200" t="s">
        <v>8365</v>
      </c>
      <c r="C3504" s="201"/>
      <c r="D3504" s="202"/>
      <c r="E3504" s="202"/>
      <c r="F3504" s="202"/>
    </row>
    <row r="3505" spans="1:7" ht="30" x14ac:dyDescent="0.25">
      <c r="A3505" s="199" t="s">
        <v>8366</v>
      </c>
      <c r="B3505" s="200" t="s">
        <v>8367</v>
      </c>
      <c r="C3505" s="201" t="s">
        <v>35</v>
      </c>
      <c r="D3505" s="202">
        <v>5192.17</v>
      </c>
      <c r="E3505" s="202">
        <v>78.540000000000006</v>
      </c>
      <c r="F3505" s="202">
        <v>5270.71</v>
      </c>
      <c r="G3505" s="178">
        <v>15</v>
      </c>
    </row>
    <row r="3506" spans="1:7" ht="30" x14ac:dyDescent="0.25">
      <c r="A3506" s="199" t="s">
        <v>8368</v>
      </c>
      <c r="B3506" s="200" t="s">
        <v>8369</v>
      </c>
      <c r="C3506" s="201" t="s">
        <v>35</v>
      </c>
      <c r="D3506" s="202">
        <v>7328.59</v>
      </c>
      <c r="E3506" s="202">
        <v>78.540000000000006</v>
      </c>
      <c r="F3506" s="202">
        <v>7407.13</v>
      </c>
      <c r="G3506" s="178">
        <v>15</v>
      </c>
    </row>
    <row r="3507" spans="1:7" ht="30" x14ac:dyDescent="0.25">
      <c r="A3507" s="199" t="s">
        <v>496</v>
      </c>
      <c r="B3507" s="200" t="s">
        <v>8370</v>
      </c>
      <c r="C3507" s="201" t="s">
        <v>35</v>
      </c>
      <c r="D3507" s="202">
        <v>13298.36</v>
      </c>
      <c r="E3507" s="202">
        <v>78.540000000000006</v>
      </c>
      <c r="F3507" s="202">
        <v>13376.9</v>
      </c>
      <c r="G3507" s="178">
        <v>15</v>
      </c>
    </row>
    <row r="3508" spans="1:7" x14ac:dyDescent="0.25">
      <c r="A3508" s="199" t="s">
        <v>8371</v>
      </c>
      <c r="B3508" s="200" t="s">
        <v>8372</v>
      </c>
      <c r="C3508" s="201"/>
      <c r="D3508" s="202"/>
      <c r="E3508" s="202"/>
      <c r="F3508" s="202"/>
    </row>
    <row r="3509" spans="1:7" ht="45" x14ac:dyDescent="0.25">
      <c r="A3509" s="199" t="s">
        <v>8373</v>
      </c>
      <c r="B3509" s="200" t="s">
        <v>8374</v>
      </c>
      <c r="C3509" s="201" t="s">
        <v>32</v>
      </c>
      <c r="D3509" s="202">
        <v>18146.09</v>
      </c>
      <c r="E3509" s="202">
        <v>4187.79</v>
      </c>
      <c r="F3509" s="202">
        <v>22333.88</v>
      </c>
      <c r="G3509" s="178">
        <v>15</v>
      </c>
    </row>
    <row r="3510" spans="1:7" ht="45" x14ac:dyDescent="0.25">
      <c r="A3510" s="199" t="s">
        <v>8375</v>
      </c>
      <c r="B3510" s="200" t="s">
        <v>8376</v>
      </c>
      <c r="C3510" s="201" t="s">
        <v>32</v>
      </c>
      <c r="D3510" s="202">
        <v>34720.51</v>
      </c>
      <c r="E3510" s="202">
        <v>8969.8700000000008</v>
      </c>
      <c r="F3510" s="202">
        <v>43690.38</v>
      </c>
      <c r="G3510" s="178">
        <v>15</v>
      </c>
    </row>
    <row r="3511" spans="1:7" x14ac:dyDescent="0.25">
      <c r="A3511" s="199" t="s">
        <v>8377</v>
      </c>
      <c r="B3511" s="200" t="s">
        <v>8378</v>
      </c>
      <c r="C3511" s="201"/>
      <c r="D3511" s="202"/>
      <c r="E3511" s="202"/>
      <c r="F3511" s="202"/>
    </row>
    <row r="3512" spans="1:7" x14ac:dyDescent="0.25">
      <c r="A3512" s="199" t="s">
        <v>8379</v>
      </c>
      <c r="B3512" s="200" t="s">
        <v>8380</v>
      </c>
      <c r="C3512" s="201" t="s">
        <v>15</v>
      </c>
      <c r="D3512" s="202">
        <v>96.22</v>
      </c>
      <c r="E3512" s="202">
        <v>16.75</v>
      </c>
      <c r="F3512" s="202">
        <v>112.97</v>
      </c>
      <c r="G3512" s="178">
        <v>15</v>
      </c>
    </row>
    <row r="3513" spans="1:7" x14ac:dyDescent="0.25">
      <c r="A3513" s="199" t="s">
        <v>8381</v>
      </c>
      <c r="B3513" s="200" t="s">
        <v>8382</v>
      </c>
      <c r="C3513" s="201" t="s">
        <v>15</v>
      </c>
      <c r="D3513" s="202">
        <v>122.6</v>
      </c>
      <c r="E3513" s="202">
        <v>22.33</v>
      </c>
      <c r="F3513" s="202">
        <v>144.93</v>
      </c>
      <c r="G3513" s="178">
        <v>15</v>
      </c>
    </row>
    <row r="3514" spans="1:7" x14ac:dyDescent="0.25">
      <c r="A3514" s="199" t="s">
        <v>8383</v>
      </c>
      <c r="B3514" s="200" t="s">
        <v>8384</v>
      </c>
      <c r="C3514" s="201" t="s">
        <v>15</v>
      </c>
      <c r="D3514" s="202">
        <v>236.49</v>
      </c>
      <c r="E3514" s="202">
        <v>25.12</v>
      </c>
      <c r="F3514" s="202">
        <v>261.61</v>
      </c>
      <c r="G3514" s="178">
        <v>15</v>
      </c>
    </row>
    <row r="3515" spans="1:7" x14ac:dyDescent="0.25">
      <c r="A3515" s="199" t="s">
        <v>8385</v>
      </c>
      <c r="B3515" s="200" t="s">
        <v>8386</v>
      </c>
      <c r="C3515" s="201" t="s">
        <v>15</v>
      </c>
      <c r="D3515" s="202">
        <v>250.87</v>
      </c>
      <c r="E3515" s="202">
        <v>25.12</v>
      </c>
      <c r="F3515" s="202">
        <v>275.99</v>
      </c>
      <c r="G3515" s="178">
        <v>15</v>
      </c>
    </row>
    <row r="3516" spans="1:7" x14ac:dyDescent="0.25">
      <c r="A3516" s="199" t="s">
        <v>8387</v>
      </c>
      <c r="B3516" s="200" t="s">
        <v>8388</v>
      </c>
      <c r="C3516" s="201" t="s">
        <v>15</v>
      </c>
      <c r="D3516" s="202">
        <v>330.4</v>
      </c>
      <c r="E3516" s="202">
        <v>33.5</v>
      </c>
      <c r="F3516" s="202">
        <v>363.9</v>
      </c>
      <c r="G3516" s="178">
        <v>15</v>
      </c>
    </row>
    <row r="3517" spans="1:7" x14ac:dyDescent="0.25">
      <c r="A3517" s="199" t="s">
        <v>8389</v>
      </c>
      <c r="B3517" s="200" t="s">
        <v>8390</v>
      </c>
      <c r="C3517" s="201" t="s">
        <v>15</v>
      </c>
      <c r="D3517" s="202">
        <v>1548.13</v>
      </c>
      <c r="E3517" s="202">
        <v>25.12</v>
      </c>
      <c r="F3517" s="202">
        <v>1573.25</v>
      </c>
      <c r="G3517" s="178">
        <v>15</v>
      </c>
    </row>
    <row r="3518" spans="1:7" x14ac:dyDescent="0.25">
      <c r="A3518" s="199" t="s">
        <v>497</v>
      </c>
      <c r="B3518" s="200" t="s">
        <v>8391</v>
      </c>
      <c r="C3518" s="201" t="s">
        <v>15</v>
      </c>
      <c r="D3518" s="202">
        <v>2333.1999999999998</v>
      </c>
      <c r="E3518" s="202">
        <v>111.66</v>
      </c>
      <c r="F3518" s="202">
        <v>2444.86</v>
      </c>
      <c r="G3518" s="178">
        <v>15</v>
      </c>
    </row>
    <row r="3519" spans="1:7" x14ac:dyDescent="0.25">
      <c r="A3519" s="199" t="s">
        <v>8392</v>
      </c>
      <c r="B3519" s="200" t="s">
        <v>8393</v>
      </c>
      <c r="C3519" s="201"/>
      <c r="D3519" s="202"/>
      <c r="E3519" s="202"/>
      <c r="F3519" s="202"/>
    </row>
    <row r="3520" spans="1:7" x14ac:dyDescent="0.25">
      <c r="A3520" s="199" t="s">
        <v>8394</v>
      </c>
      <c r="B3520" s="200" t="s">
        <v>8395</v>
      </c>
      <c r="C3520" s="201" t="s">
        <v>15</v>
      </c>
      <c r="D3520" s="202"/>
      <c r="E3520" s="202">
        <v>68.13</v>
      </c>
      <c r="F3520" s="202">
        <v>68.13</v>
      </c>
      <c r="G3520" s="178">
        <v>15</v>
      </c>
    </row>
    <row r="3521" spans="1:7" x14ac:dyDescent="0.25">
      <c r="A3521" s="199" t="s">
        <v>8396</v>
      </c>
      <c r="B3521" s="200" t="s">
        <v>8397</v>
      </c>
      <c r="C3521" s="201" t="s">
        <v>15</v>
      </c>
      <c r="D3521" s="202"/>
      <c r="E3521" s="202">
        <v>181.68</v>
      </c>
      <c r="F3521" s="202">
        <v>181.68</v>
      </c>
      <c r="G3521" s="178">
        <v>15</v>
      </c>
    </row>
    <row r="3522" spans="1:7" x14ac:dyDescent="0.25">
      <c r="A3522" s="199" t="s">
        <v>8398</v>
      </c>
      <c r="B3522" s="200" t="s">
        <v>8399</v>
      </c>
      <c r="C3522" s="201" t="s">
        <v>15</v>
      </c>
      <c r="D3522" s="202"/>
      <c r="E3522" s="202">
        <v>408.78</v>
      </c>
      <c r="F3522" s="202">
        <v>408.78</v>
      </c>
      <c r="G3522" s="178">
        <v>15</v>
      </c>
    </row>
    <row r="3523" spans="1:7" x14ac:dyDescent="0.25">
      <c r="A3523" s="199" t="s">
        <v>8400</v>
      </c>
      <c r="B3523" s="200" t="s">
        <v>8401</v>
      </c>
      <c r="C3523" s="201"/>
      <c r="D3523" s="202"/>
      <c r="E3523" s="202"/>
      <c r="F3523" s="202"/>
    </row>
    <row r="3524" spans="1:7" x14ac:dyDescent="0.25">
      <c r="A3524" s="199" t="s">
        <v>8402</v>
      </c>
      <c r="B3524" s="200" t="s">
        <v>8403</v>
      </c>
      <c r="C3524" s="201"/>
      <c r="D3524" s="202"/>
      <c r="E3524" s="202"/>
      <c r="F3524" s="202"/>
    </row>
    <row r="3525" spans="1:7" x14ac:dyDescent="0.25">
      <c r="A3525" s="199" t="s">
        <v>8404</v>
      </c>
      <c r="B3525" s="200" t="s">
        <v>8405</v>
      </c>
      <c r="C3525" s="201" t="s">
        <v>15</v>
      </c>
      <c r="D3525" s="202">
        <v>36.25</v>
      </c>
      <c r="E3525" s="202">
        <v>55.83</v>
      </c>
      <c r="F3525" s="202">
        <v>92.08</v>
      </c>
      <c r="G3525" s="178">
        <v>15</v>
      </c>
    </row>
    <row r="3526" spans="1:7" x14ac:dyDescent="0.25">
      <c r="A3526" s="199" t="s">
        <v>498</v>
      </c>
      <c r="B3526" s="200" t="s">
        <v>8406</v>
      </c>
      <c r="C3526" s="201" t="s">
        <v>15</v>
      </c>
      <c r="D3526" s="202">
        <v>49.23</v>
      </c>
      <c r="E3526" s="202">
        <v>55.83</v>
      </c>
      <c r="F3526" s="202">
        <v>105.06</v>
      </c>
      <c r="G3526" s="178">
        <v>15</v>
      </c>
    </row>
    <row r="3527" spans="1:7" x14ac:dyDescent="0.25">
      <c r="A3527" s="199" t="s">
        <v>499</v>
      </c>
      <c r="B3527" s="200" t="s">
        <v>8407</v>
      </c>
      <c r="C3527" s="201" t="s">
        <v>15</v>
      </c>
      <c r="D3527" s="202">
        <v>64.97</v>
      </c>
      <c r="E3527" s="202">
        <v>55.83</v>
      </c>
      <c r="F3527" s="202">
        <v>120.8</v>
      </c>
      <c r="G3527" s="178">
        <v>15</v>
      </c>
    </row>
    <row r="3528" spans="1:7" x14ac:dyDescent="0.25">
      <c r="A3528" s="199" t="s">
        <v>500</v>
      </c>
      <c r="B3528" s="200" t="s">
        <v>8408</v>
      </c>
      <c r="C3528" s="201" t="s">
        <v>15</v>
      </c>
      <c r="D3528" s="202">
        <v>71.239999999999995</v>
      </c>
      <c r="E3528" s="202">
        <v>55.83</v>
      </c>
      <c r="F3528" s="202">
        <v>127.07</v>
      </c>
      <c r="G3528" s="178">
        <v>15</v>
      </c>
    </row>
    <row r="3529" spans="1:7" ht="30" x14ac:dyDescent="0.25">
      <c r="A3529" s="199" t="s">
        <v>8409</v>
      </c>
      <c r="B3529" s="200" t="s">
        <v>8410</v>
      </c>
      <c r="C3529" s="201" t="s">
        <v>15</v>
      </c>
      <c r="D3529" s="202">
        <v>76.7</v>
      </c>
      <c r="E3529" s="202">
        <v>55.83</v>
      </c>
      <c r="F3529" s="202">
        <v>132.53</v>
      </c>
      <c r="G3529" s="178">
        <v>15</v>
      </c>
    </row>
    <row r="3530" spans="1:7" ht="30" x14ac:dyDescent="0.25">
      <c r="A3530" s="199" t="s">
        <v>8411</v>
      </c>
      <c r="B3530" s="200" t="s">
        <v>8412</v>
      </c>
      <c r="C3530" s="201" t="s">
        <v>15</v>
      </c>
      <c r="D3530" s="202">
        <v>107.19</v>
      </c>
      <c r="E3530" s="202">
        <v>55.83</v>
      </c>
      <c r="F3530" s="202">
        <v>163.02000000000001</v>
      </c>
      <c r="G3530" s="178">
        <v>15</v>
      </c>
    </row>
    <row r="3531" spans="1:7" x14ac:dyDescent="0.25">
      <c r="A3531" s="199" t="s">
        <v>8413</v>
      </c>
      <c r="B3531" s="200" t="s">
        <v>8414</v>
      </c>
      <c r="C3531" s="201"/>
      <c r="D3531" s="202"/>
      <c r="E3531" s="202"/>
      <c r="F3531" s="202"/>
    </row>
    <row r="3532" spans="1:7" x14ac:dyDescent="0.25">
      <c r="A3532" s="199" t="s">
        <v>501</v>
      </c>
      <c r="B3532" s="200" t="s">
        <v>8415</v>
      </c>
      <c r="C3532" s="201" t="s">
        <v>15</v>
      </c>
      <c r="D3532" s="202">
        <v>119.6</v>
      </c>
      <c r="E3532" s="202">
        <v>252.54</v>
      </c>
      <c r="F3532" s="202">
        <v>372.14</v>
      </c>
      <c r="G3532" s="178">
        <v>15</v>
      </c>
    </row>
    <row r="3533" spans="1:7" x14ac:dyDescent="0.25">
      <c r="A3533" s="199" t="s">
        <v>502</v>
      </c>
      <c r="B3533" s="200" t="s">
        <v>8416</v>
      </c>
      <c r="C3533" s="201" t="s">
        <v>15</v>
      </c>
      <c r="D3533" s="202">
        <v>74.78</v>
      </c>
      <c r="E3533" s="202">
        <v>61.36</v>
      </c>
      <c r="F3533" s="202">
        <v>136.13999999999999</v>
      </c>
      <c r="G3533" s="178">
        <v>15</v>
      </c>
    </row>
    <row r="3534" spans="1:7" ht="30" x14ac:dyDescent="0.25">
      <c r="A3534" s="199" t="s">
        <v>8417</v>
      </c>
      <c r="B3534" s="200" t="s">
        <v>8418</v>
      </c>
      <c r="C3534" s="201" t="s">
        <v>15</v>
      </c>
      <c r="D3534" s="202">
        <v>359.16</v>
      </c>
      <c r="E3534" s="202">
        <v>55.83</v>
      </c>
      <c r="F3534" s="202">
        <v>414.99</v>
      </c>
      <c r="G3534" s="178">
        <v>15</v>
      </c>
    </row>
    <row r="3535" spans="1:7" x14ac:dyDescent="0.25">
      <c r="A3535" s="199" t="s">
        <v>8419</v>
      </c>
      <c r="B3535" s="200" t="s">
        <v>8420</v>
      </c>
      <c r="C3535" s="201"/>
      <c r="D3535" s="202"/>
      <c r="E3535" s="202"/>
      <c r="F3535" s="202"/>
    </row>
    <row r="3536" spans="1:7" x14ac:dyDescent="0.25">
      <c r="A3536" s="199" t="s">
        <v>503</v>
      </c>
      <c r="B3536" s="200" t="s">
        <v>8421</v>
      </c>
      <c r="C3536" s="201" t="s">
        <v>15</v>
      </c>
      <c r="D3536" s="202">
        <v>32.93</v>
      </c>
      <c r="E3536" s="202">
        <v>55.83</v>
      </c>
      <c r="F3536" s="202">
        <v>88.76</v>
      </c>
      <c r="G3536" s="178">
        <v>15</v>
      </c>
    </row>
    <row r="3537" spans="1:7" x14ac:dyDescent="0.25">
      <c r="A3537" s="199" t="s">
        <v>8422</v>
      </c>
      <c r="B3537" s="200" t="s">
        <v>8423</v>
      </c>
      <c r="C3537" s="201"/>
      <c r="D3537" s="202"/>
      <c r="E3537" s="202"/>
      <c r="F3537" s="202"/>
    </row>
    <row r="3538" spans="1:7" ht="30" x14ac:dyDescent="0.25">
      <c r="A3538" s="199" t="s">
        <v>504</v>
      </c>
      <c r="B3538" s="200" t="s">
        <v>8424</v>
      </c>
      <c r="C3538" s="201" t="s">
        <v>15</v>
      </c>
      <c r="D3538" s="202">
        <v>149.31</v>
      </c>
      <c r="E3538" s="202">
        <v>66.989999999999995</v>
      </c>
      <c r="F3538" s="202">
        <v>216.3</v>
      </c>
      <c r="G3538" s="178">
        <v>15</v>
      </c>
    </row>
    <row r="3539" spans="1:7" ht="30" x14ac:dyDescent="0.25">
      <c r="A3539" s="199" t="s">
        <v>505</v>
      </c>
      <c r="B3539" s="200" t="s">
        <v>8425</v>
      </c>
      <c r="C3539" s="201" t="s">
        <v>15</v>
      </c>
      <c r="D3539" s="202">
        <v>514.27</v>
      </c>
      <c r="E3539" s="202">
        <v>83.75</v>
      </c>
      <c r="F3539" s="202">
        <v>598.02</v>
      </c>
      <c r="G3539" s="178">
        <v>15</v>
      </c>
    </row>
    <row r="3540" spans="1:7" x14ac:dyDescent="0.25">
      <c r="A3540" s="199" t="s">
        <v>8426</v>
      </c>
      <c r="B3540" s="200" t="s">
        <v>8427</v>
      </c>
      <c r="C3540" s="201"/>
      <c r="D3540" s="202"/>
      <c r="E3540" s="202"/>
      <c r="F3540" s="202"/>
    </row>
    <row r="3541" spans="1:7" x14ac:dyDescent="0.25">
      <c r="A3541" s="199" t="s">
        <v>8428</v>
      </c>
      <c r="B3541" s="200" t="s">
        <v>8429</v>
      </c>
      <c r="C3541" s="201" t="s">
        <v>15</v>
      </c>
      <c r="D3541" s="202">
        <v>15.34</v>
      </c>
      <c r="E3541" s="202">
        <v>3.35</v>
      </c>
      <c r="F3541" s="202">
        <v>18.690000000000001</v>
      </c>
      <c r="G3541" s="178">
        <v>15</v>
      </c>
    </row>
    <row r="3542" spans="1:7" x14ac:dyDescent="0.25">
      <c r="A3542" s="199" t="s">
        <v>8430</v>
      </c>
      <c r="B3542" s="200" t="s">
        <v>8431</v>
      </c>
      <c r="C3542" s="201" t="s">
        <v>29</v>
      </c>
      <c r="D3542" s="202">
        <v>1208.68</v>
      </c>
      <c r="E3542" s="202">
        <v>36.53</v>
      </c>
      <c r="F3542" s="202">
        <v>1245.21</v>
      </c>
      <c r="G3542" s="178">
        <v>15</v>
      </c>
    </row>
    <row r="3543" spans="1:7" x14ac:dyDescent="0.25">
      <c r="A3543" s="199" t="s">
        <v>8432</v>
      </c>
      <c r="B3543" s="200" t="s">
        <v>8433</v>
      </c>
      <c r="C3543" s="201" t="s">
        <v>15</v>
      </c>
      <c r="D3543" s="202">
        <v>11.13</v>
      </c>
      <c r="E3543" s="202">
        <v>3.35</v>
      </c>
      <c r="F3543" s="202">
        <v>14.48</v>
      </c>
      <c r="G3543" s="178">
        <v>15</v>
      </c>
    </row>
    <row r="3544" spans="1:7" x14ac:dyDescent="0.25">
      <c r="A3544" s="199" t="s">
        <v>8434</v>
      </c>
      <c r="B3544" s="200" t="s">
        <v>8435</v>
      </c>
      <c r="C3544" s="201" t="s">
        <v>15</v>
      </c>
      <c r="D3544" s="202">
        <v>332.44</v>
      </c>
      <c r="E3544" s="202">
        <v>29.23</v>
      </c>
      <c r="F3544" s="202">
        <v>361.67</v>
      </c>
      <c r="G3544" s="178">
        <v>15</v>
      </c>
    </row>
    <row r="3545" spans="1:7" x14ac:dyDescent="0.25">
      <c r="A3545" s="199" t="s">
        <v>8436</v>
      </c>
      <c r="B3545" s="200" t="s">
        <v>8437</v>
      </c>
      <c r="C3545" s="201" t="s">
        <v>15</v>
      </c>
      <c r="D3545" s="202">
        <v>33.58</v>
      </c>
      <c r="E3545" s="202">
        <v>3.35</v>
      </c>
      <c r="F3545" s="202">
        <v>36.93</v>
      </c>
      <c r="G3545" s="178">
        <v>15</v>
      </c>
    </row>
    <row r="3546" spans="1:7" x14ac:dyDescent="0.25">
      <c r="A3546" s="199" t="s">
        <v>8438</v>
      </c>
      <c r="B3546" s="200" t="s">
        <v>8439</v>
      </c>
      <c r="C3546" s="201" t="s">
        <v>15</v>
      </c>
      <c r="D3546" s="202">
        <v>7.4</v>
      </c>
      <c r="E3546" s="202">
        <v>3.35</v>
      </c>
      <c r="F3546" s="202">
        <v>10.75</v>
      </c>
      <c r="G3546" s="178">
        <v>15</v>
      </c>
    </row>
    <row r="3547" spans="1:7" x14ac:dyDescent="0.25">
      <c r="A3547" s="199" t="s">
        <v>8440</v>
      </c>
      <c r="B3547" s="200" t="s">
        <v>8441</v>
      </c>
      <c r="C3547" s="201" t="s">
        <v>29</v>
      </c>
      <c r="D3547" s="202">
        <v>1285.78</v>
      </c>
      <c r="E3547" s="202">
        <v>36.53</v>
      </c>
      <c r="F3547" s="202">
        <v>1322.31</v>
      </c>
      <c r="G3547" s="178">
        <v>15</v>
      </c>
    </row>
    <row r="3548" spans="1:7" ht="30" x14ac:dyDescent="0.25">
      <c r="A3548" s="199" t="s">
        <v>8442</v>
      </c>
      <c r="B3548" s="200" t="s">
        <v>8443</v>
      </c>
      <c r="C3548" s="201" t="s">
        <v>29</v>
      </c>
      <c r="D3548" s="202">
        <v>1382.17</v>
      </c>
      <c r="E3548" s="202">
        <v>36.53</v>
      </c>
      <c r="F3548" s="202">
        <v>1418.7</v>
      </c>
      <c r="G3548" s="178">
        <v>15</v>
      </c>
    </row>
    <row r="3549" spans="1:7" ht="30" x14ac:dyDescent="0.25">
      <c r="A3549" s="199" t="s">
        <v>8444</v>
      </c>
      <c r="B3549" s="200" t="s">
        <v>8445</v>
      </c>
      <c r="C3549" s="201" t="s">
        <v>15</v>
      </c>
      <c r="D3549" s="202">
        <v>81.97</v>
      </c>
      <c r="E3549" s="202">
        <v>18.27</v>
      </c>
      <c r="F3549" s="202">
        <v>100.24</v>
      </c>
      <c r="G3549" s="178">
        <v>15</v>
      </c>
    </row>
    <row r="3550" spans="1:7" x14ac:dyDescent="0.25">
      <c r="A3550" s="199" t="s">
        <v>8446</v>
      </c>
      <c r="B3550" s="200" t="s">
        <v>8447</v>
      </c>
      <c r="C3550" s="201" t="s">
        <v>15</v>
      </c>
      <c r="D3550" s="202">
        <v>10.26</v>
      </c>
      <c r="E3550" s="202">
        <v>3.35</v>
      </c>
      <c r="F3550" s="202">
        <v>13.61</v>
      </c>
      <c r="G3550" s="178">
        <v>15</v>
      </c>
    </row>
    <row r="3551" spans="1:7" x14ac:dyDescent="0.25">
      <c r="A3551" s="199" t="s">
        <v>8448</v>
      </c>
      <c r="B3551" s="200" t="s">
        <v>8449</v>
      </c>
      <c r="C3551" s="201" t="s">
        <v>15</v>
      </c>
      <c r="D3551" s="202">
        <v>22.76</v>
      </c>
      <c r="E3551" s="202">
        <v>3.35</v>
      </c>
      <c r="F3551" s="202">
        <v>26.11</v>
      </c>
      <c r="G3551" s="178">
        <v>15</v>
      </c>
    </row>
    <row r="3552" spans="1:7" ht="30" x14ac:dyDescent="0.25">
      <c r="A3552" s="199" t="s">
        <v>8450</v>
      </c>
      <c r="B3552" s="200" t="s">
        <v>8451</v>
      </c>
      <c r="C3552" s="201" t="s">
        <v>15</v>
      </c>
      <c r="D3552" s="202">
        <v>4169.58</v>
      </c>
      <c r="E3552" s="202">
        <v>66.989999999999995</v>
      </c>
      <c r="F3552" s="202">
        <v>4236.57</v>
      </c>
      <c r="G3552" s="178">
        <v>15</v>
      </c>
    </row>
    <row r="3553" spans="1:7" ht="30" x14ac:dyDescent="0.25">
      <c r="A3553" s="199" t="s">
        <v>8452</v>
      </c>
      <c r="B3553" s="200" t="s">
        <v>8453</v>
      </c>
      <c r="C3553" s="201" t="s">
        <v>15</v>
      </c>
      <c r="D3553" s="202">
        <v>5205.79</v>
      </c>
      <c r="E3553" s="202">
        <v>66.989999999999995</v>
      </c>
      <c r="F3553" s="202">
        <v>5272.78</v>
      </c>
      <c r="G3553" s="178">
        <v>15</v>
      </c>
    </row>
    <row r="3554" spans="1:7" ht="30" x14ac:dyDescent="0.25">
      <c r="A3554" s="199" t="s">
        <v>8454</v>
      </c>
      <c r="B3554" s="200" t="s">
        <v>8455</v>
      </c>
      <c r="C3554" s="201" t="s">
        <v>15</v>
      </c>
      <c r="D3554" s="202">
        <v>394.86</v>
      </c>
      <c r="E3554" s="202">
        <v>75.53</v>
      </c>
      <c r="F3554" s="202">
        <v>470.39</v>
      </c>
      <c r="G3554" s="178">
        <v>15</v>
      </c>
    </row>
    <row r="3555" spans="1:7" ht="30" x14ac:dyDescent="0.25">
      <c r="A3555" s="199" t="s">
        <v>8456</v>
      </c>
      <c r="B3555" s="200" t="s">
        <v>8457</v>
      </c>
      <c r="C3555" s="201" t="s">
        <v>15</v>
      </c>
      <c r="D3555" s="202">
        <v>443.07</v>
      </c>
      <c r="E3555" s="202">
        <v>75.53</v>
      </c>
      <c r="F3555" s="202">
        <v>518.6</v>
      </c>
      <c r="G3555" s="178">
        <v>15</v>
      </c>
    </row>
    <row r="3556" spans="1:7" ht="30" x14ac:dyDescent="0.25">
      <c r="A3556" s="199" t="s">
        <v>8458</v>
      </c>
      <c r="B3556" s="200" t="s">
        <v>8459</v>
      </c>
      <c r="C3556" s="201" t="s">
        <v>15</v>
      </c>
      <c r="D3556" s="202">
        <v>574.66</v>
      </c>
      <c r="E3556" s="202">
        <v>75.53</v>
      </c>
      <c r="F3556" s="202">
        <v>650.19000000000005</v>
      </c>
      <c r="G3556" s="178">
        <v>15</v>
      </c>
    </row>
    <row r="3557" spans="1:7" ht="30" x14ac:dyDescent="0.25">
      <c r="A3557" s="199" t="s">
        <v>8460</v>
      </c>
      <c r="B3557" s="200" t="s">
        <v>8461</v>
      </c>
      <c r="C3557" s="201" t="s">
        <v>15</v>
      </c>
      <c r="D3557" s="202">
        <v>143.61000000000001</v>
      </c>
      <c r="E3557" s="202">
        <v>75.53</v>
      </c>
      <c r="F3557" s="202">
        <v>219.14</v>
      </c>
      <c r="G3557" s="178">
        <v>15</v>
      </c>
    </row>
    <row r="3558" spans="1:7" ht="30" x14ac:dyDescent="0.25">
      <c r="A3558" s="199" t="s">
        <v>8462</v>
      </c>
      <c r="B3558" s="200" t="s">
        <v>8463</v>
      </c>
      <c r="C3558" s="201" t="s">
        <v>15</v>
      </c>
      <c r="D3558" s="202">
        <v>208.83</v>
      </c>
      <c r="E3558" s="202">
        <v>75.53</v>
      </c>
      <c r="F3558" s="202">
        <v>284.36</v>
      </c>
      <c r="G3558" s="178">
        <v>15</v>
      </c>
    </row>
    <row r="3559" spans="1:7" ht="30" x14ac:dyDescent="0.25">
      <c r="A3559" s="199" t="s">
        <v>8464</v>
      </c>
      <c r="B3559" s="200" t="s">
        <v>8465</v>
      </c>
      <c r="C3559" s="201" t="s">
        <v>15</v>
      </c>
      <c r="D3559" s="202">
        <v>348.26</v>
      </c>
      <c r="E3559" s="202">
        <v>75.53</v>
      </c>
      <c r="F3559" s="202">
        <v>423.79</v>
      </c>
      <c r="G3559" s="178">
        <v>15</v>
      </c>
    </row>
    <row r="3560" spans="1:7" ht="30" x14ac:dyDescent="0.25">
      <c r="A3560" s="199" t="s">
        <v>8466</v>
      </c>
      <c r="B3560" s="200" t="s">
        <v>8467</v>
      </c>
      <c r="C3560" s="201" t="s">
        <v>15</v>
      </c>
      <c r="D3560" s="202">
        <v>429.09</v>
      </c>
      <c r="E3560" s="202">
        <v>75.53</v>
      </c>
      <c r="F3560" s="202">
        <v>504.62</v>
      </c>
      <c r="G3560" s="178">
        <v>15</v>
      </c>
    </row>
    <row r="3561" spans="1:7" ht="30" x14ac:dyDescent="0.25">
      <c r="A3561" s="199" t="s">
        <v>8468</v>
      </c>
      <c r="B3561" s="200" t="s">
        <v>8469</v>
      </c>
      <c r="C3561" s="201" t="s">
        <v>15</v>
      </c>
      <c r="D3561" s="202">
        <v>355.17</v>
      </c>
      <c r="E3561" s="202">
        <v>75.53</v>
      </c>
      <c r="F3561" s="202">
        <v>430.7</v>
      </c>
      <c r="G3561" s="178">
        <v>15</v>
      </c>
    </row>
    <row r="3562" spans="1:7" ht="30" x14ac:dyDescent="0.25">
      <c r="A3562" s="199" t="s">
        <v>8470</v>
      </c>
      <c r="B3562" s="200" t="s">
        <v>8471</v>
      </c>
      <c r="C3562" s="201" t="s">
        <v>15</v>
      </c>
      <c r="D3562" s="202">
        <v>1711.75</v>
      </c>
      <c r="E3562" s="202">
        <v>75.53</v>
      </c>
      <c r="F3562" s="202">
        <v>1787.28</v>
      </c>
      <c r="G3562" s="178">
        <v>15</v>
      </c>
    </row>
    <row r="3563" spans="1:7" ht="30" x14ac:dyDescent="0.25">
      <c r="A3563" s="199" t="s">
        <v>8472</v>
      </c>
      <c r="B3563" s="200" t="s">
        <v>8473</v>
      </c>
      <c r="C3563" s="201" t="s">
        <v>32</v>
      </c>
      <c r="D3563" s="202">
        <v>1024.78</v>
      </c>
      <c r="E3563" s="202">
        <v>23.66</v>
      </c>
      <c r="F3563" s="202">
        <v>1048.44</v>
      </c>
      <c r="G3563" s="178">
        <v>15</v>
      </c>
    </row>
    <row r="3564" spans="1:7" ht="30" x14ac:dyDescent="0.25">
      <c r="A3564" s="199" t="s">
        <v>8474</v>
      </c>
      <c r="B3564" s="200" t="s">
        <v>8475</v>
      </c>
      <c r="C3564" s="201" t="s">
        <v>32</v>
      </c>
      <c r="D3564" s="202">
        <v>1111.5899999999999</v>
      </c>
      <c r="E3564" s="202">
        <v>31.22</v>
      </c>
      <c r="F3564" s="202">
        <v>1142.81</v>
      </c>
      <c r="G3564" s="178">
        <v>15</v>
      </c>
    </row>
    <row r="3565" spans="1:7" x14ac:dyDescent="0.25">
      <c r="A3565" s="199" t="s">
        <v>8476</v>
      </c>
      <c r="B3565" s="200" t="s">
        <v>8477</v>
      </c>
      <c r="C3565" s="201"/>
      <c r="D3565" s="202"/>
      <c r="E3565" s="202"/>
      <c r="F3565" s="202"/>
    </row>
    <row r="3566" spans="1:7" x14ac:dyDescent="0.25">
      <c r="A3566" s="199" t="s">
        <v>8478</v>
      </c>
      <c r="B3566" s="200" t="s">
        <v>8479</v>
      </c>
      <c r="C3566" s="201" t="s">
        <v>15</v>
      </c>
      <c r="D3566" s="202">
        <v>420.67</v>
      </c>
      <c r="E3566" s="202">
        <v>55.83</v>
      </c>
      <c r="F3566" s="202">
        <v>476.5</v>
      </c>
      <c r="G3566" s="178">
        <v>15</v>
      </c>
    </row>
    <row r="3567" spans="1:7" x14ac:dyDescent="0.25">
      <c r="A3567" s="199" t="s">
        <v>8480</v>
      </c>
      <c r="B3567" s="200" t="s">
        <v>8481</v>
      </c>
      <c r="C3567" s="201"/>
      <c r="D3567" s="202"/>
      <c r="E3567" s="202"/>
      <c r="F3567" s="202"/>
    </row>
    <row r="3568" spans="1:7" x14ac:dyDescent="0.25">
      <c r="A3568" s="199" t="s">
        <v>8482</v>
      </c>
      <c r="B3568" s="200" t="s">
        <v>8483</v>
      </c>
      <c r="C3568" s="201" t="s">
        <v>32</v>
      </c>
      <c r="D3568" s="202">
        <v>451.99</v>
      </c>
      <c r="E3568" s="202">
        <v>12.59</v>
      </c>
      <c r="F3568" s="202">
        <v>464.58</v>
      </c>
      <c r="G3568" s="178">
        <v>15</v>
      </c>
    </row>
    <row r="3569" spans="1:7" ht="30" x14ac:dyDescent="0.25">
      <c r="A3569" s="199" t="s">
        <v>8484</v>
      </c>
      <c r="B3569" s="200" t="s">
        <v>8485</v>
      </c>
      <c r="C3569" s="201" t="s">
        <v>32</v>
      </c>
      <c r="D3569" s="202">
        <v>247.05</v>
      </c>
      <c r="E3569" s="202">
        <v>12.59</v>
      </c>
      <c r="F3569" s="202">
        <v>259.64</v>
      </c>
      <c r="G3569" s="178">
        <v>15</v>
      </c>
    </row>
    <row r="3570" spans="1:7" ht="30" x14ac:dyDescent="0.25">
      <c r="A3570" s="199" t="s">
        <v>8486</v>
      </c>
      <c r="B3570" s="200" t="s">
        <v>8487</v>
      </c>
      <c r="C3570" s="201" t="s">
        <v>32</v>
      </c>
      <c r="D3570" s="202">
        <v>352.95</v>
      </c>
      <c r="E3570" s="202">
        <v>12.59</v>
      </c>
      <c r="F3570" s="202">
        <v>365.54</v>
      </c>
      <c r="G3570" s="178">
        <v>15</v>
      </c>
    </row>
    <row r="3571" spans="1:7" x14ac:dyDescent="0.25">
      <c r="A3571" s="199" t="s">
        <v>8488</v>
      </c>
      <c r="B3571" s="200" t="s">
        <v>8489</v>
      </c>
      <c r="C3571" s="201"/>
      <c r="D3571" s="202"/>
      <c r="E3571" s="202"/>
      <c r="F3571" s="202"/>
    </row>
    <row r="3572" spans="1:7" x14ac:dyDescent="0.25">
      <c r="A3572" s="199" t="s">
        <v>8490</v>
      </c>
      <c r="B3572" s="200" t="s">
        <v>8491</v>
      </c>
      <c r="C3572" s="201" t="s">
        <v>15</v>
      </c>
      <c r="D3572" s="202">
        <v>1912.26</v>
      </c>
      <c r="E3572" s="202">
        <v>1802.97</v>
      </c>
      <c r="F3572" s="202">
        <v>3715.23</v>
      </c>
      <c r="G3572" s="178">
        <v>15</v>
      </c>
    </row>
    <row r="3573" spans="1:7" x14ac:dyDescent="0.25">
      <c r="A3573" s="199" t="s">
        <v>8492</v>
      </c>
      <c r="B3573" s="200" t="s">
        <v>8493</v>
      </c>
      <c r="C3573" s="201" t="s">
        <v>15</v>
      </c>
      <c r="D3573" s="202">
        <v>3234.2</v>
      </c>
      <c r="E3573" s="202">
        <v>2802.2</v>
      </c>
      <c r="F3573" s="202">
        <v>6036.4</v>
      </c>
      <c r="G3573" s="178">
        <v>15</v>
      </c>
    </row>
    <row r="3574" spans="1:7" x14ac:dyDescent="0.25">
      <c r="A3574" s="199" t="s">
        <v>8494</v>
      </c>
      <c r="B3574" s="200" t="s">
        <v>8495</v>
      </c>
      <c r="C3574" s="201" t="s">
        <v>15</v>
      </c>
      <c r="D3574" s="202">
        <v>4500.2</v>
      </c>
      <c r="E3574" s="202">
        <v>3794.21</v>
      </c>
      <c r="F3574" s="202">
        <v>8294.41</v>
      </c>
      <c r="G3574" s="178">
        <v>15</v>
      </c>
    </row>
    <row r="3575" spans="1:7" x14ac:dyDescent="0.25">
      <c r="A3575" s="199" t="s">
        <v>506</v>
      </c>
      <c r="B3575" s="200" t="s">
        <v>8496</v>
      </c>
      <c r="C3575" s="201" t="s">
        <v>15</v>
      </c>
      <c r="D3575" s="202">
        <v>1303.8699999999999</v>
      </c>
      <c r="E3575" s="202">
        <v>1779.21</v>
      </c>
      <c r="F3575" s="202">
        <v>3083.08</v>
      </c>
      <c r="G3575" s="178">
        <v>15</v>
      </c>
    </row>
    <row r="3576" spans="1:7" x14ac:dyDescent="0.25">
      <c r="A3576" s="199" t="s">
        <v>507</v>
      </c>
      <c r="B3576" s="200" t="s">
        <v>8497</v>
      </c>
      <c r="C3576" s="201" t="s">
        <v>15</v>
      </c>
      <c r="D3576" s="202">
        <v>3940.41</v>
      </c>
      <c r="E3576" s="202">
        <v>3050.8</v>
      </c>
      <c r="F3576" s="202">
        <v>6991.21</v>
      </c>
      <c r="G3576" s="178">
        <v>15</v>
      </c>
    </row>
    <row r="3577" spans="1:7" ht="30" x14ac:dyDescent="0.25">
      <c r="A3577" s="199" t="s">
        <v>8498</v>
      </c>
      <c r="B3577" s="200" t="s">
        <v>8499</v>
      </c>
      <c r="C3577" s="201" t="s">
        <v>32</v>
      </c>
      <c r="D3577" s="202">
        <v>323.92</v>
      </c>
      <c r="E3577" s="202">
        <v>443.2</v>
      </c>
      <c r="F3577" s="202">
        <v>767.12</v>
      </c>
      <c r="G3577" s="178">
        <v>15</v>
      </c>
    </row>
    <row r="3578" spans="1:7" x14ac:dyDescent="0.25">
      <c r="A3578" s="199" t="s">
        <v>8500</v>
      </c>
      <c r="B3578" s="200" t="s">
        <v>8501</v>
      </c>
      <c r="C3578" s="201" t="s">
        <v>15</v>
      </c>
      <c r="D3578" s="202">
        <v>2457.83</v>
      </c>
      <c r="E3578" s="202">
        <v>2825.43</v>
      </c>
      <c r="F3578" s="202">
        <v>5283.26</v>
      </c>
      <c r="G3578" s="178">
        <v>15</v>
      </c>
    </row>
    <row r="3579" spans="1:7" x14ac:dyDescent="0.25">
      <c r="A3579" s="199" t="s">
        <v>8502</v>
      </c>
      <c r="B3579" s="200" t="s">
        <v>8503</v>
      </c>
      <c r="C3579" s="201"/>
      <c r="D3579" s="202"/>
      <c r="E3579" s="202"/>
      <c r="F3579" s="202"/>
    </row>
    <row r="3580" spans="1:7" ht="30" x14ac:dyDescent="0.25">
      <c r="A3580" s="199" t="s">
        <v>8504</v>
      </c>
      <c r="B3580" s="200" t="s">
        <v>8505</v>
      </c>
      <c r="C3580" s="201" t="s">
        <v>15</v>
      </c>
      <c r="D3580" s="202">
        <v>3936.64</v>
      </c>
      <c r="E3580" s="202">
        <v>3546.86</v>
      </c>
      <c r="F3580" s="202">
        <v>7483.5</v>
      </c>
      <c r="G3580" s="178">
        <v>15</v>
      </c>
    </row>
    <row r="3581" spans="1:7" ht="30" x14ac:dyDescent="0.25">
      <c r="A3581" s="199" t="s">
        <v>8506</v>
      </c>
      <c r="B3581" s="200" t="s">
        <v>8507</v>
      </c>
      <c r="C3581" s="201" t="s">
        <v>15</v>
      </c>
      <c r="D3581" s="202">
        <v>6554.76</v>
      </c>
      <c r="E3581" s="202">
        <v>5765</v>
      </c>
      <c r="F3581" s="202">
        <v>12319.76</v>
      </c>
      <c r="G3581" s="178">
        <v>15</v>
      </c>
    </row>
    <row r="3582" spans="1:7" ht="30" x14ac:dyDescent="0.25">
      <c r="A3582" s="199" t="s">
        <v>8508</v>
      </c>
      <c r="B3582" s="200" t="s">
        <v>8509</v>
      </c>
      <c r="C3582" s="201" t="s">
        <v>15</v>
      </c>
      <c r="D3582" s="202">
        <v>9300.9500000000007</v>
      </c>
      <c r="E3582" s="202">
        <v>7613.28</v>
      </c>
      <c r="F3582" s="202">
        <v>16914.23</v>
      </c>
      <c r="G3582" s="178">
        <v>15</v>
      </c>
    </row>
    <row r="3583" spans="1:7" ht="30" x14ac:dyDescent="0.25">
      <c r="A3583" s="199" t="s">
        <v>8510</v>
      </c>
      <c r="B3583" s="200" t="s">
        <v>8511</v>
      </c>
      <c r="C3583" s="201" t="s">
        <v>15</v>
      </c>
      <c r="D3583" s="202">
        <v>13975.54</v>
      </c>
      <c r="E3583" s="202">
        <v>9489.73</v>
      </c>
      <c r="F3583" s="202">
        <v>23465.27</v>
      </c>
      <c r="G3583" s="178">
        <v>15</v>
      </c>
    </row>
    <row r="3584" spans="1:7" x14ac:dyDescent="0.25">
      <c r="A3584" s="199" t="s">
        <v>8512</v>
      </c>
      <c r="B3584" s="200" t="s">
        <v>8513</v>
      </c>
      <c r="C3584" s="201"/>
      <c r="D3584" s="202"/>
      <c r="E3584" s="202"/>
      <c r="F3584" s="202"/>
    </row>
    <row r="3585" spans="1:7" ht="30" x14ac:dyDescent="0.25">
      <c r="A3585" s="199" t="s">
        <v>8514</v>
      </c>
      <c r="B3585" s="200" t="s">
        <v>8515</v>
      </c>
      <c r="C3585" s="201" t="s">
        <v>15</v>
      </c>
      <c r="D3585" s="202">
        <v>2725.3</v>
      </c>
      <c r="E3585" s="202">
        <v>1774.75</v>
      </c>
      <c r="F3585" s="202">
        <v>4500.05</v>
      </c>
      <c r="G3585" s="178">
        <v>15</v>
      </c>
    </row>
    <row r="3586" spans="1:7" ht="30" x14ac:dyDescent="0.25">
      <c r="A3586" s="199" t="s">
        <v>8516</v>
      </c>
      <c r="B3586" s="200" t="s">
        <v>8517</v>
      </c>
      <c r="C3586" s="201" t="s">
        <v>15</v>
      </c>
      <c r="D3586" s="202">
        <v>7631.67</v>
      </c>
      <c r="E3586" s="202">
        <v>2650.76</v>
      </c>
      <c r="F3586" s="202">
        <v>10282.43</v>
      </c>
      <c r="G3586" s="178">
        <v>15</v>
      </c>
    </row>
    <row r="3587" spans="1:7" ht="30" x14ac:dyDescent="0.25">
      <c r="A3587" s="199" t="s">
        <v>8518</v>
      </c>
      <c r="B3587" s="200" t="s">
        <v>8519</v>
      </c>
      <c r="C3587" s="201" t="s">
        <v>15</v>
      </c>
      <c r="D3587" s="202">
        <v>11461.26</v>
      </c>
      <c r="E3587" s="202">
        <v>5301.51</v>
      </c>
      <c r="F3587" s="202">
        <v>16762.77</v>
      </c>
      <c r="G3587" s="178">
        <v>15</v>
      </c>
    </row>
    <row r="3588" spans="1:7" x14ac:dyDescent="0.25">
      <c r="A3588" s="199" t="s">
        <v>8520</v>
      </c>
      <c r="B3588" s="200" t="s">
        <v>8521</v>
      </c>
      <c r="C3588" s="201" t="s">
        <v>32</v>
      </c>
      <c r="D3588" s="202">
        <v>1574.37</v>
      </c>
      <c r="E3588" s="202">
        <v>882.32</v>
      </c>
      <c r="F3588" s="202">
        <v>2456.69</v>
      </c>
      <c r="G3588" s="178">
        <v>15</v>
      </c>
    </row>
    <row r="3589" spans="1:7" ht="30" x14ac:dyDescent="0.25">
      <c r="A3589" s="199" t="s">
        <v>8522</v>
      </c>
      <c r="B3589" s="200" t="s">
        <v>8523</v>
      </c>
      <c r="C3589" s="201" t="s">
        <v>15</v>
      </c>
      <c r="D3589" s="202">
        <v>1022.24</v>
      </c>
      <c r="E3589" s="202">
        <v>50.35</v>
      </c>
      <c r="F3589" s="202">
        <v>1072.5899999999999</v>
      </c>
      <c r="G3589" s="178">
        <v>15</v>
      </c>
    </row>
    <row r="3590" spans="1:7" x14ac:dyDescent="0.25">
      <c r="A3590" s="199" t="s">
        <v>8524</v>
      </c>
      <c r="B3590" s="200" t="s">
        <v>8525</v>
      </c>
      <c r="C3590" s="201"/>
      <c r="D3590" s="202"/>
      <c r="E3590" s="202"/>
      <c r="F3590" s="202"/>
    </row>
    <row r="3591" spans="1:7" x14ac:dyDescent="0.25">
      <c r="A3591" s="199" t="s">
        <v>8526</v>
      </c>
      <c r="B3591" s="200" t="s">
        <v>8527</v>
      </c>
      <c r="C3591" s="201" t="s">
        <v>32</v>
      </c>
      <c r="D3591" s="202">
        <v>370.11</v>
      </c>
      <c r="E3591" s="202">
        <v>36.53</v>
      </c>
      <c r="F3591" s="202">
        <v>406.64</v>
      </c>
      <c r="G3591" s="178">
        <v>15</v>
      </c>
    </row>
    <row r="3592" spans="1:7" x14ac:dyDescent="0.25">
      <c r="A3592" s="199" t="s">
        <v>8528</v>
      </c>
      <c r="B3592" s="200" t="s">
        <v>8529</v>
      </c>
      <c r="C3592" s="201" t="s">
        <v>32</v>
      </c>
      <c r="D3592" s="202">
        <v>617.28</v>
      </c>
      <c r="E3592" s="202">
        <v>54.8</v>
      </c>
      <c r="F3592" s="202">
        <v>672.08</v>
      </c>
      <c r="G3592" s="178">
        <v>15</v>
      </c>
    </row>
    <row r="3593" spans="1:7" x14ac:dyDescent="0.25">
      <c r="A3593" s="199" t="s">
        <v>8530</v>
      </c>
      <c r="B3593" s="200" t="s">
        <v>8531</v>
      </c>
      <c r="C3593" s="201" t="s">
        <v>32</v>
      </c>
      <c r="D3593" s="202">
        <v>604.94000000000005</v>
      </c>
      <c r="E3593" s="202">
        <v>73.06</v>
      </c>
      <c r="F3593" s="202">
        <v>678</v>
      </c>
      <c r="G3593" s="178">
        <v>15</v>
      </c>
    </row>
    <row r="3594" spans="1:7" x14ac:dyDescent="0.25">
      <c r="A3594" s="199" t="s">
        <v>8532</v>
      </c>
      <c r="B3594" s="200" t="s">
        <v>8533</v>
      </c>
      <c r="C3594" s="201" t="s">
        <v>32</v>
      </c>
      <c r="D3594" s="202">
        <v>984.78</v>
      </c>
      <c r="E3594" s="202">
        <v>91.33</v>
      </c>
      <c r="F3594" s="202">
        <v>1076.1099999999999</v>
      </c>
      <c r="G3594" s="178">
        <v>15</v>
      </c>
    </row>
    <row r="3595" spans="1:7" x14ac:dyDescent="0.25">
      <c r="A3595" s="199" t="s">
        <v>8534</v>
      </c>
      <c r="B3595" s="200" t="s">
        <v>8535</v>
      </c>
      <c r="C3595" s="201" t="s">
        <v>32</v>
      </c>
      <c r="D3595" s="202">
        <v>1526.76</v>
      </c>
      <c r="E3595" s="202">
        <v>109.59</v>
      </c>
      <c r="F3595" s="202">
        <v>1636.35</v>
      </c>
      <c r="G3595" s="178">
        <v>15</v>
      </c>
    </row>
    <row r="3596" spans="1:7" x14ac:dyDescent="0.25">
      <c r="A3596" s="199" t="s">
        <v>8536</v>
      </c>
      <c r="B3596" s="200" t="s">
        <v>8537</v>
      </c>
      <c r="C3596" s="201" t="s">
        <v>32</v>
      </c>
      <c r="D3596" s="202">
        <v>2924.57</v>
      </c>
      <c r="E3596" s="202">
        <v>182.65</v>
      </c>
      <c r="F3596" s="202">
        <v>3107.22</v>
      </c>
      <c r="G3596" s="178">
        <v>15</v>
      </c>
    </row>
    <row r="3597" spans="1:7" x14ac:dyDescent="0.25">
      <c r="A3597" s="199" t="s">
        <v>8538</v>
      </c>
      <c r="B3597" s="200" t="s">
        <v>8539</v>
      </c>
      <c r="C3597" s="201"/>
      <c r="D3597" s="202"/>
      <c r="E3597" s="202"/>
      <c r="F3597" s="202"/>
    </row>
    <row r="3598" spans="1:7" x14ac:dyDescent="0.25">
      <c r="A3598" s="199" t="s">
        <v>8540</v>
      </c>
      <c r="B3598" s="200" t="s">
        <v>8541</v>
      </c>
      <c r="C3598" s="201" t="s">
        <v>15</v>
      </c>
      <c r="D3598" s="202">
        <v>452.51</v>
      </c>
      <c r="E3598" s="202">
        <v>22.33</v>
      </c>
      <c r="F3598" s="202">
        <v>474.84</v>
      </c>
      <c r="G3598" s="178">
        <v>15</v>
      </c>
    </row>
    <row r="3599" spans="1:7" ht="30" x14ac:dyDescent="0.25">
      <c r="A3599" s="199" t="s">
        <v>8542</v>
      </c>
      <c r="B3599" s="200" t="s">
        <v>8543</v>
      </c>
      <c r="C3599" s="201" t="s">
        <v>15</v>
      </c>
      <c r="D3599" s="202">
        <v>224.24</v>
      </c>
      <c r="E3599" s="202">
        <v>27.92</v>
      </c>
      <c r="F3599" s="202">
        <v>252.16</v>
      </c>
      <c r="G3599" s="178">
        <v>15</v>
      </c>
    </row>
    <row r="3600" spans="1:7" x14ac:dyDescent="0.25">
      <c r="A3600" s="199" t="s">
        <v>8544</v>
      </c>
      <c r="B3600" s="200" t="s">
        <v>8545</v>
      </c>
      <c r="C3600" s="201"/>
      <c r="D3600" s="202"/>
      <c r="E3600" s="202"/>
      <c r="F3600" s="202"/>
    </row>
    <row r="3601" spans="1:7" x14ac:dyDescent="0.25">
      <c r="A3601" s="199" t="s">
        <v>8546</v>
      </c>
      <c r="B3601" s="200" t="s">
        <v>8547</v>
      </c>
      <c r="C3601" s="201"/>
      <c r="D3601" s="202"/>
      <c r="E3601" s="202"/>
      <c r="F3601" s="202"/>
    </row>
    <row r="3602" spans="1:7" ht="30" x14ac:dyDescent="0.25">
      <c r="A3602" s="199" t="s">
        <v>8548</v>
      </c>
      <c r="B3602" s="200" t="s">
        <v>8549</v>
      </c>
      <c r="C3602" s="201" t="s">
        <v>15</v>
      </c>
      <c r="D3602" s="202">
        <v>958.96</v>
      </c>
      <c r="E3602" s="202">
        <v>195.41</v>
      </c>
      <c r="F3602" s="202">
        <v>1154.3699999999999</v>
      </c>
      <c r="G3602" s="178">
        <v>15</v>
      </c>
    </row>
    <row r="3603" spans="1:7" x14ac:dyDescent="0.25">
      <c r="A3603" s="199" t="s">
        <v>8550</v>
      </c>
      <c r="B3603" s="200" t="s">
        <v>8551</v>
      </c>
      <c r="C3603" s="201" t="s">
        <v>15</v>
      </c>
      <c r="D3603" s="202">
        <v>341.34</v>
      </c>
      <c r="E3603" s="202">
        <v>195.41</v>
      </c>
      <c r="F3603" s="202">
        <v>536.75</v>
      </c>
      <c r="G3603" s="178">
        <v>15</v>
      </c>
    </row>
    <row r="3604" spans="1:7" x14ac:dyDescent="0.25">
      <c r="A3604" s="199" t="s">
        <v>8552</v>
      </c>
      <c r="B3604" s="200" t="s">
        <v>8553</v>
      </c>
      <c r="C3604" s="201" t="s">
        <v>15</v>
      </c>
      <c r="D3604" s="202">
        <v>217.68</v>
      </c>
      <c r="E3604" s="202">
        <v>195.41</v>
      </c>
      <c r="F3604" s="202">
        <v>413.09</v>
      </c>
      <c r="G3604" s="178">
        <v>15</v>
      </c>
    </row>
    <row r="3605" spans="1:7" x14ac:dyDescent="0.25">
      <c r="A3605" s="199" t="s">
        <v>8554</v>
      </c>
      <c r="B3605" s="200" t="s">
        <v>8555</v>
      </c>
      <c r="C3605" s="201" t="s">
        <v>32</v>
      </c>
      <c r="D3605" s="202">
        <v>20.010000000000002</v>
      </c>
      <c r="E3605" s="202">
        <v>5.58</v>
      </c>
      <c r="F3605" s="202">
        <v>25.59</v>
      </c>
      <c r="G3605" s="178">
        <v>15</v>
      </c>
    </row>
    <row r="3606" spans="1:7" ht="30" x14ac:dyDescent="0.25">
      <c r="A3606" s="199" t="s">
        <v>8556</v>
      </c>
      <c r="B3606" s="200" t="s">
        <v>8557</v>
      </c>
      <c r="C3606" s="201" t="s">
        <v>15</v>
      </c>
      <c r="D3606" s="202">
        <v>67.53</v>
      </c>
      <c r="E3606" s="202">
        <v>16.75</v>
      </c>
      <c r="F3606" s="202">
        <v>84.28</v>
      </c>
      <c r="G3606" s="178">
        <v>15</v>
      </c>
    </row>
    <row r="3607" spans="1:7" x14ac:dyDescent="0.25">
      <c r="A3607" s="199" t="s">
        <v>8558</v>
      </c>
      <c r="B3607" s="200" t="s">
        <v>8559</v>
      </c>
      <c r="C3607" s="201" t="s">
        <v>32</v>
      </c>
      <c r="D3607" s="202">
        <v>30.09</v>
      </c>
      <c r="E3607" s="202">
        <v>5.58</v>
      </c>
      <c r="F3607" s="202">
        <v>35.67</v>
      </c>
      <c r="G3607" s="178">
        <v>15</v>
      </c>
    </row>
    <row r="3608" spans="1:7" ht="30" x14ac:dyDescent="0.25">
      <c r="A3608" s="199" t="s">
        <v>8560</v>
      </c>
      <c r="B3608" s="200" t="s">
        <v>8561</v>
      </c>
      <c r="C3608" s="201" t="s">
        <v>15</v>
      </c>
      <c r="D3608" s="202">
        <v>230.94</v>
      </c>
      <c r="E3608" s="202">
        <v>5.58</v>
      </c>
      <c r="F3608" s="202">
        <v>236.52</v>
      </c>
      <c r="G3608" s="178">
        <v>15</v>
      </c>
    </row>
    <row r="3609" spans="1:7" ht="45" x14ac:dyDescent="0.25">
      <c r="A3609" s="199" t="s">
        <v>8562</v>
      </c>
      <c r="B3609" s="200" t="s">
        <v>8563</v>
      </c>
      <c r="C3609" s="201" t="s">
        <v>15</v>
      </c>
      <c r="D3609" s="202">
        <v>4037.7</v>
      </c>
      <c r="E3609" s="202">
        <v>307.06</v>
      </c>
      <c r="F3609" s="202">
        <v>4344.76</v>
      </c>
      <c r="G3609" s="178">
        <v>15</v>
      </c>
    </row>
    <row r="3610" spans="1:7" x14ac:dyDescent="0.25">
      <c r="A3610" s="199" t="s">
        <v>8564</v>
      </c>
      <c r="B3610" s="200" t="s">
        <v>8565</v>
      </c>
      <c r="C3610" s="201" t="s">
        <v>15</v>
      </c>
      <c r="D3610" s="202">
        <v>65.400000000000006</v>
      </c>
      <c r="E3610" s="202">
        <v>5.58</v>
      </c>
      <c r="F3610" s="202">
        <v>70.98</v>
      </c>
      <c r="G3610" s="178">
        <v>15</v>
      </c>
    </row>
    <row r="3611" spans="1:7" x14ac:dyDescent="0.25">
      <c r="A3611" s="199" t="s">
        <v>8566</v>
      </c>
      <c r="B3611" s="200" t="s">
        <v>8567</v>
      </c>
      <c r="C3611" s="201" t="s">
        <v>15</v>
      </c>
      <c r="D3611" s="202">
        <v>89.52</v>
      </c>
      <c r="E3611" s="202">
        <v>5.58</v>
      </c>
      <c r="F3611" s="202">
        <v>95.1</v>
      </c>
      <c r="G3611" s="178">
        <v>15</v>
      </c>
    </row>
    <row r="3612" spans="1:7" x14ac:dyDescent="0.25">
      <c r="A3612" s="199" t="s">
        <v>8568</v>
      </c>
      <c r="B3612" s="200" t="s">
        <v>8569</v>
      </c>
      <c r="C3612" s="201" t="s">
        <v>15</v>
      </c>
      <c r="D3612" s="202">
        <v>2217.6999999999998</v>
      </c>
      <c r="E3612" s="202">
        <v>71.650000000000006</v>
      </c>
      <c r="F3612" s="202">
        <v>2289.35</v>
      </c>
      <c r="G3612" s="178">
        <v>15</v>
      </c>
    </row>
    <row r="3613" spans="1:7" x14ac:dyDescent="0.25">
      <c r="A3613" s="199" t="s">
        <v>508</v>
      </c>
      <c r="B3613" s="200" t="s">
        <v>8570</v>
      </c>
      <c r="C3613" s="201" t="s">
        <v>15</v>
      </c>
      <c r="D3613" s="202">
        <v>113.23</v>
      </c>
      <c r="E3613" s="202">
        <v>5.58</v>
      </c>
      <c r="F3613" s="202">
        <v>118.81</v>
      </c>
      <c r="G3613" s="178">
        <v>15</v>
      </c>
    </row>
    <row r="3614" spans="1:7" x14ac:dyDescent="0.25">
      <c r="A3614" s="199" t="s">
        <v>8571</v>
      </c>
      <c r="B3614" s="200" t="s">
        <v>8572</v>
      </c>
      <c r="C3614" s="201" t="s">
        <v>15</v>
      </c>
      <c r="D3614" s="202">
        <v>85.21</v>
      </c>
      <c r="E3614" s="202">
        <v>5.58</v>
      </c>
      <c r="F3614" s="202">
        <v>90.79</v>
      </c>
      <c r="G3614" s="178">
        <v>15</v>
      </c>
    </row>
    <row r="3615" spans="1:7" x14ac:dyDescent="0.25">
      <c r="A3615" s="199" t="s">
        <v>509</v>
      </c>
      <c r="B3615" s="200" t="s">
        <v>8573</v>
      </c>
      <c r="C3615" s="201" t="s">
        <v>15</v>
      </c>
      <c r="D3615" s="202">
        <v>17.95</v>
      </c>
      <c r="E3615" s="202">
        <v>0.75</v>
      </c>
      <c r="F3615" s="202">
        <v>18.7</v>
      </c>
      <c r="G3615" s="178">
        <v>15</v>
      </c>
    </row>
    <row r="3616" spans="1:7" x14ac:dyDescent="0.25">
      <c r="A3616" s="199" t="s">
        <v>8574</v>
      </c>
      <c r="B3616" s="200" t="s">
        <v>8575</v>
      </c>
      <c r="C3616" s="201" t="s">
        <v>15</v>
      </c>
      <c r="D3616" s="202">
        <v>160.41</v>
      </c>
      <c r="E3616" s="202">
        <v>5.58</v>
      </c>
      <c r="F3616" s="202">
        <v>165.99</v>
      </c>
      <c r="G3616" s="178">
        <v>15</v>
      </c>
    </row>
    <row r="3617" spans="1:7" ht="30" x14ac:dyDescent="0.25">
      <c r="A3617" s="199" t="s">
        <v>8576</v>
      </c>
      <c r="B3617" s="200" t="s">
        <v>8577</v>
      </c>
      <c r="C3617" s="201" t="s">
        <v>15</v>
      </c>
      <c r="D3617" s="202">
        <v>1929.47</v>
      </c>
      <c r="E3617" s="202">
        <v>290.31</v>
      </c>
      <c r="F3617" s="202">
        <v>2219.7800000000002</v>
      </c>
      <c r="G3617" s="178">
        <v>15</v>
      </c>
    </row>
    <row r="3618" spans="1:7" ht="30" x14ac:dyDescent="0.25">
      <c r="A3618" s="199" t="s">
        <v>510</v>
      </c>
      <c r="B3618" s="200" t="s">
        <v>8578</v>
      </c>
      <c r="C3618" s="201" t="s">
        <v>15</v>
      </c>
      <c r="D3618" s="202">
        <v>2476.77</v>
      </c>
      <c r="E3618" s="202">
        <v>290.31</v>
      </c>
      <c r="F3618" s="202">
        <v>2767.08</v>
      </c>
      <c r="G3618" s="178">
        <v>15</v>
      </c>
    </row>
    <row r="3619" spans="1:7" ht="30" x14ac:dyDescent="0.25">
      <c r="A3619" s="199" t="s">
        <v>511</v>
      </c>
      <c r="B3619" s="200" t="s">
        <v>8579</v>
      </c>
      <c r="C3619" s="201" t="s">
        <v>15</v>
      </c>
      <c r="D3619" s="202">
        <v>2892.27</v>
      </c>
      <c r="E3619" s="202">
        <v>908.96</v>
      </c>
      <c r="F3619" s="202">
        <v>3801.23</v>
      </c>
      <c r="G3619" s="178">
        <v>15</v>
      </c>
    </row>
    <row r="3620" spans="1:7" x14ac:dyDescent="0.25">
      <c r="A3620" s="199" t="s">
        <v>8580</v>
      </c>
      <c r="B3620" s="200" t="s">
        <v>8581</v>
      </c>
      <c r="C3620" s="201"/>
      <c r="D3620" s="202"/>
      <c r="E3620" s="202"/>
      <c r="F3620" s="202"/>
    </row>
    <row r="3621" spans="1:7" ht="30" x14ac:dyDescent="0.25">
      <c r="A3621" s="199" t="s">
        <v>8582</v>
      </c>
      <c r="B3621" s="200" t="s">
        <v>8583</v>
      </c>
      <c r="C3621" s="201" t="s">
        <v>15</v>
      </c>
      <c r="D3621" s="202">
        <v>31.72</v>
      </c>
      <c r="E3621" s="202">
        <v>19.64</v>
      </c>
      <c r="F3621" s="202">
        <v>51.36</v>
      </c>
      <c r="G3621" s="178">
        <v>15</v>
      </c>
    </row>
    <row r="3622" spans="1:7" x14ac:dyDescent="0.25">
      <c r="A3622" s="199" t="s">
        <v>8584</v>
      </c>
      <c r="B3622" s="200" t="s">
        <v>8585</v>
      </c>
      <c r="C3622" s="201" t="s">
        <v>15</v>
      </c>
      <c r="D3622" s="202">
        <v>744.44</v>
      </c>
      <c r="E3622" s="202">
        <v>27.92</v>
      </c>
      <c r="F3622" s="202">
        <v>772.36</v>
      </c>
      <c r="G3622" s="178">
        <v>15</v>
      </c>
    </row>
    <row r="3623" spans="1:7" ht="30" x14ac:dyDescent="0.25">
      <c r="A3623" s="199" t="s">
        <v>8586</v>
      </c>
      <c r="B3623" s="200" t="s">
        <v>8587</v>
      </c>
      <c r="C3623" s="201" t="s">
        <v>15</v>
      </c>
      <c r="D3623" s="202">
        <v>34.36</v>
      </c>
      <c r="E3623" s="202">
        <v>19.64</v>
      </c>
      <c r="F3623" s="202">
        <v>54</v>
      </c>
      <c r="G3623" s="178">
        <v>15</v>
      </c>
    </row>
    <row r="3624" spans="1:7" ht="30" x14ac:dyDescent="0.25">
      <c r="A3624" s="199" t="s">
        <v>8588</v>
      </c>
      <c r="B3624" s="200" t="s">
        <v>8589</v>
      </c>
      <c r="C3624" s="201" t="s">
        <v>15</v>
      </c>
      <c r="D3624" s="202">
        <v>8082.44</v>
      </c>
      <c r="E3624" s="202">
        <v>167.49</v>
      </c>
      <c r="F3624" s="202">
        <v>8249.93</v>
      </c>
      <c r="G3624" s="178">
        <v>15</v>
      </c>
    </row>
    <row r="3625" spans="1:7" x14ac:dyDescent="0.25">
      <c r="A3625" s="199" t="s">
        <v>8590</v>
      </c>
      <c r="B3625" s="200" t="s">
        <v>8591</v>
      </c>
      <c r="C3625" s="201"/>
      <c r="D3625" s="202"/>
      <c r="E3625" s="202"/>
      <c r="F3625" s="202"/>
    </row>
    <row r="3626" spans="1:7" ht="30" x14ac:dyDescent="0.25">
      <c r="A3626" s="199" t="s">
        <v>8592</v>
      </c>
      <c r="B3626" s="200" t="s">
        <v>8593</v>
      </c>
      <c r="C3626" s="201" t="s">
        <v>15</v>
      </c>
      <c r="D3626" s="202">
        <v>235.58</v>
      </c>
      <c r="E3626" s="202">
        <v>44.67</v>
      </c>
      <c r="F3626" s="202">
        <v>280.25</v>
      </c>
      <c r="G3626" s="178">
        <v>15</v>
      </c>
    </row>
    <row r="3627" spans="1:7" ht="30" x14ac:dyDescent="0.25">
      <c r="A3627" s="199" t="s">
        <v>8594</v>
      </c>
      <c r="B3627" s="200" t="s">
        <v>8595</v>
      </c>
      <c r="C3627" s="201" t="s">
        <v>15</v>
      </c>
      <c r="D3627" s="202">
        <v>26020.98</v>
      </c>
      <c r="E3627" s="202">
        <v>17.79</v>
      </c>
      <c r="F3627" s="202">
        <v>26038.77</v>
      </c>
      <c r="G3627" s="178">
        <v>15</v>
      </c>
    </row>
    <row r="3628" spans="1:7" ht="30" x14ac:dyDescent="0.25">
      <c r="A3628" s="199" t="s">
        <v>8596</v>
      </c>
      <c r="B3628" s="200" t="s">
        <v>8597</v>
      </c>
      <c r="C3628" s="201" t="s">
        <v>15</v>
      </c>
      <c r="D3628" s="202">
        <v>76.930000000000007</v>
      </c>
      <c r="E3628" s="202">
        <v>27.92</v>
      </c>
      <c r="F3628" s="202">
        <v>104.85</v>
      </c>
      <c r="G3628" s="178">
        <v>15</v>
      </c>
    </row>
    <row r="3629" spans="1:7" ht="30" x14ac:dyDescent="0.25">
      <c r="A3629" s="199" t="s">
        <v>8598</v>
      </c>
      <c r="B3629" s="200" t="s">
        <v>8599</v>
      </c>
      <c r="C3629" s="201" t="s">
        <v>15</v>
      </c>
      <c r="D3629" s="202">
        <v>481.36</v>
      </c>
      <c r="E3629" s="202">
        <v>16.75</v>
      </c>
      <c r="F3629" s="202">
        <v>498.11</v>
      </c>
      <c r="G3629" s="178">
        <v>15</v>
      </c>
    </row>
    <row r="3630" spans="1:7" x14ac:dyDescent="0.25">
      <c r="A3630" s="199" t="s">
        <v>8600</v>
      </c>
      <c r="B3630" s="200" t="s">
        <v>8601</v>
      </c>
      <c r="C3630" s="201" t="s">
        <v>15</v>
      </c>
      <c r="D3630" s="202">
        <v>76.06</v>
      </c>
      <c r="E3630" s="202">
        <v>16.75</v>
      </c>
      <c r="F3630" s="202">
        <v>92.81</v>
      </c>
      <c r="G3630" s="178">
        <v>15</v>
      </c>
    </row>
    <row r="3631" spans="1:7" ht="30" x14ac:dyDescent="0.25">
      <c r="A3631" s="199" t="s">
        <v>8602</v>
      </c>
      <c r="B3631" s="200" t="s">
        <v>8603</v>
      </c>
      <c r="C3631" s="201" t="s">
        <v>15</v>
      </c>
      <c r="D3631" s="202">
        <v>185.02</v>
      </c>
      <c r="E3631" s="202">
        <v>16.75</v>
      </c>
      <c r="F3631" s="202">
        <v>201.77</v>
      </c>
      <c r="G3631" s="178">
        <v>15</v>
      </c>
    </row>
    <row r="3632" spans="1:7" ht="30" x14ac:dyDescent="0.25">
      <c r="A3632" s="199" t="s">
        <v>8604</v>
      </c>
      <c r="B3632" s="200" t="s">
        <v>8605</v>
      </c>
      <c r="C3632" s="201" t="s">
        <v>15</v>
      </c>
      <c r="D3632" s="202">
        <v>325.54000000000002</v>
      </c>
      <c r="E3632" s="202">
        <v>16.75</v>
      </c>
      <c r="F3632" s="202">
        <v>342.29</v>
      </c>
      <c r="G3632" s="178">
        <v>15</v>
      </c>
    </row>
    <row r="3633" spans="1:7" x14ac:dyDescent="0.25">
      <c r="A3633" s="199" t="s">
        <v>512</v>
      </c>
      <c r="B3633" s="200" t="s">
        <v>8606</v>
      </c>
      <c r="C3633" s="201" t="s">
        <v>15</v>
      </c>
      <c r="D3633" s="202">
        <v>317.69</v>
      </c>
      <c r="E3633" s="202">
        <v>16.75</v>
      </c>
      <c r="F3633" s="202">
        <v>334.44</v>
      </c>
      <c r="G3633" s="178">
        <v>15</v>
      </c>
    </row>
    <row r="3634" spans="1:7" ht="30" x14ac:dyDescent="0.25">
      <c r="A3634" s="199" t="s">
        <v>8607</v>
      </c>
      <c r="B3634" s="200" t="s">
        <v>8608</v>
      </c>
      <c r="C3634" s="201" t="s">
        <v>15</v>
      </c>
      <c r="D3634" s="202">
        <v>870.27</v>
      </c>
      <c r="E3634" s="202">
        <v>17.79</v>
      </c>
      <c r="F3634" s="202">
        <v>888.06</v>
      </c>
      <c r="G3634" s="178">
        <v>15</v>
      </c>
    </row>
    <row r="3635" spans="1:7" ht="30" x14ac:dyDescent="0.25">
      <c r="A3635" s="199" t="s">
        <v>8609</v>
      </c>
      <c r="B3635" s="200" t="s">
        <v>8610</v>
      </c>
      <c r="C3635" s="201" t="s">
        <v>15</v>
      </c>
      <c r="D3635" s="202">
        <v>812.34</v>
      </c>
      <c r="E3635" s="202">
        <v>17.79</v>
      </c>
      <c r="F3635" s="202">
        <v>830.13</v>
      </c>
      <c r="G3635" s="178">
        <v>15</v>
      </c>
    </row>
    <row r="3636" spans="1:7" x14ac:dyDescent="0.25">
      <c r="A3636" s="199" t="s">
        <v>8611</v>
      </c>
      <c r="B3636" s="200" t="s">
        <v>8612</v>
      </c>
      <c r="C3636" s="201" t="s">
        <v>15</v>
      </c>
      <c r="D3636" s="202">
        <v>97.07</v>
      </c>
      <c r="E3636" s="202">
        <v>16.75</v>
      </c>
      <c r="F3636" s="202">
        <v>113.82</v>
      </c>
      <c r="G3636" s="178">
        <v>15</v>
      </c>
    </row>
    <row r="3637" spans="1:7" ht="45" x14ac:dyDescent="0.25">
      <c r="A3637" s="199" t="s">
        <v>513</v>
      </c>
      <c r="B3637" s="200" t="s">
        <v>8613</v>
      </c>
      <c r="C3637" s="201" t="s">
        <v>15</v>
      </c>
      <c r="D3637" s="202">
        <v>212.11</v>
      </c>
      <c r="E3637" s="202">
        <v>17.79</v>
      </c>
      <c r="F3637" s="202">
        <v>229.9</v>
      </c>
      <c r="G3637" s="178">
        <v>15</v>
      </c>
    </row>
    <row r="3638" spans="1:7" x14ac:dyDescent="0.25">
      <c r="A3638" s="199" t="s">
        <v>8614</v>
      </c>
      <c r="B3638" s="200" t="s">
        <v>8615</v>
      </c>
      <c r="C3638" s="201" t="s">
        <v>15</v>
      </c>
      <c r="D3638" s="202">
        <v>78.92</v>
      </c>
      <c r="E3638" s="202">
        <v>61.41</v>
      </c>
      <c r="F3638" s="202">
        <v>140.33000000000001</v>
      </c>
      <c r="G3638" s="178">
        <v>15</v>
      </c>
    </row>
    <row r="3639" spans="1:7" x14ac:dyDescent="0.25">
      <c r="A3639" s="199" t="s">
        <v>514</v>
      </c>
      <c r="B3639" s="200" t="s">
        <v>8616</v>
      </c>
      <c r="C3639" s="201" t="s">
        <v>15</v>
      </c>
      <c r="D3639" s="202">
        <v>186.53</v>
      </c>
      <c r="E3639" s="202">
        <v>55.83</v>
      </c>
      <c r="F3639" s="202">
        <v>242.36</v>
      </c>
      <c r="G3639" s="178">
        <v>15</v>
      </c>
    </row>
    <row r="3640" spans="1:7" ht="30" x14ac:dyDescent="0.25">
      <c r="A3640" s="199" t="s">
        <v>8617</v>
      </c>
      <c r="B3640" s="200" t="s">
        <v>8618</v>
      </c>
      <c r="C3640" s="201" t="s">
        <v>15</v>
      </c>
      <c r="D3640" s="202">
        <v>1227.06</v>
      </c>
      <c r="E3640" s="202">
        <v>16.75</v>
      </c>
      <c r="F3640" s="202">
        <v>1243.81</v>
      </c>
      <c r="G3640" s="178">
        <v>15</v>
      </c>
    </row>
    <row r="3641" spans="1:7" x14ac:dyDescent="0.25">
      <c r="A3641" s="199" t="s">
        <v>515</v>
      </c>
      <c r="B3641" s="200" t="s">
        <v>8619</v>
      </c>
      <c r="C3641" s="201" t="s">
        <v>15</v>
      </c>
      <c r="D3641" s="202">
        <v>178.63</v>
      </c>
      <c r="E3641" s="202">
        <v>16.75</v>
      </c>
      <c r="F3641" s="202">
        <v>195.38</v>
      </c>
      <c r="G3641" s="178">
        <v>15</v>
      </c>
    </row>
    <row r="3642" spans="1:7" x14ac:dyDescent="0.25">
      <c r="A3642" s="199" t="s">
        <v>516</v>
      </c>
      <c r="B3642" s="200" t="s">
        <v>8620</v>
      </c>
      <c r="C3642" s="201" t="s">
        <v>15</v>
      </c>
      <c r="D3642" s="202">
        <v>136.38</v>
      </c>
      <c r="E3642" s="202">
        <v>27.92</v>
      </c>
      <c r="F3642" s="202">
        <v>164.3</v>
      </c>
      <c r="G3642" s="178">
        <v>15</v>
      </c>
    </row>
    <row r="3643" spans="1:7" x14ac:dyDescent="0.25">
      <c r="A3643" s="199" t="s">
        <v>8621</v>
      </c>
      <c r="B3643" s="200" t="s">
        <v>8622</v>
      </c>
      <c r="C3643" s="201" t="s">
        <v>15</v>
      </c>
      <c r="D3643" s="202">
        <v>387.17</v>
      </c>
      <c r="E3643" s="202">
        <v>16.75</v>
      </c>
      <c r="F3643" s="202">
        <v>403.92</v>
      </c>
      <c r="G3643" s="178">
        <v>15</v>
      </c>
    </row>
    <row r="3644" spans="1:7" x14ac:dyDescent="0.25">
      <c r="A3644" s="199" t="s">
        <v>8623</v>
      </c>
      <c r="B3644" s="200" t="s">
        <v>8624</v>
      </c>
      <c r="C3644" s="201" t="s">
        <v>15</v>
      </c>
      <c r="D3644" s="202">
        <v>268.64</v>
      </c>
      <c r="E3644" s="202">
        <v>13.96</v>
      </c>
      <c r="F3644" s="202">
        <v>282.60000000000002</v>
      </c>
      <c r="G3644" s="178">
        <v>15</v>
      </c>
    </row>
    <row r="3645" spans="1:7" x14ac:dyDescent="0.25">
      <c r="A3645" s="199" t="s">
        <v>8625</v>
      </c>
      <c r="B3645" s="200" t="s">
        <v>8626</v>
      </c>
      <c r="C3645" s="201" t="s">
        <v>15</v>
      </c>
      <c r="D3645" s="202">
        <v>267.11</v>
      </c>
      <c r="E3645" s="202">
        <v>13.96</v>
      </c>
      <c r="F3645" s="202">
        <v>281.07</v>
      </c>
      <c r="G3645" s="178">
        <v>15</v>
      </c>
    </row>
    <row r="3646" spans="1:7" x14ac:dyDescent="0.25">
      <c r="A3646" s="199" t="s">
        <v>8627</v>
      </c>
      <c r="B3646" s="200" t="s">
        <v>8628</v>
      </c>
      <c r="C3646" s="201"/>
      <c r="D3646" s="202"/>
      <c r="E3646" s="202"/>
      <c r="F3646" s="202"/>
    </row>
    <row r="3647" spans="1:7" x14ac:dyDescent="0.25">
      <c r="A3647" s="199" t="s">
        <v>8629</v>
      </c>
      <c r="B3647" s="200" t="s">
        <v>8630</v>
      </c>
      <c r="C3647" s="201" t="s">
        <v>15</v>
      </c>
      <c r="D3647" s="202">
        <v>1535.86</v>
      </c>
      <c r="E3647" s="202">
        <v>23.18</v>
      </c>
      <c r="F3647" s="202">
        <v>1559.04</v>
      </c>
      <c r="G3647" s="178">
        <v>15</v>
      </c>
    </row>
    <row r="3648" spans="1:7" x14ac:dyDescent="0.25">
      <c r="A3648" s="199" t="s">
        <v>517</v>
      </c>
      <c r="B3648" s="200" t="s">
        <v>8631</v>
      </c>
      <c r="C3648" s="201" t="s">
        <v>15</v>
      </c>
      <c r="D3648" s="202">
        <v>6636.01</v>
      </c>
      <c r="E3648" s="202">
        <v>23.18</v>
      </c>
      <c r="F3648" s="202">
        <v>6659.19</v>
      </c>
      <c r="G3648" s="178">
        <v>15</v>
      </c>
    </row>
    <row r="3649" spans="1:7" x14ac:dyDescent="0.25">
      <c r="A3649" s="199" t="s">
        <v>518</v>
      </c>
      <c r="B3649" s="200" t="s">
        <v>8632</v>
      </c>
      <c r="C3649" s="201" t="s">
        <v>15</v>
      </c>
      <c r="D3649" s="202">
        <v>179.86</v>
      </c>
      <c r="E3649" s="202">
        <v>23.18</v>
      </c>
      <c r="F3649" s="202">
        <v>203.04</v>
      </c>
      <c r="G3649" s="178">
        <v>15</v>
      </c>
    </row>
    <row r="3650" spans="1:7" x14ac:dyDescent="0.25">
      <c r="A3650" s="199" t="s">
        <v>8633</v>
      </c>
      <c r="B3650" s="200" t="s">
        <v>8634</v>
      </c>
      <c r="C3650" s="201" t="s">
        <v>15</v>
      </c>
      <c r="D3650" s="202">
        <v>263.75</v>
      </c>
      <c r="E3650" s="202">
        <v>23.18</v>
      </c>
      <c r="F3650" s="202">
        <v>286.93</v>
      </c>
      <c r="G3650" s="178">
        <v>15</v>
      </c>
    </row>
    <row r="3651" spans="1:7" ht="30" x14ac:dyDescent="0.25">
      <c r="A3651" s="199" t="s">
        <v>519</v>
      </c>
      <c r="B3651" s="200" t="s">
        <v>8635</v>
      </c>
      <c r="C3651" s="201" t="s">
        <v>15</v>
      </c>
      <c r="D3651" s="202">
        <v>289.43</v>
      </c>
      <c r="E3651" s="202">
        <v>23.18</v>
      </c>
      <c r="F3651" s="202">
        <v>312.61</v>
      </c>
      <c r="G3651" s="178">
        <v>15</v>
      </c>
    </row>
    <row r="3652" spans="1:7" ht="30" x14ac:dyDescent="0.25">
      <c r="A3652" s="199" t="s">
        <v>520</v>
      </c>
      <c r="B3652" s="200" t="s">
        <v>8636</v>
      </c>
      <c r="C3652" s="201" t="s">
        <v>15</v>
      </c>
      <c r="D3652" s="202">
        <v>1790.61</v>
      </c>
      <c r="E3652" s="202"/>
      <c r="F3652" s="202">
        <v>1790.61</v>
      </c>
      <c r="G3652" s="178">
        <v>15</v>
      </c>
    </row>
    <row r="3653" spans="1:7" x14ac:dyDescent="0.25">
      <c r="A3653" s="199" t="s">
        <v>521</v>
      </c>
      <c r="B3653" s="200" t="s">
        <v>8637</v>
      </c>
      <c r="C3653" s="201" t="s">
        <v>15</v>
      </c>
      <c r="D3653" s="202">
        <v>198.33</v>
      </c>
      <c r="E3653" s="202">
        <v>23.18</v>
      </c>
      <c r="F3653" s="202">
        <v>221.51</v>
      </c>
      <c r="G3653" s="178">
        <v>15</v>
      </c>
    </row>
    <row r="3654" spans="1:7" x14ac:dyDescent="0.25">
      <c r="A3654" s="199" t="s">
        <v>8638</v>
      </c>
      <c r="B3654" s="200" t="s">
        <v>8639</v>
      </c>
      <c r="C3654" s="201" t="s">
        <v>15</v>
      </c>
      <c r="D3654" s="202">
        <v>196.04</v>
      </c>
      <c r="E3654" s="202">
        <v>23.18</v>
      </c>
      <c r="F3654" s="202">
        <v>219.22</v>
      </c>
      <c r="G3654" s="178">
        <v>15</v>
      </c>
    </row>
    <row r="3655" spans="1:7" x14ac:dyDescent="0.25">
      <c r="A3655" s="199" t="s">
        <v>8640</v>
      </c>
      <c r="B3655" s="200" t="s">
        <v>8641</v>
      </c>
      <c r="C3655" s="201" t="s">
        <v>15</v>
      </c>
      <c r="D3655" s="202">
        <v>247.55</v>
      </c>
      <c r="E3655" s="202">
        <v>23.18</v>
      </c>
      <c r="F3655" s="202">
        <v>270.73</v>
      </c>
      <c r="G3655" s="178">
        <v>15</v>
      </c>
    </row>
    <row r="3656" spans="1:7" x14ac:dyDescent="0.25">
      <c r="A3656" s="199" t="s">
        <v>522</v>
      </c>
      <c r="B3656" s="200" t="s">
        <v>8642</v>
      </c>
      <c r="C3656" s="201" t="s">
        <v>15</v>
      </c>
      <c r="D3656" s="202">
        <v>618.30999999999995</v>
      </c>
      <c r="E3656" s="202">
        <v>23.18</v>
      </c>
      <c r="F3656" s="202">
        <v>641.49</v>
      </c>
      <c r="G3656" s="178">
        <v>15</v>
      </c>
    </row>
    <row r="3657" spans="1:7" x14ac:dyDescent="0.25">
      <c r="A3657" s="199" t="s">
        <v>8643</v>
      </c>
      <c r="B3657" s="200" t="s">
        <v>8644</v>
      </c>
      <c r="C3657" s="201" t="s">
        <v>15</v>
      </c>
      <c r="D3657" s="202">
        <v>224.74</v>
      </c>
      <c r="E3657" s="202">
        <v>2.27</v>
      </c>
      <c r="F3657" s="202">
        <v>227.01</v>
      </c>
      <c r="G3657" s="178">
        <v>15</v>
      </c>
    </row>
    <row r="3658" spans="1:7" x14ac:dyDescent="0.25">
      <c r="A3658" s="199" t="s">
        <v>8645</v>
      </c>
      <c r="B3658" s="200" t="s">
        <v>8646</v>
      </c>
      <c r="C3658" s="201" t="s">
        <v>15</v>
      </c>
      <c r="D3658" s="202">
        <v>320.58</v>
      </c>
      <c r="E3658" s="202">
        <v>2.27</v>
      </c>
      <c r="F3658" s="202">
        <v>322.85000000000002</v>
      </c>
      <c r="G3658" s="178">
        <v>15</v>
      </c>
    </row>
    <row r="3659" spans="1:7" x14ac:dyDescent="0.25">
      <c r="A3659" s="199" t="s">
        <v>8647</v>
      </c>
      <c r="B3659" s="200" t="s">
        <v>8648</v>
      </c>
      <c r="C3659" s="201"/>
      <c r="D3659" s="202"/>
      <c r="E3659" s="202"/>
      <c r="F3659" s="202"/>
    </row>
    <row r="3660" spans="1:7" x14ac:dyDescent="0.25">
      <c r="A3660" s="199" t="s">
        <v>8649</v>
      </c>
      <c r="B3660" s="200" t="s">
        <v>8650</v>
      </c>
      <c r="C3660" s="201" t="s">
        <v>2632</v>
      </c>
      <c r="D3660" s="202">
        <v>2.65</v>
      </c>
      <c r="E3660" s="202"/>
      <c r="F3660" s="202">
        <v>2.65</v>
      </c>
      <c r="G3660" s="178">
        <v>15</v>
      </c>
    </row>
    <row r="3661" spans="1:7" x14ac:dyDescent="0.25">
      <c r="A3661" s="199" t="s">
        <v>8651</v>
      </c>
      <c r="B3661" s="200" t="s">
        <v>8652</v>
      </c>
      <c r="C3661" s="201" t="s">
        <v>57</v>
      </c>
      <c r="D3661" s="202">
        <v>13.97</v>
      </c>
      <c r="E3661" s="202"/>
      <c r="F3661" s="202">
        <v>13.97</v>
      </c>
      <c r="G3661" s="178">
        <v>15</v>
      </c>
    </row>
    <row r="3662" spans="1:7" x14ac:dyDescent="0.25">
      <c r="A3662" s="199" t="s">
        <v>8653</v>
      </c>
      <c r="B3662" s="200" t="s">
        <v>8654</v>
      </c>
      <c r="C3662" s="201" t="s">
        <v>57</v>
      </c>
      <c r="D3662" s="202">
        <v>8.6</v>
      </c>
      <c r="E3662" s="202"/>
      <c r="F3662" s="202">
        <v>8.6</v>
      </c>
      <c r="G3662" s="178">
        <v>15</v>
      </c>
    </row>
    <row r="3663" spans="1:7" ht="30" x14ac:dyDescent="0.25">
      <c r="A3663" s="199" t="s">
        <v>8655</v>
      </c>
      <c r="B3663" s="200" t="s">
        <v>8656</v>
      </c>
      <c r="C3663" s="201" t="s">
        <v>15</v>
      </c>
      <c r="D3663" s="202">
        <v>36.200000000000003</v>
      </c>
      <c r="E3663" s="202"/>
      <c r="F3663" s="202">
        <v>36.200000000000003</v>
      </c>
      <c r="G3663" s="178">
        <v>15</v>
      </c>
    </row>
    <row r="3664" spans="1:7" ht="30" x14ac:dyDescent="0.25">
      <c r="A3664" s="199" t="s">
        <v>8657</v>
      </c>
      <c r="B3664" s="200" t="s">
        <v>8658</v>
      </c>
      <c r="C3664" s="201" t="s">
        <v>15</v>
      </c>
      <c r="D3664" s="202">
        <v>25.3</v>
      </c>
      <c r="E3664" s="202"/>
      <c r="F3664" s="202">
        <v>25.3</v>
      </c>
      <c r="G3664" s="178">
        <v>15</v>
      </c>
    </row>
    <row r="3665" spans="1:7" x14ac:dyDescent="0.25">
      <c r="A3665" s="199" t="s">
        <v>8659</v>
      </c>
      <c r="B3665" s="200" t="s">
        <v>8660</v>
      </c>
      <c r="C3665" s="201" t="s">
        <v>15</v>
      </c>
      <c r="D3665" s="202">
        <v>0.06</v>
      </c>
      <c r="E3665" s="202">
        <v>19.64</v>
      </c>
      <c r="F3665" s="202">
        <v>19.7</v>
      </c>
      <c r="G3665" s="178">
        <v>15</v>
      </c>
    </row>
    <row r="3666" spans="1:7" x14ac:dyDescent="0.25">
      <c r="A3666" s="199" t="s">
        <v>8661</v>
      </c>
      <c r="B3666" s="200" t="s">
        <v>8662</v>
      </c>
      <c r="C3666" s="201"/>
      <c r="D3666" s="202"/>
      <c r="E3666" s="202"/>
      <c r="F3666" s="202"/>
    </row>
    <row r="3667" spans="1:7" x14ac:dyDescent="0.25">
      <c r="A3667" s="199" t="s">
        <v>8663</v>
      </c>
      <c r="B3667" s="200" t="s">
        <v>8664</v>
      </c>
      <c r="C3667" s="201"/>
      <c r="D3667" s="202"/>
      <c r="E3667" s="202"/>
      <c r="F3667" s="202"/>
    </row>
    <row r="3668" spans="1:7" ht="30" x14ac:dyDescent="0.25">
      <c r="A3668" s="199" t="s">
        <v>8665</v>
      </c>
      <c r="B3668" s="200" t="s">
        <v>8666</v>
      </c>
      <c r="C3668" s="201" t="s">
        <v>29</v>
      </c>
      <c r="D3668" s="202">
        <v>3.46</v>
      </c>
      <c r="E3668" s="202">
        <v>0.18</v>
      </c>
      <c r="F3668" s="202">
        <v>3.64</v>
      </c>
      <c r="G3668" s="178">
        <v>15</v>
      </c>
    </row>
    <row r="3669" spans="1:7" ht="30" x14ac:dyDescent="0.25">
      <c r="A3669" s="199" t="s">
        <v>523</v>
      </c>
      <c r="B3669" s="200" t="s">
        <v>8667</v>
      </c>
      <c r="C3669" s="201" t="s">
        <v>29</v>
      </c>
      <c r="D3669" s="202">
        <v>30.16</v>
      </c>
      <c r="E3669" s="202">
        <v>0.36</v>
      </c>
      <c r="F3669" s="202">
        <v>30.52</v>
      </c>
      <c r="G3669" s="178">
        <v>15</v>
      </c>
    </row>
    <row r="3670" spans="1:7" x14ac:dyDescent="0.25">
      <c r="A3670" s="199" t="s">
        <v>8668</v>
      </c>
      <c r="B3670" s="200" t="s">
        <v>8669</v>
      </c>
      <c r="C3670" s="201" t="s">
        <v>34</v>
      </c>
      <c r="D3670" s="202">
        <v>20.86</v>
      </c>
      <c r="E3670" s="202">
        <v>0.73</v>
      </c>
      <c r="F3670" s="202">
        <v>21.59</v>
      </c>
      <c r="G3670" s="178">
        <v>15</v>
      </c>
    </row>
    <row r="3671" spans="1:7" x14ac:dyDescent="0.25">
      <c r="A3671" s="199" t="s">
        <v>8670</v>
      </c>
      <c r="B3671" s="200" t="s">
        <v>8671</v>
      </c>
      <c r="C3671" s="201" t="s">
        <v>34</v>
      </c>
      <c r="D3671" s="202">
        <v>328.68</v>
      </c>
      <c r="E3671" s="202">
        <v>34.07</v>
      </c>
      <c r="F3671" s="202">
        <v>362.75</v>
      </c>
      <c r="G3671" s="178">
        <v>15</v>
      </c>
    </row>
    <row r="3672" spans="1:7" x14ac:dyDescent="0.25">
      <c r="A3672" s="199" t="s">
        <v>8672</v>
      </c>
      <c r="B3672" s="200" t="s">
        <v>8673</v>
      </c>
      <c r="C3672" s="201" t="s">
        <v>34</v>
      </c>
      <c r="D3672" s="202">
        <v>267.83999999999997</v>
      </c>
      <c r="E3672" s="202">
        <v>3.5</v>
      </c>
      <c r="F3672" s="202">
        <v>271.33999999999997</v>
      </c>
      <c r="G3672" s="178">
        <v>15</v>
      </c>
    </row>
    <row r="3673" spans="1:7" x14ac:dyDescent="0.25">
      <c r="A3673" s="199" t="s">
        <v>8674</v>
      </c>
      <c r="B3673" s="200" t="s">
        <v>8675</v>
      </c>
      <c r="C3673" s="201" t="s">
        <v>34</v>
      </c>
      <c r="D3673" s="202">
        <v>231.5</v>
      </c>
      <c r="E3673" s="202">
        <v>3.5</v>
      </c>
      <c r="F3673" s="202">
        <v>235</v>
      </c>
      <c r="G3673" s="178">
        <v>15</v>
      </c>
    </row>
    <row r="3674" spans="1:7" x14ac:dyDescent="0.25">
      <c r="A3674" s="199" t="s">
        <v>8676</v>
      </c>
      <c r="B3674" s="200" t="s">
        <v>8677</v>
      </c>
      <c r="C3674" s="201" t="s">
        <v>34</v>
      </c>
      <c r="D3674" s="202">
        <v>1061.6400000000001</v>
      </c>
      <c r="E3674" s="202">
        <v>17.03</v>
      </c>
      <c r="F3674" s="202">
        <v>1078.67</v>
      </c>
      <c r="G3674" s="178">
        <v>15</v>
      </c>
    </row>
    <row r="3675" spans="1:7" ht="30" x14ac:dyDescent="0.25">
      <c r="A3675" s="199" t="s">
        <v>8678</v>
      </c>
      <c r="B3675" s="200" t="s">
        <v>8679</v>
      </c>
      <c r="C3675" s="201" t="s">
        <v>29</v>
      </c>
      <c r="D3675" s="202">
        <v>25.01</v>
      </c>
      <c r="E3675" s="202">
        <v>0.51</v>
      </c>
      <c r="F3675" s="202">
        <v>25.52</v>
      </c>
      <c r="G3675" s="178">
        <v>15</v>
      </c>
    </row>
    <row r="3676" spans="1:7" x14ac:dyDescent="0.25">
      <c r="A3676" s="199" t="s">
        <v>8680</v>
      </c>
      <c r="B3676" s="200" t="s">
        <v>8681</v>
      </c>
      <c r="C3676" s="201" t="s">
        <v>29</v>
      </c>
      <c r="D3676" s="202"/>
      <c r="E3676" s="202">
        <v>0.91</v>
      </c>
      <c r="F3676" s="202">
        <v>0.91</v>
      </c>
      <c r="G3676" s="178">
        <v>15</v>
      </c>
    </row>
    <row r="3677" spans="1:7" x14ac:dyDescent="0.25">
      <c r="A3677" s="199" t="s">
        <v>8682</v>
      </c>
      <c r="B3677" s="200" t="s">
        <v>8683</v>
      </c>
      <c r="C3677" s="201"/>
      <c r="D3677" s="202"/>
      <c r="E3677" s="202"/>
      <c r="F3677" s="202"/>
    </row>
    <row r="3678" spans="1:7" ht="30" x14ac:dyDescent="0.25">
      <c r="A3678" s="199" t="s">
        <v>8684</v>
      </c>
      <c r="B3678" s="200" t="s">
        <v>8685</v>
      </c>
      <c r="C3678" s="201" t="s">
        <v>34</v>
      </c>
      <c r="D3678" s="202">
        <v>123.56</v>
      </c>
      <c r="E3678" s="202">
        <v>14.53</v>
      </c>
      <c r="F3678" s="202">
        <v>138.09</v>
      </c>
      <c r="G3678" s="178">
        <v>15</v>
      </c>
    </row>
    <row r="3679" spans="1:7" ht="30" x14ac:dyDescent="0.25">
      <c r="A3679" s="199" t="s">
        <v>8686</v>
      </c>
      <c r="B3679" s="200" t="s">
        <v>8687</v>
      </c>
      <c r="C3679" s="201" t="s">
        <v>34</v>
      </c>
      <c r="D3679" s="202">
        <v>206.31</v>
      </c>
      <c r="E3679" s="202">
        <v>107.13</v>
      </c>
      <c r="F3679" s="202">
        <v>313.44</v>
      </c>
      <c r="G3679" s="178">
        <v>15</v>
      </c>
    </row>
    <row r="3680" spans="1:7" x14ac:dyDescent="0.25">
      <c r="A3680" s="199" t="s">
        <v>8688</v>
      </c>
      <c r="B3680" s="200" t="s">
        <v>8689</v>
      </c>
      <c r="C3680" s="201"/>
      <c r="D3680" s="202"/>
      <c r="E3680" s="202"/>
      <c r="F3680" s="202"/>
    </row>
    <row r="3681" spans="1:7" x14ac:dyDescent="0.25">
      <c r="A3681" s="199" t="s">
        <v>8690</v>
      </c>
      <c r="B3681" s="200" t="s">
        <v>8691</v>
      </c>
      <c r="C3681" s="201" t="s">
        <v>34</v>
      </c>
      <c r="D3681" s="202">
        <v>1238.55</v>
      </c>
      <c r="E3681" s="202">
        <v>18.920000000000002</v>
      </c>
      <c r="F3681" s="202">
        <v>1257.47</v>
      </c>
      <c r="G3681" s="178">
        <v>15</v>
      </c>
    </row>
    <row r="3682" spans="1:7" ht="30" x14ac:dyDescent="0.25">
      <c r="A3682" s="199" t="s">
        <v>8692</v>
      </c>
      <c r="B3682" s="200" t="s">
        <v>8693</v>
      </c>
      <c r="C3682" s="201" t="s">
        <v>34</v>
      </c>
      <c r="D3682" s="202">
        <v>1564.47</v>
      </c>
      <c r="E3682" s="202">
        <v>18.920000000000002</v>
      </c>
      <c r="F3682" s="202">
        <v>1583.39</v>
      </c>
      <c r="G3682" s="178">
        <v>15</v>
      </c>
    </row>
    <row r="3683" spans="1:7" ht="30" x14ac:dyDescent="0.25">
      <c r="A3683" s="199" t="s">
        <v>8694</v>
      </c>
      <c r="B3683" s="200" t="s">
        <v>8695</v>
      </c>
      <c r="C3683" s="201" t="s">
        <v>34</v>
      </c>
      <c r="D3683" s="202">
        <v>1564.47</v>
      </c>
      <c r="E3683" s="202">
        <v>18.920000000000002</v>
      </c>
      <c r="F3683" s="202">
        <v>1583.39</v>
      </c>
      <c r="G3683" s="178">
        <v>15</v>
      </c>
    </row>
    <row r="3684" spans="1:7" x14ac:dyDescent="0.25">
      <c r="A3684" s="199" t="s">
        <v>8696</v>
      </c>
      <c r="B3684" s="200" t="s">
        <v>8697</v>
      </c>
      <c r="C3684" s="201" t="s">
        <v>29</v>
      </c>
      <c r="D3684" s="202">
        <v>6.56</v>
      </c>
      <c r="E3684" s="202">
        <v>0.11</v>
      </c>
      <c r="F3684" s="202">
        <v>6.67</v>
      </c>
      <c r="G3684" s="178">
        <v>15</v>
      </c>
    </row>
    <row r="3685" spans="1:7" x14ac:dyDescent="0.25">
      <c r="A3685" s="199" t="s">
        <v>8698</v>
      </c>
      <c r="B3685" s="200" t="s">
        <v>8699</v>
      </c>
      <c r="C3685" s="201" t="s">
        <v>29</v>
      </c>
      <c r="D3685" s="202">
        <v>13.56</v>
      </c>
      <c r="E3685" s="202">
        <v>0.14000000000000001</v>
      </c>
      <c r="F3685" s="202">
        <v>13.7</v>
      </c>
      <c r="G3685" s="178">
        <v>15</v>
      </c>
    </row>
    <row r="3686" spans="1:7" x14ac:dyDescent="0.25">
      <c r="A3686" s="199" t="s">
        <v>8700</v>
      </c>
      <c r="B3686" s="200" t="s">
        <v>8701</v>
      </c>
      <c r="C3686" s="201" t="s">
        <v>34</v>
      </c>
      <c r="D3686" s="202">
        <v>1566.23</v>
      </c>
      <c r="E3686" s="202">
        <v>18.920000000000002</v>
      </c>
      <c r="F3686" s="202">
        <v>1585.15</v>
      </c>
      <c r="G3686" s="178">
        <v>15</v>
      </c>
    </row>
    <row r="3687" spans="1:7" x14ac:dyDescent="0.25">
      <c r="A3687" s="199" t="s">
        <v>8702</v>
      </c>
      <c r="B3687" s="200" t="s">
        <v>8703</v>
      </c>
      <c r="C3687" s="201" t="s">
        <v>34</v>
      </c>
      <c r="D3687" s="202">
        <v>1454.23</v>
      </c>
      <c r="E3687" s="202">
        <v>45.42</v>
      </c>
      <c r="F3687" s="202">
        <v>1499.65</v>
      </c>
      <c r="G3687" s="178">
        <v>15</v>
      </c>
    </row>
    <row r="3688" spans="1:7" x14ac:dyDescent="0.25">
      <c r="A3688" s="199" t="s">
        <v>8704</v>
      </c>
      <c r="B3688" s="200" t="s">
        <v>8705</v>
      </c>
      <c r="C3688" s="201"/>
      <c r="D3688" s="202"/>
      <c r="E3688" s="202"/>
      <c r="F3688" s="202"/>
    </row>
    <row r="3689" spans="1:7" x14ac:dyDescent="0.25">
      <c r="A3689" s="199" t="s">
        <v>8706</v>
      </c>
      <c r="B3689" s="200" t="s">
        <v>8707</v>
      </c>
      <c r="C3689" s="201" t="s">
        <v>29</v>
      </c>
      <c r="D3689" s="202">
        <v>310.27</v>
      </c>
      <c r="E3689" s="202">
        <v>29.04</v>
      </c>
      <c r="F3689" s="202">
        <v>339.31</v>
      </c>
      <c r="G3689" s="178">
        <v>15</v>
      </c>
    </row>
    <row r="3690" spans="1:7" x14ac:dyDescent="0.25">
      <c r="A3690" s="199" t="s">
        <v>8708</v>
      </c>
      <c r="B3690" s="200" t="s">
        <v>8709</v>
      </c>
      <c r="C3690" s="201" t="s">
        <v>29</v>
      </c>
      <c r="D3690" s="202">
        <v>15.23</v>
      </c>
      <c r="E3690" s="202">
        <v>2.27</v>
      </c>
      <c r="F3690" s="202">
        <v>17.5</v>
      </c>
      <c r="G3690" s="178">
        <v>15</v>
      </c>
    </row>
    <row r="3691" spans="1:7" ht="30" x14ac:dyDescent="0.25">
      <c r="A3691" s="199" t="s">
        <v>8710</v>
      </c>
      <c r="B3691" s="200" t="s">
        <v>8711</v>
      </c>
      <c r="C3691" s="201" t="s">
        <v>29</v>
      </c>
      <c r="D3691" s="202">
        <v>10.54</v>
      </c>
      <c r="E3691" s="202">
        <v>7.04</v>
      </c>
      <c r="F3691" s="202">
        <v>17.579999999999998</v>
      </c>
      <c r="G3691" s="178">
        <v>15</v>
      </c>
    </row>
    <row r="3692" spans="1:7" x14ac:dyDescent="0.25">
      <c r="A3692" s="199" t="s">
        <v>8712</v>
      </c>
      <c r="B3692" s="200" t="s">
        <v>8713</v>
      </c>
      <c r="C3692" s="201" t="s">
        <v>29</v>
      </c>
      <c r="D3692" s="202">
        <v>51.8</v>
      </c>
      <c r="E3692" s="202">
        <v>5.68</v>
      </c>
      <c r="F3692" s="202">
        <v>57.48</v>
      </c>
      <c r="G3692" s="178">
        <v>15</v>
      </c>
    </row>
    <row r="3693" spans="1:7" ht="45" x14ac:dyDescent="0.25">
      <c r="A3693" s="199" t="s">
        <v>8714</v>
      </c>
      <c r="B3693" s="200" t="s">
        <v>8715</v>
      </c>
      <c r="C3693" s="201" t="s">
        <v>29</v>
      </c>
      <c r="D3693" s="202">
        <v>97.22</v>
      </c>
      <c r="E3693" s="202">
        <v>21.92</v>
      </c>
      <c r="F3693" s="202">
        <v>119.14</v>
      </c>
      <c r="G3693" s="178">
        <v>15</v>
      </c>
    </row>
    <row r="3694" spans="1:7" ht="45" x14ac:dyDescent="0.25">
      <c r="A3694" s="199" t="s">
        <v>8716</v>
      </c>
      <c r="B3694" s="200" t="s">
        <v>8717</v>
      </c>
      <c r="C3694" s="201" t="s">
        <v>29</v>
      </c>
      <c r="D3694" s="202">
        <v>101.19</v>
      </c>
      <c r="E3694" s="202">
        <v>21.92</v>
      </c>
      <c r="F3694" s="202">
        <v>123.11</v>
      </c>
      <c r="G3694" s="178">
        <v>15</v>
      </c>
    </row>
    <row r="3695" spans="1:7" ht="45" x14ac:dyDescent="0.25">
      <c r="A3695" s="199" t="s">
        <v>524</v>
      </c>
      <c r="B3695" s="200" t="s">
        <v>8718</v>
      </c>
      <c r="C3695" s="201" t="s">
        <v>29</v>
      </c>
      <c r="D3695" s="202">
        <v>94.24</v>
      </c>
      <c r="E3695" s="202">
        <v>29.23</v>
      </c>
      <c r="F3695" s="202">
        <v>123.47</v>
      </c>
      <c r="G3695" s="178">
        <v>15</v>
      </c>
    </row>
    <row r="3696" spans="1:7" ht="30" x14ac:dyDescent="0.25">
      <c r="A3696" s="199" t="s">
        <v>8719</v>
      </c>
      <c r="B3696" s="200" t="s">
        <v>8720</v>
      </c>
      <c r="C3696" s="201" t="s">
        <v>29</v>
      </c>
      <c r="D3696" s="202">
        <v>133.44</v>
      </c>
      <c r="E3696" s="202">
        <v>10.74</v>
      </c>
      <c r="F3696" s="202">
        <v>144.18</v>
      </c>
      <c r="G3696" s="178">
        <v>15</v>
      </c>
    </row>
    <row r="3697" spans="1:7" ht="30" x14ac:dyDescent="0.25">
      <c r="A3697" s="199" t="s">
        <v>8721</v>
      </c>
      <c r="B3697" s="200" t="s">
        <v>8722</v>
      </c>
      <c r="C3697" s="201" t="s">
        <v>29</v>
      </c>
      <c r="D3697" s="202">
        <v>119.38</v>
      </c>
      <c r="E3697" s="202">
        <v>22.72</v>
      </c>
      <c r="F3697" s="202">
        <v>142.1</v>
      </c>
      <c r="G3697" s="178">
        <v>15</v>
      </c>
    </row>
    <row r="3698" spans="1:7" ht="30" x14ac:dyDescent="0.25">
      <c r="A3698" s="199" t="s">
        <v>8723</v>
      </c>
      <c r="B3698" s="200" t="s">
        <v>8724</v>
      </c>
      <c r="C3698" s="201" t="s">
        <v>29</v>
      </c>
      <c r="D3698" s="202">
        <v>130.76</v>
      </c>
      <c r="E3698" s="202">
        <v>22.72</v>
      </c>
      <c r="F3698" s="202">
        <v>153.47999999999999</v>
      </c>
      <c r="G3698" s="178">
        <v>15</v>
      </c>
    </row>
    <row r="3699" spans="1:7" x14ac:dyDescent="0.25">
      <c r="A3699" s="199" t="s">
        <v>8725</v>
      </c>
      <c r="B3699" s="200" t="s">
        <v>8726</v>
      </c>
      <c r="C3699" s="201"/>
      <c r="D3699" s="202"/>
      <c r="E3699" s="202"/>
      <c r="F3699" s="202"/>
    </row>
    <row r="3700" spans="1:7" x14ac:dyDescent="0.25">
      <c r="A3700" s="199" t="s">
        <v>525</v>
      </c>
      <c r="B3700" s="200" t="s">
        <v>8727</v>
      </c>
      <c r="C3700" s="201" t="s">
        <v>32</v>
      </c>
      <c r="D3700" s="202">
        <v>49.32</v>
      </c>
      <c r="E3700" s="202">
        <v>13.71</v>
      </c>
      <c r="F3700" s="202">
        <v>63.03</v>
      </c>
      <c r="G3700" s="178">
        <v>15</v>
      </c>
    </row>
    <row r="3701" spans="1:7" x14ac:dyDescent="0.25">
      <c r="A3701" s="199" t="s">
        <v>526</v>
      </c>
      <c r="B3701" s="200" t="s">
        <v>8728</v>
      </c>
      <c r="C3701" s="201" t="s">
        <v>32</v>
      </c>
      <c r="D3701" s="202">
        <v>46.69</v>
      </c>
      <c r="E3701" s="202">
        <v>13.71</v>
      </c>
      <c r="F3701" s="202">
        <v>60.4</v>
      </c>
      <c r="G3701" s="178">
        <v>15</v>
      </c>
    </row>
    <row r="3702" spans="1:7" ht="30" x14ac:dyDescent="0.25">
      <c r="A3702" s="199" t="s">
        <v>8729</v>
      </c>
      <c r="B3702" s="200" t="s">
        <v>8730</v>
      </c>
      <c r="C3702" s="201" t="s">
        <v>34</v>
      </c>
      <c r="D3702" s="202">
        <v>553.95000000000005</v>
      </c>
      <c r="E3702" s="202">
        <v>49.36</v>
      </c>
      <c r="F3702" s="202">
        <v>603.30999999999995</v>
      </c>
      <c r="G3702" s="178">
        <v>15</v>
      </c>
    </row>
    <row r="3703" spans="1:7" ht="30" x14ac:dyDescent="0.25">
      <c r="A3703" s="199" t="s">
        <v>527</v>
      </c>
      <c r="B3703" s="200" t="s">
        <v>8731</v>
      </c>
      <c r="C3703" s="201" t="s">
        <v>34</v>
      </c>
      <c r="D3703" s="202">
        <v>577.12</v>
      </c>
      <c r="E3703" s="202">
        <v>49.36</v>
      </c>
      <c r="F3703" s="202">
        <v>626.48</v>
      </c>
      <c r="G3703" s="178">
        <v>15</v>
      </c>
    </row>
    <row r="3704" spans="1:7" x14ac:dyDescent="0.25">
      <c r="A3704" s="199" t="s">
        <v>8732</v>
      </c>
      <c r="B3704" s="200" t="s">
        <v>8733</v>
      </c>
      <c r="C3704" s="201" t="s">
        <v>34</v>
      </c>
      <c r="D3704" s="202">
        <v>91.01</v>
      </c>
      <c r="E3704" s="202">
        <v>355.54</v>
      </c>
      <c r="F3704" s="202">
        <v>446.55</v>
      </c>
      <c r="G3704" s="178">
        <v>15</v>
      </c>
    </row>
    <row r="3705" spans="1:7" ht="30" x14ac:dyDescent="0.25">
      <c r="A3705" s="199" t="s">
        <v>528</v>
      </c>
      <c r="B3705" s="200" t="s">
        <v>8734</v>
      </c>
      <c r="C3705" s="201" t="s">
        <v>34</v>
      </c>
      <c r="D3705" s="202">
        <v>783.06</v>
      </c>
      <c r="E3705" s="202">
        <v>100.7</v>
      </c>
      <c r="F3705" s="202">
        <v>883.76</v>
      </c>
      <c r="G3705" s="178">
        <v>15</v>
      </c>
    </row>
    <row r="3706" spans="1:7" ht="30" x14ac:dyDescent="0.25">
      <c r="A3706" s="199" t="s">
        <v>8735</v>
      </c>
      <c r="B3706" s="200" t="s">
        <v>8736</v>
      </c>
      <c r="C3706" s="201" t="s">
        <v>34</v>
      </c>
      <c r="D3706" s="202">
        <v>806.23</v>
      </c>
      <c r="E3706" s="202">
        <v>100.7</v>
      </c>
      <c r="F3706" s="202">
        <v>906.93</v>
      </c>
      <c r="G3706" s="178">
        <v>15</v>
      </c>
    </row>
    <row r="3707" spans="1:7" x14ac:dyDescent="0.25">
      <c r="A3707" s="199" t="s">
        <v>8737</v>
      </c>
      <c r="B3707" s="200" t="s">
        <v>8738</v>
      </c>
      <c r="C3707" s="201"/>
      <c r="D3707" s="202"/>
      <c r="E3707" s="202"/>
      <c r="F3707" s="202"/>
    </row>
    <row r="3708" spans="1:7" x14ac:dyDescent="0.25">
      <c r="A3708" s="199" t="s">
        <v>8739</v>
      </c>
      <c r="B3708" s="200" t="s">
        <v>8740</v>
      </c>
      <c r="C3708" s="201" t="s">
        <v>29</v>
      </c>
      <c r="D3708" s="202">
        <v>372.42</v>
      </c>
      <c r="E3708" s="202"/>
      <c r="F3708" s="202">
        <v>372.42</v>
      </c>
      <c r="G3708" s="178">
        <v>15</v>
      </c>
    </row>
    <row r="3709" spans="1:7" ht="30" x14ac:dyDescent="0.25">
      <c r="A3709" s="199" t="s">
        <v>8741</v>
      </c>
      <c r="B3709" s="200" t="s">
        <v>8742</v>
      </c>
      <c r="C3709" s="201" t="s">
        <v>29</v>
      </c>
      <c r="D3709" s="202">
        <v>101.13</v>
      </c>
      <c r="E3709" s="202">
        <v>12.83</v>
      </c>
      <c r="F3709" s="202">
        <v>113.96</v>
      </c>
      <c r="G3709" s="178">
        <v>15</v>
      </c>
    </row>
    <row r="3710" spans="1:7" ht="30" x14ac:dyDescent="0.25">
      <c r="A3710" s="199" t="s">
        <v>8743</v>
      </c>
      <c r="B3710" s="200" t="s">
        <v>8744</v>
      </c>
      <c r="C3710" s="201" t="s">
        <v>29</v>
      </c>
      <c r="D3710" s="202">
        <v>90.46</v>
      </c>
      <c r="E3710" s="202">
        <v>12.83</v>
      </c>
      <c r="F3710" s="202">
        <v>103.29</v>
      </c>
      <c r="G3710" s="178">
        <v>15</v>
      </c>
    </row>
    <row r="3711" spans="1:7" ht="30" x14ac:dyDescent="0.25">
      <c r="A3711" s="199" t="s">
        <v>8745</v>
      </c>
      <c r="B3711" s="200" t="s">
        <v>8746</v>
      </c>
      <c r="C3711" s="201" t="s">
        <v>29</v>
      </c>
      <c r="D3711" s="202">
        <v>5.08</v>
      </c>
      <c r="E3711" s="202">
        <v>11.45</v>
      </c>
      <c r="F3711" s="202">
        <v>16.53</v>
      </c>
      <c r="G3711" s="178">
        <v>15</v>
      </c>
    </row>
    <row r="3712" spans="1:7" ht="30" x14ac:dyDescent="0.25">
      <c r="A3712" s="199" t="s">
        <v>8747</v>
      </c>
      <c r="B3712" s="200" t="s">
        <v>8748</v>
      </c>
      <c r="C3712" s="201" t="s">
        <v>29</v>
      </c>
      <c r="D3712" s="202">
        <v>1.99</v>
      </c>
      <c r="E3712" s="202">
        <v>11.45</v>
      </c>
      <c r="F3712" s="202">
        <v>13.44</v>
      </c>
      <c r="G3712" s="178">
        <v>15</v>
      </c>
    </row>
    <row r="3713" spans="1:7" ht="30" x14ac:dyDescent="0.25">
      <c r="A3713" s="199" t="s">
        <v>8749</v>
      </c>
      <c r="B3713" s="200" t="s">
        <v>8750</v>
      </c>
      <c r="C3713" s="201" t="s">
        <v>29</v>
      </c>
      <c r="D3713" s="202">
        <v>125.26</v>
      </c>
      <c r="E3713" s="202">
        <v>32.479999999999997</v>
      </c>
      <c r="F3713" s="202">
        <v>157.74</v>
      </c>
      <c r="G3713" s="178">
        <v>15</v>
      </c>
    </row>
    <row r="3714" spans="1:7" x14ac:dyDescent="0.25">
      <c r="A3714" s="199" t="s">
        <v>8751</v>
      </c>
      <c r="B3714" s="200" t="s">
        <v>8752</v>
      </c>
      <c r="C3714" s="201"/>
      <c r="D3714" s="202"/>
      <c r="E3714" s="202"/>
      <c r="F3714" s="202"/>
    </row>
    <row r="3715" spans="1:7" ht="45" x14ac:dyDescent="0.25">
      <c r="A3715" s="199" t="s">
        <v>8753</v>
      </c>
      <c r="B3715" s="200" t="s">
        <v>8754</v>
      </c>
      <c r="C3715" s="201" t="s">
        <v>29</v>
      </c>
      <c r="D3715" s="202">
        <v>0.25</v>
      </c>
      <c r="E3715" s="202">
        <v>0.3</v>
      </c>
      <c r="F3715" s="202">
        <v>0.55000000000000004</v>
      </c>
      <c r="G3715" s="178">
        <v>15</v>
      </c>
    </row>
    <row r="3716" spans="1:7" ht="30" x14ac:dyDescent="0.25">
      <c r="A3716" s="199" t="s">
        <v>8755</v>
      </c>
      <c r="B3716" s="200" t="s">
        <v>8756</v>
      </c>
      <c r="C3716" s="201" t="s">
        <v>29</v>
      </c>
      <c r="D3716" s="202">
        <v>0.98</v>
      </c>
      <c r="E3716" s="202">
        <v>0.3</v>
      </c>
      <c r="F3716" s="202">
        <v>1.28</v>
      </c>
      <c r="G3716" s="178">
        <v>15</v>
      </c>
    </row>
    <row r="3717" spans="1:7" ht="30" x14ac:dyDescent="0.25">
      <c r="A3717" s="199" t="s">
        <v>8757</v>
      </c>
      <c r="B3717" s="200" t="s">
        <v>8758</v>
      </c>
      <c r="C3717" s="201" t="s">
        <v>32</v>
      </c>
      <c r="D3717" s="202">
        <v>3.38</v>
      </c>
      <c r="E3717" s="202">
        <v>0.19</v>
      </c>
      <c r="F3717" s="202">
        <v>3.57</v>
      </c>
      <c r="G3717" s="178">
        <v>15</v>
      </c>
    </row>
    <row r="3718" spans="1:7" ht="30" x14ac:dyDescent="0.25">
      <c r="A3718" s="199" t="s">
        <v>8759</v>
      </c>
      <c r="B3718" s="200" t="s">
        <v>8760</v>
      </c>
      <c r="C3718" s="201" t="s">
        <v>57</v>
      </c>
      <c r="D3718" s="202">
        <v>34.71</v>
      </c>
      <c r="E3718" s="202">
        <v>0.18</v>
      </c>
      <c r="F3718" s="202">
        <v>34.89</v>
      </c>
      <c r="G3718" s="178">
        <v>15</v>
      </c>
    </row>
    <row r="3719" spans="1:7" ht="30" x14ac:dyDescent="0.25">
      <c r="A3719" s="199" t="s">
        <v>8761</v>
      </c>
      <c r="B3719" s="200" t="s">
        <v>8762</v>
      </c>
      <c r="C3719" s="201" t="s">
        <v>57</v>
      </c>
      <c r="D3719" s="202">
        <v>27.62</v>
      </c>
      <c r="E3719" s="202">
        <v>0.18</v>
      </c>
      <c r="F3719" s="202">
        <v>27.8</v>
      </c>
      <c r="G3719" s="178">
        <v>15</v>
      </c>
    </row>
    <row r="3720" spans="1:7" x14ac:dyDescent="0.25">
      <c r="A3720" s="199" t="s">
        <v>8763</v>
      </c>
      <c r="B3720" s="200" t="s">
        <v>8764</v>
      </c>
      <c r="C3720" s="201"/>
      <c r="D3720" s="202"/>
      <c r="E3720" s="202"/>
      <c r="F3720" s="202"/>
    </row>
    <row r="3721" spans="1:7" x14ac:dyDescent="0.25">
      <c r="A3721" s="199" t="s">
        <v>8765</v>
      </c>
      <c r="B3721" s="200" t="s">
        <v>8766</v>
      </c>
      <c r="C3721" s="201" t="s">
        <v>32</v>
      </c>
      <c r="D3721" s="202">
        <v>72.36</v>
      </c>
      <c r="E3721" s="202">
        <v>15.67</v>
      </c>
      <c r="F3721" s="202">
        <v>88.03</v>
      </c>
      <c r="G3721" s="178">
        <v>15</v>
      </c>
    </row>
    <row r="3722" spans="1:7" x14ac:dyDescent="0.25">
      <c r="A3722" s="199" t="s">
        <v>8767</v>
      </c>
      <c r="B3722" s="200" t="s">
        <v>8768</v>
      </c>
      <c r="C3722" s="201" t="s">
        <v>15</v>
      </c>
      <c r="D3722" s="202">
        <v>112.83</v>
      </c>
      <c r="E3722" s="202">
        <v>22.02</v>
      </c>
      <c r="F3722" s="202">
        <v>134.85</v>
      </c>
      <c r="G3722" s="178">
        <v>15</v>
      </c>
    </row>
    <row r="3723" spans="1:7" x14ac:dyDescent="0.25">
      <c r="A3723" s="199" t="s">
        <v>8769</v>
      </c>
      <c r="B3723" s="200" t="s">
        <v>8770</v>
      </c>
      <c r="C3723" s="201" t="s">
        <v>32</v>
      </c>
      <c r="D3723" s="202">
        <v>10.59</v>
      </c>
      <c r="E3723" s="202">
        <v>13.71</v>
      </c>
      <c r="F3723" s="202">
        <v>24.3</v>
      </c>
      <c r="G3723" s="178">
        <v>15</v>
      </c>
    </row>
    <row r="3724" spans="1:7" x14ac:dyDescent="0.25">
      <c r="A3724" s="199" t="s">
        <v>8771</v>
      </c>
      <c r="B3724" s="200" t="s">
        <v>8772</v>
      </c>
      <c r="C3724" s="201" t="s">
        <v>29</v>
      </c>
      <c r="D3724" s="202">
        <v>17.559999999999999</v>
      </c>
      <c r="E3724" s="202">
        <v>29.04</v>
      </c>
      <c r="F3724" s="202">
        <v>46.6</v>
      </c>
      <c r="G3724" s="178">
        <v>15</v>
      </c>
    </row>
    <row r="3725" spans="1:7" ht="30" x14ac:dyDescent="0.25">
      <c r="A3725" s="199" t="s">
        <v>8773</v>
      </c>
      <c r="B3725" s="200" t="s">
        <v>8774</v>
      </c>
      <c r="C3725" s="201" t="s">
        <v>29</v>
      </c>
      <c r="D3725" s="202">
        <v>10.93</v>
      </c>
      <c r="E3725" s="202">
        <v>17.93</v>
      </c>
      <c r="F3725" s="202">
        <v>28.86</v>
      </c>
      <c r="G3725" s="178">
        <v>15</v>
      </c>
    </row>
    <row r="3726" spans="1:7" ht="30" x14ac:dyDescent="0.25">
      <c r="A3726" s="199" t="s">
        <v>8775</v>
      </c>
      <c r="B3726" s="200" t="s">
        <v>8776</v>
      </c>
      <c r="C3726" s="201" t="s">
        <v>29</v>
      </c>
      <c r="D3726" s="202">
        <v>11.06</v>
      </c>
      <c r="E3726" s="202">
        <v>20.78</v>
      </c>
      <c r="F3726" s="202">
        <v>31.84</v>
      </c>
      <c r="G3726" s="178">
        <v>15</v>
      </c>
    </row>
    <row r="3727" spans="1:7" ht="30" x14ac:dyDescent="0.25">
      <c r="A3727" s="199" t="s">
        <v>8777</v>
      </c>
      <c r="B3727" s="200" t="s">
        <v>8778</v>
      </c>
      <c r="C3727" s="201" t="s">
        <v>29</v>
      </c>
      <c r="D3727" s="202">
        <v>11.24</v>
      </c>
      <c r="E3727" s="202">
        <v>24.96</v>
      </c>
      <c r="F3727" s="202">
        <v>36.200000000000003</v>
      </c>
      <c r="G3727" s="178">
        <v>15</v>
      </c>
    </row>
    <row r="3728" spans="1:7" ht="45" x14ac:dyDescent="0.25">
      <c r="A3728" s="199" t="s">
        <v>8779</v>
      </c>
      <c r="B3728" s="200" t="s">
        <v>8780</v>
      </c>
      <c r="C3728" s="201" t="s">
        <v>32</v>
      </c>
      <c r="D3728" s="202">
        <v>0.08</v>
      </c>
      <c r="E3728" s="202">
        <v>0.46</v>
      </c>
      <c r="F3728" s="202">
        <v>0.54</v>
      </c>
      <c r="G3728" s="178">
        <v>15</v>
      </c>
    </row>
    <row r="3729" spans="1:7" x14ac:dyDescent="0.25">
      <c r="A3729" s="199" t="s">
        <v>8781</v>
      </c>
      <c r="B3729" s="200" t="s">
        <v>8782</v>
      </c>
      <c r="C3729" s="201"/>
      <c r="D3729" s="202"/>
      <c r="E3729" s="202"/>
      <c r="F3729" s="202"/>
    </row>
    <row r="3730" spans="1:7" x14ac:dyDescent="0.25">
      <c r="A3730" s="199" t="s">
        <v>8783</v>
      </c>
      <c r="B3730" s="200" t="s">
        <v>8784</v>
      </c>
      <c r="C3730" s="201"/>
      <c r="D3730" s="202"/>
      <c r="E3730" s="202"/>
      <c r="F3730" s="202"/>
    </row>
    <row r="3731" spans="1:7" x14ac:dyDescent="0.25">
      <c r="A3731" s="199" t="s">
        <v>529</v>
      </c>
      <c r="B3731" s="200" t="s">
        <v>8785</v>
      </c>
      <c r="C3731" s="201" t="s">
        <v>29</v>
      </c>
      <c r="D3731" s="202"/>
      <c r="E3731" s="202">
        <v>15.9</v>
      </c>
      <c r="F3731" s="202">
        <v>15.9</v>
      </c>
      <c r="G3731" s="178">
        <v>15</v>
      </c>
    </row>
    <row r="3732" spans="1:7" x14ac:dyDescent="0.25">
      <c r="A3732" s="199" t="s">
        <v>8786</v>
      </c>
      <c r="B3732" s="200" t="s">
        <v>8787</v>
      </c>
      <c r="C3732" s="201" t="s">
        <v>29</v>
      </c>
      <c r="D3732" s="202">
        <v>2.85</v>
      </c>
      <c r="E3732" s="202">
        <v>6.56</v>
      </c>
      <c r="F3732" s="202">
        <v>9.41</v>
      </c>
      <c r="G3732" s="178">
        <v>15</v>
      </c>
    </row>
    <row r="3733" spans="1:7" ht="30" x14ac:dyDescent="0.25">
      <c r="A3733" s="199" t="s">
        <v>8788</v>
      </c>
      <c r="B3733" s="200" t="s">
        <v>8789</v>
      </c>
      <c r="C3733" s="201" t="s">
        <v>29</v>
      </c>
      <c r="D3733" s="202">
        <v>2.0299999999999998</v>
      </c>
      <c r="E3733" s="202">
        <v>4.54</v>
      </c>
      <c r="F3733" s="202">
        <v>6.57</v>
      </c>
      <c r="G3733" s="178">
        <v>15</v>
      </c>
    </row>
    <row r="3734" spans="1:7" ht="30" x14ac:dyDescent="0.25">
      <c r="A3734" s="199" t="s">
        <v>8790</v>
      </c>
      <c r="B3734" s="200" t="s">
        <v>8791</v>
      </c>
      <c r="C3734" s="201" t="s">
        <v>15</v>
      </c>
      <c r="D3734" s="202"/>
      <c r="E3734" s="202">
        <v>18.170000000000002</v>
      </c>
      <c r="F3734" s="202">
        <v>18.170000000000002</v>
      </c>
      <c r="G3734" s="178">
        <v>15</v>
      </c>
    </row>
    <row r="3735" spans="1:7" x14ac:dyDescent="0.25">
      <c r="A3735" s="199" t="s">
        <v>530</v>
      </c>
      <c r="B3735" s="200" t="s">
        <v>8792</v>
      </c>
      <c r="C3735" s="201" t="s">
        <v>29</v>
      </c>
      <c r="D3735" s="202"/>
      <c r="E3735" s="202">
        <v>17.03</v>
      </c>
      <c r="F3735" s="202">
        <v>17.03</v>
      </c>
      <c r="G3735" s="178">
        <v>15</v>
      </c>
    </row>
    <row r="3736" spans="1:7" ht="30" x14ac:dyDescent="0.25">
      <c r="A3736" s="199" t="s">
        <v>8793</v>
      </c>
      <c r="B3736" s="200" t="s">
        <v>8794</v>
      </c>
      <c r="C3736" s="201" t="s">
        <v>29</v>
      </c>
      <c r="D3736" s="202">
        <v>9.6199999999999992</v>
      </c>
      <c r="E3736" s="202">
        <v>6.56</v>
      </c>
      <c r="F3736" s="202">
        <v>16.18</v>
      </c>
      <c r="G3736" s="178">
        <v>15</v>
      </c>
    </row>
    <row r="3737" spans="1:7" x14ac:dyDescent="0.25">
      <c r="A3737" s="199" t="s">
        <v>8795</v>
      </c>
      <c r="B3737" s="200" t="s">
        <v>8796</v>
      </c>
      <c r="C3737" s="201" t="s">
        <v>29</v>
      </c>
      <c r="D3737" s="202">
        <v>7.87</v>
      </c>
      <c r="E3737" s="202"/>
      <c r="F3737" s="202">
        <v>7.87</v>
      </c>
      <c r="G3737" s="178">
        <v>15</v>
      </c>
    </row>
    <row r="3738" spans="1:7" x14ac:dyDescent="0.25">
      <c r="A3738" s="199" t="s">
        <v>8797</v>
      </c>
      <c r="B3738" s="200" t="s">
        <v>8798</v>
      </c>
      <c r="C3738" s="201"/>
      <c r="D3738" s="202"/>
      <c r="E3738" s="202"/>
      <c r="F3738" s="202"/>
    </row>
    <row r="3739" spans="1:7" x14ac:dyDescent="0.25">
      <c r="A3739" s="199" t="s">
        <v>8799</v>
      </c>
      <c r="B3739" s="200" t="s">
        <v>8800</v>
      </c>
      <c r="C3739" s="201" t="s">
        <v>15</v>
      </c>
      <c r="D3739" s="202"/>
      <c r="E3739" s="202">
        <v>6.81</v>
      </c>
      <c r="F3739" s="202">
        <v>6.81</v>
      </c>
      <c r="G3739" s="178">
        <v>15</v>
      </c>
    </row>
    <row r="3740" spans="1:7" x14ac:dyDescent="0.25">
      <c r="A3740" s="199" t="s">
        <v>8801</v>
      </c>
      <c r="B3740" s="200" t="s">
        <v>8802</v>
      </c>
      <c r="C3740" s="201" t="s">
        <v>15</v>
      </c>
      <c r="D3740" s="202">
        <v>26.22</v>
      </c>
      <c r="E3740" s="202">
        <v>22.71</v>
      </c>
      <c r="F3740" s="202">
        <v>48.93</v>
      </c>
      <c r="G3740" s="178">
        <v>15</v>
      </c>
    </row>
    <row r="3741" spans="1:7" x14ac:dyDescent="0.25">
      <c r="A3741" s="199" t="s">
        <v>8803</v>
      </c>
      <c r="B3741" s="200" t="s">
        <v>8804</v>
      </c>
      <c r="C3741" s="201" t="s">
        <v>34</v>
      </c>
      <c r="D3741" s="202">
        <v>194.85</v>
      </c>
      <c r="E3741" s="202"/>
      <c r="F3741" s="202">
        <v>194.85</v>
      </c>
      <c r="G3741" s="178">
        <v>15</v>
      </c>
    </row>
    <row r="3742" spans="1:7" x14ac:dyDescent="0.25">
      <c r="A3742" s="199" t="s">
        <v>8805</v>
      </c>
      <c r="B3742" s="200" t="s">
        <v>8806</v>
      </c>
      <c r="C3742" s="201" t="s">
        <v>15</v>
      </c>
      <c r="D3742" s="202"/>
      <c r="E3742" s="202">
        <v>25.18</v>
      </c>
      <c r="F3742" s="202">
        <v>25.18</v>
      </c>
      <c r="G3742" s="178">
        <v>15</v>
      </c>
    </row>
    <row r="3743" spans="1:7" ht="30" x14ac:dyDescent="0.25">
      <c r="A3743" s="199" t="s">
        <v>8807</v>
      </c>
      <c r="B3743" s="200" t="s">
        <v>8808</v>
      </c>
      <c r="C3743" s="201" t="s">
        <v>32</v>
      </c>
      <c r="D3743" s="202"/>
      <c r="E3743" s="202">
        <v>12.59</v>
      </c>
      <c r="F3743" s="202">
        <v>12.59</v>
      </c>
      <c r="G3743" s="178">
        <v>15</v>
      </c>
    </row>
    <row r="3744" spans="1:7" ht="30" x14ac:dyDescent="0.25">
      <c r="A3744" s="199" t="s">
        <v>8809</v>
      </c>
      <c r="B3744" s="200" t="s">
        <v>8810</v>
      </c>
      <c r="C3744" s="201" t="s">
        <v>32</v>
      </c>
      <c r="D3744" s="202"/>
      <c r="E3744" s="202">
        <v>13.43</v>
      </c>
      <c r="F3744" s="202">
        <v>13.43</v>
      </c>
      <c r="G3744" s="178">
        <v>15</v>
      </c>
    </row>
    <row r="3745" spans="1:7" x14ac:dyDescent="0.25">
      <c r="A3745" s="199" t="s">
        <v>8811</v>
      </c>
      <c r="B3745" s="200" t="s">
        <v>8812</v>
      </c>
      <c r="C3745" s="201"/>
      <c r="D3745" s="202"/>
      <c r="E3745" s="202"/>
      <c r="F3745" s="202"/>
    </row>
    <row r="3746" spans="1:7" x14ac:dyDescent="0.25">
      <c r="A3746" s="199" t="s">
        <v>8813</v>
      </c>
      <c r="B3746" s="200" t="s">
        <v>8814</v>
      </c>
      <c r="C3746" s="201" t="s">
        <v>52</v>
      </c>
      <c r="D3746" s="202">
        <v>94.83</v>
      </c>
      <c r="E3746" s="202"/>
      <c r="F3746" s="202">
        <v>94.83</v>
      </c>
      <c r="G3746" s="178">
        <v>15</v>
      </c>
    </row>
    <row r="3747" spans="1:7" x14ac:dyDescent="0.25">
      <c r="A3747" s="199" t="s">
        <v>8815</v>
      </c>
      <c r="B3747" s="200" t="s">
        <v>8816</v>
      </c>
      <c r="C3747" s="201"/>
      <c r="D3747" s="202"/>
      <c r="E3747" s="202"/>
      <c r="F3747" s="202"/>
    </row>
    <row r="3748" spans="1:7" x14ac:dyDescent="0.25">
      <c r="A3748" s="199" t="s">
        <v>8817</v>
      </c>
      <c r="B3748" s="200" t="s">
        <v>8818</v>
      </c>
      <c r="C3748" s="201"/>
      <c r="D3748" s="202"/>
      <c r="E3748" s="202"/>
      <c r="F3748" s="202"/>
    </row>
    <row r="3749" spans="1:7" ht="30" x14ac:dyDescent="0.25">
      <c r="A3749" s="199" t="s">
        <v>8819</v>
      </c>
      <c r="B3749" s="200" t="s">
        <v>8820</v>
      </c>
      <c r="C3749" s="201" t="s">
        <v>35</v>
      </c>
      <c r="D3749" s="202">
        <v>195858.25</v>
      </c>
      <c r="E3749" s="202"/>
      <c r="F3749" s="202">
        <v>195858.25</v>
      </c>
      <c r="G3749" s="178">
        <v>15</v>
      </c>
    </row>
    <row r="3750" spans="1:7" ht="30" x14ac:dyDescent="0.25">
      <c r="A3750" s="199" t="s">
        <v>8821</v>
      </c>
      <c r="B3750" s="200" t="s">
        <v>8822</v>
      </c>
      <c r="C3750" s="201" t="s">
        <v>35</v>
      </c>
      <c r="D3750" s="202">
        <v>211316.67</v>
      </c>
      <c r="E3750" s="202"/>
      <c r="F3750" s="202">
        <v>211316.67</v>
      </c>
      <c r="G3750" s="178">
        <v>15</v>
      </c>
    </row>
    <row r="3751" spans="1:7" ht="30" x14ac:dyDescent="0.25">
      <c r="A3751" s="199" t="s">
        <v>8823</v>
      </c>
      <c r="B3751" s="200" t="s">
        <v>8824</v>
      </c>
      <c r="C3751" s="201" t="s">
        <v>35</v>
      </c>
      <c r="D3751" s="202">
        <v>229384.34</v>
      </c>
      <c r="E3751" s="202"/>
      <c r="F3751" s="202">
        <v>229384.34</v>
      </c>
      <c r="G3751" s="178">
        <v>15</v>
      </c>
    </row>
    <row r="3752" spans="1:7" ht="30" x14ac:dyDescent="0.25">
      <c r="A3752" s="199" t="s">
        <v>8825</v>
      </c>
      <c r="B3752" s="200" t="s">
        <v>8826</v>
      </c>
      <c r="C3752" s="201" t="s">
        <v>35</v>
      </c>
      <c r="D3752" s="202">
        <v>235084.28</v>
      </c>
      <c r="E3752" s="202"/>
      <c r="F3752" s="202">
        <v>235084.28</v>
      </c>
      <c r="G3752" s="178">
        <v>15</v>
      </c>
    </row>
    <row r="3753" spans="1:7" ht="30" x14ac:dyDescent="0.25">
      <c r="A3753" s="199" t="s">
        <v>8827</v>
      </c>
      <c r="B3753" s="200" t="s">
        <v>8828</v>
      </c>
      <c r="C3753" s="201" t="s">
        <v>35</v>
      </c>
      <c r="D3753" s="202">
        <v>221566.67</v>
      </c>
      <c r="E3753" s="202"/>
      <c r="F3753" s="202">
        <v>221566.67</v>
      </c>
      <c r="G3753" s="178">
        <v>15</v>
      </c>
    </row>
    <row r="3754" spans="1:7" x14ac:dyDescent="0.25">
      <c r="A3754" s="199" t="s">
        <v>8829</v>
      </c>
      <c r="B3754" s="200" t="s">
        <v>8830</v>
      </c>
      <c r="C3754" s="201" t="s">
        <v>29</v>
      </c>
      <c r="D3754" s="202">
        <v>1580.78</v>
      </c>
      <c r="E3754" s="202"/>
      <c r="F3754" s="202">
        <v>1580.78</v>
      </c>
      <c r="G3754" s="178">
        <v>15</v>
      </c>
    </row>
    <row r="3755" spans="1:7" x14ac:dyDescent="0.25">
      <c r="A3755" s="199" t="s">
        <v>8831</v>
      </c>
      <c r="B3755" s="200" t="s">
        <v>8832</v>
      </c>
      <c r="C3755" s="201"/>
      <c r="D3755" s="202"/>
      <c r="E3755" s="202"/>
      <c r="F3755" s="202"/>
    </row>
    <row r="3756" spans="1:7" ht="30" x14ac:dyDescent="0.25">
      <c r="A3756" s="199" t="s">
        <v>531</v>
      </c>
      <c r="B3756" s="200" t="s">
        <v>8833</v>
      </c>
      <c r="C3756" s="201" t="s">
        <v>15</v>
      </c>
      <c r="D3756" s="202">
        <v>457108.84</v>
      </c>
      <c r="E3756" s="202">
        <v>34614.949999999997</v>
      </c>
      <c r="F3756" s="202">
        <v>491723.79</v>
      </c>
      <c r="G3756" s="178">
        <v>15</v>
      </c>
    </row>
    <row r="3757" spans="1:7" ht="30" x14ac:dyDescent="0.25">
      <c r="A3757" s="199" t="s">
        <v>8834</v>
      </c>
      <c r="B3757" s="200" t="s">
        <v>8835</v>
      </c>
      <c r="C3757" s="201" t="s">
        <v>15</v>
      </c>
      <c r="D3757" s="202">
        <v>478116.35</v>
      </c>
      <c r="E3757" s="202">
        <v>36873.32</v>
      </c>
      <c r="F3757" s="202">
        <v>514989.67</v>
      </c>
      <c r="G3757" s="178">
        <v>15</v>
      </c>
    </row>
    <row r="3758" spans="1:7" ht="30" x14ac:dyDescent="0.25">
      <c r="A3758" s="199" t="s">
        <v>8836</v>
      </c>
      <c r="B3758" s="200" t="s">
        <v>8837</v>
      </c>
      <c r="C3758" s="201" t="s">
        <v>15</v>
      </c>
      <c r="D3758" s="202">
        <v>676530.77</v>
      </c>
      <c r="E3758" s="202">
        <v>33523.949999999997</v>
      </c>
      <c r="F3758" s="202">
        <v>710054.72</v>
      </c>
      <c r="G3758" s="178">
        <v>15</v>
      </c>
    </row>
    <row r="3759" spans="1:7" ht="30" x14ac:dyDescent="0.25">
      <c r="A3759" s="199" t="s">
        <v>8838</v>
      </c>
      <c r="B3759" s="200" t="s">
        <v>8839</v>
      </c>
      <c r="C3759" s="201" t="s">
        <v>15</v>
      </c>
      <c r="D3759" s="202">
        <v>275763.09000000003</v>
      </c>
      <c r="E3759" s="202">
        <v>27691.96</v>
      </c>
      <c r="F3759" s="202">
        <v>303455.05</v>
      </c>
      <c r="G3759" s="178">
        <v>15</v>
      </c>
    </row>
    <row r="3760" spans="1:7" ht="30" x14ac:dyDescent="0.25">
      <c r="A3760" s="199" t="s">
        <v>8840</v>
      </c>
      <c r="B3760" s="200" t="s">
        <v>8841</v>
      </c>
      <c r="C3760" s="201" t="s">
        <v>15</v>
      </c>
      <c r="D3760" s="202">
        <v>83618.3</v>
      </c>
      <c r="E3760" s="202">
        <v>17307.48</v>
      </c>
      <c r="F3760" s="202">
        <v>100925.78</v>
      </c>
      <c r="G3760" s="178">
        <v>15</v>
      </c>
    </row>
    <row r="3761" spans="1:7" ht="30" x14ac:dyDescent="0.25">
      <c r="A3761" s="199" t="s">
        <v>8842</v>
      </c>
      <c r="B3761" s="200" t="s">
        <v>8843</v>
      </c>
      <c r="C3761" s="201" t="s">
        <v>15</v>
      </c>
      <c r="D3761" s="202">
        <v>23527.919999999998</v>
      </c>
      <c r="E3761" s="202">
        <v>4097.6499999999996</v>
      </c>
      <c r="F3761" s="202">
        <v>27625.57</v>
      </c>
      <c r="G3761" s="178">
        <v>15</v>
      </c>
    </row>
    <row r="3762" spans="1:7" ht="30" x14ac:dyDescent="0.25">
      <c r="A3762" s="199" t="s">
        <v>8844</v>
      </c>
      <c r="B3762" s="200" t="s">
        <v>8845</v>
      </c>
      <c r="C3762" s="201" t="s">
        <v>15</v>
      </c>
      <c r="D3762" s="202">
        <v>19848.689999999999</v>
      </c>
      <c r="E3762" s="202">
        <v>4097.6499999999996</v>
      </c>
      <c r="F3762" s="202">
        <v>23946.34</v>
      </c>
      <c r="G3762" s="178">
        <v>15</v>
      </c>
    </row>
    <row r="3763" spans="1:7" ht="30" x14ac:dyDescent="0.25">
      <c r="A3763" s="199" t="s">
        <v>8846</v>
      </c>
      <c r="B3763" s="200" t="s">
        <v>8847</v>
      </c>
      <c r="C3763" s="201" t="s">
        <v>15</v>
      </c>
      <c r="D3763" s="202">
        <v>64766.84</v>
      </c>
      <c r="E3763" s="202">
        <v>8951.32</v>
      </c>
      <c r="F3763" s="202">
        <v>73718.16</v>
      </c>
      <c r="G3763" s="178">
        <v>15</v>
      </c>
    </row>
    <row r="3764" spans="1:7" ht="30" x14ac:dyDescent="0.25">
      <c r="A3764" s="199" t="s">
        <v>8848</v>
      </c>
      <c r="B3764" s="200" t="s">
        <v>8849</v>
      </c>
      <c r="C3764" s="201" t="s">
        <v>15</v>
      </c>
      <c r="D3764" s="202">
        <v>59054.03</v>
      </c>
      <c r="E3764" s="202">
        <v>10922.8</v>
      </c>
      <c r="F3764" s="202">
        <v>69976.83</v>
      </c>
      <c r="G3764" s="178">
        <v>15</v>
      </c>
    </row>
    <row r="3765" spans="1:7" ht="45" x14ac:dyDescent="0.25">
      <c r="A3765" s="199" t="s">
        <v>8850</v>
      </c>
      <c r="B3765" s="200" t="s">
        <v>8851</v>
      </c>
      <c r="C3765" s="201" t="s">
        <v>15</v>
      </c>
      <c r="D3765" s="202">
        <v>5860.52</v>
      </c>
      <c r="E3765" s="202">
        <v>691.12</v>
      </c>
      <c r="F3765" s="202">
        <v>6551.64</v>
      </c>
      <c r="G3765" s="178">
        <v>15</v>
      </c>
    </row>
    <row r="3766" spans="1:7" ht="45" x14ac:dyDescent="0.25">
      <c r="A3766" s="199" t="s">
        <v>8852</v>
      </c>
      <c r="B3766" s="200" t="s">
        <v>8853</v>
      </c>
      <c r="C3766" s="201" t="s">
        <v>15</v>
      </c>
      <c r="D3766" s="202">
        <v>6076.3</v>
      </c>
      <c r="E3766" s="202">
        <v>863.9</v>
      </c>
      <c r="F3766" s="202">
        <v>6940.2</v>
      </c>
      <c r="G3766" s="178">
        <v>15</v>
      </c>
    </row>
    <row r="3767" spans="1:7" ht="45" x14ac:dyDescent="0.25">
      <c r="A3767" s="199" t="s">
        <v>8854</v>
      </c>
      <c r="B3767" s="200" t="s">
        <v>8855</v>
      </c>
      <c r="C3767" s="201" t="s">
        <v>15</v>
      </c>
      <c r="D3767" s="202">
        <v>6500.5</v>
      </c>
      <c r="E3767" s="202">
        <v>1036.68</v>
      </c>
      <c r="F3767" s="202">
        <v>7537.18</v>
      </c>
      <c r="G3767" s="178">
        <v>15</v>
      </c>
    </row>
    <row r="3768" spans="1:7" ht="45" x14ac:dyDescent="0.25">
      <c r="A3768" s="199" t="s">
        <v>8856</v>
      </c>
      <c r="B3768" s="200" t="s">
        <v>8857</v>
      </c>
      <c r="C3768" s="201" t="s">
        <v>15</v>
      </c>
      <c r="D3768" s="202">
        <v>6655.12</v>
      </c>
      <c r="E3768" s="202">
        <v>1123.07</v>
      </c>
      <c r="F3768" s="202">
        <v>7778.19</v>
      </c>
      <c r="G3768" s="178">
        <v>15</v>
      </c>
    </row>
    <row r="3769" spans="1:7" ht="30" x14ac:dyDescent="0.25">
      <c r="A3769" s="199" t="s">
        <v>8858</v>
      </c>
      <c r="B3769" s="200" t="s">
        <v>8859</v>
      </c>
      <c r="C3769" s="201" t="s">
        <v>15</v>
      </c>
      <c r="D3769" s="202">
        <v>5722.03</v>
      </c>
      <c r="E3769" s="202">
        <v>541.04999999999995</v>
      </c>
      <c r="F3769" s="202">
        <v>6263.08</v>
      </c>
      <c r="G3769" s="178">
        <v>15</v>
      </c>
    </row>
    <row r="3770" spans="1:7" ht="30" x14ac:dyDescent="0.25">
      <c r="A3770" s="199" t="s">
        <v>8860</v>
      </c>
      <c r="B3770" s="200" t="s">
        <v>8861</v>
      </c>
      <c r="C3770" s="201" t="s">
        <v>15</v>
      </c>
      <c r="D3770" s="202">
        <v>5306.88</v>
      </c>
      <c r="E3770" s="202">
        <v>541.04999999999995</v>
      </c>
      <c r="F3770" s="202">
        <v>5847.93</v>
      </c>
      <c r="G3770" s="178">
        <v>15</v>
      </c>
    </row>
    <row r="3771" spans="1:7" ht="30" x14ac:dyDescent="0.25">
      <c r="A3771" s="199" t="s">
        <v>8862</v>
      </c>
      <c r="B3771" s="200" t="s">
        <v>8863</v>
      </c>
      <c r="C3771" s="201" t="s">
        <v>15</v>
      </c>
      <c r="D3771" s="202">
        <v>5595.62</v>
      </c>
      <c r="E3771" s="202">
        <v>541.04999999999995</v>
      </c>
      <c r="F3771" s="202">
        <v>6136.67</v>
      </c>
      <c r="G3771" s="178">
        <v>15</v>
      </c>
    </row>
    <row r="3772" spans="1:7" x14ac:dyDescent="0.25">
      <c r="A3772" s="199" t="s">
        <v>8864</v>
      </c>
      <c r="B3772" s="200" t="s">
        <v>8865</v>
      </c>
      <c r="C3772" s="201" t="s">
        <v>32</v>
      </c>
      <c r="D3772" s="202">
        <v>11.02</v>
      </c>
      <c r="E3772" s="202">
        <v>15</v>
      </c>
      <c r="F3772" s="202">
        <v>26.02</v>
      </c>
      <c r="G3772" s="178">
        <v>15</v>
      </c>
    </row>
    <row r="3773" spans="1:7" x14ac:dyDescent="0.25">
      <c r="A3773" s="199" t="s">
        <v>8866</v>
      </c>
      <c r="B3773" s="200" t="s">
        <v>8867</v>
      </c>
      <c r="C3773" s="201" t="s">
        <v>32</v>
      </c>
      <c r="D3773" s="202">
        <v>18.739999999999998</v>
      </c>
      <c r="E3773" s="202">
        <v>15</v>
      </c>
      <c r="F3773" s="202">
        <v>33.74</v>
      </c>
      <c r="G3773" s="178">
        <v>15</v>
      </c>
    </row>
    <row r="3774" spans="1:7" x14ac:dyDescent="0.25">
      <c r="A3774" s="199" t="s">
        <v>8868</v>
      </c>
      <c r="B3774" s="200" t="s">
        <v>8869</v>
      </c>
      <c r="C3774" s="201" t="s">
        <v>32</v>
      </c>
      <c r="D3774" s="202">
        <v>17.190000000000001</v>
      </c>
      <c r="E3774" s="202">
        <v>15</v>
      </c>
      <c r="F3774" s="202">
        <v>32.19</v>
      </c>
      <c r="G3774" s="178">
        <v>15</v>
      </c>
    </row>
    <row r="3775" spans="1:7" x14ac:dyDescent="0.25">
      <c r="A3775" s="199" t="s">
        <v>8870</v>
      </c>
      <c r="B3775" s="200" t="s">
        <v>8871</v>
      </c>
      <c r="C3775" s="201" t="s">
        <v>29</v>
      </c>
      <c r="D3775" s="202">
        <v>99.39</v>
      </c>
      <c r="E3775" s="202">
        <v>107.99</v>
      </c>
      <c r="F3775" s="202">
        <v>207.38</v>
      </c>
      <c r="G3775" s="178">
        <v>15</v>
      </c>
    </row>
    <row r="3776" spans="1:7" ht="30" x14ac:dyDescent="0.25">
      <c r="A3776" s="199" t="s">
        <v>8872</v>
      </c>
      <c r="B3776" s="200" t="s">
        <v>8873</v>
      </c>
      <c r="C3776" s="201" t="s">
        <v>29</v>
      </c>
      <c r="D3776" s="202">
        <v>6531.79</v>
      </c>
      <c r="E3776" s="202"/>
      <c r="F3776" s="202">
        <v>6531.79</v>
      </c>
      <c r="G3776" s="178">
        <v>15</v>
      </c>
    </row>
    <row r="3777" spans="1:7" x14ac:dyDescent="0.25">
      <c r="A3777" s="199" t="s">
        <v>8874</v>
      </c>
      <c r="B3777" s="200" t="s">
        <v>8875</v>
      </c>
      <c r="C3777" s="201" t="s">
        <v>29</v>
      </c>
      <c r="D3777" s="202">
        <v>2042.07</v>
      </c>
      <c r="E3777" s="202">
        <v>140.09</v>
      </c>
      <c r="F3777" s="202">
        <v>2182.16</v>
      </c>
      <c r="G3777" s="178">
        <v>15</v>
      </c>
    </row>
    <row r="3778" spans="1:7" x14ac:dyDescent="0.25">
      <c r="A3778" s="199" t="s">
        <v>8876</v>
      </c>
      <c r="B3778" s="200" t="s">
        <v>8877</v>
      </c>
      <c r="C3778" s="201" t="s">
        <v>29</v>
      </c>
      <c r="D3778" s="202">
        <v>1722.76</v>
      </c>
      <c r="E3778" s="202">
        <v>108.26</v>
      </c>
      <c r="F3778" s="202">
        <v>1831.02</v>
      </c>
      <c r="G3778" s="178">
        <v>15</v>
      </c>
    </row>
    <row r="3779" spans="1:7" x14ac:dyDescent="0.25">
      <c r="A3779" s="199" t="s">
        <v>8878</v>
      </c>
      <c r="B3779" s="200" t="s">
        <v>8879</v>
      </c>
      <c r="C3779" s="201" t="s">
        <v>29</v>
      </c>
      <c r="D3779" s="202">
        <v>1337.19</v>
      </c>
      <c r="E3779" s="202">
        <v>95.53</v>
      </c>
      <c r="F3779" s="202">
        <v>1432.72</v>
      </c>
      <c r="G3779" s="178">
        <v>15</v>
      </c>
    </row>
    <row r="3780" spans="1:7" x14ac:dyDescent="0.25">
      <c r="A3780" s="199" t="s">
        <v>8880</v>
      </c>
      <c r="B3780" s="200" t="s">
        <v>8881</v>
      </c>
      <c r="C3780" s="201" t="s">
        <v>15</v>
      </c>
      <c r="D3780" s="202"/>
      <c r="E3780" s="202">
        <v>406.88</v>
      </c>
      <c r="F3780" s="202">
        <v>406.88</v>
      </c>
      <c r="G3780" s="178">
        <v>15</v>
      </c>
    </row>
    <row r="3781" spans="1:7" ht="30" x14ac:dyDescent="0.25">
      <c r="A3781" s="199" t="s">
        <v>8882</v>
      </c>
      <c r="B3781" s="200" t="s">
        <v>8883</v>
      </c>
      <c r="C3781" s="201" t="s">
        <v>15</v>
      </c>
      <c r="D3781" s="202">
        <v>9576.2199999999993</v>
      </c>
      <c r="E3781" s="202">
        <v>1727.8</v>
      </c>
      <c r="F3781" s="202">
        <v>11304.02</v>
      </c>
      <c r="G3781" s="178">
        <v>15</v>
      </c>
    </row>
    <row r="3782" spans="1:7" x14ac:dyDescent="0.25">
      <c r="A3782" s="199" t="s">
        <v>8884</v>
      </c>
      <c r="B3782" s="200" t="s">
        <v>8885</v>
      </c>
      <c r="C3782" s="201" t="s">
        <v>15</v>
      </c>
      <c r="D3782" s="202">
        <v>185.94</v>
      </c>
      <c r="E3782" s="202">
        <v>50.95</v>
      </c>
      <c r="F3782" s="202">
        <v>236.89</v>
      </c>
      <c r="G3782" s="178">
        <v>15</v>
      </c>
    </row>
    <row r="3783" spans="1:7" ht="30" x14ac:dyDescent="0.25">
      <c r="A3783" s="199" t="s">
        <v>8886</v>
      </c>
      <c r="B3783" s="200" t="s">
        <v>8887</v>
      </c>
      <c r="C3783" s="201" t="s">
        <v>15</v>
      </c>
      <c r="D3783" s="202">
        <v>1230.17</v>
      </c>
      <c r="E3783" s="202">
        <v>146.46</v>
      </c>
      <c r="F3783" s="202">
        <v>1376.63</v>
      </c>
      <c r="G3783" s="178">
        <v>15</v>
      </c>
    </row>
    <row r="3784" spans="1:7" ht="30" x14ac:dyDescent="0.25">
      <c r="A3784" s="199" t="s">
        <v>8888</v>
      </c>
      <c r="B3784" s="200" t="s">
        <v>8889</v>
      </c>
      <c r="C3784" s="201" t="s">
        <v>29</v>
      </c>
      <c r="D3784" s="202">
        <v>4417.2299999999996</v>
      </c>
      <c r="E3784" s="202">
        <v>222.89</v>
      </c>
      <c r="F3784" s="202">
        <v>4640.12</v>
      </c>
      <c r="G3784" s="178">
        <v>15</v>
      </c>
    </row>
    <row r="3785" spans="1:7" x14ac:dyDescent="0.25">
      <c r="A3785" s="199" t="s">
        <v>8890</v>
      </c>
      <c r="B3785" s="200" t="s">
        <v>8891</v>
      </c>
      <c r="C3785" s="201" t="s">
        <v>32</v>
      </c>
      <c r="D3785" s="202">
        <v>4600.32</v>
      </c>
      <c r="E3785" s="202">
        <v>55.83</v>
      </c>
      <c r="F3785" s="202">
        <v>4656.1499999999996</v>
      </c>
      <c r="G3785" s="178">
        <v>15</v>
      </c>
    </row>
    <row r="3786" spans="1:7" x14ac:dyDescent="0.25">
      <c r="A3786" s="199" t="s">
        <v>8892</v>
      </c>
      <c r="B3786" s="200" t="s">
        <v>8893</v>
      </c>
      <c r="C3786" s="201" t="s">
        <v>15</v>
      </c>
      <c r="D3786" s="202">
        <v>105.66</v>
      </c>
      <c r="E3786" s="202">
        <v>50.95</v>
      </c>
      <c r="F3786" s="202">
        <v>156.61000000000001</v>
      </c>
      <c r="G3786" s="178">
        <v>15</v>
      </c>
    </row>
    <row r="3787" spans="1:7" x14ac:dyDescent="0.25">
      <c r="A3787" s="199" t="s">
        <v>8894</v>
      </c>
      <c r="B3787" s="200" t="s">
        <v>8895</v>
      </c>
      <c r="C3787" s="201" t="s">
        <v>15</v>
      </c>
      <c r="D3787" s="202">
        <v>132.65</v>
      </c>
      <c r="E3787" s="202">
        <v>50.95</v>
      </c>
      <c r="F3787" s="202">
        <v>183.6</v>
      </c>
      <c r="G3787" s="178">
        <v>15</v>
      </c>
    </row>
    <row r="3788" spans="1:7" x14ac:dyDescent="0.25">
      <c r="A3788" s="199" t="s">
        <v>8896</v>
      </c>
      <c r="B3788" s="200" t="s">
        <v>8897</v>
      </c>
      <c r="C3788" s="201" t="s">
        <v>15</v>
      </c>
      <c r="D3788" s="202">
        <v>374.31</v>
      </c>
      <c r="E3788" s="202">
        <v>50.95</v>
      </c>
      <c r="F3788" s="202">
        <v>425.26</v>
      </c>
      <c r="G3788" s="178">
        <v>15</v>
      </c>
    </row>
    <row r="3789" spans="1:7" x14ac:dyDescent="0.25">
      <c r="A3789" s="199" t="s">
        <v>8898</v>
      </c>
      <c r="B3789" s="200" t="s">
        <v>8899</v>
      </c>
      <c r="C3789" s="201" t="s">
        <v>15</v>
      </c>
      <c r="D3789" s="202">
        <v>293.14999999999998</v>
      </c>
      <c r="E3789" s="202">
        <v>50.95</v>
      </c>
      <c r="F3789" s="202">
        <v>344.1</v>
      </c>
      <c r="G3789" s="178">
        <v>15</v>
      </c>
    </row>
    <row r="3790" spans="1:7" ht="30" x14ac:dyDescent="0.25">
      <c r="A3790" s="199" t="s">
        <v>8900</v>
      </c>
      <c r="B3790" s="200" t="s">
        <v>8901</v>
      </c>
      <c r="C3790" s="201" t="s">
        <v>29</v>
      </c>
      <c r="D3790" s="202">
        <v>3464.8</v>
      </c>
      <c r="E3790" s="202">
        <v>312.02999999999997</v>
      </c>
      <c r="F3790" s="202">
        <v>3776.83</v>
      </c>
      <c r="G3790" s="178">
        <v>15</v>
      </c>
    </row>
    <row r="3791" spans="1:7" ht="30" x14ac:dyDescent="0.25">
      <c r="A3791" s="199" t="s">
        <v>8902</v>
      </c>
      <c r="B3791" s="200" t="s">
        <v>8903</v>
      </c>
      <c r="C3791" s="201" t="s">
        <v>29</v>
      </c>
      <c r="D3791" s="202">
        <v>2276.36</v>
      </c>
      <c r="E3791" s="202">
        <v>127.36</v>
      </c>
      <c r="F3791" s="202">
        <v>2403.7199999999998</v>
      </c>
      <c r="G3791" s="178">
        <v>15</v>
      </c>
    </row>
    <row r="3792" spans="1:7" ht="30" x14ac:dyDescent="0.25">
      <c r="A3792" s="199" t="s">
        <v>8904</v>
      </c>
      <c r="B3792" s="200" t="s">
        <v>8905</v>
      </c>
      <c r="C3792" s="201" t="s">
        <v>29</v>
      </c>
      <c r="D3792" s="202">
        <v>1805.53</v>
      </c>
      <c r="E3792" s="202">
        <v>63.68</v>
      </c>
      <c r="F3792" s="202">
        <v>1869.21</v>
      </c>
      <c r="G3792" s="178">
        <v>15</v>
      </c>
    </row>
    <row r="3793" spans="1:7" x14ac:dyDescent="0.25">
      <c r="A3793" s="199" t="s">
        <v>8906</v>
      </c>
      <c r="B3793" s="200" t="s">
        <v>8907</v>
      </c>
      <c r="C3793" s="201" t="s">
        <v>29</v>
      </c>
      <c r="D3793" s="202">
        <v>1714.58</v>
      </c>
      <c r="E3793" s="202">
        <v>140.09</v>
      </c>
      <c r="F3793" s="202">
        <v>1854.67</v>
      </c>
      <c r="G3793" s="178">
        <v>15</v>
      </c>
    </row>
    <row r="3794" spans="1:7" x14ac:dyDescent="0.25">
      <c r="A3794" s="199" t="s">
        <v>8908</v>
      </c>
      <c r="B3794" s="200" t="s">
        <v>8909</v>
      </c>
      <c r="C3794" s="201" t="s">
        <v>29</v>
      </c>
      <c r="D3794" s="202">
        <v>2221.52</v>
      </c>
      <c r="E3794" s="202">
        <v>184.67</v>
      </c>
      <c r="F3794" s="202">
        <v>2406.19</v>
      </c>
      <c r="G3794" s="178">
        <v>15</v>
      </c>
    </row>
    <row r="3795" spans="1:7" x14ac:dyDescent="0.25">
      <c r="A3795" s="199" t="s">
        <v>8910</v>
      </c>
      <c r="B3795" s="200" t="s">
        <v>8911</v>
      </c>
      <c r="C3795" s="201" t="s">
        <v>29</v>
      </c>
      <c r="D3795" s="202">
        <v>3874.45</v>
      </c>
      <c r="E3795" s="202">
        <v>305.67</v>
      </c>
      <c r="F3795" s="202">
        <v>4180.12</v>
      </c>
      <c r="G3795" s="178">
        <v>15</v>
      </c>
    </row>
    <row r="3796" spans="1:7" ht="30" x14ac:dyDescent="0.25">
      <c r="A3796" s="199" t="s">
        <v>8912</v>
      </c>
      <c r="B3796" s="200" t="s">
        <v>8913</v>
      </c>
      <c r="C3796" s="201" t="s">
        <v>29</v>
      </c>
      <c r="D3796" s="202">
        <v>2601.4</v>
      </c>
      <c r="E3796" s="202">
        <v>229.25</v>
      </c>
      <c r="F3796" s="202">
        <v>2830.65</v>
      </c>
      <c r="G3796" s="178">
        <v>15</v>
      </c>
    </row>
    <row r="3797" spans="1:7" ht="30" x14ac:dyDescent="0.25">
      <c r="A3797" s="199" t="s">
        <v>8914</v>
      </c>
      <c r="B3797" s="200" t="s">
        <v>8915</v>
      </c>
      <c r="C3797" s="201" t="s">
        <v>29</v>
      </c>
      <c r="D3797" s="202">
        <v>1898.87</v>
      </c>
      <c r="E3797" s="202">
        <v>159.21</v>
      </c>
      <c r="F3797" s="202">
        <v>2058.08</v>
      </c>
      <c r="G3797" s="178">
        <v>15</v>
      </c>
    </row>
    <row r="3798" spans="1:7" ht="30" x14ac:dyDescent="0.25">
      <c r="A3798" s="199" t="s">
        <v>8916</v>
      </c>
      <c r="B3798" s="200" t="s">
        <v>8917</v>
      </c>
      <c r="C3798" s="201" t="s">
        <v>29</v>
      </c>
      <c r="D3798" s="202">
        <v>1516.66</v>
      </c>
      <c r="E3798" s="202">
        <v>127.36</v>
      </c>
      <c r="F3798" s="202">
        <v>1644.02</v>
      </c>
      <c r="G3798" s="178">
        <v>15</v>
      </c>
    </row>
    <row r="3799" spans="1:7" ht="30" x14ac:dyDescent="0.25">
      <c r="A3799" s="199" t="s">
        <v>8918</v>
      </c>
      <c r="B3799" s="200" t="s">
        <v>8919</v>
      </c>
      <c r="C3799" s="201" t="s">
        <v>29</v>
      </c>
      <c r="D3799" s="202">
        <v>1352.34</v>
      </c>
      <c r="E3799" s="202">
        <v>108.26</v>
      </c>
      <c r="F3799" s="202">
        <v>1460.6</v>
      </c>
      <c r="G3799" s="178">
        <v>15</v>
      </c>
    </row>
    <row r="3800" spans="1:7" ht="30" x14ac:dyDescent="0.25">
      <c r="A3800" s="199" t="s">
        <v>8920</v>
      </c>
      <c r="B3800" s="200" t="s">
        <v>8921</v>
      </c>
      <c r="C3800" s="201" t="s">
        <v>29</v>
      </c>
      <c r="D3800" s="202">
        <v>1211.81</v>
      </c>
      <c r="E3800" s="202">
        <v>95.53</v>
      </c>
      <c r="F3800" s="202">
        <v>1307.3399999999999</v>
      </c>
      <c r="G3800" s="178">
        <v>15</v>
      </c>
    </row>
    <row r="3801" spans="1:7" x14ac:dyDescent="0.25">
      <c r="A3801" s="199" t="s">
        <v>8922</v>
      </c>
      <c r="B3801" s="200" t="s">
        <v>8923</v>
      </c>
      <c r="C3801" s="201" t="s">
        <v>29</v>
      </c>
      <c r="D3801" s="202">
        <v>1434.03</v>
      </c>
      <c r="E3801" s="202">
        <v>127.36</v>
      </c>
      <c r="F3801" s="202">
        <v>1561.39</v>
      </c>
      <c r="G3801" s="178">
        <v>15</v>
      </c>
    </row>
    <row r="3802" spans="1:7" x14ac:dyDescent="0.25">
      <c r="A3802" s="199" t="s">
        <v>8924</v>
      </c>
      <c r="B3802" s="200" t="s">
        <v>8925</v>
      </c>
      <c r="C3802" s="201" t="s">
        <v>29</v>
      </c>
      <c r="D3802" s="202">
        <v>1325.18</v>
      </c>
      <c r="E3802" s="202">
        <v>76.41</v>
      </c>
      <c r="F3802" s="202">
        <v>1401.59</v>
      </c>
      <c r="G3802" s="178">
        <v>15</v>
      </c>
    </row>
    <row r="3803" spans="1:7" x14ac:dyDescent="0.25">
      <c r="A3803" s="199" t="s">
        <v>8926</v>
      </c>
      <c r="B3803" s="200" t="s">
        <v>8927</v>
      </c>
      <c r="C3803" s="201" t="s">
        <v>15</v>
      </c>
      <c r="D3803" s="202">
        <v>205.85</v>
      </c>
      <c r="E3803" s="202">
        <v>57.31</v>
      </c>
      <c r="F3803" s="202">
        <v>263.16000000000003</v>
      </c>
      <c r="G3803" s="178">
        <v>15</v>
      </c>
    </row>
    <row r="3804" spans="1:7" x14ac:dyDescent="0.25">
      <c r="A3804" s="199" t="s">
        <v>8928</v>
      </c>
      <c r="B3804" s="200" t="s">
        <v>8929</v>
      </c>
      <c r="C3804" s="201" t="s">
        <v>15</v>
      </c>
      <c r="D3804" s="202">
        <v>318.83999999999997</v>
      </c>
      <c r="E3804" s="202">
        <v>76.41</v>
      </c>
      <c r="F3804" s="202">
        <v>395.25</v>
      </c>
      <c r="G3804" s="178">
        <v>15</v>
      </c>
    </row>
    <row r="3805" spans="1:7" x14ac:dyDescent="0.25">
      <c r="A3805" s="199" t="s">
        <v>8930</v>
      </c>
      <c r="B3805" s="200" t="s">
        <v>8931</v>
      </c>
      <c r="C3805" s="201"/>
      <c r="D3805" s="202"/>
      <c r="E3805" s="202"/>
      <c r="F3805" s="202"/>
    </row>
    <row r="3806" spans="1:7" ht="30" x14ac:dyDescent="0.25">
      <c r="A3806" s="199" t="s">
        <v>8932</v>
      </c>
      <c r="B3806" s="200" t="s">
        <v>8933</v>
      </c>
      <c r="C3806" s="201" t="s">
        <v>15</v>
      </c>
      <c r="D3806" s="202">
        <v>4947.3</v>
      </c>
      <c r="E3806" s="202">
        <v>382.08</v>
      </c>
      <c r="F3806" s="202">
        <v>5329.38</v>
      </c>
      <c r="G3806" s="178">
        <v>15</v>
      </c>
    </row>
    <row r="3807" spans="1:7" ht="30" x14ac:dyDescent="0.25">
      <c r="A3807" s="199" t="s">
        <v>8934</v>
      </c>
      <c r="B3807" s="200" t="s">
        <v>8935</v>
      </c>
      <c r="C3807" s="201" t="s">
        <v>15</v>
      </c>
      <c r="D3807" s="202">
        <v>19348.45</v>
      </c>
      <c r="E3807" s="202">
        <v>382.08</v>
      </c>
      <c r="F3807" s="202">
        <v>19730.53</v>
      </c>
      <c r="G3807" s="178">
        <v>15</v>
      </c>
    </row>
    <row r="3808" spans="1:7" ht="30" x14ac:dyDescent="0.25">
      <c r="A3808" s="199" t="s">
        <v>8936</v>
      </c>
      <c r="B3808" s="200" t="s">
        <v>8937</v>
      </c>
      <c r="C3808" s="201" t="s">
        <v>15</v>
      </c>
      <c r="D3808" s="202">
        <v>9817.7199999999993</v>
      </c>
      <c r="E3808" s="202">
        <v>334.98</v>
      </c>
      <c r="F3808" s="202">
        <v>10152.700000000001</v>
      </c>
      <c r="G3808" s="178">
        <v>15</v>
      </c>
    </row>
    <row r="3809" spans="1:7" ht="30" x14ac:dyDescent="0.25">
      <c r="A3809" s="199" t="s">
        <v>8938</v>
      </c>
      <c r="B3809" s="200" t="s">
        <v>8939</v>
      </c>
      <c r="C3809" s="201" t="s">
        <v>15</v>
      </c>
      <c r="D3809" s="202">
        <v>7215.25</v>
      </c>
      <c r="E3809" s="202">
        <v>334.98</v>
      </c>
      <c r="F3809" s="202">
        <v>7550.23</v>
      </c>
      <c r="G3809" s="178">
        <v>15</v>
      </c>
    </row>
    <row r="3810" spans="1:7" ht="30" x14ac:dyDescent="0.25">
      <c r="A3810" s="199" t="s">
        <v>8940</v>
      </c>
      <c r="B3810" s="200" t="s">
        <v>8941</v>
      </c>
      <c r="C3810" s="201" t="s">
        <v>15</v>
      </c>
      <c r="D3810" s="202">
        <v>3710.64</v>
      </c>
      <c r="E3810" s="202">
        <v>334.98</v>
      </c>
      <c r="F3810" s="202">
        <v>4045.62</v>
      </c>
      <c r="G3810" s="178">
        <v>15</v>
      </c>
    </row>
    <row r="3811" spans="1:7" ht="30" x14ac:dyDescent="0.25">
      <c r="A3811" s="199" t="s">
        <v>8942</v>
      </c>
      <c r="B3811" s="200" t="s">
        <v>8943</v>
      </c>
      <c r="C3811" s="201" t="s">
        <v>15</v>
      </c>
      <c r="D3811" s="202">
        <v>3955.57</v>
      </c>
      <c r="E3811" s="202">
        <v>334.98</v>
      </c>
      <c r="F3811" s="202">
        <v>4290.55</v>
      </c>
      <c r="G3811" s="178">
        <v>15</v>
      </c>
    </row>
    <row r="3812" spans="1:7" ht="30" x14ac:dyDescent="0.25">
      <c r="A3812" s="199" t="s">
        <v>8944</v>
      </c>
      <c r="B3812" s="200" t="s">
        <v>8945</v>
      </c>
      <c r="C3812" s="201" t="s">
        <v>15</v>
      </c>
      <c r="D3812" s="202">
        <v>14644.08</v>
      </c>
      <c r="E3812" s="202">
        <v>785.4</v>
      </c>
      <c r="F3812" s="202">
        <v>15429.48</v>
      </c>
      <c r="G3812" s="178">
        <v>15</v>
      </c>
    </row>
    <row r="3813" spans="1:7" x14ac:dyDescent="0.25">
      <c r="A3813" s="199" t="s">
        <v>8946</v>
      </c>
      <c r="B3813" s="200" t="s">
        <v>8947</v>
      </c>
      <c r="C3813" s="201"/>
      <c r="D3813" s="202"/>
      <c r="E3813" s="202"/>
      <c r="F3813" s="202"/>
    </row>
    <row r="3814" spans="1:7" ht="30" x14ac:dyDescent="0.25">
      <c r="A3814" s="199" t="s">
        <v>8948</v>
      </c>
      <c r="B3814" s="200" t="s">
        <v>8949</v>
      </c>
      <c r="C3814" s="201" t="s">
        <v>15</v>
      </c>
      <c r="D3814" s="202">
        <v>156.76</v>
      </c>
      <c r="E3814" s="202">
        <v>2.8</v>
      </c>
      <c r="F3814" s="202">
        <v>159.56</v>
      </c>
      <c r="G3814" s="178">
        <v>15</v>
      </c>
    </row>
    <row r="3815" spans="1:7" x14ac:dyDescent="0.25">
      <c r="A3815" s="199" t="s">
        <v>8950</v>
      </c>
      <c r="B3815" s="200" t="s">
        <v>8951</v>
      </c>
      <c r="C3815" s="201" t="s">
        <v>15</v>
      </c>
      <c r="D3815" s="202">
        <v>10.17</v>
      </c>
      <c r="E3815" s="202">
        <v>16.75</v>
      </c>
      <c r="F3815" s="202">
        <v>26.92</v>
      </c>
      <c r="G3815" s="178">
        <v>15</v>
      </c>
    </row>
    <row r="3816" spans="1:7" ht="30" x14ac:dyDescent="0.25">
      <c r="A3816" s="199" t="s">
        <v>8952</v>
      </c>
      <c r="B3816" s="200" t="s">
        <v>8953</v>
      </c>
      <c r="C3816" s="201" t="s">
        <v>15</v>
      </c>
      <c r="D3816" s="202">
        <v>212.78</v>
      </c>
      <c r="E3816" s="202">
        <v>2.8</v>
      </c>
      <c r="F3816" s="202">
        <v>215.58</v>
      </c>
      <c r="G3816" s="178">
        <v>15</v>
      </c>
    </row>
    <row r="3817" spans="1:7" ht="30" x14ac:dyDescent="0.25">
      <c r="A3817" s="199" t="s">
        <v>8954</v>
      </c>
      <c r="B3817" s="200" t="s">
        <v>8955</v>
      </c>
      <c r="C3817" s="201" t="s">
        <v>15</v>
      </c>
      <c r="D3817" s="202">
        <v>2299.33</v>
      </c>
      <c r="E3817" s="202">
        <v>16.96</v>
      </c>
      <c r="F3817" s="202">
        <v>2316.29</v>
      </c>
      <c r="G3817" s="178">
        <v>15</v>
      </c>
    </row>
    <row r="3818" spans="1:7" ht="30" x14ac:dyDescent="0.25">
      <c r="A3818" s="199" t="s">
        <v>8956</v>
      </c>
      <c r="B3818" s="200" t="s">
        <v>8957</v>
      </c>
      <c r="C3818" s="201" t="s">
        <v>15</v>
      </c>
      <c r="D3818" s="202">
        <v>2462.92</v>
      </c>
      <c r="E3818" s="202">
        <v>25.43</v>
      </c>
      <c r="F3818" s="202">
        <v>2488.35</v>
      </c>
      <c r="G3818" s="178">
        <v>15</v>
      </c>
    </row>
    <row r="3819" spans="1:7" x14ac:dyDescent="0.25">
      <c r="A3819" s="199" t="s">
        <v>8958</v>
      </c>
      <c r="B3819" s="200" t="s">
        <v>8959</v>
      </c>
      <c r="C3819" s="201" t="s">
        <v>15</v>
      </c>
      <c r="D3819" s="202">
        <v>1064.68</v>
      </c>
      <c r="E3819" s="202">
        <v>19.75</v>
      </c>
      <c r="F3819" s="202">
        <v>1084.43</v>
      </c>
      <c r="G3819" s="178">
        <v>15</v>
      </c>
    </row>
    <row r="3820" spans="1:7" ht="30" x14ac:dyDescent="0.25">
      <c r="A3820" s="199" t="s">
        <v>8960</v>
      </c>
      <c r="B3820" s="200" t="s">
        <v>8961</v>
      </c>
      <c r="C3820" s="201" t="s">
        <v>15</v>
      </c>
      <c r="D3820" s="202">
        <v>3006.19</v>
      </c>
      <c r="E3820" s="202">
        <v>25.43</v>
      </c>
      <c r="F3820" s="202">
        <v>3031.62</v>
      </c>
      <c r="G3820" s="178">
        <v>15</v>
      </c>
    </row>
    <row r="3821" spans="1:7" x14ac:dyDescent="0.25">
      <c r="A3821" s="199" t="s">
        <v>8962</v>
      </c>
      <c r="B3821" s="200" t="s">
        <v>8963</v>
      </c>
      <c r="C3821" s="201" t="s">
        <v>15</v>
      </c>
      <c r="D3821" s="202">
        <v>357.24</v>
      </c>
      <c r="E3821" s="202">
        <v>25.43</v>
      </c>
      <c r="F3821" s="202">
        <v>382.67</v>
      </c>
      <c r="G3821" s="178">
        <v>15</v>
      </c>
    </row>
    <row r="3822" spans="1:7" ht="30" x14ac:dyDescent="0.25">
      <c r="A3822" s="199" t="s">
        <v>8964</v>
      </c>
      <c r="B3822" s="200" t="s">
        <v>8965</v>
      </c>
      <c r="C3822" s="201" t="s">
        <v>15</v>
      </c>
      <c r="D3822" s="202">
        <v>2497.2399999999998</v>
      </c>
      <c r="E3822" s="202">
        <v>25.43</v>
      </c>
      <c r="F3822" s="202">
        <v>2522.67</v>
      </c>
      <c r="G3822" s="178">
        <v>15</v>
      </c>
    </row>
    <row r="3823" spans="1:7" ht="30" x14ac:dyDescent="0.25">
      <c r="A3823" s="199" t="s">
        <v>8966</v>
      </c>
      <c r="B3823" s="200" t="s">
        <v>8967</v>
      </c>
      <c r="C3823" s="201" t="s">
        <v>15</v>
      </c>
      <c r="D3823" s="202">
        <v>1142.57</v>
      </c>
      <c r="E3823" s="202">
        <v>16.96</v>
      </c>
      <c r="F3823" s="202">
        <v>1159.53</v>
      </c>
      <c r="G3823" s="178">
        <v>15</v>
      </c>
    </row>
    <row r="3824" spans="1:7" x14ac:dyDescent="0.25">
      <c r="A3824" s="199" t="s">
        <v>8968</v>
      </c>
      <c r="B3824" s="200" t="s">
        <v>8969</v>
      </c>
      <c r="C3824" s="201" t="s">
        <v>15</v>
      </c>
      <c r="D3824" s="202">
        <v>2541.96</v>
      </c>
      <c r="E3824" s="202">
        <v>19.75</v>
      </c>
      <c r="F3824" s="202">
        <v>2561.71</v>
      </c>
      <c r="G3824" s="178">
        <v>15</v>
      </c>
    </row>
    <row r="3825" spans="1:7" x14ac:dyDescent="0.25">
      <c r="A3825" s="199" t="s">
        <v>8970</v>
      </c>
      <c r="B3825" s="200" t="s">
        <v>8971</v>
      </c>
      <c r="C3825" s="201" t="s">
        <v>15</v>
      </c>
      <c r="D3825" s="202">
        <v>119.17</v>
      </c>
      <c r="E3825" s="202">
        <v>8.3800000000000008</v>
      </c>
      <c r="F3825" s="202">
        <v>127.55</v>
      </c>
      <c r="G3825" s="178">
        <v>15</v>
      </c>
    </row>
    <row r="3826" spans="1:7" x14ac:dyDescent="0.25">
      <c r="A3826" s="199" t="s">
        <v>8972</v>
      </c>
      <c r="B3826" s="200" t="s">
        <v>8973</v>
      </c>
      <c r="C3826" s="201" t="s">
        <v>15</v>
      </c>
      <c r="D3826" s="202">
        <v>259.22000000000003</v>
      </c>
      <c r="E3826" s="202">
        <v>84.1</v>
      </c>
      <c r="F3826" s="202">
        <v>343.32</v>
      </c>
      <c r="G3826" s="178">
        <v>15</v>
      </c>
    </row>
    <row r="3827" spans="1:7" x14ac:dyDescent="0.25">
      <c r="A3827" s="199" t="s">
        <v>8974</v>
      </c>
      <c r="B3827" s="200" t="s">
        <v>8975</v>
      </c>
      <c r="C3827" s="201" t="s">
        <v>15</v>
      </c>
      <c r="D3827" s="202">
        <v>1722.31</v>
      </c>
      <c r="E3827" s="202">
        <v>57.57</v>
      </c>
      <c r="F3827" s="202">
        <v>1779.88</v>
      </c>
      <c r="G3827" s="178">
        <v>15</v>
      </c>
    </row>
    <row r="3828" spans="1:7" x14ac:dyDescent="0.25">
      <c r="A3828" s="199" t="s">
        <v>8976</v>
      </c>
      <c r="B3828" s="200" t="s">
        <v>8977</v>
      </c>
      <c r="C3828" s="201" t="s">
        <v>15</v>
      </c>
      <c r="D3828" s="202">
        <v>358.18</v>
      </c>
      <c r="E3828" s="202">
        <v>41.87</v>
      </c>
      <c r="F3828" s="202">
        <v>400.05</v>
      </c>
      <c r="G3828" s="178">
        <v>15</v>
      </c>
    </row>
    <row r="3829" spans="1:7" x14ac:dyDescent="0.25">
      <c r="A3829" s="199" t="s">
        <v>8978</v>
      </c>
      <c r="B3829" s="200" t="s">
        <v>8979</v>
      </c>
      <c r="C3829" s="201" t="s">
        <v>15</v>
      </c>
      <c r="D3829" s="202">
        <v>279.77</v>
      </c>
      <c r="E3829" s="202">
        <v>84.1</v>
      </c>
      <c r="F3829" s="202">
        <v>363.87</v>
      </c>
      <c r="G3829" s="178">
        <v>15</v>
      </c>
    </row>
    <row r="3830" spans="1:7" ht="30" x14ac:dyDescent="0.25">
      <c r="A3830" s="199" t="s">
        <v>8980</v>
      </c>
      <c r="B3830" s="200" t="s">
        <v>8981</v>
      </c>
      <c r="C3830" s="201" t="s">
        <v>15</v>
      </c>
      <c r="D3830" s="202">
        <v>66.77</v>
      </c>
      <c r="E3830" s="202">
        <v>91.96</v>
      </c>
      <c r="F3830" s="202">
        <v>158.72999999999999</v>
      </c>
      <c r="G3830" s="178">
        <v>15</v>
      </c>
    </row>
    <row r="3831" spans="1:7" x14ac:dyDescent="0.25">
      <c r="A3831" s="199" t="s">
        <v>8982</v>
      </c>
      <c r="B3831" s="200" t="s">
        <v>8983</v>
      </c>
      <c r="C3831" s="201" t="s">
        <v>15</v>
      </c>
      <c r="D3831" s="202">
        <v>1265.79</v>
      </c>
      <c r="E3831" s="202">
        <v>84.1</v>
      </c>
      <c r="F3831" s="202">
        <v>1349.89</v>
      </c>
      <c r="G3831" s="178">
        <v>15</v>
      </c>
    </row>
    <row r="3832" spans="1:7" ht="30" x14ac:dyDescent="0.25">
      <c r="A3832" s="199" t="s">
        <v>8984</v>
      </c>
      <c r="B3832" s="200" t="s">
        <v>8985</v>
      </c>
      <c r="C3832" s="201" t="s">
        <v>15</v>
      </c>
      <c r="D3832" s="202">
        <v>1040.76</v>
      </c>
      <c r="E3832" s="202">
        <v>84.1</v>
      </c>
      <c r="F3832" s="202">
        <v>1124.8599999999999</v>
      </c>
      <c r="G3832" s="178">
        <v>15</v>
      </c>
    </row>
    <row r="3833" spans="1:7" ht="30" x14ac:dyDescent="0.25">
      <c r="A3833" s="199" t="s">
        <v>8986</v>
      </c>
      <c r="B3833" s="200" t="s">
        <v>8987</v>
      </c>
      <c r="C3833" s="201" t="s">
        <v>15</v>
      </c>
      <c r="D3833" s="202">
        <v>1940.73</v>
      </c>
      <c r="E3833" s="202">
        <v>84.1</v>
      </c>
      <c r="F3833" s="202">
        <v>2024.83</v>
      </c>
      <c r="G3833" s="178">
        <v>15</v>
      </c>
    </row>
    <row r="3834" spans="1:7" x14ac:dyDescent="0.25">
      <c r="A3834" s="199" t="s">
        <v>8988</v>
      </c>
      <c r="B3834" s="200" t="s">
        <v>8989</v>
      </c>
      <c r="C3834" s="201" t="s">
        <v>15</v>
      </c>
      <c r="D3834" s="202">
        <v>5365.43</v>
      </c>
      <c r="E3834" s="202">
        <v>381.98</v>
      </c>
      <c r="F3834" s="202">
        <v>5747.41</v>
      </c>
      <c r="G3834" s="178">
        <v>15</v>
      </c>
    </row>
    <row r="3835" spans="1:7" x14ac:dyDescent="0.25">
      <c r="A3835" s="199" t="s">
        <v>8990</v>
      </c>
      <c r="B3835" s="200" t="s">
        <v>8991</v>
      </c>
      <c r="C3835" s="201" t="s">
        <v>15</v>
      </c>
      <c r="D3835" s="202">
        <v>3480.83</v>
      </c>
      <c r="E3835" s="202">
        <v>224.11</v>
      </c>
      <c r="F3835" s="202">
        <v>3704.94</v>
      </c>
      <c r="G3835" s="178">
        <v>15</v>
      </c>
    </row>
    <row r="3836" spans="1:7" x14ac:dyDescent="0.25">
      <c r="A3836" s="199" t="s">
        <v>8992</v>
      </c>
      <c r="B3836" s="200" t="s">
        <v>8993</v>
      </c>
      <c r="C3836" s="201" t="s">
        <v>15</v>
      </c>
      <c r="D3836" s="202">
        <v>3745.56</v>
      </c>
      <c r="E3836" s="202">
        <v>224.11</v>
      </c>
      <c r="F3836" s="202">
        <v>3969.67</v>
      </c>
      <c r="G3836" s="178">
        <v>15</v>
      </c>
    </row>
    <row r="3837" spans="1:7" x14ac:dyDescent="0.25">
      <c r="A3837" s="199" t="s">
        <v>8994</v>
      </c>
      <c r="B3837" s="200" t="s">
        <v>8995</v>
      </c>
      <c r="C3837" s="201" t="s">
        <v>15</v>
      </c>
      <c r="D3837" s="202">
        <v>817.61</v>
      </c>
      <c r="E3837" s="202">
        <v>257.08</v>
      </c>
      <c r="F3837" s="202">
        <v>1074.69</v>
      </c>
      <c r="G3837" s="178">
        <v>15</v>
      </c>
    </row>
    <row r="3838" spans="1:7" x14ac:dyDescent="0.25">
      <c r="A3838" s="199" t="s">
        <v>8996</v>
      </c>
      <c r="B3838" s="200" t="s">
        <v>8997</v>
      </c>
      <c r="C3838" s="201"/>
      <c r="D3838" s="202"/>
      <c r="E3838" s="202"/>
      <c r="F3838" s="202"/>
    </row>
    <row r="3839" spans="1:7" x14ac:dyDescent="0.25">
      <c r="A3839" s="199" t="s">
        <v>8998</v>
      </c>
      <c r="B3839" s="200" t="s">
        <v>8999</v>
      </c>
      <c r="C3839" s="201" t="s">
        <v>35</v>
      </c>
      <c r="D3839" s="202">
        <v>1038.8399999999999</v>
      </c>
      <c r="E3839" s="202">
        <v>14.67</v>
      </c>
      <c r="F3839" s="202">
        <v>1053.51</v>
      </c>
      <c r="G3839" s="178">
        <v>15</v>
      </c>
    </row>
    <row r="3840" spans="1:7" x14ac:dyDescent="0.25">
      <c r="A3840" s="199" t="s">
        <v>9000</v>
      </c>
      <c r="B3840" s="200" t="s">
        <v>9001</v>
      </c>
      <c r="C3840" s="201" t="s">
        <v>35</v>
      </c>
      <c r="D3840" s="202">
        <v>1274.02</v>
      </c>
      <c r="E3840" s="202">
        <v>14.67</v>
      </c>
      <c r="F3840" s="202">
        <v>1288.69</v>
      </c>
      <c r="G3840" s="178">
        <v>15</v>
      </c>
    </row>
    <row r="3841" spans="1:7" ht="30" x14ac:dyDescent="0.25">
      <c r="A3841" s="199" t="s">
        <v>9002</v>
      </c>
      <c r="B3841" s="200" t="s">
        <v>9003</v>
      </c>
      <c r="C3841" s="201" t="s">
        <v>35</v>
      </c>
      <c r="D3841" s="202">
        <v>1388.54</v>
      </c>
      <c r="E3841" s="202">
        <v>592.98</v>
      </c>
      <c r="F3841" s="202">
        <v>1981.52</v>
      </c>
      <c r="G3841" s="178">
        <v>15</v>
      </c>
    </row>
    <row r="3842" spans="1:7" ht="30" x14ac:dyDescent="0.25">
      <c r="A3842" s="199" t="s">
        <v>9004</v>
      </c>
      <c r="B3842" s="200" t="s">
        <v>9005</v>
      </c>
      <c r="C3842" s="201" t="s">
        <v>35</v>
      </c>
      <c r="D3842" s="202">
        <v>1632.94</v>
      </c>
      <c r="E3842" s="202">
        <v>632.25</v>
      </c>
      <c r="F3842" s="202">
        <v>2265.19</v>
      </c>
      <c r="G3842" s="178">
        <v>15</v>
      </c>
    </row>
    <row r="3843" spans="1:7" ht="30" x14ac:dyDescent="0.25">
      <c r="A3843" s="199" t="s">
        <v>9006</v>
      </c>
      <c r="B3843" s="200" t="s">
        <v>9007</v>
      </c>
      <c r="C3843" s="201" t="s">
        <v>35</v>
      </c>
      <c r="D3843" s="202">
        <v>1907.38</v>
      </c>
      <c r="E3843" s="202">
        <v>710.79</v>
      </c>
      <c r="F3843" s="202">
        <v>2618.17</v>
      </c>
      <c r="G3843" s="178">
        <v>15</v>
      </c>
    </row>
    <row r="3844" spans="1:7" ht="30" x14ac:dyDescent="0.25">
      <c r="A3844" s="199" t="s">
        <v>9008</v>
      </c>
      <c r="B3844" s="200" t="s">
        <v>9009</v>
      </c>
      <c r="C3844" s="201" t="s">
        <v>35</v>
      </c>
      <c r="D3844" s="202">
        <v>2800.89</v>
      </c>
      <c r="E3844" s="202">
        <v>750.06</v>
      </c>
      <c r="F3844" s="202">
        <v>3550.95</v>
      </c>
      <c r="G3844" s="178">
        <v>15</v>
      </c>
    </row>
    <row r="3845" spans="1:7" x14ac:dyDescent="0.25">
      <c r="A3845" s="199" t="s">
        <v>532</v>
      </c>
      <c r="B3845" s="200" t="s">
        <v>9010</v>
      </c>
      <c r="C3845" s="201" t="s">
        <v>57</v>
      </c>
      <c r="D3845" s="202">
        <v>20.5</v>
      </c>
      <c r="E3845" s="202">
        <v>32.32</v>
      </c>
      <c r="F3845" s="202">
        <v>52.82</v>
      </c>
      <c r="G3845" s="178">
        <v>15</v>
      </c>
    </row>
    <row r="3846" spans="1:7" x14ac:dyDescent="0.25">
      <c r="A3846" s="199" t="s">
        <v>9011</v>
      </c>
      <c r="B3846" s="200" t="s">
        <v>9012</v>
      </c>
      <c r="C3846" s="201" t="s">
        <v>15</v>
      </c>
      <c r="D3846" s="202">
        <v>179.72</v>
      </c>
      <c r="E3846" s="202">
        <v>18.03</v>
      </c>
      <c r="F3846" s="202">
        <v>197.75</v>
      </c>
      <c r="G3846" s="178">
        <v>15</v>
      </c>
    </row>
    <row r="3847" spans="1:7" ht="30" x14ac:dyDescent="0.25">
      <c r="A3847" s="199" t="s">
        <v>9013</v>
      </c>
      <c r="B3847" s="200" t="s">
        <v>9014</v>
      </c>
      <c r="C3847" s="201"/>
      <c r="D3847" s="202"/>
      <c r="E3847" s="202"/>
      <c r="F3847" s="202"/>
    </row>
    <row r="3848" spans="1:7" x14ac:dyDescent="0.25">
      <c r="A3848" s="199" t="s">
        <v>9015</v>
      </c>
      <c r="B3848" s="200" t="s">
        <v>9016</v>
      </c>
      <c r="C3848" s="201"/>
      <c r="D3848" s="202"/>
      <c r="E3848" s="202"/>
      <c r="F3848" s="202"/>
    </row>
    <row r="3849" spans="1:7" ht="30" x14ac:dyDescent="0.25">
      <c r="A3849" s="199" t="s">
        <v>9017</v>
      </c>
      <c r="B3849" s="200" t="s">
        <v>9018</v>
      </c>
      <c r="C3849" s="201" t="s">
        <v>15</v>
      </c>
      <c r="D3849" s="202">
        <v>6663.36</v>
      </c>
      <c r="E3849" s="202">
        <v>27.92</v>
      </c>
      <c r="F3849" s="202">
        <v>6691.28</v>
      </c>
      <c r="G3849" s="178">
        <v>15</v>
      </c>
    </row>
    <row r="3850" spans="1:7" x14ac:dyDescent="0.25">
      <c r="A3850" s="199" t="s">
        <v>9019</v>
      </c>
      <c r="B3850" s="200" t="s">
        <v>9020</v>
      </c>
      <c r="C3850" s="201" t="s">
        <v>32</v>
      </c>
      <c r="D3850" s="202">
        <v>2793.82</v>
      </c>
      <c r="E3850" s="202"/>
      <c r="F3850" s="202">
        <v>2793.82</v>
      </c>
      <c r="G3850" s="178">
        <v>15</v>
      </c>
    </row>
    <row r="3851" spans="1:7" ht="30" x14ac:dyDescent="0.25">
      <c r="A3851" s="199" t="s">
        <v>9021</v>
      </c>
      <c r="B3851" s="200" t="s">
        <v>9022</v>
      </c>
      <c r="C3851" s="201" t="s">
        <v>32</v>
      </c>
      <c r="D3851" s="202">
        <v>3155.6</v>
      </c>
      <c r="E3851" s="202"/>
      <c r="F3851" s="202">
        <v>3155.6</v>
      </c>
      <c r="G3851" s="178">
        <v>15</v>
      </c>
    </row>
    <row r="3852" spans="1:7" x14ac:dyDescent="0.25">
      <c r="A3852" s="199" t="s">
        <v>9023</v>
      </c>
      <c r="B3852" s="200" t="s">
        <v>9024</v>
      </c>
      <c r="C3852" s="201"/>
      <c r="D3852" s="202"/>
      <c r="E3852" s="202"/>
      <c r="F3852" s="202"/>
    </row>
    <row r="3853" spans="1:7" ht="30" x14ac:dyDescent="0.25">
      <c r="A3853" s="199" t="s">
        <v>9025</v>
      </c>
      <c r="B3853" s="200" t="s">
        <v>9026</v>
      </c>
      <c r="C3853" s="201" t="s">
        <v>29</v>
      </c>
      <c r="D3853" s="202">
        <v>10615.42</v>
      </c>
      <c r="E3853" s="202"/>
      <c r="F3853" s="202">
        <v>10615.42</v>
      </c>
      <c r="G3853" s="178">
        <v>15</v>
      </c>
    </row>
    <row r="3854" spans="1:7" ht="30" x14ac:dyDescent="0.25">
      <c r="A3854" s="199" t="s">
        <v>9027</v>
      </c>
      <c r="B3854" s="200" t="s">
        <v>9028</v>
      </c>
      <c r="C3854" s="201" t="s">
        <v>29</v>
      </c>
      <c r="D3854" s="202">
        <v>8859.23</v>
      </c>
      <c r="E3854" s="202"/>
      <c r="F3854" s="202">
        <v>8859.23</v>
      </c>
      <c r="G3854" s="178">
        <v>15</v>
      </c>
    </row>
    <row r="3855" spans="1:7" ht="30" x14ac:dyDescent="0.25">
      <c r="A3855" s="199" t="s">
        <v>9029</v>
      </c>
      <c r="B3855" s="200" t="s">
        <v>9030</v>
      </c>
      <c r="C3855" s="201" t="s">
        <v>29</v>
      </c>
      <c r="D3855" s="202">
        <v>4549.53</v>
      </c>
      <c r="E3855" s="202"/>
      <c r="F3855" s="202">
        <v>4549.53</v>
      </c>
      <c r="G3855" s="178">
        <v>15</v>
      </c>
    </row>
    <row r="3856" spans="1:7" x14ac:dyDescent="0.25">
      <c r="A3856" s="199" t="s">
        <v>9031</v>
      </c>
      <c r="B3856" s="200" t="s">
        <v>9032</v>
      </c>
      <c r="C3856" s="201"/>
      <c r="D3856" s="202"/>
      <c r="E3856" s="202"/>
      <c r="F3856" s="202"/>
    </row>
    <row r="3857" spans="1:7" x14ac:dyDescent="0.25">
      <c r="A3857" s="199" t="s">
        <v>9033</v>
      </c>
      <c r="B3857" s="200" t="s">
        <v>9034</v>
      </c>
      <c r="C3857" s="201"/>
      <c r="D3857" s="202"/>
      <c r="E3857" s="202"/>
      <c r="F3857" s="202"/>
    </row>
    <row r="3858" spans="1:7" x14ac:dyDescent="0.25">
      <c r="A3858" s="199" t="s">
        <v>9035</v>
      </c>
      <c r="B3858" s="200" t="s">
        <v>9036</v>
      </c>
      <c r="C3858" s="201" t="s">
        <v>29</v>
      </c>
      <c r="D3858" s="202">
        <v>2143.16</v>
      </c>
      <c r="E3858" s="202"/>
      <c r="F3858" s="202">
        <v>2143.16</v>
      </c>
      <c r="G3858" s="178">
        <v>15</v>
      </c>
    </row>
    <row r="3859" spans="1:7" x14ac:dyDescent="0.25">
      <c r="A3859" s="199" t="s">
        <v>9037</v>
      </c>
      <c r="B3859" s="200" t="s">
        <v>9038</v>
      </c>
      <c r="C3859" s="201"/>
      <c r="D3859" s="202"/>
      <c r="E3859" s="202"/>
      <c r="F3859" s="202"/>
    </row>
    <row r="3860" spans="1:7" x14ac:dyDescent="0.25">
      <c r="A3860" s="199" t="s">
        <v>9039</v>
      </c>
      <c r="B3860" s="200" t="s">
        <v>9040</v>
      </c>
      <c r="C3860" s="201" t="s">
        <v>29</v>
      </c>
      <c r="D3860" s="202">
        <v>2583.02</v>
      </c>
      <c r="E3860" s="202"/>
      <c r="F3860" s="202">
        <v>2583.02</v>
      </c>
      <c r="G3860" s="178">
        <v>15</v>
      </c>
    </row>
    <row r="3861" spans="1:7" ht="30" x14ac:dyDescent="0.25">
      <c r="A3861" s="199" t="s">
        <v>9041</v>
      </c>
      <c r="B3861" s="200" t="s">
        <v>9042</v>
      </c>
      <c r="C3861" s="201"/>
      <c r="D3861" s="202"/>
      <c r="E3861" s="202"/>
      <c r="F3861" s="202"/>
    </row>
    <row r="3862" spans="1:7" x14ac:dyDescent="0.25">
      <c r="A3862" s="199" t="s">
        <v>9043</v>
      </c>
      <c r="B3862" s="200" t="s">
        <v>9044</v>
      </c>
      <c r="C3862" s="201"/>
      <c r="D3862" s="202"/>
      <c r="E3862" s="202"/>
      <c r="F3862" s="202"/>
    </row>
    <row r="3863" spans="1:7" ht="30" x14ac:dyDescent="0.25">
      <c r="A3863" s="199" t="s">
        <v>9045</v>
      </c>
      <c r="B3863" s="200" t="s">
        <v>9046</v>
      </c>
      <c r="C3863" s="201" t="s">
        <v>15</v>
      </c>
      <c r="D3863" s="202">
        <v>873.27</v>
      </c>
      <c r="E3863" s="202">
        <v>16.75</v>
      </c>
      <c r="F3863" s="202">
        <v>890.02</v>
      </c>
      <c r="G3863" s="178">
        <v>15</v>
      </c>
    </row>
    <row r="3864" spans="1:7" x14ac:dyDescent="0.25">
      <c r="A3864" s="199" t="s">
        <v>9047</v>
      </c>
      <c r="B3864" s="200" t="s">
        <v>9048</v>
      </c>
      <c r="C3864" s="201" t="s">
        <v>15</v>
      </c>
      <c r="D3864" s="202">
        <v>14550.59</v>
      </c>
      <c r="E3864" s="202"/>
      <c r="F3864" s="202">
        <v>14550.59</v>
      </c>
      <c r="G3864" s="178">
        <v>15</v>
      </c>
    </row>
    <row r="3865" spans="1:7" x14ac:dyDescent="0.25">
      <c r="A3865" s="199" t="s">
        <v>9049</v>
      </c>
      <c r="B3865" s="200" t="s">
        <v>9050</v>
      </c>
      <c r="C3865" s="201" t="s">
        <v>35</v>
      </c>
      <c r="D3865" s="202">
        <v>196.74</v>
      </c>
      <c r="E3865" s="202">
        <v>55.83</v>
      </c>
      <c r="F3865" s="202">
        <v>252.57</v>
      </c>
      <c r="G3865" s="178">
        <v>15</v>
      </c>
    </row>
    <row r="3866" spans="1:7" ht="30" x14ac:dyDescent="0.25">
      <c r="A3866" s="199" t="s">
        <v>9051</v>
      </c>
      <c r="B3866" s="200" t="s">
        <v>9052</v>
      </c>
      <c r="C3866" s="201" t="s">
        <v>35</v>
      </c>
      <c r="D3866" s="202">
        <v>1948.45</v>
      </c>
      <c r="E3866" s="202"/>
      <c r="F3866" s="202">
        <v>1948.45</v>
      </c>
      <c r="G3866" s="178">
        <v>15</v>
      </c>
    </row>
    <row r="3867" spans="1:7" ht="30" x14ac:dyDescent="0.25">
      <c r="A3867" s="199" t="s">
        <v>9053</v>
      </c>
      <c r="B3867" s="200" t="s">
        <v>9054</v>
      </c>
      <c r="C3867" s="201" t="s">
        <v>35</v>
      </c>
      <c r="D3867" s="202">
        <v>5915.65</v>
      </c>
      <c r="E3867" s="202"/>
      <c r="F3867" s="202">
        <v>5915.65</v>
      </c>
      <c r="G3867" s="178">
        <v>15</v>
      </c>
    </row>
    <row r="3868" spans="1:7" x14ac:dyDescent="0.25">
      <c r="A3868" s="199" t="s">
        <v>9055</v>
      </c>
      <c r="B3868" s="200" t="s">
        <v>9056</v>
      </c>
      <c r="C3868" s="201" t="s">
        <v>35</v>
      </c>
      <c r="D3868" s="202">
        <v>1631.74</v>
      </c>
      <c r="E3868" s="202">
        <v>139.58000000000001</v>
      </c>
      <c r="F3868" s="202">
        <v>1771.32</v>
      </c>
      <c r="G3868" s="178">
        <v>15</v>
      </c>
    </row>
    <row r="3869" spans="1:7" x14ac:dyDescent="0.25">
      <c r="A3869" s="199" t="s">
        <v>533</v>
      </c>
      <c r="B3869" s="200" t="s">
        <v>9057</v>
      </c>
      <c r="C3869" s="201" t="s">
        <v>15</v>
      </c>
      <c r="D3869" s="202">
        <v>2699.83</v>
      </c>
      <c r="E3869" s="202">
        <v>16.75</v>
      </c>
      <c r="F3869" s="202">
        <v>2716.58</v>
      </c>
      <c r="G3869" s="178">
        <v>15</v>
      </c>
    </row>
    <row r="3870" spans="1:7" ht="30" x14ac:dyDescent="0.25">
      <c r="A3870" s="199" t="s">
        <v>9058</v>
      </c>
      <c r="B3870" s="200" t="s">
        <v>9059</v>
      </c>
      <c r="C3870" s="201" t="s">
        <v>35</v>
      </c>
      <c r="D3870" s="202">
        <v>3213.38</v>
      </c>
      <c r="E3870" s="202">
        <v>760.28</v>
      </c>
      <c r="F3870" s="202">
        <v>3973.66</v>
      </c>
      <c r="G3870" s="178">
        <v>15</v>
      </c>
    </row>
    <row r="3871" spans="1:7" x14ac:dyDescent="0.25">
      <c r="A3871" s="199" t="s">
        <v>9060</v>
      </c>
      <c r="B3871" s="200" t="s">
        <v>9061</v>
      </c>
      <c r="C3871" s="201"/>
      <c r="D3871" s="202"/>
      <c r="E3871" s="202"/>
      <c r="F3871" s="202"/>
    </row>
    <row r="3872" spans="1:7" ht="45" x14ac:dyDescent="0.25">
      <c r="A3872" s="199" t="s">
        <v>534</v>
      </c>
      <c r="B3872" s="200" t="s">
        <v>9062</v>
      </c>
      <c r="C3872" s="201" t="s">
        <v>15</v>
      </c>
      <c r="D3872" s="202">
        <v>4125.04</v>
      </c>
      <c r="E3872" s="202">
        <v>1234.24</v>
      </c>
      <c r="F3872" s="202">
        <v>5359.28</v>
      </c>
      <c r="G3872" s="178">
        <v>15</v>
      </c>
    </row>
    <row r="3873" spans="1:7" x14ac:dyDescent="0.25">
      <c r="A3873" s="199" t="s">
        <v>9063</v>
      </c>
      <c r="B3873" s="200" t="s">
        <v>9064</v>
      </c>
      <c r="C3873" s="201" t="s">
        <v>15</v>
      </c>
      <c r="D3873" s="202">
        <v>914.15</v>
      </c>
      <c r="E3873" s="202">
        <v>385.7</v>
      </c>
      <c r="F3873" s="202">
        <v>1299.8499999999999</v>
      </c>
      <c r="G3873" s="178">
        <v>15</v>
      </c>
    </row>
    <row r="3874" spans="1:7" x14ac:dyDescent="0.25">
      <c r="A3874" s="199" t="s">
        <v>9065</v>
      </c>
      <c r="B3874" s="200" t="s">
        <v>9066</v>
      </c>
      <c r="C3874" s="201" t="s">
        <v>15</v>
      </c>
      <c r="D3874" s="202">
        <v>1325.89</v>
      </c>
      <c r="E3874" s="202">
        <v>385.7</v>
      </c>
      <c r="F3874" s="202">
        <v>1711.59</v>
      </c>
      <c r="G3874" s="178">
        <v>15</v>
      </c>
    </row>
    <row r="3875" spans="1:7" x14ac:dyDescent="0.25">
      <c r="A3875" s="199" t="s">
        <v>9067</v>
      </c>
      <c r="B3875" s="200" t="s">
        <v>9068</v>
      </c>
      <c r="C3875" s="201" t="s">
        <v>15</v>
      </c>
      <c r="D3875" s="202">
        <v>1308.3900000000001</v>
      </c>
      <c r="E3875" s="202">
        <v>385.7</v>
      </c>
      <c r="F3875" s="202">
        <v>1694.09</v>
      </c>
      <c r="G3875" s="178">
        <v>15</v>
      </c>
    </row>
    <row r="3876" spans="1:7" x14ac:dyDescent="0.25">
      <c r="A3876" s="199" t="s">
        <v>535</v>
      </c>
      <c r="B3876" s="200" t="s">
        <v>9069</v>
      </c>
      <c r="C3876" s="201" t="s">
        <v>15</v>
      </c>
      <c r="D3876" s="202">
        <v>2788.67</v>
      </c>
      <c r="E3876" s="202">
        <v>771.4</v>
      </c>
      <c r="F3876" s="202">
        <v>3560.07</v>
      </c>
      <c r="G3876" s="178">
        <v>15</v>
      </c>
    </row>
    <row r="3877" spans="1:7" x14ac:dyDescent="0.25">
      <c r="A3877" s="199" t="s">
        <v>9070</v>
      </c>
      <c r="B3877" s="200" t="s">
        <v>9071</v>
      </c>
      <c r="C3877" s="201" t="s">
        <v>15</v>
      </c>
      <c r="D3877" s="202">
        <v>688.14</v>
      </c>
      <c r="E3877" s="202">
        <v>12.3</v>
      </c>
      <c r="F3877" s="202">
        <v>700.44</v>
      </c>
      <c r="G3877" s="178">
        <v>15</v>
      </c>
    </row>
    <row r="3878" spans="1:7" ht="30" x14ac:dyDescent="0.25">
      <c r="A3878" s="199" t="s">
        <v>9072</v>
      </c>
      <c r="B3878" s="200" t="s">
        <v>9073</v>
      </c>
      <c r="C3878" s="201" t="s">
        <v>15</v>
      </c>
      <c r="D3878" s="202">
        <v>1053.95</v>
      </c>
      <c r="E3878" s="202">
        <v>223.32</v>
      </c>
      <c r="F3878" s="202">
        <v>1277.27</v>
      </c>
      <c r="G3878" s="178">
        <v>15</v>
      </c>
    </row>
    <row r="3879" spans="1:7" x14ac:dyDescent="0.25">
      <c r="A3879" s="199" t="s">
        <v>536</v>
      </c>
      <c r="B3879" s="200" t="s">
        <v>9074</v>
      </c>
      <c r="C3879" s="201" t="s">
        <v>15</v>
      </c>
      <c r="D3879" s="202">
        <v>221.95</v>
      </c>
      <c r="E3879" s="202">
        <v>55.83</v>
      </c>
      <c r="F3879" s="202">
        <v>277.77999999999997</v>
      </c>
      <c r="G3879" s="178">
        <v>15</v>
      </c>
    </row>
    <row r="3880" spans="1:7" x14ac:dyDescent="0.25">
      <c r="A3880" s="199" t="s">
        <v>537</v>
      </c>
      <c r="B3880" s="200" t="s">
        <v>9075</v>
      </c>
      <c r="C3880" s="201" t="s">
        <v>15</v>
      </c>
      <c r="D3880" s="202">
        <v>519.80999999999995</v>
      </c>
      <c r="E3880" s="202">
        <v>16.75</v>
      </c>
      <c r="F3880" s="202">
        <v>536.55999999999995</v>
      </c>
      <c r="G3880" s="178">
        <v>15</v>
      </c>
    </row>
    <row r="3881" spans="1:7" ht="30" x14ac:dyDescent="0.25">
      <c r="A3881" s="199" t="s">
        <v>9076</v>
      </c>
      <c r="B3881" s="200" t="s">
        <v>9077</v>
      </c>
      <c r="C3881" s="201" t="s">
        <v>15</v>
      </c>
      <c r="D3881" s="202">
        <v>1125.68</v>
      </c>
      <c r="E3881" s="202">
        <v>226.54</v>
      </c>
      <c r="F3881" s="202">
        <v>1352.22</v>
      </c>
      <c r="G3881" s="178">
        <v>15</v>
      </c>
    </row>
    <row r="3882" spans="1:7" ht="30" x14ac:dyDescent="0.25">
      <c r="A3882" s="199" t="s">
        <v>538</v>
      </c>
      <c r="B3882" s="200" t="s">
        <v>9078</v>
      </c>
      <c r="C3882" s="201" t="s">
        <v>15</v>
      </c>
      <c r="D3882" s="202">
        <v>4253.26</v>
      </c>
      <c r="E3882" s="202">
        <v>226.54</v>
      </c>
      <c r="F3882" s="202">
        <v>4479.8</v>
      </c>
      <c r="G3882" s="178">
        <v>15</v>
      </c>
    </row>
    <row r="3883" spans="1:7" ht="30" x14ac:dyDescent="0.25">
      <c r="A3883" s="199" t="s">
        <v>9079</v>
      </c>
      <c r="B3883" s="200" t="s">
        <v>9080</v>
      </c>
      <c r="C3883" s="201" t="s">
        <v>15</v>
      </c>
      <c r="D3883" s="202">
        <v>12165.91</v>
      </c>
      <c r="E3883" s="202">
        <v>226.54</v>
      </c>
      <c r="F3883" s="202">
        <v>12392.45</v>
      </c>
      <c r="G3883" s="178">
        <v>15</v>
      </c>
    </row>
    <row r="3884" spans="1:7" x14ac:dyDescent="0.25">
      <c r="A3884" s="199" t="s">
        <v>9081</v>
      </c>
      <c r="B3884" s="200" t="s">
        <v>9082</v>
      </c>
      <c r="C3884" s="201" t="s">
        <v>15</v>
      </c>
      <c r="D3884" s="202">
        <v>1183.21</v>
      </c>
      <c r="E3884" s="202">
        <v>4.0999999999999996</v>
      </c>
      <c r="F3884" s="202">
        <v>1187.31</v>
      </c>
      <c r="G3884" s="178">
        <v>15</v>
      </c>
    </row>
    <row r="3885" spans="1:7" ht="30" x14ac:dyDescent="0.25">
      <c r="A3885" s="199" t="s">
        <v>9083</v>
      </c>
      <c r="B3885" s="200" t="s">
        <v>9084</v>
      </c>
      <c r="C3885" s="201" t="s">
        <v>35</v>
      </c>
      <c r="D3885" s="202">
        <v>12454.14</v>
      </c>
      <c r="E3885" s="202">
        <v>292.94</v>
      </c>
      <c r="F3885" s="202">
        <v>12747.08</v>
      </c>
      <c r="G3885" s="178">
        <v>15</v>
      </c>
    </row>
    <row r="3886" spans="1:7" ht="30" x14ac:dyDescent="0.25">
      <c r="A3886" s="199" t="s">
        <v>9085</v>
      </c>
      <c r="B3886" s="200" t="s">
        <v>9086</v>
      </c>
      <c r="C3886" s="201" t="s">
        <v>35</v>
      </c>
      <c r="D3886" s="202">
        <v>18826.080000000002</v>
      </c>
      <c r="E3886" s="202">
        <v>292.94</v>
      </c>
      <c r="F3886" s="202">
        <v>19119.02</v>
      </c>
      <c r="G3886" s="178">
        <v>15</v>
      </c>
    </row>
    <row r="3887" spans="1:7" ht="45" x14ac:dyDescent="0.25">
      <c r="A3887" s="199" t="s">
        <v>9087</v>
      </c>
      <c r="B3887" s="200" t="s">
        <v>9088</v>
      </c>
      <c r="C3887" s="201" t="s">
        <v>15</v>
      </c>
      <c r="D3887" s="202">
        <v>1768.64</v>
      </c>
      <c r="E3887" s="202">
        <v>195.29</v>
      </c>
      <c r="F3887" s="202">
        <v>1963.93</v>
      </c>
      <c r="G3887" s="178">
        <v>15</v>
      </c>
    </row>
    <row r="3888" spans="1:7" ht="45" x14ac:dyDescent="0.25">
      <c r="A3888" s="199" t="s">
        <v>9089</v>
      </c>
      <c r="B3888" s="200" t="s">
        <v>9090</v>
      </c>
      <c r="C3888" s="201" t="s">
        <v>15</v>
      </c>
      <c r="D3888" s="202">
        <v>2199.46</v>
      </c>
      <c r="E3888" s="202">
        <v>292.94</v>
      </c>
      <c r="F3888" s="202">
        <v>2492.4</v>
      </c>
      <c r="G3888" s="178">
        <v>15</v>
      </c>
    </row>
    <row r="3889" spans="1:7" ht="45" x14ac:dyDescent="0.25">
      <c r="A3889" s="199" t="s">
        <v>9091</v>
      </c>
      <c r="B3889" s="200" t="s">
        <v>9092</v>
      </c>
      <c r="C3889" s="201" t="s">
        <v>15</v>
      </c>
      <c r="D3889" s="202">
        <v>5563.13</v>
      </c>
      <c r="E3889" s="202">
        <v>385.7</v>
      </c>
      <c r="F3889" s="202">
        <v>5948.83</v>
      </c>
      <c r="G3889" s="178">
        <v>15</v>
      </c>
    </row>
    <row r="3890" spans="1:7" x14ac:dyDescent="0.25">
      <c r="A3890" s="199" t="s">
        <v>9093</v>
      </c>
      <c r="B3890" s="200" t="s">
        <v>9094</v>
      </c>
      <c r="C3890" s="201"/>
      <c r="D3890" s="202"/>
      <c r="E3890" s="202"/>
      <c r="F3890" s="202"/>
    </row>
    <row r="3891" spans="1:7" x14ac:dyDescent="0.25">
      <c r="A3891" s="199" t="s">
        <v>9095</v>
      </c>
      <c r="B3891" s="200" t="s">
        <v>9096</v>
      </c>
      <c r="C3891" s="201" t="s">
        <v>15</v>
      </c>
      <c r="D3891" s="202">
        <v>23.32</v>
      </c>
      <c r="E3891" s="202">
        <v>15.43</v>
      </c>
      <c r="F3891" s="202">
        <v>38.75</v>
      </c>
      <c r="G3891" s="178">
        <v>15</v>
      </c>
    </row>
    <row r="3892" spans="1:7" x14ac:dyDescent="0.25">
      <c r="A3892" s="199" t="s">
        <v>539</v>
      </c>
      <c r="B3892" s="200" t="s">
        <v>9097</v>
      </c>
      <c r="C3892" s="201" t="s">
        <v>15</v>
      </c>
      <c r="D3892" s="202">
        <v>41.54</v>
      </c>
      <c r="E3892" s="202">
        <v>15.43</v>
      </c>
      <c r="F3892" s="202">
        <v>56.97</v>
      </c>
      <c r="G3892" s="178">
        <v>15</v>
      </c>
    </row>
    <row r="3893" spans="1:7" x14ac:dyDescent="0.25">
      <c r="A3893" s="199" t="s">
        <v>540</v>
      </c>
      <c r="B3893" s="200" t="s">
        <v>9098</v>
      </c>
      <c r="C3893" s="201" t="s">
        <v>15</v>
      </c>
      <c r="D3893" s="202"/>
      <c r="E3893" s="202">
        <v>226.54</v>
      </c>
      <c r="F3893" s="202">
        <v>226.54</v>
      </c>
      <c r="G3893" s="178">
        <v>15</v>
      </c>
    </row>
    <row r="3894" spans="1:7" x14ac:dyDescent="0.25">
      <c r="A3894" s="199" t="s">
        <v>9099</v>
      </c>
      <c r="B3894" s="200" t="s">
        <v>9100</v>
      </c>
      <c r="C3894" s="201" t="s">
        <v>15</v>
      </c>
      <c r="D3894" s="202"/>
      <c r="E3894" s="202">
        <v>226.54</v>
      </c>
      <c r="F3894" s="202">
        <v>226.54</v>
      </c>
      <c r="G3894" s="178">
        <v>15</v>
      </c>
    </row>
    <row r="3895" spans="1:7" ht="30" x14ac:dyDescent="0.25">
      <c r="A3895" s="199" t="s">
        <v>541</v>
      </c>
      <c r="B3895" s="200" t="s">
        <v>9101</v>
      </c>
      <c r="C3895" s="201" t="s">
        <v>15</v>
      </c>
      <c r="D3895" s="202">
        <v>15490.99</v>
      </c>
      <c r="E3895" s="202">
        <v>20.51</v>
      </c>
      <c r="F3895" s="202">
        <v>15511.5</v>
      </c>
      <c r="G3895" s="178">
        <v>15</v>
      </c>
    </row>
    <row r="3896" spans="1:7" x14ac:dyDescent="0.25">
      <c r="A3896" s="199" t="s">
        <v>542</v>
      </c>
      <c r="B3896" s="200" t="s">
        <v>9102</v>
      </c>
      <c r="C3896" s="201" t="s">
        <v>15</v>
      </c>
      <c r="D3896" s="202">
        <v>2057.4699999999998</v>
      </c>
      <c r="E3896" s="202">
        <v>20.51</v>
      </c>
      <c r="F3896" s="202">
        <v>2077.98</v>
      </c>
      <c r="G3896" s="178">
        <v>15</v>
      </c>
    </row>
    <row r="3897" spans="1:7" ht="30" x14ac:dyDescent="0.25">
      <c r="A3897" s="199" t="s">
        <v>9103</v>
      </c>
      <c r="B3897" s="200" t="s">
        <v>9104</v>
      </c>
      <c r="C3897" s="201"/>
      <c r="D3897" s="202"/>
      <c r="E3897" s="202"/>
      <c r="F3897" s="202"/>
    </row>
    <row r="3898" spans="1:7" x14ac:dyDescent="0.25">
      <c r="A3898" s="199" t="s">
        <v>9105</v>
      </c>
      <c r="B3898" s="200" t="s">
        <v>9106</v>
      </c>
      <c r="C3898" s="201"/>
      <c r="D3898" s="202"/>
      <c r="E3898" s="202"/>
      <c r="F3898" s="202"/>
    </row>
    <row r="3899" spans="1:7" x14ac:dyDescent="0.25">
      <c r="A3899" s="199" t="s">
        <v>9107</v>
      </c>
      <c r="B3899" s="200" t="s">
        <v>9108</v>
      </c>
      <c r="C3899" s="201" t="s">
        <v>15</v>
      </c>
      <c r="D3899" s="202">
        <v>2631.18</v>
      </c>
      <c r="E3899" s="202">
        <v>100.7</v>
      </c>
      <c r="F3899" s="202">
        <v>2731.88</v>
      </c>
      <c r="G3899" s="178">
        <v>15</v>
      </c>
    </row>
    <row r="3900" spans="1:7" x14ac:dyDescent="0.25">
      <c r="A3900" s="199" t="s">
        <v>9109</v>
      </c>
      <c r="B3900" s="200" t="s">
        <v>9110</v>
      </c>
      <c r="C3900" s="201" t="s">
        <v>29</v>
      </c>
      <c r="D3900" s="202">
        <v>1113.31</v>
      </c>
      <c r="E3900" s="202">
        <v>11.36</v>
      </c>
      <c r="F3900" s="202">
        <v>1124.67</v>
      </c>
      <c r="G3900" s="178">
        <v>15</v>
      </c>
    </row>
    <row r="3901" spans="1:7" ht="30" x14ac:dyDescent="0.25">
      <c r="A3901" s="199" t="s">
        <v>9111</v>
      </c>
      <c r="B3901" s="200" t="s">
        <v>9112</v>
      </c>
      <c r="C3901" s="201" t="s">
        <v>29</v>
      </c>
      <c r="D3901" s="202">
        <v>3349.73</v>
      </c>
      <c r="E3901" s="202">
        <v>11.36</v>
      </c>
      <c r="F3901" s="202">
        <v>3361.09</v>
      </c>
      <c r="G3901" s="178">
        <v>15</v>
      </c>
    </row>
    <row r="3902" spans="1:7" ht="30" x14ac:dyDescent="0.25">
      <c r="A3902" s="199" t="s">
        <v>9113</v>
      </c>
      <c r="B3902" s="200" t="s">
        <v>9114</v>
      </c>
      <c r="C3902" s="201" t="s">
        <v>15</v>
      </c>
      <c r="D3902" s="202">
        <v>1004.1</v>
      </c>
      <c r="E3902" s="202">
        <v>5.68</v>
      </c>
      <c r="F3902" s="202">
        <v>1009.78</v>
      </c>
      <c r="G3902" s="178">
        <v>15</v>
      </c>
    </row>
    <row r="3903" spans="1:7" ht="45" x14ac:dyDescent="0.25">
      <c r="A3903" s="199" t="s">
        <v>9115</v>
      </c>
      <c r="B3903" s="200" t="s">
        <v>9116</v>
      </c>
      <c r="C3903" s="201" t="s">
        <v>15</v>
      </c>
      <c r="D3903" s="202">
        <v>23508.85</v>
      </c>
      <c r="E3903" s="202">
        <v>201.95</v>
      </c>
      <c r="F3903" s="202">
        <v>23710.799999999999</v>
      </c>
      <c r="G3903" s="178">
        <v>15</v>
      </c>
    </row>
    <row r="3904" spans="1:7" x14ac:dyDescent="0.25">
      <c r="A3904" s="199" t="s">
        <v>9117</v>
      </c>
      <c r="B3904" s="200" t="s">
        <v>9118</v>
      </c>
      <c r="C3904" s="201" t="s">
        <v>29</v>
      </c>
      <c r="D3904" s="202">
        <v>5644.25</v>
      </c>
      <c r="E3904" s="202">
        <v>36.53</v>
      </c>
      <c r="F3904" s="202">
        <v>5680.78</v>
      </c>
      <c r="G3904" s="178">
        <v>15</v>
      </c>
    </row>
    <row r="3905" spans="1:7" ht="45" x14ac:dyDescent="0.25">
      <c r="A3905" s="199" t="s">
        <v>9119</v>
      </c>
      <c r="B3905" s="200" t="s">
        <v>9120</v>
      </c>
      <c r="C3905" s="201" t="s">
        <v>15</v>
      </c>
      <c r="D3905" s="202">
        <v>111877.04</v>
      </c>
      <c r="E3905" s="202"/>
      <c r="F3905" s="202">
        <v>111877.04</v>
      </c>
      <c r="G3905" s="178">
        <v>15</v>
      </c>
    </row>
    <row r="3906" spans="1:7" ht="45" x14ac:dyDescent="0.25">
      <c r="A3906" s="199" t="s">
        <v>9121</v>
      </c>
      <c r="B3906" s="200" t="s">
        <v>9122</v>
      </c>
      <c r="C3906" s="201" t="s">
        <v>15</v>
      </c>
      <c r="D3906" s="202">
        <v>58791.24</v>
      </c>
      <c r="E3906" s="202">
        <v>326.45999999999998</v>
      </c>
      <c r="F3906" s="202">
        <v>59117.7</v>
      </c>
      <c r="G3906" s="178">
        <v>15</v>
      </c>
    </row>
    <row r="3907" spans="1:7" ht="45" x14ac:dyDescent="0.25">
      <c r="A3907" s="199" t="s">
        <v>543</v>
      </c>
      <c r="B3907" s="200" t="s">
        <v>9123</v>
      </c>
      <c r="C3907" s="201" t="s">
        <v>35</v>
      </c>
      <c r="D3907" s="202">
        <v>504489.74</v>
      </c>
      <c r="E3907" s="202"/>
      <c r="F3907" s="202">
        <v>504489.74</v>
      </c>
      <c r="G3907" s="178">
        <v>15</v>
      </c>
    </row>
    <row r="3908" spans="1:7" ht="60" x14ac:dyDescent="0.25">
      <c r="A3908" s="199" t="s">
        <v>544</v>
      </c>
      <c r="B3908" s="200" t="s">
        <v>9124</v>
      </c>
      <c r="C3908" s="201" t="s">
        <v>35</v>
      </c>
      <c r="D3908" s="202">
        <v>6402.77</v>
      </c>
      <c r="E3908" s="202">
        <v>70395.64</v>
      </c>
      <c r="F3908" s="202">
        <v>76798.41</v>
      </c>
      <c r="G3908" s="178">
        <v>15</v>
      </c>
    </row>
    <row r="3909" spans="1:7" ht="60" x14ac:dyDescent="0.25">
      <c r="A3909" s="199" t="s">
        <v>9125</v>
      </c>
      <c r="B3909" s="200" t="s">
        <v>9126</v>
      </c>
      <c r="C3909" s="201" t="s">
        <v>35</v>
      </c>
      <c r="D3909" s="202">
        <v>8862.26</v>
      </c>
      <c r="E3909" s="202">
        <v>84972.77</v>
      </c>
      <c r="F3909" s="202">
        <v>93835.03</v>
      </c>
      <c r="G3909" s="178">
        <v>15</v>
      </c>
    </row>
    <row r="3910" spans="1:7" x14ac:dyDescent="0.25">
      <c r="A3910" s="199" t="s">
        <v>9127</v>
      </c>
      <c r="B3910" s="200" t="s">
        <v>9128</v>
      </c>
      <c r="C3910" s="201"/>
      <c r="D3910" s="202"/>
      <c r="E3910" s="202"/>
      <c r="F3910" s="202"/>
    </row>
    <row r="3911" spans="1:7" x14ac:dyDescent="0.25">
      <c r="A3911" s="199" t="s">
        <v>9129</v>
      </c>
      <c r="B3911" s="200" t="s">
        <v>9130</v>
      </c>
      <c r="C3911" s="201"/>
      <c r="D3911" s="202"/>
      <c r="E3911" s="202"/>
      <c r="F3911" s="202"/>
    </row>
    <row r="3912" spans="1:7" x14ac:dyDescent="0.25">
      <c r="A3912" s="199" t="s">
        <v>9131</v>
      </c>
      <c r="B3912" s="200" t="s">
        <v>9132</v>
      </c>
      <c r="C3912" s="201" t="s">
        <v>15</v>
      </c>
      <c r="D3912" s="202">
        <v>1385.97</v>
      </c>
      <c r="E3912" s="202">
        <v>340.98</v>
      </c>
      <c r="F3912" s="202">
        <v>1726.95</v>
      </c>
      <c r="G3912" s="178">
        <v>15</v>
      </c>
    </row>
    <row r="3913" spans="1:7" x14ac:dyDescent="0.25">
      <c r="A3913" s="199" t="s">
        <v>9133</v>
      </c>
      <c r="B3913" s="200" t="s">
        <v>9134</v>
      </c>
      <c r="C3913" s="201" t="s">
        <v>15</v>
      </c>
      <c r="D3913" s="202">
        <v>1461.54</v>
      </c>
      <c r="E3913" s="202">
        <v>340.98</v>
      </c>
      <c r="F3913" s="202">
        <v>1802.52</v>
      </c>
      <c r="G3913" s="178">
        <v>15</v>
      </c>
    </row>
    <row r="3914" spans="1:7" x14ac:dyDescent="0.25">
      <c r="A3914" s="199" t="s">
        <v>9135</v>
      </c>
      <c r="B3914" s="200" t="s">
        <v>9136</v>
      </c>
      <c r="C3914" s="201" t="s">
        <v>15</v>
      </c>
      <c r="D3914" s="202">
        <v>1955.18</v>
      </c>
      <c r="E3914" s="202">
        <v>340.98</v>
      </c>
      <c r="F3914" s="202">
        <v>2296.16</v>
      </c>
      <c r="G3914" s="178">
        <v>15</v>
      </c>
    </row>
    <row r="3915" spans="1:7" x14ac:dyDescent="0.25">
      <c r="A3915" s="199" t="s">
        <v>9137</v>
      </c>
      <c r="B3915" s="200" t="s">
        <v>9138</v>
      </c>
      <c r="C3915" s="201" t="s">
        <v>15</v>
      </c>
      <c r="D3915" s="202">
        <v>2058.0300000000002</v>
      </c>
      <c r="E3915" s="202">
        <v>340.98</v>
      </c>
      <c r="F3915" s="202">
        <v>2399.0100000000002</v>
      </c>
      <c r="G3915" s="178">
        <v>15</v>
      </c>
    </row>
    <row r="3916" spans="1:7" x14ac:dyDescent="0.25">
      <c r="A3916" s="199" t="s">
        <v>9139</v>
      </c>
      <c r="B3916" s="200" t="s">
        <v>9140</v>
      </c>
      <c r="C3916" s="201" t="s">
        <v>15</v>
      </c>
      <c r="D3916" s="202">
        <v>2328.35</v>
      </c>
      <c r="E3916" s="202">
        <v>340.98</v>
      </c>
      <c r="F3916" s="202">
        <v>2669.33</v>
      </c>
      <c r="G3916" s="178">
        <v>15</v>
      </c>
    </row>
    <row r="3917" spans="1:7" x14ac:dyDescent="0.25">
      <c r="A3917" s="199" t="s">
        <v>9141</v>
      </c>
      <c r="B3917" s="200" t="s">
        <v>9142</v>
      </c>
      <c r="C3917" s="201" t="s">
        <v>15</v>
      </c>
      <c r="D3917" s="202">
        <v>1508.42</v>
      </c>
      <c r="E3917" s="202">
        <v>340.98</v>
      </c>
      <c r="F3917" s="202">
        <v>1849.4</v>
      </c>
      <c r="G3917" s="178">
        <v>15</v>
      </c>
    </row>
    <row r="3918" spans="1:7" x14ac:dyDescent="0.25">
      <c r="A3918" s="199" t="s">
        <v>9143</v>
      </c>
      <c r="B3918" s="200" t="s">
        <v>9144</v>
      </c>
      <c r="C3918" s="201" t="s">
        <v>15</v>
      </c>
      <c r="D3918" s="202">
        <v>1686.82</v>
      </c>
      <c r="E3918" s="202">
        <v>340.98</v>
      </c>
      <c r="F3918" s="202">
        <v>2027.8</v>
      </c>
      <c r="G3918" s="178">
        <v>15</v>
      </c>
    </row>
    <row r="3919" spans="1:7" x14ac:dyDescent="0.25">
      <c r="A3919" s="199" t="s">
        <v>9145</v>
      </c>
      <c r="B3919" s="200" t="s">
        <v>9146</v>
      </c>
      <c r="C3919" s="201" t="s">
        <v>15</v>
      </c>
      <c r="D3919" s="202">
        <v>2490.89</v>
      </c>
      <c r="E3919" s="202">
        <v>340.98</v>
      </c>
      <c r="F3919" s="202">
        <v>2831.87</v>
      </c>
      <c r="G3919" s="178">
        <v>15</v>
      </c>
    </row>
    <row r="3920" spans="1:7" x14ac:dyDescent="0.25">
      <c r="A3920" s="199" t="s">
        <v>9147</v>
      </c>
      <c r="B3920" s="200" t="s">
        <v>9148</v>
      </c>
      <c r="C3920" s="201" t="s">
        <v>15</v>
      </c>
      <c r="D3920" s="202">
        <v>2566.4899999999998</v>
      </c>
      <c r="E3920" s="202">
        <v>340.98</v>
      </c>
      <c r="F3920" s="202">
        <v>2907.47</v>
      </c>
      <c r="G3920" s="178">
        <v>15</v>
      </c>
    </row>
    <row r="3921" spans="1:7" x14ac:dyDescent="0.25">
      <c r="A3921" s="199" t="s">
        <v>9149</v>
      </c>
      <c r="B3921" s="200" t="s">
        <v>9150</v>
      </c>
      <c r="C3921" s="201" t="s">
        <v>15</v>
      </c>
      <c r="D3921" s="202">
        <v>2901.9</v>
      </c>
      <c r="E3921" s="202">
        <v>340.98</v>
      </c>
      <c r="F3921" s="202">
        <v>3242.88</v>
      </c>
      <c r="G3921" s="178">
        <v>15</v>
      </c>
    </row>
    <row r="3922" spans="1:7" x14ac:dyDescent="0.25">
      <c r="A3922" s="199" t="s">
        <v>9151</v>
      </c>
      <c r="B3922" s="200" t="s">
        <v>9152</v>
      </c>
      <c r="C3922" s="201" t="s">
        <v>15</v>
      </c>
      <c r="D3922" s="202">
        <v>3029.68</v>
      </c>
      <c r="E3922" s="202">
        <v>340.98</v>
      </c>
      <c r="F3922" s="202">
        <v>3370.66</v>
      </c>
      <c r="G3922" s="178">
        <v>15</v>
      </c>
    </row>
    <row r="3923" spans="1:7" x14ac:dyDescent="0.25">
      <c r="A3923" s="199" t="s">
        <v>9153</v>
      </c>
      <c r="B3923" s="200" t="s">
        <v>9154</v>
      </c>
      <c r="C3923" s="201" t="s">
        <v>15</v>
      </c>
      <c r="D3923" s="202">
        <v>3343.89</v>
      </c>
      <c r="E3923" s="202">
        <v>340.98</v>
      </c>
      <c r="F3923" s="202">
        <v>3684.87</v>
      </c>
      <c r="G3923" s="178">
        <v>15</v>
      </c>
    </row>
    <row r="3924" spans="1:7" x14ac:dyDescent="0.25">
      <c r="A3924" s="199" t="s">
        <v>9155</v>
      </c>
      <c r="B3924" s="200" t="s">
        <v>9156</v>
      </c>
      <c r="C3924" s="201" t="s">
        <v>15</v>
      </c>
      <c r="D3924" s="202">
        <v>5247.98</v>
      </c>
      <c r="E3924" s="202">
        <v>340.98</v>
      </c>
      <c r="F3924" s="202">
        <v>5588.96</v>
      </c>
      <c r="G3924" s="178">
        <v>15</v>
      </c>
    </row>
    <row r="3925" spans="1:7" x14ac:dyDescent="0.25">
      <c r="A3925" s="199" t="s">
        <v>9157</v>
      </c>
      <c r="B3925" s="200" t="s">
        <v>9158</v>
      </c>
      <c r="C3925" s="201"/>
      <c r="D3925" s="202"/>
      <c r="E3925" s="202"/>
      <c r="F3925" s="202"/>
    </row>
    <row r="3926" spans="1:7" x14ac:dyDescent="0.25">
      <c r="A3926" s="199" t="s">
        <v>9159</v>
      </c>
      <c r="B3926" s="200" t="s">
        <v>9160</v>
      </c>
      <c r="C3926" s="201" t="s">
        <v>15</v>
      </c>
      <c r="D3926" s="202">
        <v>655.51</v>
      </c>
      <c r="E3926" s="202">
        <v>221.53</v>
      </c>
      <c r="F3926" s="202">
        <v>877.04</v>
      </c>
      <c r="G3926" s="178">
        <v>15</v>
      </c>
    </row>
    <row r="3927" spans="1:7" x14ac:dyDescent="0.25">
      <c r="A3927" s="199" t="s">
        <v>9161</v>
      </c>
      <c r="B3927" s="200" t="s">
        <v>9162</v>
      </c>
      <c r="C3927" s="201" t="s">
        <v>15</v>
      </c>
      <c r="D3927" s="202">
        <v>628.97</v>
      </c>
      <c r="E3927" s="202">
        <v>238.83</v>
      </c>
      <c r="F3927" s="202">
        <v>867.8</v>
      </c>
      <c r="G3927" s="178">
        <v>15</v>
      </c>
    </row>
    <row r="3928" spans="1:7" x14ac:dyDescent="0.25">
      <c r="A3928" s="199" t="s">
        <v>9163</v>
      </c>
      <c r="B3928" s="200" t="s">
        <v>9164</v>
      </c>
      <c r="C3928" s="201" t="s">
        <v>15</v>
      </c>
      <c r="D3928" s="202">
        <v>1334.96</v>
      </c>
      <c r="E3928" s="202">
        <v>238.83</v>
      </c>
      <c r="F3928" s="202">
        <v>1573.79</v>
      </c>
      <c r="G3928" s="178">
        <v>15</v>
      </c>
    </row>
    <row r="3929" spans="1:7" x14ac:dyDescent="0.25">
      <c r="A3929" s="199" t="s">
        <v>9165</v>
      </c>
      <c r="B3929" s="200" t="s">
        <v>9166</v>
      </c>
      <c r="C3929" s="201" t="s">
        <v>15</v>
      </c>
      <c r="D3929" s="202">
        <v>1558.74</v>
      </c>
      <c r="E3929" s="202">
        <v>358.25</v>
      </c>
      <c r="F3929" s="202">
        <v>1916.99</v>
      </c>
      <c r="G3929" s="178">
        <v>15</v>
      </c>
    </row>
    <row r="3930" spans="1:7" x14ac:dyDescent="0.25">
      <c r="A3930" s="199" t="s">
        <v>9167</v>
      </c>
      <c r="B3930" s="200" t="s">
        <v>9168</v>
      </c>
      <c r="C3930" s="201" t="s">
        <v>15</v>
      </c>
      <c r="D3930" s="202">
        <v>1821.49</v>
      </c>
      <c r="E3930" s="202">
        <v>477.66</v>
      </c>
      <c r="F3930" s="202">
        <v>2299.15</v>
      </c>
      <c r="G3930" s="178">
        <v>15</v>
      </c>
    </row>
    <row r="3931" spans="1:7" x14ac:dyDescent="0.25">
      <c r="A3931" s="199" t="s">
        <v>9169</v>
      </c>
      <c r="B3931" s="200" t="s">
        <v>9170</v>
      </c>
      <c r="C3931" s="201" t="s">
        <v>15</v>
      </c>
      <c r="D3931" s="202">
        <v>2786.77</v>
      </c>
      <c r="E3931" s="202">
        <v>358.25</v>
      </c>
      <c r="F3931" s="202">
        <v>3145.02</v>
      </c>
      <c r="G3931" s="178">
        <v>15</v>
      </c>
    </row>
    <row r="3932" spans="1:7" x14ac:dyDescent="0.25">
      <c r="A3932" s="199" t="s">
        <v>9171</v>
      </c>
      <c r="B3932" s="200" t="s">
        <v>9172</v>
      </c>
      <c r="C3932" s="201" t="s">
        <v>15</v>
      </c>
      <c r="D3932" s="202">
        <v>1515.53</v>
      </c>
      <c r="E3932" s="202">
        <v>358.25</v>
      </c>
      <c r="F3932" s="202">
        <v>1873.78</v>
      </c>
      <c r="G3932" s="178">
        <v>15</v>
      </c>
    </row>
    <row r="3933" spans="1:7" x14ac:dyDescent="0.25">
      <c r="A3933" s="199" t="s">
        <v>9173</v>
      </c>
      <c r="B3933" s="200" t="s">
        <v>9174</v>
      </c>
      <c r="C3933" s="201" t="s">
        <v>15</v>
      </c>
      <c r="D3933" s="202">
        <v>2775.78</v>
      </c>
      <c r="E3933" s="202">
        <v>477.66</v>
      </c>
      <c r="F3933" s="202">
        <v>3253.44</v>
      </c>
      <c r="G3933" s="178">
        <v>15</v>
      </c>
    </row>
    <row r="3934" spans="1:7" x14ac:dyDescent="0.25">
      <c r="A3934" s="199" t="s">
        <v>9175</v>
      </c>
      <c r="B3934" s="200" t="s">
        <v>9176</v>
      </c>
      <c r="C3934" s="201" t="s">
        <v>15</v>
      </c>
      <c r="D3934" s="202">
        <v>150.88</v>
      </c>
      <c r="E3934" s="202">
        <v>159.22</v>
      </c>
      <c r="F3934" s="202">
        <v>310.10000000000002</v>
      </c>
      <c r="G3934" s="178">
        <v>15</v>
      </c>
    </row>
    <row r="3935" spans="1:7" x14ac:dyDescent="0.25">
      <c r="A3935" s="199" t="s">
        <v>9177</v>
      </c>
      <c r="B3935" s="200" t="s">
        <v>9178</v>
      </c>
      <c r="C3935" s="201" t="s">
        <v>15</v>
      </c>
      <c r="D3935" s="202">
        <v>161.46</v>
      </c>
      <c r="E3935" s="202">
        <v>159.22</v>
      </c>
      <c r="F3935" s="202">
        <v>320.68</v>
      </c>
      <c r="G3935" s="178">
        <v>15</v>
      </c>
    </row>
    <row r="3936" spans="1:7" x14ac:dyDescent="0.25">
      <c r="A3936" s="199" t="s">
        <v>9179</v>
      </c>
      <c r="B3936" s="200" t="s">
        <v>9180</v>
      </c>
      <c r="C3936" s="201" t="s">
        <v>15</v>
      </c>
      <c r="D3936" s="202">
        <v>274.45999999999998</v>
      </c>
      <c r="E3936" s="202">
        <v>199.03</v>
      </c>
      <c r="F3936" s="202">
        <v>473.49</v>
      </c>
      <c r="G3936" s="178">
        <v>15</v>
      </c>
    </row>
    <row r="3937" spans="1:7" x14ac:dyDescent="0.25">
      <c r="A3937" s="199" t="s">
        <v>9181</v>
      </c>
      <c r="B3937" s="200" t="s">
        <v>9182</v>
      </c>
      <c r="C3937" s="201" t="s">
        <v>15</v>
      </c>
      <c r="D3937" s="202">
        <v>548.91999999999996</v>
      </c>
      <c r="E3937" s="202">
        <v>238.83</v>
      </c>
      <c r="F3937" s="202">
        <v>787.75</v>
      </c>
      <c r="G3937" s="178">
        <v>15</v>
      </c>
    </row>
    <row r="3938" spans="1:7" x14ac:dyDescent="0.25">
      <c r="A3938" s="199" t="s">
        <v>9183</v>
      </c>
      <c r="B3938" s="200" t="s">
        <v>9184</v>
      </c>
      <c r="C3938" s="201"/>
      <c r="D3938" s="202"/>
      <c r="E3938" s="202"/>
      <c r="F3938" s="202"/>
    </row>
    <row r="3939" spans="1:7" x14ac:dyDescent="0.25">
      <c r="A3939" s="199" t="s">
        <v>9185</v>
      </c>
      <c r="B3939" s="200" t="s">
        <v>9186</v>
      </c>
      <c r="C3939" s="201" t="s">
        <v>15</v>
      </c>
      <c r="D3939" s="202">
        <v>252.07</v>
      </c>
      <c r="E3939" s="202">
        <v>269.14</v>
      </c>
      <c r="F3939" s="202">
        <v>521.21</v>
      </c>
      <c r="G3939" s="178">
        <v>15</v>
      </c>
    </row>
    <row r="3940" spans="1:7" ht="30" x14ac:dyDescent="0.25">
      <c r="A3940" s="199" t="s">
        <v>9187</v>
      </c>
      <c r="B3940" s="200" t="s">
        <v>9188</v>
      </c>
      <c r="C3940" s="201" t="s">
        <v>15</v>
      </c>
      <c r="D3940" s="202">
        <v>76.94</v>
      </c>
      <c r="E3940" s="202">
        <v>19.64</v>
      </c>
      <c r="F3940" s="202">
        <v>96.58</v>
      </c>
      <c r="G3940" s="178">
        <v>15</v>
      </c>
    </row>
    <row r="3941" spans="1:7" ht="30" x14ac:dyDescent="0.25">
      <c r="A3941" s="199" t="s">
        <v>9189</v>
      </c>
      <c r="B3941" s="200" t="s">
        <v>9190</v>
      </c>
      <c r="C3941" s="201" t="s">
        <v>15</v>
      </c>
      <c r="D3941" s="202">
        <v>844.48</v>
      </c>
      <c r="E3941" s="202">
        <v>39.270000000000003</v>
      </c>
      <c r="F3941" s="202">
        <v>883.75</v>
      </c>
      <c r="G3941" s="178">
        <v>15</v>
      </c>
    </row>
    <row r="3942" spans="1:7" x14ac:dyDescent="0.25">
      <c r="A3942" s="199" t="s">
        <v>9191</v>
      </c>
      <c r="B3942" s="200" t="s">
        <v>9192</v>
      </c>
      <c r="C3942" s="201" t="s">
        <v>15</v>
      </c>
      <c r="D3942" s="202">
        <v>35.130000000000003</v>
      </c>
      <c r="E3942" s="202">
        <v>39.08</v>
      </c>
      <c r="F3942" s="202">
        <v>74.209999999999994</v>
      </c>
      <c r="G3942" s="178">
        <v>15</v>
      </c>
    </row>
    <row r="3943" spans="1:7" ht="30" x14ac:dyDescent="0.25">
      <c r="A3943" s="199" t="s">
        <v>9193</v>
      </c>
      <c r="B3943" s="200" t="s">
        <v>9194</v>
      </c>
      <c r="C3943" s="201"/>
      <c r="D3943" s="202"/>
      <c r="E3943" s="202"/>
      <c r="F3943" s="202"/>
    </row>
    <row r="3944" spans="1:7" x14ac:dyDescent="0.25">
      <c r="A3944" s="199" t="s">
        <v>9195</v>
      </c>
      <c r="B3944" s="200" t="s">
        <v>9196</v>
      </c>
      <c r="C3944" s="201"/>
      <c r="D3944" s="202"/>
      <c r="E3944" s="202"/>
      <c r="F3944" s="202"/>
    </row>
    <row r="3945" spans="1:7" ht="30" x14ac:dyDescent="0.25">
      <c r="A3945" s="199" t="s">
        <v>9197</v>
      </c>
      <c r="B3945" s="200" t="s">
        <v>9198</v>
      </c>
      <c r="C3945" s="201" t="s">
        <v>15</v>
      </c>
      <c r="D3945" s="202">
        <v>81.16</v>
      </c>
      <c r="E3945" s="202"/>
      <c r="F3945" s="202">
        <v>81.16</v>
      </c>
      <c r="G3945" s="178">
        <v>15</v>
      </c>
    </row>
    <row r="3946" spans="1:7" ht="30" x14ac:dyDescent="0.25">
      <c r="A3946" s="199" t="s">
        <v>545</v>
      </c>
      <c r="B3946" s="200" t="s">
        <v>9199</v>
      </c>
      <c r="C3946" s="201" t="s">
        <v>15</v>
      </c>
      <c r="D3946" s="202">
        <v>467.8</v>
      </c>
      <c r="E3946" s="202">
        <v>162.44999999999999</v>
      </c>
      <c r="F3946" s="202">
        <v>630.25</v>
      </c>
      <c r="G3946" s="178">
        <v>15</v>
      </c>
    </row>
    <row r="3947" spans="1:7" ht="30" x14ac:dyDescent="0.25">
      <c r="A3947" s="199" t="s">
        <v>9200</v>
      </c>
      <c r="B3947" s="200" t="s">
        <v>9201</v>
      </c>
      <c r="C3947" s="201" t="s">
        <v>15</v>
      </c>
      <c r="D3947" s="202">
        <v>1106.6600000000001</v>
      </c>
      <c r="E3947" s="202">
        <v>410.73</v>
      </c>
      <c r="F3947" s="202">
        <v>1517.39</v>
      </c>
      <c r="G3947" s="178">
        <v>15</v>
      </c>
    </row>
    <row r="3948" spans="1:7" x14ac:dyDescent="0.25">
      <c r="A3948" s="199" t="s">
        <v>9202</v>
      </c>
      <c r="B3948" s="200" t="s">
        <v>9203</v>
      </c>
      <c r="C3948" s="201" t="s">
        <v>15</v>
      </c>
      <c r="D3948" s="202">
        <v>1842.19</v>
      </c>
      <c r="E3948" s="202">
        <v>7.85</v>
      </c>
      <c r="F3948" s="202">
        <v>1850.04</v>
      </c>
      <c r="G3948" s="178">
        <v>15</v>
      </c>
    </row>
    <row r="3949" spans="1:7" ht="45" x14ac:dyDescent="0.25">
      <c r="A3949" s="199" t="s">
        <v>9204</v>
      </c>
      <c r="B3949" s="200" t="s">
        <v>9205</v>
      </c>
      <c r="C3949" s="201" t="s">
        <v>15</v>
      </c>
      <c r="D3949" s="202">
        <v>165.51</v>
      </c>
      <c r="E3949" s="202">
        <v>22.33</v>
      </c>
      <c r="F3949" s="202">
        <v>187.84</v>
      </c>
      <c r="G3949" s="178">
        <v>15</v>
      </c>
    </row>
    <row r="3950" spans="1:7" x14ac:dyDescent="0.25">
      <c r="A3950" s="199" t="s">
        <v>546</v>
      </c>
      <c r="B3950" s="200" t="s">
        <v>9206</v>
      </c>
      <c r="C3950" s="201" t="s">
        <v>15</v>
      </c>
      <c r="D3950" s="202">
        <v>37.86</v>
      </c>
      <c r="E3950" s="202">
        <v>8.3800000000000008</v>
      </c>
      <c r="F3950" s="202">
        <v>46.24</v>
      </c>
      <c r="G3950" s="178">
        <v>15</v>
      </c>
    </row>
    <row r="3951" spans="1:7" x14ac:dyDescent="0.25">
      <c r="A3951" s="199" t="s">
        <v>9207</v>
      </c>
      <c r="B3951" s="200" t="s">
        <v>9208</v>
      </c>
      <c r="C3951" s="201" t="s">
        <v>15</v>
      </c>
      <c r="D3951" s="202">
        <v>151.12</v>
      </c>
      <c r="E3951" s="202">
        <v>8.3800000000000008</v>
      </c>
      <c r="F3951" s="202">
        <v>159.5</v>
      </c>
      <c r="G3951" s="178">
        <v>15</v>
      </c>
    </row>
    <row r="3952" spans="1:7" ht="30" x14ac:dyDescent="0.25">
      <c r="A3952" s="199" t="s">
        <v>9209</v>
      </c>
      <c r="B3952" s="200" t="s">
        <v>9210</v>
      </c>
      <c r="C3952" s="201" t="s">
        <v>35</v>
      </c>
      <c r="D3952" s="202">
        <v>7514.54</v>
      </c>
      <c r="E3952" s="202"/>
      <c r="F3952" s="202">
        <v>7514.54</v>
      </c>
      <c r="G3952" s="178">
        <v>15</v>
      </c>
    </row>
    <row r="3953" spans="1:7" ht="30" x14ac:dyDescent="0.25">
      <c r="A3953" s="199" t="s">
        <v>9211</v>
      </c>
      <c r="B3953" s="200" t="s">
        <v>9212</v>
      </c>
      <c r="C3953" s="201" t="s">
        <v>35</v>
      </c>
      <c r="D3953" s="202">
        <v>37091.279999999999</v>
      </c>
      <c r="E3953" s="202"/>
      <c r="F3953" s="202">
        <v>37091.279999999999</v>
      </c>
      <c r="G3953" s="178">
        <v>15</v>
      </c>
    </row>
    <row r="3954" spans="1:7" ht="30" x14ac:dyDescent="0.25">
      <c r="A3954" s="199" t="s">
        <v>547</v>
      </c>
      <c r="B3954" s="200" t="s">
        <v>9213</v>
      </c>
      <c r="C3954" s="201" t="s">
        <v>35</v>
      </c>
      <c r="D3954" s="202">
        <v>46135.01</v>
      </c>
      <c r="E3954" s="202"/>
      <c r="F3954" s="202">
        <v>46135.01</v>
      </c>
      <c r="G3954" s="178">
        <v>15</v>
      </c>
    </row>
    <row r="3955" spans="1:7" x14ac:dyDescent="0.25">
      <c r="A3955" s="199" t="s">
        <v>9214</v>
      </c>
      <c r="B3955" s="200" t="s">
        <v>9215</v>
      </c>
      <c r="C3955" s="201"/>
      <c r="D3955" s="202"/>
      <c r="E3955" s="202"/>
      <c r="F3955" s="202"/>
    </row>
    <row r="3956" spans="1:7" ht="30" x14ac:dyDescent="0.25">
      <c r="A3956" s="199" t="s">
        <v>9216</v>
      </c>
      <c r="B3956" s="200" t="s">
        <v>9217</v>
      </c>
      <c r="C3956" s="201" t="s">
        <v>15</v>
      </c>
      <c r="D3956" s="202">
        <v>10034.6</v>
      </c>
      <c r="E3956" s="202">
        <v>83.75</v>
      </c>
      <c r="F3956" s="202">
        <v>10118.35</v>
      </c>
      <c r="G3956" s="178">
        <v>15</v>
      </c>
    </row>
    <row r="3957" spans="1:7" ht="30" x14ac:dyDescent="0.25">
      <c r="A3957" s="199" t="s">
        <v>9218</v>
      </c>
      <c r="B3957" s="200" t="s">
        <v>9219</v>
      </c>
      <c r="C3957" s="201" t="s">
        <v>15</v>
      </c>
      <c r="D3957" s="202">
        <v>16116.94</v>
      </c>
      <c r="E3957" s="202">
        <v>83.75</v>
      </c>
      <c r="F3957" s="202">
        <v>16200.69</v>
      </c>
      <c r="G3957" s="178">
        <v>15</v>
      </c>
    </row>
    <row r="3958" spans="1:7" ht="30" x14ac:dyDescent="0.25">
      <c r="A3958" s="199" t="s">
        <v>9220</v>
      </c>
      <c r="B3958" s="200" t="s">
        <v>9221</v>
      </c>
      <c r="C3958" s="201" t="s">
        <v>15</v>
      </c>
      <c r="D3958" s="202">
        <v>44679.62</v>
      </c>
      <c r="E3958" s="202">
        <v>83.75</v>
      </c>
      <c r="F3958" s="202">
        <v>44763.37</v>
      </c>
      <c r="G3958" s="178">
        <v>15</v>
      </c>
    </row>
    <row r="3959" spans="1:7" x14ac:dyDescent="0.25">
      <c r="A3959" s="199" t="s">
        <v>9222</v>
      </c>
      <c r="B3959" s="200" t="s">
        <v>9223</v>
      </c>
      <c r="C3959" s="201"/>
      <c r="D3959" s="202"/>
      <c r="E3959" s="202"/>
      <c r="F3959" s="202"/>
    </row>
    <row r="3960" spans="1:7" ht="30" x14ac:dyDescent="0.25">
      <c r="A3960" s="199" t="s">
        <v>9224</v>
      </c>
      <c r="B3960" s="200" t="s">
        <v>9225</v>
      </c>
      <c r="C3960" s="201" t="s">
        <v>15</v>
      </c>
      <c r="D3960" s="202">
        <v>39678.199999999997</v>
      </c>
      <c r="E3960" s="202">
        <v>157.08000000000001</v>
      </c>
      <c r="F3960" s="202">
        <v>39835.279999999999</v>
      </c>
      <c r="G3960" s="178">
        <v>15</v>
      </c>
    </row>
    <row r="3961" spans="1:7" ht="30" x14ac:dyDescent="0.25">
      <c r="A3961" s="199" t="s">
        <v>9226</v>
      </c>
      <c r="B3961" s="200" t="s">
        <v>9227</v>
      </c>
      <c r="C3961" s="201" t="s">
        <v>15</v>
      </c>
      <c r="D3961" s="202">
        <v>48292.87</v>
      </c>
      <c r="E3961" s="202">
        <v>157.08000000000001</v>
      </c>
      <c r="F3961" s="202">
        <v>48449.95</v>
      </c>
      <c r="G3961" s="178">
        <v>15</v>
      </c>
    </row>
    <row r="3962" spans="1:7" ht="30" x14ac:dyDescent="0.25">
      <c r="A3962" s="199" t="s">
        <v>9228</v>
      </c>
      <c r="B3962" s="200" t="s">
        <v>9229</v>
      </c>
      <c r="C3962" s="201" t="s">
        <v>15</v>
      </c>
      <c r="D3962" s="202">
        <v>46792.41</v>
      </c>
      <c r="E3962" s="202">
        <v>157.08000000000001</v>
      </c>
      <c r="F3962" s="202">
        <v>46949.49</v>
      </c>
      <c r="G3962" s="178">
        <v>15</v>
      </c>
    </row>
    <row r="3963" spans="1:7" ht="30" x14ac:dyDescent="0.25">
      <c r="A3963" s="199" t="s">
        <v>9230</v>
      </c>
      <c r="B3963" s="200" t="s">
        <v>9231</v>
      </c>
      <c r="C3963" s="201" t="s">
        <v>15</v>
      </c>
      <c r="D3963" s="202">
        <v>5323.39</v>
      </c>
      <c r="E3963" s="202">
        <v>111.66</v>
      </c>
      <c r="F3963" s="202">
        <v>5435.05</v>
      </c>
      <c r="G3963" s="178">
        <v>15</v>
      </c>
    </row>
    <row r="3964" spans="1:7" ht="30" x14ac:dyDescent="0.25">
      <c r="A3964" s="199" t="s">
        <v>9232</v>
      </c>
      <c r="B3964" s="200" t="s">
        <v>9233</v>
      </c>
      <c r="C3964" s="201" t="s">
        <v>15</v>
      </c>
      <c r="D3964" s="202">
        <v>15952.78</v>
      </c>
      <c r="E3964" s="202">
        <v>157.08000000000001</v>
      </c>
      <c r="F3964" s="202">
        <v>16109.86</v>
      </c>
      <c r="G3964" s="178">
        <v>15</v>
      </c>
    </row>
    <row r="3965" spans="1:7" ht="30" x14ac:dyDescent="0.25">
      <c r="A3965" s="199" t="s">
        <v>9234</v>
      </c>
      <c r="B3965" s="200" t="s">
        <v>9235</v>
      </c>
      <c r="C3965" s="201" t="s">
        <v>15</v>
      </c>
      <c r="D3965" s="202">
        <v>25254.15</v>
      </c>
      <c r="E3965" s="202">
        <v>111.66</v>
      </c>
      <c r="F3965" s="202">
        <v>25365.81</v>
      </c>
      <c r="G3965" s="178">
        <v>15</v>
      </c>
    </row>
    <row r="3966" spans="1:7" ht="30" x14ac:dyDescent="0.25">
      <c r="A3966" s="199" t="s">
        <v>9236</v>
      </c>
      <c r="B3966" s="200" t="s">
        <v>9237</v>
      </c>
      <c r="C3966" s="201" t="s">
        <v>15</v>
      </c>
      <c r="D3966" s="202">
        <v>1020.15</v>
      </c>
      <c r="E3966" s="202">
        <v>55.83</v>
      </c>
      <c r="F3966" s="202">
        <v>1075.98</v>
      </c>
      <c r="G3966" s="178">
        <v>15</v>
      </c>
    </row>
    <row r="3967" spans="1:7" ht="30" x14ac:dyDescent="0.25">
      <c r="A3967" s="199" t="s">
        <v>9238</v>
      </c>
      <c r="B3967" s="200" t="s">
        <v>9239</v>
      </c>
      <c r="C3967" s="201" t="s">
        <v>15</v>
      </c>
      <c r="D3967" s="202">
        <v>42026.97</v>
      </c>
      <c r="E3967" s="202">
        <v>157.08000000000001</v>
      </c>
      <c r="F3967" s="202">
        <v>42184.05</v>
      </c>
      <c r="G3967" s="178">
        <v>15</v>
      </c>
    </row>
    <row r="3968" spans="1:7" ht="30" x14ac:dyDescent="0.25">
      <c r="A3968" s="199" t="s">
        <v>9240</v>
      </c>
      <c r="B3968" s="200" t="s">
        <v>9241</v>
      </c>
      <c r="C3968" s="201" t="s">
        <v>15</v>
      </c>
      <c r="D3968" s="202">
        <v>58100.66</v>
      </c>
      <c r="E3968" s="202">
        <v>157.08000000000001</v>
      </c>
      <c r="F3968" s="202">
        <v>58257.74</v>
      </c>
      <c r="G3968" s="178">
        <v>15</v>
      </c>
    </row>
    <row r="3969" spans="1:7" ht="30" x14ac:dyDescent="0.25">
      <c r="A3969" s="199" t="s">
        <v>9242</v>
      </c>
      <c r="B3969" s="200" t="s">
        <v>9243</v>
      </c>
      <c r="C3969" s="201" t="s">
        <v>15</v>
      </c>
      <c r="D3969" s="202">
        <v>120086.52</v>
      </c>
      <c r="E3969" s="202">
        <v>157.08000000000001</v>
      </c>
      <c r="F3969" s="202">
        <v>120243.6</v>
      </c>
      <c r="G3969" s="178">
        <v>15</v>
      </c>
    </row>
    <row r="3970" spans="1:7" ht="30" x14ac:dyDescent="0.25">
      <c r="A3970" s="199" t="s">
        <v>9244</v>
      </c>
      <c r="B3970" s="200" t="s">
        <v>9245</v>
      </c>
      <c r="C3970" s="201" t="s">
        <v>15</v>
      </c>
      <c r="D3970" s="202">
        <v>145681</v>
      </c>
      <c r="E3970" s="202">
        <v>157.08000000000001</v>
      </c>
      <c r="F3970" s="202">
        <v>145838.07999999999</v>
      </c>
      <c r="G3970" s="178">
        <v>15</v>
      </c>
    </row>
    <row r="3971" spans="1:7" ht="30" x14ac:dyDescent="0.25">
      <c r="A3971" s="199" t="s">
        <v>9246</v>
      </c>
      <c r="B3971" s="200" t="s">
        <v>9247</v>
      </c>
      <c r="C3971" s="201" t="s">
        <v>15</v>
      </c>
      <c r="D3971" s="202">
        <v>51983.16</v>
      </c>
      <c r="E3971" s="202">
        <v>157.08000000000001</v>
      </c>
      <c r="F3971" s="202">
        <v>52140.24</v>
      </c>
      <c r="G3971" s="178">
        <v>15</v>
      </c>
    </row>
    <row r="3972" spans="1:7" ht="30" x14ac:dyDescent="0.25">
      <c r="A3972" s="199" t="s">
        <v>9248</v>
      </c>
      <c r="B3972" s="200" t="s">
        <v>9249</v>
      </c>
      <c r="C3972" s="201" t="s">
        <v>15</v>
      </c>
      <c r="D3972" s="202">
        <v>27709.439999999999</v>
      </c>
      <c r="E3972" s="202">
        <v>157.08000000000001</v>
      </c>
      <c r="F3972" s="202">
        <v>27866.52</v>
      </c>
      <c r="G3972" s="178">
        <v>15</v>
      </c>
    </row>
    <row r="3973" spans="1:7" ht="30" x14ac:dyDescent="0.25">
      <c r="A3973" s="199" t="s">
        <v>9250</v>
      </c>
      <c r="B3973" s="200" t="s">
        <v>9251</v>
      </c>
      <c r="C3973" s="201" t="s">
        <v>15</v>
      </c>
      <c r="D3973" s="202">
        <v>37355.72</v>
      </c>
      <c r="E3973" s="202">
        <v>157.08000000000001</v>
      </c>
      <c r="F3973" s="202">
        <v>37512.800000000003</v>
      </c>
      <c r="G3973" s="178">
        <v>15</v>
      </c>
    </row>
    <row r="3974" spans="1:7" ht="30" x14ac:dyDescent="0.25">
      <c r="A3974" s="199" t="s">
        <v>9252</v>
      </c>
      <c r="B3974" s="200" t="s">
        <v>9253</v>
      </c>
      <c r="C3974" s="201" t="s">
        <v>15</v>
      </c>
      <c r="D3974" s="202">
        <v>65659.31</v>
      </c>
      <c r="E3974" s="202">
        <v>157.08000000000001</v>
      </c>
      <c r="F3974" s="202">
        <v>65816.39</v>
      </c>
      <c r="G3974" s="178">
        <v>15</v>
      </c>
    </row>
    <row r="3975" spans="1:7" ht="30" x14ac:dyDescent="0.25">
      <c r="A3975" s="199" t="s">
        <v>9254</v>
      </c>
      <c r="B3975" s="200" t="s">
        <v>9255</v>
      </c>
      <c r="C3975" s="201" t="s">
        <v>15</v>
      </c>
      <c r="D3975" s="202">
        <v>43030.7</v>
      </c>
      <c r="E3975" s="202">
        <v>157.08000000000001</v>
      </c>
      <c r="F3975" s="202">
        <v>43187.78</v>
      </c>
      <c r="G3975" s="178">
        <v>15</v>
      </c>
    </row>
    <row r="3976" spans="1:7" ht="30" x14ac:dyDescent="0.25">
      <c r="A3976" s="199" t="s">
        <v>9256</v>
      </c>
      <c r="B3976" s="200" t="s">
        <v>9257</v>
      </c>
      <c r="C3976" s="201" t="s">
        <v>15</v>
      </c>
      <c r="D3976" s="202">
        <v>96674.25</v>
      </c>
      <c r="E3976" s="202">
        <v>157.08000000000001</v>
      </c>
      <c r="F3976" s="202">
        <v>96831.33</v>
      </c>
      <c r="G3976" s="178">
        <v>15</v>
      </c>
    </row>
    <row r="3977" spans="1:7" x14ac:dyDescent="0.25">
      <c r="A3977" s="199" t="s">
        <v>9258</v>
      </c>
      <c r="B3977" s="200" t="s">
        <v>9259</v>
      </c>
      <c r="C3977" s="201"/>
      <c r="D3977" s="202"/>
      <c r="E3977" s="202"/>
      <c r="F3977" s="202"/>
    </row>
    <row r="3978" spans="1:7" x14ac:dyDescent="0.25">
      <c r="A3978" s="199" t="s">
        <v>9260</v>
      </c>
      <c r="B3978" s="200" t="s">
        <v>9261</v>
      </c>
      <c r="C3978" s="201" t="s">
        <v>15</v>
      </c>
      <c r="D3978" s="202">
        <v>662.69</v>
      </c>
      <c r="E3978" s="202">
        <v>63.72</v>
      </c>
      <c r="F3978" s="202">
        <v>726.41</v>
      </c>
      <c r="G3978" s="178">
        <v>15</v>
      </c>
    </row>
    <row r="3979" spans="1:7" x14ac:dyDescent="0.25">
      <c r="A3979" s="199" t="s">
        <v>9262</v>
      </c>
      <c r="B3979" s="200" t="s">
        <v>9263</v>
      </c>
      <c r="C3979" s="201"/>
      <c r="D3979" s="202"/>
      <c r="E3979" s="202"/>
      <c r="F3979" s="202"/>
    </row>
    <row r="3980" spans="1:7" x14ac:dyDescent="0.25">
      <c r="A3980" s="199" t="s">
        <v>9264</v>
      </c>
      <c r="B3980" s="200" t="s">
        <v>9265</v>
      </c>
      <c r="C3980" s="201" t="s">
        <v>15</v>
      </c>
      <c r="D3980" s="202">
        <v>40.98</v>
      </c>
      <c r="E3980" s="202">
        <v>11.16</v>
      </c>
      <c r="F3980" s="202">
        <v>52.14</v>
      </c>
      <c r="G3980" s="178">
        <v>15</v>
      </c>
    </row>
    <row r="3981" spans="1:7" x14ac:dyDescent="0.25">
      <c r="A3981" s="199" t="s">
        <v>548</v>
      </c>
      <c r="B3981" s="200" t="s">
        <v>9266</v>
      </c>
      <c r="C3981" s="201" t="s">
        <v>15</v>
      </c>
      <c r="D3981" s="202">
        <v>751.5</v>
      </c>
      <c r="E3981" s="202">
        <v>44.67</v>
      </c>
      <c r="F3981" s="202">
        <v>796.17</v>
      </c>
      <c r="G3981" s="178">
        <v>15</v>
      </c>
    </row>
    <row r="3982" spans="1:7" x14ac:dyDescent="0.25">
      <c r="A3982" s="199" t="s">
        <v>9267</v>
      </c>
      <c r="B3982" s="200" t="s">
        <v>9268</v>
      </c>
      <c r="C3982" s="201" t="s">
        <v>15</v>
      </c>
      <c r="D3982" s="202">
        <v>632.35</v>
      </c>
      <c r="E3982" s="202">
        <v>44.67</v>
      </c>
      <c r="F3982" s="202">
        <v>677.02</v>
      </c>
      <c r="G3982" s="178">
        <v>15</v>
      </c>
    </row>
    <row r="3983" spans="1:7" x14ac:dyDescent="0.25">
      <c r="A3983" s="199" t="s">
        <v>549</v>
      </c>
      <c r="B3983" s="200" t="s">
        <v>9269</v>
      </c>
      <c r="C3983" s="201" t="s">
        <v>15</v>
      </c>
      <c r="D3983" s="202">
        <v>117.25</v>
      </c>
      <c r="E3983" s="202">
        <v>11.16</v>
      </c>
      <c r="F3983" s="202">
        <v>128.41</v>
      </c>
      <c r="G3983" s="178">
        <v>15</v>
      </c>
    </row>
    <row r="3984" spans="1:7" ht="30" x14ac:dyDescent="0.25">
      <c r="A3984" s="199" t="s">
        <v>9270</v>
      </c>
      <c r="B3984" s="200" t="s">
        <v>9271</v>
      </c>
      <c r="C3984" s="201" t="s">
        <v>15</v>
      </c>
      <c r="D3984" s="202">
        <v>975.26</v>
      </c>
      <c r="E3984" s="202">
        <v>4.0999999999999996</v>
      </c>
      <c r="F3984" s="202">
        <v>979.36</v>
      </c>
      <c r="G3984" s="178">
        <v>15</v>
      </c>
    </row>
    <row r="3985" spans="1:7" x14ac:dyDescent="0.25">
      <c r="A3985" s="199" t="s">
        <v>9272</v>
      </c>
      <c r="B3985" s="200" t="s">
        <v>9273</v>
      </c>
      <c r="C3985" s="201"/>
      <c r="D3985" s="202"/>
      <c r="E3985" s="202"/>
      <c r="F3985" s="202"/>
    </row>
    <row r="3986" spans="1:7" ht="30" x14ac:dyDescent="0.25">
      <c r="A3986" s="199" t="s">
        <v>9274</v>
      </c>
      <c r="B3986" s="200" t="s">
        <v>9275</v>
      </c>
      <c r="C3986" s="201" t="s">
        <v>15</v>
      </c>
      <c r="D3986" s="202">
        <v>502.13</v>
      </c>
      <c r="E3986" s="202">
        <v>25.48</v>
      </c>
      <c r="F3986" s="202">
        <v>527.61</v>
      </c>
      <c r="G3986" s="178">
        <v>15</v>
      </c>
    </row>
    <row r="3987" spans="1:7" ht="30" x14ac:dyDescent="0.25">
      <c r="A3987" s="199" t="s">
        <v>9276</v>
      </c>
      <c r="B3987" s="200" t="s">
        <v>9277</v>
      </c>
      <c r="C3987" s="201" t="s">
        <v>15</v>
      </c>
      <c r="D3987" s="202">
        <v>754.11</v>
      </c>
      <c r="E3987" s="202">
        <v>32.65</v>
      </c>
      <c r="F3987" s="202">
        <v>786.76</v>
      </c>
      <c r="G3987" s="178">
        <v>15</v>
      </c>
    </row>
    <row r="3988" spans="1:7" x14ac:dyDescent="0.25">
      <c r="A3988" s="199" t="s">
        <v>9278</v>
      </c>
      <c r="B3988" s="200" t="s">
        <v>9279</v>
      </c>
      <c r="C3988" s="201"/>
      <c r="D3988" s="202"/>
      <c r="E3988" s="202"/>
      <c r="F3988" s="202"/>
    </row>
    <row r="3989" spans="1:7" x14ac:dyDescent="0.25">
      <c r="A3989" s="199" t="s">
        <v>9280</v>
      </c>
      <c r="B3989" s="200" t="s">
        <v>9281</v>
      </c>
      <c r="C3989" s="201" t="s">
        <v>32</v>
      </c>
      <c r="D3989" s="202">
        <v>0.48</v>
      </c>
      <c r="E3989" s="202">
        <v>5.58</v>
      </c>
      <c r="F3989" s="202">
        <v>6.06</v>
      </c>
      <c r="G3989" s="178">
        <v>15</v>
      </c>
    </row>
    <row r="3990" spans="1:7" x14ac:dyDescent="0.25">
      <c r="A3990" s="199" t="s">
        <v>9282</v>
      </c>
      <c r="B3990" s="200" t="s">
        <v>9283</v>
      </c>
      <c r="C3990" s="201" t="s">
        <v>15</v>
      </c>
      <c r="D3990" s="202">
        <v>6.18</v>
      </c>
      <c r="E3990" s="202">
        <v>11.16</v>
      </c>
      <c r="F3990" s="202">
        <v>17.34</v>
      </c>
      <c r="G3990" s="178">
        <v>15</v>
      </c>
    </row>
    <row r="3991" spans="1:7" x14ac:dyDescent="0.25">
      <c r="A3991" s="199" t="s">
        <v>9284</v>
      </c>
      <c r="B3991" s="200" t="s">
        <v>9285</v>
      </c>
      <c r="C3991" s="201" t="s">
        <v>15</v>
      </c>
      <c r="D3991" s="202">
        <v>1.95</v>
      </c>
      <c r="E3991" s="202">
        <v>11.16</v>
      </c>
      <c r="F3991" s="202">
        <v>13.11</v>
      </c>
      <c r="G3991" s="178">
        <v>15</v>
      </c>
    </row>
    <row r="3992" spans="1:7" ht="30" x14ac:dyDescent="0.25">
      <c r="A3992" s="199" t="s">
        <v>9286</v>
      </c>
      <c r="B3992" s="200" t="s">
        <v>9287</v>
      </c>
      <c r="C3992" s="201" t="s">
        <v>15</v>
      </c>
      <c r="D3992" s="202">
        <v>2.5299999999999998</v>
      </c>
      <c r="E3992" s="202">
        <v>11.16</v>
      </c>
      <c r="F3992" s="202">
        <v>13.69</v>
      </c>
      <c r="G3992" s="178">
        <v>15</v>
      </c>
    </row>
    <row r="3993" spans="1:7" x14ac:dyDescent="0.25">
      <c r="A3993" s="199" t="s">
        <v>9288</v>
      </c>
      <c r="B3993" s="200" t="s">
        <v>9289</v>
      </c>
      <c r="C3993" s="201" t="s">
        <v>15</v>
      </c>
      <c r="D3993" s="202">
        <v>294.44</v>
      </c>
      <c r="E3993" s="202">
        <v>12.39</v>
      </c>
      <c r="F3993" s="202">
        <v>306.83</v>
      </c>
      <c r="G3993" s="178">
        <v>15</v>
      </c>
    </row>
    <row r="3994" spans="1:7" x14ac:dyDescent="0.25">
      <c r="A3994" s="199" t="s">
        <v>9290</v>
      </c>
      <c r="B3994" s="200" t="s">
        <v>9291</v>
      </c>
      <c r="C3994" s="201" t="s">
        <v>15</v>
      </c>
      <c r="D3994" s="202">
        <v>668.08</v>
      </c>
      <c r="E3994" s="202">
        <v>12.39</v>
      </c>
      <c r="F3994" s="202">
        <v>680.47</v>
      </c>
      <c r="G3994" s="178">
        <v>15</v>
      </c>
    </row>
    <row r="3995" spans="1:7" x14ac:dyDescent="0.25">
      <c r="A3995" s="199" t="s">
        <v>9292</v>
      </c>
      <c r="B3995" s="200" t="s">
        <v>9293</v>
      </c>
      <c r="C3995" s="201" t="s">
        <v>15</v>
      </c>
      <c r="D3995" s="202">
        <v>8.7899999999999991</v>
      </c>
      <c r="E3995" s="202">
        <v>19.64</v>
      </c>
      <c r="F3995" s="202">
        <v>28.43</v>
      </c>
      <c r="G3995" s="178">
        <v>15</v>
      </c>
    </row>
    <row r="3996" spans="1:7" x14ac:dyDescent="0.25">
      <c r="A3996" s="199" t="s">
        <v>9294</v>
      </c>
      <c r="B3996" s="200" t="s">
        <v>9295</v>
      </c>
      <c r="C3996" s="201" t="s">
        <v>15</v>
      </c>
      <c r="D3996" s="202">
        <v>18.68</v>
      </c>
      <c r="E3996" s="202">
        <v>19.64</v>
      </c>
      <c r="F3996" s="202">
        <v>38.32</v>
      </c>
      <c r="G3996" s="178">
        <v>15</v>
      </c>
    </row>
    <row r="3997" spans="1:7" x14ac:dyDescent="0.25">
      <c r="A3997" s="199" t="s">
        <v>9296</v>
      </c>
      <c r="B3997" s="200" t="s">
        <v>9297</v>
      </c>
      <c r="C3997" s="201" t="s">
        <v>15</v>
      </c>
      <c r="D3997" s="202">
        <v>86.5</v>
      </c>
      <c r="E3997" s="202">
        <v>2.27</v>
      </c>
      <c r="F3997" s="202">
        <v>88.77</v>
      </c>
      <c r="G3997" s="178">
        <v>15</v>
      </c>
    </row>
    <row r="3998" spans="1:7" x14ac:dyDescent="0.25">
      <c r="A3998" s="199" t="s">
        <v>550</v>
      </c>
      <c r="B3998" s="200" t="s">
        <v>9298</v>
      </c>
      <c r="C3998" s="201" t="s">
        <v>15</v>
      </c>
      <c r="D3998" s="202">
        <v>271.17</v>
      </c>
      <c r="E3998" s="202">
        <v>12.74</v>
      </c>
      <c r="F3998" s="202">
        <v>283.91000000000003</v>
      </c>
      <c r="G3998" s="178">
        <v>15</v>
      </c>
    </row>
    <row r="3999" spans="1:7" x14ac:dyDescent="0.25">
      <c r="A3999" s="199" t="s">
        <v>9299</v>
      </c>
      <c r="B3999" s="200" t="s">
        <v>9300</v>
      </c>
      <c r="C3999" s="201" t="s">
        <v>15</v>
      </c>
      <c r="D3999" s="202">
        <v>95.29</v>
      </c>
      <c r="E3999" s="202">
        <v>8.1999999999999993</v>
      </c>
      <c r="F3999" s="202">
        <v>103.49</v>
      </c>
      <c r="G3999" s="178">
        <v>15</v>
      </c>
    </row>
    <row r="4000" spans="1:7" x14ac:dyDescent="0.25">
      <c r="A4000" s="199" t="s">
        <v>551</v>
      </c>
      <c r="B4000" s="200" t="s">
        <v>9301</v>
      </c>
      <c r="C4000" s="201" t="s">
        <v>15</v>
      </c>
      <c r="D4000" s="202">
        <v>123.35</v>
      </c>
      <c r="E4000" s="202">
        <v>8.1999999999999993</v>
      </c>
      <c r="F4000" s="202">
        <v>131.55000000000001</v>
      </c>
      <c r="G4000" s="178">
        <v>15</v>
      </c>
    </row>
    <row r="4001" spans="1:7" x14ac:dyDescent="0.25">
      <c r="A4001" s="199" t="s">
        <v>9302</v>
      </c>
      <c r="B4001" s="200" t="s">
        <v>9303</v>
      </c>
      <c r="C4001" s="201" t="s">
        <v>15</v>
      </c>
      <c r="D4001" s="202">
        <v>165.02</v>
      </c>
      <c r="E4001" s="202">
        <v>8.1999999999999993</v>
      </c>
      <c r="F4001" s="202">
        <v>173.22</v>
      </c>
      <c r="G4001" s="178">
        <v>15</v>
      </c>
    </row>
    <row r="4002" spans="1:7" x14ac:dyDescent="0.25">
      <c r="A4002" s="199" t="s">
        <v>552</v>
      </c>
      <c r="B4002" s="200" t="s">
        <v>9304</v>
      </c>
      <c r="C4002" s="201" t="s">
        <v>15</v>
      </c>
      <c r="D4002" s="202">
        <v>98.2</v>
      </c>
      <c r="E4002" s="202">
        <v>2.27</v>
      </c>
      <c r="F4002" s="202">
        <v>100.47</v>
      </c>
      <c r="G4002" s="178">
        <v>15</v>
      </c>
    </row>
    <row r="4003" spans="1:7" x14ac:dyDescent="0.25">
      <c r="A4003" s="199" t="s">
        <v>9305</v>
      </c>
      <c r="B4003" s="200" t="s">
        <v>9306</v>
      </c>
      <c r="C4003" s="201" t="s">
        <v>15</v>
      </c>
      <c r="D4003" s="202">
        <v>106.24</v>
      </c>
      <c r="E4003" s="202">
        <v>2.27</v>
      </c>
      <c r="F4003" s="202">
        <v>108.51</v>
      </c>
      <c r="G4003" s="178">
        <v>15</v>
      </c>
    </row>
    <row r="4004" spans="1:7" x14ac:dyDescent="0.25">
      <c r="A4004" s="199" t="s">
        <v>9307</v>
      </c>
      <c r="B4004" s="200" t="s">
        <v>9308</v>
      </c>
      <c r="C4004" s="201" t="s">
        <v>15</v>
      </c>
      <c r="D4004" s="202">
        <v>10.220000000000001</v>
      </c>
      <c r="E4004" s="202">
        <v>4.54</v>
      </c>
      <c r="F4004" s="202">
        <v>14.76</v>
      </c>
      <c r="G4004" s="178">
        <v>15</v>
      </c>
    </row>
    <row r="4005" spans="1:7" x14ac:dyDescent="0.25">
      <c r="A4005" s="199" t="s">
        <v>553</v>
      </c>
      <c r="B4005" s="200" t="s">
        <v>9309</v>
      </c>
      <c r="C4005" s="201" t="s">
        <v>15</v>
      </c>
      <c r="D4005" s="202">
        <v>15.66</v>
      </c>
      <c r="E4005" s="202">
        <v>4.54</v>
      </c>
      <c r="F4005" s="202">
        <v>20.2</v>
      </c>
      <c r="G4005" s="178">
        <v>15</v>
      </c>
    </row>
    <row r="4006" spans="1:7" x14ac:dyDescent="0.25">
      <c r="A4006" s="199" t="s">
        <v>9310</v>
      </c>
      <c r="B4006" s="200" t="s">
        <v>9311</v>
      </c>
      <c r="C4006" s="201" t="s">
        <v>15</v>
      </c>
      <c r="D4006" s="202">
        <v>19.010000000000002</v>
      </c>
      <c r="E4006" s="202">
        <v>21.02</v>
      </c>
      <c r="F4006" s="202">
        <v>40.03</v>
      </c>
      <c r="G4006" s="178">
        <v>15</v>
      </c>
    </row>
    <row r="4007" spans="1:7" x14ac:dyDescent="0.25">
      <c r="A4007" s="199" t="s">
        <v>9312</v>
      </c>
      <c r="B4007" s="200" t="s">
        <v>9313</v>
      </c>
      <c r="C4007" s="201" t="s">
        <v>15</v>
      </c>
      <c r="D4007" s="202">
        <v>10.18</v>
      </c>
      <c r="E4007" s="202">
        <v>12.74</v>
      </c>
      <c r="F4007" s="202">
        <v>22.92</v>
      </c>
      <c r="G4007" s="178">
        <v>15</v>
      </c>
    </row>
    <row r="4008" spans="1:7" x14ac:dyDescent="0.25">
      <c r="A4008" s="199" t="s">
        <v>9314</v>
      </c>
      <c r="B4008" s="200" t="s">
        <v>9315</v>
      </c>
      <c r="C4008" s="201" t="s">
        <v>15</v>
      </c>
      <c r="D4008" s="202">
        <v>11.62</v>
      </c>
      <c r="E4008" s="202">
        <v>12.74</v>
      </c>
      <c r="F4008" s="202">
        <v>24.36</v>
      </c>
      <c r="G4008" s="178">
        <v>15</v>
      </c>
    </row>
    <row r="4009" spans="1:7" ht="30" x14ac:dyDescent="0.25">
      <c r="A4009" s="199" t="s">
        <v>9316</v>
      </c>
      <c r="B4009" s="200" t="s">
        <v>9317</v>
      </c>
      <c r="C4009" s="201" t="s">
        <v>15</v>
      </c>
      <c r="D4009" s="202">
        <v>14.76</v>
      </c>
      <c r="E4009" s="202">
        <v>12.74</v>
      </c>
      <c r="F4009" s="202">
        <v>27.5</v>
      </c>
      <c r="G4009" s="178">
        <v>15</v>
      </c>
    </row>
    <row r="4010" spans="1:7" x14ac:dyDescent="0.25">
      <c r="A4010" s="199" t="s">
        <v>9318</v>
      </c>
      <c r="B4010" s="200" t="s">
        <v>9319</v>
      </c>
      <c r="C4010" s="201" t="s">
        <v>15</v>
      </c>
      <c r="D4010" s="202">
        <v>14.43</v>
      </c>
      <c r="E4010" s="202">
        <v>21.61</v>
      </c>
      <c r="F4010" s="202">
        <v>36.04</v>
      </c>
      <c r="G4010" s="178">
        <v>15</v>
      </c>
    </row>
    <row r="4011" spans="1:7" x14ac:dyDescent="0.25">
      <c r="A4011" s="199" t="s">
        <v>9320</v>
      </c>
      <c r="B4011" s="200" t="s">
        <v>9321</v>
      </c>
      <c r="C4011" s="201" t="s">
        <v>15</v>
      </c>
      <c r="D4011" s="202">
        <v>12.72</v>
      </c>
      <c r="E4011" s="202">
        <v>11.16</v>
      </c>
      <c r="F4011" s="202">
        <v>23.88</v>
      </c>
      <c r="G4011" s="178">
        <v>15</v>
      </c>
    </row>
    <row r="4012" spans="1:7" ht="30" x14ac:dyDescent="0.25">
      <c r="A4012" s="199" t="s">
        <v>9322</v>
      </c>
      <c r="B4012" s="200" t="s">
        <v>9323</v>
      </c>
      <c r="C4012" s="201" t="s">
        <v>15</v>
      </c>
      <c r="D4012" s="202">
        <v>82.21</v>
      </c>
      <c r="E4012" s="202">
        <v>39.270000000000003</v>
      </c>
      <c r="F4012" s="202">
        <v>121.48</v>
      </c>
      <c r="G4012" s="178">
        <v>15</v>
      </c>
    </row>
    <row r="4013" spans="1:7" x14ac:dyDescent="0.25">
      <c r="A4013" s="199" t="s">
        <v>9324</v>
      </c>
      <c r="B4013" s="200" t="s">
        <v>9325</v>
      </c>
      <c r="C4013" s="201"/>
      <c r="D4013" s="202"/>
      <c r="E4013" s="202"/>
      <c r="F4013" s="202"/>
    </row>
    <row r="4014" spans="1:7" x14ac:dyDescent="0.25">
      <c r="A4014" s="199" t="s">
        <v>9326</v>
      </c>
      <c r="B4014" s="200" t="s">
        <v>9327</v>
      </c>
      <c r="C4014" s="201"/>
      <c r="D4014" s="202"/>
      <c r="E4014" s="202"/>
      <c r="F4014" s="202"/>
    </row>
    <row r="4015" spans="1:7" ht="30" x14ac:dyDescent="0.25">
      <c r="A4015" s="199" t="s">
        <v>554</v>
      </c>
      <c r="B4015" s="200" t="s">
        <v>9328</v>
      </c>
      <c r="C4015" s="201" t="s">
        <v>29</v>
      </c>
      <c r="D4015" s="202">
        <v>271.77</v>
      </c>
      <c r="E4015" s="202">
        <v>3.82</v>
      </c>
      <c r="F4015" s="202">
        <v>275.58999999999997</v>
      </c>
      <c r="G4015" s="178">
        <v>15</v>
      </c>
    </row>
    <row r="4016" spans="1:7" ht="30" x14ac:dyDescent="0.25">
      <c r="A4016" s="199" t="s">
        <v>9329</v>
      </c>
      <c r="B4016" s="200" t="s">
        <v>9330</v>
      </c>
      <c r="C4016" s="201" t="s">
        <v>29</v>
      </c>
      <c r="D4016" s="202">
        <v>221.36</v>
      </c>
      <c r="E4016" s="202">
        <v>3.2</v>
      </c>
      <c r="F4016" s="202">
        <v>224.56</v>
      </c>
      <c r="G4016" s="178">
        <v>15</v>
      </c>
    </row>
    <row r="4017" spans="1:7" ht="30" x14ac:dyDescent="0.25">
      <c r="A4017" s="199" t="s">
        <v>9331</v>
      </c>
      <c r="B4017" s="200" t="s">
        <v>9332</v>
      </c>
      <c r="C4017" s="201" t="s">
        <v>29</v>
      </c>
      <c r="D4017" s="202">
        <v>222.11</v>
      </c>
      <c r="E4017" s="202">
        <v>3.22</v>
      </c>
      <c r="F4017" s="202">
        <v>225.33</v>
      </c>
      <c r="G4017" s="178">
        <v>15</v>
      </c>
    </row>
    <row r="4018" spans="1:7" x14ac:dyDescent="0.25">
      <c r="A4018" s="199" t="s">
        <v>9333</v>
      </c>
      <c r="B4018" s="200" t="s">
        <v>9334</v>
      </c>
      <c r="C4018" s="201" t="s">
        <v>32</v>
      </c>
      <c r="D4018" s="202">
        <v>382.41</v>
      </c>
      <c r="E4018" s="202">
        <v>15.92</v>
      </c>
      <c r="F4018" s="202">
        <v>398.33</v>
      </c>
      <c r="G4018" s="178">
        <v>15</v>
      </c>
    </row>
    <row r="4019" spans="1:7" x14ac:dyDescent="0.25">
      <c r="A4019" s="199" t="s">
        <v>9335</v>
      </c>
      <c r="B4019" s="200" t="s">
        <v>9336</v>
      </c>
      <c r="C4019" s="201"/>
      <c r="D4019" s="202"/>
      <c r="E4019" s="202"/>
      <c r="F4019" s="202"/>
    </row>
    <row r="4020" spans="1:7" x14ac:dyDescent="0.25">
      <c r="A4020" s="199" t="s">
        <v>9337</v>
      </c>
      <c r="B4020" s="200" t="s">
        <v>9338</v>
      </c>
      <c r="C4020" s="201" t="s">
        <v>29</v>
      </c>
      <c r="D4020" s="202">
        <v>80.459999999999994</v>
      </c>
      <c r="E4020" s="202"/>
      <c r="F4020" s="202">
        <v>80.459999999999994</v>
      </c>
      <c r="G4020" s="178">
        <v>15</v>
      </c>
    </row>
    <row r="4021" spans="1:7" x14ac:dyDescent="0.25">
      <c r="A4021" s="199" t="s">
        <v>9339</v>
      </c>
      <c r="B4021" s="200" t="s">
        <v>9340</v>
      </c>
      <c r="C4021" s="201" t="s">
        <v>29</v>
      </c>
      <c r="D4021" s="202">
        <v>37.42</v>
      </c>
      <c r="E4021" s="202"/>
      <c r="F4021" s="202">
        <v>37.42</v>
      </c>
      <c r="G4021" s="178">
        <v>15</v>
      </c>
    </row>
    <row r="4022" spans="1:7" ht="30" x14ac:dyDescent="0.25">
      <c r="A4022" s="199" t="s">
        <v>9341</v>
      </c>
      <c r="B4022" s="200" t="s">
        <v>9342</v>
      </c>
      <c r="C4022" s="201" t="s">
        <v>29</v>
      </c>
      <c r="D4022" s="202">
        <v>185.65</v>
      </c>
      <c r="E4022" s="202"/>
      <c r="F4022" s="202">
        <v>185.65</v>
      </c>
      <c r="G4022" s="178">
        <v>15</v>
      </c>
    </row>
    <row r="4023" spans="1:7" ht="30" x14ac:dyDescent="0.25">
      <c r="A4023" s="199" t="s">
        <v>9343</v>
      </c>
      <c r="B4023" s="200" t="s">
        <v>9344</v>
      </c>
      <c r="C4023" s="201" t="s">
        <v>29</v>
      </c>
      <c r="D4023" s="202">
        <v>232.06</v>
      </c>
      <c r="E4023" s="202"/>
      <c r="F4023" s="202">
        <v>232.06</v>
      </c>
      <c r="G4023" s="178">
        <v>15</v>
      </c>
    </row>
    <row r="4024" spans="1:7" ht="30" x14ac:dyDescent="0.25">
      <c r="A4024" s="199" t="s">
        <v>9345</v>
      </c>
      <c r="B4024" s="200" t="s">
        <v>9346</v>
      </c>
      <c r="C4024" s="201" t="s">
        <v>29</v>
      </c>
      <c r="D4024" s="202">
        <v>84.86</v>
      </c>
      <c r="E4024" s="202"/>
      <c r="F4024" s="202">
        <v>84.86</v>
      </c>
      <c r="G4024" s="178">
        <v>15</v>
      </c>
    </row>
    <row r="4025" spans="1:7" ht="30" x14ac:dyDescent="0.25">
      <c r="A4025" s="199" t="s">
        <v>9347</v>
      </c>
      <c r="B4025" s="200" t="s">
        <v>9348</v>
      </c>
      <c r="C4025" s="201" t="s">
        <v>29</v>
      </c>
      <c r="D4025" s="202">
        <v>126.8</v>
      </c>
      <c r="E4025" s="202"/>
      <c r="F4025" s="202">
        <v>126.8</v>
      </c>
      <c r="G4025" s="178">
        <v>15</v>
      </c>
    </row>
    <row r="4026" spans="1:7" ht="30" x14ac:dyDescent="0.25">
      <c r="A4026" s="199" t="s">
        <v>9349</v>
      </c>
      <c r="B4026" s="200" t="s">
        <v>9350</v>
      </c>
      <c r="C4026" s="201" t="s">
        <v>29</v>
      </c>
      <c r="D4026" s="202">
        <v>134.33000000000001</v>
      </c>
      <c r="E4026" s="202"/>
      <c r="F4026" s="202">
        <v>134.33000000000001</v>
      </c>
      <c r="G4026" s="178">
        <v>15</v>
      </c>
    </row>
    <row r="4027" spans="1:7" x14ac:dyDescent="0.25">
      <c r="A4027" s="199" t="s">
        <v>9351</v>
      </c>
      <c r="B4027" s="200" t="s">
        <v>9352</v>
      </c>
      <c r="C4027" s="201" t="s">
        <v>29</v>
      </c>
      <c r="D4027" s="202">
        <v>244.08</v>
      </c>
      <c r="E4027" s="202"/>
      <c r="F4027" s="202">
        <v>244.08</v>
      </c>
      <c r="G4027" s="178">
        <v>15</v>
      </c>
    </row>
    <row r="4028" spans="1:7" x14ac:dyDescent="0.25">
      <c r="A4028" s="199" t="s">
        <v>9353</v>
      </c>
      <c r="B4028" s="200" t="s">
        <v>9354</v>
      </c>
      <c r="C4028" s="201" t="s">
        <v>29</v>
      </c>
      <c r="D4028" s="202">
        <v>290.33999999999997</v>
      </c>
      <c r="E4028" s="202"/>
      <c r="F4028" s="202">
        <v>290.33999999999997</v>
      </c>
      <c r="G4028" s="178">
        <v>15</v>
      </c>
    </row>
    <row r="4029" spans="1:7" ht="30" x14ac:dyDescent="0.25">
      <c r="A4029" s="199" t="s">
        <v>9355</v>
      </c>
      <c r="B4029" s="200" t="s">
        <v>9356</v>
      </c>
      <c r="C4029" s="201" t="s">
        <v>29</v>
      </c>
      <c r="D4029" s="202">
        <v>44.48</v>
      </c>
      <c r="E4029" s="202"/>
      <c r="F4029" s="202">
        <v>44.48</v>
      </c>
      <c r="G4029" s="178">
        <v>15</v>
      </c>
    </row>
    <row r="4030" spans="1:7" x14ac:dyDescent="0.25">
      <c r="A4030" s="199" t="s">
        <v>9357</v>
      </c>
      <c r="B4030" s="200" t="s">
        <v>9358</v>
      </c>
      <c r="C4030" s="201"/>
      <c r="D4030" s="202"/>
      <c r="E4030" s="202"/>
      <c r="F4030" s="202"/>
    </row>
    <row r="4031" spans="1:7" ht="30" x14ac:dyDescent="0.25">
      <c r="A4031" s="199" t="s">
        <v>9359</v>
      </c>
      <c r="B4031" s="200" t="s">
        <v>9360</v>
      </c>
      <c r="C4031" s="201" t="s">
        <v>29</v>
      </c>
      <c r="D4031" s="202">
        <v>1614.59</v>
      </c>
      <c r="E4031" s="202">
        <v>28.81</v>
      </c>
      <c r="F4031" s="202">
        <v>1643.4</v>
      </c>
      <c r="G4031" s="178">
        <v>15</v>
      </c>
    </row>
    <row r="4032" spans="1:7" ht="30" x14ac:dyDescent="0.25">
      <c r="A4032" s="199" t="s">
        <v>9361</v>
      </c>
      <c r="B4032" s="200" t="s">
        <v>9362</v>
      </c>
      <c r="C4032" s="201" t="s">
        <v>29</v>
      </c>
      <c r="D4032" s="202">
        <v>1682.06</v>
      </c>
      <c r="E4032" s="202">
        <v>28.8</v>
      </c>
      <c r="F4032" s="202">
        <v>1710.86</v>
      </c>
      <c r="G4032" s="178">
        <v>15</v>
      </c>
    </row>
    <row r="4033" spans="1:7" ht="30" x14ac:dyDescent="0.25">
      <c r="A4033" s="199" t="s">
        <v>9363</v>
      </c>
      <c r="B4033" s="200" t="s">
        <v>9364</v>
      </c>
      <c r="C4033" s="201" t="s">
        <v>29</v>
      </c>
      <c r="D4033" s="202">
        <v>1813.83</v>
      </c>
      <c r="E4033" s="202">
        <v>28.8</v>
      </c>
      <c r="F4033" s="202">
        <v>1842.63</v>
      </c>
      <c r="G4033" s="178">
        <v>15</v>
      </c>
    </row>
    <row r="4034" spans="1:7" ht="30" x14ac:dyDescent="0.25">
      <c r="A4034" s="199" t="s">
        <v>9365</v>
      </c>
      <c r="B4034" s="200" t="s">
        <v>9366</v>
      </c>
      <c r="C4034" s="201" t="s">
        <v>29</v>
      </c>
      <c r="D4034" s="202">
        <v>1871.8</v>
      </c>
      <c r="E4034" s="202">
        <v>28.8</v>
      </c>
      <c r="F4034" s="202">
        <v>1900.6</v>
      </c>
      <c r="G4034" s="178">
        <v>15</v>
      </c>
    </row>
    <row r="4035" spans="1:7" ht="30" x14ac:dyDescent="0.25">
      <c r="A4035" s="199" t="s">
        <v>9367</v>
      </c>
      <c r="B4035" s="200" t="s">
        <v>9368</v>
      </c>
      <c r="C4035" s="201" t="s">
        <v>29</v>
      </c>
      <c r="D4035" s="202">
        <v>2271.67</v>
      </c>
      <c r="E4035" s="202">
        <v>28.8</v>
      </c>
      <c r="F4035" s="202">
        <v>2300.4699999999998</v>
      </c>
      <c r="G4035" s="178">
        <v>15</v>
      </c>
    </row>
    <row r="4036" spans="1:7" ht="30" x14ac:dyDescent="0.25">
      <c r="A4036" s="199" t="s">
        <v>9369</v>
      </c>
      <c r="B4036" s="200" t="s">
        <v>9370</v>
      </c>
      <c r="C4036" s="201" t="s">
        <v>29</v>
      </c>
      <c r="D4036" s="202">
        <v>1833.15</v>
      </c>
      <c r="E4036" s="202">
        <v>43.2</v>
      </c>
      <c r="F4036" s="202">
        <v>1876.35</v>
      </c>
      <c r="G4036" s="178">
        <v>15</v>
      </c>
    </row>
    <row r="4037" spans="1:7" ht="30" x14ac:dyDescent="0.25">
      <c r="A4037" s="199" t="s">
        <v>9371</v>
      </c>
      <c r="B4037" s="200" t="s">
        <v>9372</v>
      </c>
      <c r="C4037" s="201" t="s">
        <v>29</v>
      </c>
      <c r="D4037" s="202">
        <v>1754.24</v>
      </c>
      <c r="E4037" s="202">
        <v>43.2</v>
      </c>
      <c r="F4037" s="202">
        <v>1797.44</v>
      </c>
      <c r="G4037" s="178">
        <v>15</v>
      </c>
    </row>
    <row r="4038" spans="1:7" ht="30" x14ac:dyDescent="0.25">
      <c r="A4038" s="199" t="s">
        <v>9373</v>
      </c>
      <c r="B4038" s="200" t="s">
        <v>9374</v>
      </c>
      <c r="C4038" s="201" t="s">
        <v>29</v>
      </c>
      <c r="D4038" s="202">
        <v>2066.9299999999998</v>
      </c>
      <c r="E4038" s="202">
        <v>43.2</v>
      </c>
      <c r="F4038" s="202">
        <v>2110.13</v>
      </c>
      <c r="G4038" s="178">
        <v>15</v>
      </c>
    </row>
    <row r="4039" spans="1:7" x14ac:dyDescent="0.25">
      <c r="A4039" s="199" t="s">
        <v>9375</v>
      </c>
      <c r="B4039" s="200" t="s">
        <v>9376</v>
      </c>
      <c r="C4039" s="201"/>
      <c r="D4039" s="202"/>
      <c r="E4039" s="202"/>
      <c r="F4039" s="202"/>
    </row>
    <row r="4040" spans="1:7" ht="30" x14ac:dyDescent="0.25">
      <c r="A4040" s="199" t="s">
        <v>9377</v>
      </c>
      <c r="B4040" s="200" t="s">
        <v>9378</v>
      </c>
      <c r="C4040" s="201" t="s">
        <v>15</v>
      </c>
      <c r="D4040" s="202">
        <v>1209.31</v>
      </c>
      <c r="E4040" s="202">
        <v>126.15</v>
      </c>
      <c r="F4040" s="202">
        <v>1335.46</v>
      </c>
      <c r="G4040" s="178">
        <v>15</v>
      </c>
    </row>
    <row r="4041" spans="1:7" x14ac:dyDescent="0.25">
      <c r="A4041" s="199" t="s">
        <v>9379</v>
      </c>
      <c r="B4041" s="200" t="s">
        <v>9380</v>
      </c>
      <c r="C4041" s="201" t="s">
        <v>15</v>
      </c>
      <c r="D4041" s="202">
        <v>3524.37</v>
      </c>
      <c r="E4041" s="202">
        <v>126.15</v>
      </c>
      <c r="F4041" s="202">
        <v>3650.52</v>
      </c>
      <c r="G4041" s="178">
        <v>15</v>
      </c>
    </row>
    <row r="4042" spans="1:7" x14ac:dyDescent="0.25">
      <c r="A4042" s="199" t="s">
        <v>9381</v>
      </c>
      <c r="B4042" s="200" t="s">
        <v>9382</v>
      </c>
      <c r="C4042" s="201" t="s">
        <v>15</v>
      </c>
      <c r="D4042" s="202">
        <v>5981.98</v>
      </c>
      <c r="E4042" s="202">
        <v>215.77</v>
      </c>
      <c r="F4042" s="202">
        <v>6197.75</v>
      </c>
      <c r="G4042" s="178">
        <v>15</v>
      </c>
    </row>
    <row r="4043" spans="1:7" ht="30" x14ac:dyDescent="0.25">
      <c r="A4043" s="199" t="s">
        <v>9383</v>
      </c>
      <c r="B4043" s="200" t="s">
        <v>9384</v>
      </c>
      <c r="C4043" s="201" t="s">
        <v>15</v>
      </c>
      <c r="D4043" s="202">
        <v>6008.98</v>
      </c>
      <c r="E4043" s="202">
        <v>126.15</v>
      </c>
      <c r="F4043" s="202">
        <v>6135.13</v>
      </c>
      <c r="G4043" s="178">
        <v>15</v>
      </c>
    </row>
    <row r="4044" spans="1:7" x14ac:dyDescent="0.25">
      <c r="A4044" s="199" t="s">
        <v>9385</v>
      </c>
      <c r="B4044" s="200" t="s">
        <v>9386</v>
      </c>
      <c r="C4044" s="201" t="s">
        <v>15</v>
      </c>
      <c r="D4044" s="202">
        <v>2958.51</v>
      </c>
      <c r="E4044" s="202">
        <v>78.540000000000006</v>
      </c>
      <c r="F4044" s="202">
        <v>3037.05</v>
      </c>
      <c r="G4044" s="178">
        <v>15</v>
      </c>
    </row>
    <row r="4045" spans="1:7" ht="30" x14ac:dyDescent="0.25">
      <c r="A4045" s="199" t="s">
        <v>9387</v>
      </c>
      <c r="B4045" s="200" t="s">
        <v>9388</v>
      </c>
      <c r="C4045" s="201" t="s">
        <v>15</v>
      </c>
      <c r="D4045" s="202">
        <v>1991.32</v>
      </c>
      <c r="E4045" s="202">
        <v>126.15</v>
      </c>
      <c r="F4045" s="202">
        <v>2117.4699999999998</v>
      </c>
      <c r="G4045" s="178">
        <v>15</v>
      </c>
    </row>
    <row r="4046" spans="1:7" x14ac:dyDescent="0.25">
      <c r="A4046" s="199" t="s">
        <v>9389</v>
      </c>
      <c r="B4046" s="200" t="s">
        <v>9390</v>
      </c>
      <c r="C4046" s="201" t="s">
        <v>15</v>
      </c>
      <c r="D4046" s="202">
        <v>2894.08</v>
      </c>
      <c r="E4046" s="202">
        <v>126.15</v>
      </c>
      <c r="F4046" s="202">
        <v>3020.23</v>
      </c>
      <c r="G4046" s="178">
        <v>15</v>
      </c>
    </row>
    <row r="4047" spans="1:7" x14ac:dyDescent="0.25">
      <c r="A4047" s="199" t="s">
        <v>9391</v>
      </c>
      <c r="B4047" s="200" t="s">
        <v>9392</v>
      </c>
      <c r="C4047" s="201"/>
      <c r="D4047" s="202"/>
      <c r="E4047" s="202"/>
      <c r="F4047" s="202"/>
    </row>
    <row r="4048" spans="1:7" x14ac:dyDescent="0.25">
      <c r="A4048" s="199" t="s">
        <v>9393</v>
      </c>
      <c r="B4048" s="200" t="s">
        <v>9394</v>
      </c>
      <c r="C4048" s="201" t="s">
        <v>15</v>
      </c>
      <c r="D4048" s="202">
        <v>455.68</v>
      </c>
      <c r="E4048" s="202">
        <v>26.45</v>
      </c>
      <c r="F4048" s="202">
        <v>482.13</v>
      </c>
      <c r="G4048" s="178">
        <v>15</v>
      </c>
    </row>
    <row r="4049" spans="1:7" x14ac:dyDescent="0.25">
      <c r="A4049" s="199" t="s">
        <v>9395</v>
      </c>
      <c r="B4049" s="200" t="s">
        <v>9396</v>
      </c>
      <c r="C4049" s="201" t="s">
        <v>15</v>
      </c>
      <c r="D4049" s="202">
        <v>3189.96</v>
      </c>
      <c r="E4049" s="202">
        <v>58.77</v>
      </c>
      <c r="F4049" s="202">
        <v>3248.73</v>
      </c>
      <c r="G4049" s="178">
        <v>15</v>
      </c>
    </row>
    <row r="4050" spans="1:7" x14ac:dyDescent="0.25">
      <c r="A4050" s="199" t="s">
        <v>9397</v>
      </c>
      <c r="B4050" s="200" t="s">
        <v>9398</v>
      </c>
      <c r="C4050" s="201" t="s">
        <v>15</v>
      </c>
      <c r="D4050" s="202">
        <v>1558.83</v>
      </c>
      <c r="E4050" s="202">
        <v>39.270000000000003</v>
      </c>
      <c r="F4050" s="202">
        <v>1598.1</v>
      </c>
      <c r="G4050" s="178">
        <v>15</v>
      </c>
    </row>
    <row r="4051" spans="1:7" ht="30" x14ac:dyDescent="0.25">
      <c r="A4051" s="199" t="s">
        <v>9399</v>
      </c>
      <c r="B4051" s="200" t="s">
        <v>9400</v>
      </c>
      <c r="C4051" s="201" t="s">
        <v>15</v>
      </c>
      <c r="D4051" s="202">
        <v>3237.02</v>
      </c>
      <c r="E4051" s="202">
        <v>671.85</v>
      </c>
      <c r="F4051" s="202">
        <v>3908.87</v>
      </c>
      <c r="G4051" s="178">
        <v>15</v>
      </c>
    </row>
    <row r="4052" spans="1:7" ht="30" x14ac:dyDescent="0.25">
      <c r="A4052" s="199" t="s">
        <v>9401</v>
      </c>
      <c r="B4052" s="200" t="s">
        <v>9402</v>
      </c>
      <c r="C4052" s="201" t="s">
        <v>15</v>
      </c>
      <c r="D4052" s="202">
        <v>8610.1200000000008</v>
      </c>
      <c r="E4052" s="202">
        <v>783.51</v>
      </c>
      <c r="F4052" s="202">
        <v>9393.6299999999992</v>
      </c>
      <c r="G4052" s="178">
        <v>15</v>
      </c>
    </row>
    <row r="4053" spans="1:7" x14ac:dyDescent="0.25">
      <c r="A4053" s="199" t="s">
        <v>9403</v>
      </c>
      <c r="B4053" s="200" t="s">
        <v>9404</v>
      </c>
      <c r="C4053" s="201"/>
      <c r="D4053" s="202"/>
      <c r="E4053" s="202"/>
      <c r="F4053" s="202"/>
    </row>
    <row r="4054" spans="1:7" x14ac:dyDescent="0.25">
      <c r="A4054" s="199" t="s">
        <v>9405</v>
      </c>
      <c r="B4054" s="200" t="s">
        <v>9406</v>
      </c>
      <c r="C4054" s="201" t="s">
        <v>15</v>
      </c>
      <c r="D4054" s="202">
        <v>103.93</v>
      </c>
      <c r="E4054" s="202">
        <v>12.73</v>
      </c>
      <c r="F4054" s="202">
        <v>116.66</v>
      </c>
      <c r="G4054" s="178">
        <v>15</v>
      </c>
    </row>
    <row r="4055" spans="1:7" x14ac:dyDescent="0.25">
      <c r="A4055" s="199" t="s">
        <v>9407</v>
      </c>
      <c r="B4055" s="200" t="s">
        <v>9408</v>
      </c>
      <c r="C4055" s="201" t="s">
        <v>15</v>
      </c>
      <c r="D4055" s="202">
        <v>22.19</v>
      </c>
      <c r="E4055" s="202">
        <v>9.56</v>
      </c>
      <c r="F4055" s="202">
        <v>31.75</v>
      </c>
      <c r="G4055" s="178">
        <v>15</v>
      </c>
    </row>
    <row r="4056" spans="1:7" x14ac:dyDescent="0.25">
      <c r="A4056" s="199" t="s">
        <v>9409</v>
      </c>
      <c r="B4056" s="200" t="s">
        <v>9410</v>
      </c>
      <c r="C4056" s="201" t="s">
        <v>15</v>
      </c>
      <c r="D4056" s="202">
        <v>18.440000000000001</v>
      </c>
      <c r="E4056" s="202">
        <v>9.56</v>
      </c>
      <c r="F4056" s="202">
        <v>28</v>
      </c>
      <c r="G4056" s="178">
        <v>15</v>
      </c>
    </row>
    <row r="4057" spans="1:7" x14ac:dyDescent="0.25">
      <c r="A4057" s="199" t="s">
        <v>9411</v>
      </c>
      <c r="B4057" s="200" t="s">
        <v>9412</v>
      </c>
      <c r="C4057" s="201" t="s">
        <v>15</v>
      </c>
      <c r="D4057" s="202">
        <v>28.95</v>
      </c>
      <c r="E4057" s="202">
        <v>9.56</v>
      </c>
      <c r="F4057" s="202">
        <v>38.51</v>
      </c>
      <c r="G4057" s="178">
        <v>15</v>
      </c>
    </row>
    <row r="4058" spans="1:7" x14ac:dyDescent="0.25">
      <c r="A4058" s="199" t="s">
        <v>9413</v>
      </c>
      <c r="B4058" s="200" t="s">
        <v>9414</v>
      </c>
      <c r="C4058" s="201" t="s">
        <v>15</v>
      </c>
      <c r="D4058" s="202">
        <v>22.37</v>
      </c>
      <c r="E4058" s="202">
        <v>9.56</v>
      </c>
      <c r="F4058" s="202">
        <v>31.93</v>
      </c>
      <c r="G4058" s="178">
        <v>15</v>
      </c>
    </row>
    <row r="4059" spans="1:7" x14ac:dyDescent="0.25">
      <c r="A4059" s="199" t="s">
        <v>9415</v>
      </c>
      <c r="B4059" s="200" t="s">
        <v>9416</v>
      </c>
      <c r="C4059" s="201" t="s">
        <v>15</v>
      </c>
      <c r="D4059" s="202">
        <v>64.53</v>
      </c>
      <c r="E4059" s="202">
        <v>10.69</v>
      </c>
      <c r="F4059" s="202">
        <v>75.22</v>
      </c>
      <c r="G4059" s="178">
        <v>15</v>
      </c>
    </row>
    <row r="4060" spans="1:7" x14ac:dyDescent="0.25">
      <c r="A4060" s="199" t="s">
        <v>9417</v>
      </c>
      <c r="B4060" s="200" t="s">
        <v>9418</v>
      </c>
      <c r="C4060" s="201" t="s">
        <v>15</v>
      </c>
      <c r="D4060" s="202">
        <v>63.26</v>
      </c>
      <c r="E4060" s="202">
        <v>10.69</v>
      </c>
      <c r="F4060" s="202">
        <v>73.95</v>
      </c>
      <c r="G4060" s="178">
        <v>15</v>
      </c>
    </row>
    <row r="4061" spans="1:7" x14ac:dyDescent="0.25">
      <c r="A4061" s="199" t="s">
        <v>9419</v>
      </c>
      <c r="B4061" s="200" t="s">
        <v>9420</v>
      </c>
      <c r="C4061" s="201" t="s">
        <v>15</v>
      </c>
      <c r="D4061" s="202">
        <v>53.42</v>
      </c>
      <c r="E4061" s="202">
        <v>9.56</v>
      </c>
      <c r="F4061" s="202">
        <v>62.98</v>
      </c>
      <c r="G4061" s="178">
        <v>15</v>
      </c>
    </row>
    <row r="4062" spans="1:7" x14ac:dyDescent="0.25">
      <c r="A4062" s="199" t="s">
        <v>9421</v>
      </c>
      <c r="B4062" s="200" t="s">
        <v>9422</v>
      </c>
      <c r="C4062" s="201" t="s">
        <v>15</v>
      </c>
      <c r="D4062" s="202">
        <v>28.82</v>
      </c>
      <c r="E4062" s="202">
        <v>9.56</v>
      </c>
      <c r="F4062" s="202">
        <v>38.380000000000003</v>
      </c>
      <c r="G4062" s="178">
        <v>15</v>
      </c>
    </row>
    <row r="4063" spans="1:7" x14ac:dyDescent="0.25">
      <c r="A4063" s="199" t="s">
        <v>9423</v>
      </c>
      <c r="B4063" s="200" t="s">
        <v>9424</v>
      </c>
      <c r="C4063" s="201" t="s">
        <v>15</v>
      </c>
      <c r="D4063" s="202">
        <v>39.64</v>
      </c>
      <c r="E4063" s="202">
        <v>9.56</v>
      </c>
      <c r="F4063" s="202">
        <v>49.2</v>
      </c>
      <c r="G4063" s="178">
        <v>15</v>
      </c>
    </row>
    <row r="4064" spans="1:7" x14ac:dyDescent="0.25">
      <c r="A4064" s="199" t="s">
        <v>9425</v>
      </c>
      <c r="B4064" s="200" t="s">
        <v>9426</v>
      </c>
      <c r="C4064" s="201" t="s">
        <v>15</v>
      </c>
      <c r="D4064" s="202">
        <v>34.94</v>
      </c>
      <c r="E4064" s="202">
        <v>9.56</v>
      </c>
      <c r="F4064" s="202">
        <v>44.5</v>
      </c>
      <c r="G4064" s="178">
        <v>15</v>
      </c>
    </row>
    <row r="4065" spans="1:7" x14ac:dyDescent="0.25">
      <c r="A4065" s="199" t="s">
        <v>9427</v>
      </c>
      <c r="B4065" s="200" t="s">
        <v>9428</v>
      </c>
      <c r="C4065" s="201" t="s">
        <v>15</v>
      </c>
      <c r="D4065" s="202">
        <v>55.27</v>
      </c>
      <c r="E4065" s="202">
        <v>10.69</v>
      </c>
      <c r="F4065" s="202">
        <v>65.959999999999994</v>
      </c>
      <c r="G4065" s="178">
        <v>15</v>
      </c>
    </row>
    <row r="4066" spans="1:7" x14ac:dyDescent="0.25">
      <c r="A4066" s="199" t="s">
        <v>9429</v>
      </c>
      <c r="B4066" s="200" t="s">
        <v>9430</v>
      </c>
      <c r="C4066" s="201" t="s">
        <v>15</v>
      </c>
      <c r="D4066" s="202">
        <v>54.25</v>
      </c>
      <c r="E4066" s="202">
        <v>10.69</v>
      </c>
      <c r="F4066" s="202">
        <v>64.94</v>
      </c>
      <c r="G4066" s="178">
        <v>15</v>
      </c>
    </row>
    <row r="4067" spans="1:7" x14ac:dyDescent="0.25">
      <c r="A4067" s="199" t="s">
        <v>9431</v>
      </c>
      <c r="B4067" s="200" t="s">
        <v>9432</v>
      </c>
      <c r="C4067" s="201"/>
      <c r="D4067" s="202"/>
      <c r="E4067" s="202"/>
      <c r="F4067" s="202"/>
    </row>
    <row r="4068" spans="1:7" ht="45" x14ac:dyDescent="0.25">
      <c r="A4068" s="199" t="s">
        <v>9433</v>
      </c>
      <c r="B4068" s="200" t="s">
        <v>9434</v>
      </c>
      <c r="C4068" s="201" t="s">
        <v>29</v>
      </c>
      <c r="D4068" s="202">
        <v>351.42</v>
      </c>
      <c r="E4068" s="202">
        <v>15.31</v>
      </c>
      <c r="F4068" s="202">
        <v>366.73</v>
      </c>
      <c r="G4068" s="178">
        <v>15</v>
      </c>
    </row>
    <row r="4069" spans="1:7" ht="30" x14ac:dyDescent="0.25">
      <c r="A4069" s="199" t="s">
        <v>9435</v>
      </c>
      <c r="B4069" s="200" t="s">
        <v>9436</v>
      </c>
      <c r="C4069" s="201" t="s">
        <v>29</v>
      </c>
      <c r="D4069" s="202">
        <v>256.45999999999998</v>
      </c>
      <c r="E4069" s="202">
        <v>14.13</v>
      </c>
      <c r="F4069" s="202">
        <v>270.58999999999997</v>
      </c>
      <c r="G4069" s="178">
        <v>15</v>
      </c>
    </row>
    <row r="4070" spans="1:7" ht="30" x14ac:dyDescent="0.25">
      <c r="A4070" s="199" t="s">
        <v>9437</v>
      </c>
      <c r="B4070" s="200" t="s">
        <v>9438</v>
      </c>
      <c r="C4070" s="201" t="s">
        <v>29</v>
      </c>
      <c r="D4070" s="202">
        <v>258.17</v>
      </c>
      <c r="E4070" s="202">
        <v>14.22</v>
      </c>
      <c r="F4070" s="202">
        <v>272.39</v>
      </c>
      <c r="G4070" s="178">
        <v>15</v>
      </c>
    </row>
    <row r="4071" spans="1:7" ht="30" x14ac:dyDescent="0.25">
      <c r="A4071" s="199" t="s">
        <v>9439</v>
      </c>
      <c r="B4071" s="200" t="s">
        <v>9440</v>
      </c>
      <c r="C4071" s="201" t="s">
        <v>1922</v>
      </c>
      <c r="D4071" s="202">
        <v>8.59</v>
      </c>
      <c r="E4071" s="202">
        <v>2.4500000000000002</v>
      </c>
      <c r="F4071" s="202">
        <v>11.04</v>
      </c>
      <c r="G4071" s="178">
        <v>15</v>
      </c>
    </row>
    <row r="4072" spans="1:7" x14ac:dyDescent="0.25">
      <c r="A4072" s="199" t="s">
        <v>9441</v>
      </c>
      <c r="B4072" s="200" t="s">
        <v>9442</v>
      </c>
      <c r="C4072" s="201" t="s">
        <v>9443</v>
      </c>
      <c r="D4072" s="202">
        <v>570.74</v>
      </c>
      <c r="E4072" s="202">
        <v>1512.24</v>
      </c>
      <c r="F4072" s="202">
        <v>2082.98</v>
      </c>
      <c r="G4072" s="178">
        <v>15</v>
      </c>
    </row>
    <row r="4073" spans="1:7" x14ac:dyDescent="0.25">
      <c r="A4073" s="199" t="s">
        <v>9444</v>
      </c>
      <c r="B4073" s="200" t="s">
        <v>9445</v>
      </c>
      <c r="C4073" s="201"/>
      <c r="D4073" s="202"/>
      <c r="E4073" s="202"/>
      <c r="F4073" s="202"/>
    </row>
    <row r="4074" spans="1:7" x14ac:dyDescent="0.25">
      <c r="A4074" s="199" t="s">
        <v>9446</v>
      </c>
      <c r="B4074" s="200" t="s">
        <v>9447</v>
      </c>
      <c r="C4074" s="201"/>
      <c r="D4074" s="202"/>
      <c r="E4074" s="202"/>
      <c r="F4074" s="202"/>
    </row>
    <row r="4075" spans="1:7" x14ac:dyDescent="0.25">
      <c r="A4075" s="199" t="s">
        <v>555</v>
      </c>
      <c r="B4075" s="200" t="s">
        <v>9448</v>
      </c>
      <c r="C4075" s="201" t="s">
        <v>29</v>
      </c>
      <c r="D4075" s="202">
        <v>9332.93</v>
      </c>
      <c r="E4075" s="202">
        <v>100.7</v>
      </c>
      <c r="F4075" s="202">
        <v>9433.6299999999992</v>
      </c>
      <c r="G4075" s="178">
        <v>15</v>
      </c>
    </row>
    <row r="4076" spans="1:7" x14ac:dyDescent="0.25">
      <c r="A4076" s="199" t="s">
        <v>9449</v>
      </c>
      <c r="B4076" s="200" t="s">
        <v>9450</v>
      </c>
      <c r="C4076" s="201" t="s">
        <v>29</v>
      </c>
      <c r="D4076" s="202">
        <v>231.87</v>
      </c>
      <c r="E4076" s="202">
        <v>100.7</v>
      </c>
      <c r="F4076" s="202">
        <v>332.57</v>
      </c>
      <c r="G4076" s="178">
        <v>15</v>
      </c>
    </row>
    <row r="4077" spans="1:7" x14ac:dyDescent="0.25">
      <c r="A4077" s="199" t="s">
        <v>556</v>
      </c>
      <c r="B4077" s="200" t="s">
        <v>9451</v>
      </c>
      <c r="C4077" s="201" t="s">
        <v>29</v>
      </c>
      <c r="D4077" s="202">
        <v>1649.58</v>
      </c>
      <c r="E4077" s="202">
        <v>100.7</v>
      </c>
      <c r="F4077" s="202">
        <v>1750.28</v>
      </c>
      <c r="G4077" s="178">
        <v>15</v>
      </c>
    </row>
    <row r="4078" spans="1:7" ht="45" x14ac:dyDescent="0.25">
      <c r="A4078" s="199" t="s">
        <v>9452</v>
      </c>
      <c r="B4078" s="200" t="s">
        <v>9453</v>
      </c>
      <c r="C4078" s="201" t="s">
        <v>15</v>
      </c>
      <c r="D4078" s="202">
        <v>15.56</v>
      </c>
      <c r="E4078" s="202">
        <v>7.3</v>
      </c>
      <c r="F4078" s="202">
        <v>22.86</v>
      </c>
      <c r="G4078" s="178">
        <v>15</v>
      </c>
    </row>
    <row r="4079" spans="1:7" ht="45" x14ac:dyDescent="0.25">
      <c r="A4079" s="199" t="s">
        <v>9454</v>
      </c>
      <c r="B4079" s="200" t="s">
        <v>9455</v>
      </c>
      <c r="C4079" s="201" t="s">
        <v>15</v>
      </c>
      <c r="D4079" s="202">
        <v>9.84</v>
      </c>
      <c r="E4079" s="202">
        <v>7.3</v>
      </c>
      <c r="F4079" s="202">
        <v>17.14</v>
      </c>
      <c r="G4079" s="178">
        <v>15</v>
      </c>
    </row>
    <row r="4080" spans="1:7" ht="30" x14ac:dyDescent="0.25">
      <c r="A4080" s="199" t="s">
        <v>9456</v>
      </c>
      <c r="B4080" s="200" t="s">
        <v>9457</v>
      </c>
      <c r="C4080" s="201" t="s">
        <v>15</v>
      </c>
      <c r="D4080" s="202">
        <v>20.02</v>
      </c>
      <c r="E4080" s="202">
        <v>7.3</v>
      </c>
      <c r="F4080" s="202">
        <v>27.32</v>
      </c>
      <c r="G4080" s="178">
        <v>15</v>
      </c>
    </row>
    <row r="4081" spans="1:7" ht="30" x14ac:dyDescent="0.25">
      <c r="A4081" s="199" t="s">
        <v>9458</v>
      </c>
      <c r="B4081" s="200" t="s">
        <v>9459</v>
      </c>
      <c r="C4081" s="201" t="s">
        <v>15</v>
      </c>
      <c r="D4081" s="202">
        <v>12.22</v>
      </c>
      <c r="E4081" s="202">
        <v>7.3</v>
      </c>
      <c r="F4081" s="202">
        <v>19.52</v>
      </c>
      <c r="G4081" s="178">
        <v>15</v>
      </c>
    </row>
    <row r="4082" spans="1:7" x14ac:dyDescent="0.25">
      <c r="A4082" s="199" t="s">
        <v>9460</v>
      </c>
      <c r="B4082" s="200" t="s">
        <v>9461</v>
      </c>
      <c r="C4082" s="201" t="s">
        <v>15</v>
      </c>
      <c r="D4082" s="202">
        <v>25.34</v>
      </c>
      <c r="E4082" s="202">
        <v>7.3</v>
      </c>
      <c r="F4082" s="202">
        <v>32.64</v>
      </c>
      <c r="G4082" s="178">
        <v>15</v>
      </c>
    </row>
    <row r="4083" spans="1:7" ht="30" x14ac:dyDescent="0.25">
      <c r="A4083" s="199" t="s">
        <v>9462</v>
      </c>
      <c r="B4083" s="200" t="s">
        <v>9463</v>
      </c>
      <c r="C4083" s="201" t="s">
        <v>15</v>
      </c>
      <c r="D4083" s="202">
        <v>8.86</v>
      </c>
      <c r="E4083" s="202">
        <v>7.3</v>
      </c>
      <c r="F4083" s="202">
        <v>16.16</v>
      </c>
      <c r="G4083" s="178">
        <v>15</v>
      </c>
    </row>
    <row r="4084" spans="1:7" x14ac:dyDescent="0.25">
      <c r="A4084" s="199" t="s">
        <v>557</v>
      </c>
      <c r="B4084" s="200" t="s">
        <v>9464</v>
      </c>
      <c r="C4084" s="201" t="s">
        <v>15</v>
      </c>
      <c r="D4084" s="202">
        <v>209.8</v>
      </c>
      <c r="E4084" s="202">
        <v>4.1500000000000004</v>
      </c>
      <c r="F4084" s="202">
        <v>213.95</v>
      </c>
      <c r="G4084" s="178">
        <v>15</v>
      </c>
    </row>
    <row r="4085" spans="1:7" x14ac:dyDescent="0.25">
      <c r="A4085" s="199" t="s">
        <v>9465</v>
      </c>
      <c r="B4085" s="200" t="s">
        <v>9466</v>
      </c>
      <c r="C4085" s="201"/>
      <c r="D4085" s="202"/>
      <c r="E4085" s="202"/>
      <c r="F4085" s="202"/>
    </row>
    <row r="4086" spans="1:7" x14ac:dyDescent="0.25">
      <c r="A4086" s="199" t="s">
        <v>9467</v>
      </c>
      <c r="B4086" s="200" t="s">
        <v>9468</v>
      </c>
      <c r="C4086" s="201" t="s">
        <v>15</v>
      </c>
      <c r="D4086" s="202">
        <v>12.02</v>
      </c>
      <c r="E4086" s="202">
        <v>63.68</v>
      </c>
      <c r="F4086" s="202">
        <v>75.7</v>
      </c>
      <c r="G4086" s="178">
        <v>15</v>
      </c>
    </row>
    <row r="4087" spans="1:7" x14ac:dyDescent="0.25">
      <c r="A4087" s="199" t="s">
        <v>9469</v>
      </c>
      <c r="B4087" s="200" t="s">
        <v>9470</v>
      </c>
      <c r="C4087" s="201"/>
      <c r="D4087" s="202"/>
      <c r="E4087" s="202"/>
      <c r="F4087" s="202"/>
    </row>
    <row r="4088" spans="1:7" ht="45" x14ac:dyDescent="0.25">
      <c r="A4088" s="199" t="s">
        <v>9471</v>
      </c>
      <c r="B4088" s="200" t="s">
        <v>9472</v>
      </c>
      <c r="C4088" s="201" t="s">
        <v>15</v>
      </c>
      <c r="D4088" s="202">
        <v>88.92</v>
      </c>
      <c r="E4088" s="202">
        <v>8.56</v>
      </c>
      <c r="F4088" s="202">
        <v>97.48</v>
      </c>
      <c r="G4088" s="178">
        <v>15</v>
      </c>
    </row>
    <row r="4089" spans="1:7" ht="30" x14ac:dyDescent="0.25">
      <c r="A4089" s="199" t="s">
        <v>9473</v>
      </c>
      <c r="B4089" s="200" t="s">
        <v>9474</v>
      </c>
      <c r="C4089" s="201" t="s">
        <v>15</v>
      </c>
      <c r="D4089" s="202">
        <v>32.270000000000003</v>
      </c>
      <c r="E4089" s="202">
        <v>1.76</v>
      </c>
      <c r="F4089" s="202">
        <v>34.03</v>
      </c>
      <c r="G4089" s="178">
        <v>15</v>
      </c>
    </row>
    <row r="4090" spans="1:7" x14ac:dyDescent="0.25">
      <c r="A4090" s="199" t="s">
        <v>9475</v>
      </c>
      <c r="B4090" s="200" t="s">
        <v>9476</v>
      </c>
      <c r="C4090" s="201" t="s">
        <v>29</v>
      </c>
      <c r="D4090" s="202">
        <v>73.69</v>
      </c>
      <c r="E4090" s="202"/>
      <c r="F4090" s="202">
        <v>73.69</v>
      </c>
      <c r="G4090" s="178">
        <v>15</v>
      </c>
    </row>
    <row r="4091" spans="1:7" x14ac:dyDescent="0.25">
      <c r="A4091" s="199" t="s">
        <v>9477</v>
      </c>
      <c r="B4091" s="200" t="s">
        <v>9478</v>
      </c>
      <c r="C4091" s="201" t="s">
        <v>57</v>
      </c>
      <c r="D4091" s="202">
        <v>30.83</v>
      </c>
      <c r="E4091" s="202"/>
      <c r="F4091" s="202">
        <v>30.83</v>
      </c>
      <c r="G4091" s="178">
        <v>15</v>
      </c>
    </row>
    <row r="4092" spans="1:7" x14ac:dyDescent="0.25">
      <c r="A4092" s="199" t="s">
        <v>9479</v>
      </c>
      <c r="B4092" s="200" t="s">
        <v>9480</v>
      </c>
      <c r="C4092" s="201"/>
      <c r="D4092" s="202"/>
      <c r="E4092" s="202"/>
      <c r="F4092" s="202"/>
    </row>
    <row r="4093" spans="1:7" x14ac:dyDescent="0.25">
      <c r="A4093" s="199" t="s">
        <v>9481</v>
      </c>
      <c r="B4093" s="200" t="s">
        <v>9482</v>
      </c>
      <c r="C4093" s="201"/>
      <c r="D4093" s="202"/>
      <c r="E4093" s="202"/>
      <c r="F4093" s="202"/>
    </row>
    <row r="4094" spans="1:7" x14ac:dyDescent="0.25">
      <c r="A4094" s="199" t="s">
        <v>9483</v>
      </c>
      <c r="B4094" s="200" t="s">
        <v>9484</v>
      </c>
      <c r="C4094" s="201" t="s">
        <v>15</v>
      </c>
      <c r="D4094" s="202">
        <v>832.67</v>
      </c>
      <c r="E4094" s="202"/>
      <c r="F4094" s="202">
        <v>832.67</v>
      </c>
      <c r="G4094" s="178">
        <v>15</v>
      </c>
    </row>
  </sheetData>
  <sheetProtection algorithmName="SHA-512" hashValue="R/EjK8cIqPqpo5VAoDfQrMoSCEVeTIxwEa6gvHnkk+B57c9xHd/+PvA1MSKayXoc8ADJVyBl89dhR8Ux5ecxbg==" saltValue="flwgAgRtj39C+k8/es4KVA==" spinCount="100000" sheet="1" objects="1" scenarios="1"/>
  <autoFilter ref="A8:G4094" xr:uid="{00000000-0009-0000-0000-000000000000}"/>
  <mergeCells count="4">
    <mergeCell ref="B1:F1"/>
    <mergeCell ref="A2:F2"/>
    <mergeCell ref="A3:F3"/>
    <mergeCell ref="A4:F4"/>
  </mergeCells>
  <conditionalFormatting sqref="A9:A4094">
    <cfRule type="expression" dxfId="23" priority="6" stopIfTrue="1">
      <formula>G9&lt;6</formula>
    </cfRule>
  </conditionalFormatting>
  <conditionalFormatting sqref="B9:B4094">
    <cfRule type="expression" dxfId="22" priority="5" stopIfTrue="1">
      <formula>G9&lt;6</formula>
    </cfRule>
  </conditionalFormatting>
  <conditionalFormatting sqref="C9:C4094">
    <cfRule type="expression" dxfId="21" priority="4" stopIfTrue="1">
      <formula>G9&lt;6</formula>
    </cfRule>
  </conditionalFormatting>
  <conditionalFormatting sqref="D9:D4094">
    <cfRule type="expression" dxfId="20" priority="3" stopIfTrue="1">
      <formula>G9&lt;6</formula>
    </cfRule>
  </conditionalFormatting>
  <conditionalFormatting sqref="E9:E4094">
    <cfRule type="expression" dxfId="19" priority="2" stopIfTrue="1">
      <formula>G9&lt;6</formula>
    </cfRule>
  </conditionalFormatting>
  <conditionalFormatting sqref="F9:F4094">
    <cfRule type="expression" dxfId="18" priority="1" stopIfTrue="1">
      <formula>G9&lt;6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1B0F-0208-46EF-A0EF-5417F7701CB5}">
  <sheetPr>
    <tabColor rgb="FF00B0F0"/>
    <pageSetUpPr fitToPage="1"/>
  </sheetPr>
  <dimension ref="A1:AO40"/>
  <sheetViews>
    <sheetView tabSelected="1" zoomScale="75" zoomScaleNormal="75" zoomScaleSheetLayoutView="80" workbookViewId="0">
      <selection activeCell="K26" sqref="K26"/>
    </sheetView>
  </sheetViews>
  <sheetFormatPr defaultColWidth="9.140625" defaultRowHeight="12.75" x14ac:dyDescent="0.2"/>
  <cols>
    <col min="1" max="1" width="27.7109375" style="117" customWidth="1"/>
    <col min="2" max="2" width="68.140625" style="118" customWidth="1"/>
    <col min="3" max="3" width="25.42578125" style="120" customWidth="1"/>
    <col min="4" max="4" width="27.140625" style="120" bestFit="1" customWidth="1"/>
    <col min="5" max="5" width="26.85546875" style="120" bestFit="1" customWidth="1"/>
    <col min="6" max="41" width="9.140625" style="80"/>
    <col min="42" max="16384" width="9.140625" style="120"/>
  </cols>
  <sheetData>
    <row r="1" spans="1:8" s="80" customFormat="1" ht="16.5" thickTop="1" x14ac:dyDescent="0.25">
      <c r="A1" s="77" t="s">
        <v>12</v>
      </c>
      <c r="B1" s="78" t="str">
        <f>PLANILHA!B2</f>
        <v>CONSTRUÇÃO DO AMBULATÓRIO MÉDICO DE ESPECIALIDADES DE  MARÍLIA</v>
      </c>
      <c r="C1" s="78"/>
      <c r="D1" s="78"/>
      <c r="E1" s="79"/>
    </row>
    <row r="2" spans="1:8" s="84" customFormat="1" ht="15.75" x14ac:dyDescent="0.25">
      <c r="A2" s="81" t="s">
        <v>832</v>
      </c>
      <c r="B2" s="82" t="str">
        <f>PLANILHA!B3</f>
        <v>AV. BRASIL PROLONGAMENTO. S/N - MARÍLIA</v>
      </c>
      <c r="C2" s="82"/>
      <c r="D2" s="82"/>
      <c r="E2" s="83"/>
      <c r="G2" s="80"/>
      <c r="H2" s="80"/>
    </row>
    <row r="3" spans="1:8" s="84" customFormat="1" ht="18.75" customHeight="1" x14ac:dyDescent="0.25">
      <c r="A3" s="81" t="s">
        <v>833</v>
      </c>
      <c r="B3" s="82" t="s">
        <v>834</v>
      </c>
      <c r="C3" s="82"/>
      <c r="D3" s="82"/>
      <c r="E3" s="83"/>
      <c r="G3" s="80"/>
      <c r="H3" s="80"/>
    </row>
    <row r="4" spans="1:8" s="84" customFormat="1" ht="15.75" x14ac:dyDescent="0.25">
      <c r="A4" s="81" t="s">
        <v>835</v>
      </c>
      <c r="B4" s="82" t="str">
        <f>+PLANILHA_PLV!B4</f>
        <v>CDHU 199; SIURB 01/25</v>
      </c>
      <c r="C4" s="82"/>
      <c r="D4" s="82"/>
      <c r="E4" s="83"/>
      <c r="G4" s="80"/>
      <c r="H4" s="80"/>
    </row>
    <row r="5" spans="1:8" s="84" customFormat="1" ht="15.75" x14ac:dyDescent="0.25">
      <c r="A5" s="81" t="s">
        <v>836</v>
      </c>
      <c r="B5" s="82" t="s">
        <v>12330</v>
      </c>
      <c r="C5" s="82"/>
      <c r="D5" s="82"/>
      <c r="E5" s="83"/>
      <c r="G5" s="80"/>
      <c r="H5" s="80"/>
    </row>
    <row r="6" spans="1:8" s="84" customFormat="1" ht="18.75" thickBot="1" x14ac:dyDescent="0.3">
      <c r="A6" s="85"/>
      <c r="B6" s="86"/>
      <c r="C6" s="86"/>
      <c r="D6" s="86"/>
      <c r="E6" s="87"/>
    </row>
    <row r="7" spans="1:8" s="80" customFormat="1" ht="16.5" thickTop="1" thickBot="1" x14ac:dyDescent="0.3">
      <c r="A7" s="321"/>
      <c r="B7" s="322"/>
      <c r="C7" s="323"/>
      <c r="D7" s="323"/>
      <c r="E7" s="324"/>
    </row>
    <row r="8" spans="1:8" s="80" customFormat="1" ht="17.25" thickTop="1" thickBot="1" x14ac:dyDescent="0.3">
      <c r="A8" s="88" t="s">
        <v>0</v>
      </c>
      <c r="B8" s="89" t="s">
        <v>837</v>
      </c>
      <c r="C8" s="90" t="s">
        <v>838</v>
      </c>
      <c r="D8" s="90" t="s">
        <v>839</v>
      </c>
      <c r="E8" s="91" t="s">
        <v>840</v>
      </c>
    </row>
    <row r="9" spans="1:8" s="80" customFormat="1" ht="16.5" thickTop="1" x14ac:dyDescent="0.25">
      <c r="A9" s="92">
        <v>1</v>
      </c>
      <c r="B9" s="93" t="str">
        <f>_xlfn.XLOOKUP(A9,PLANILHA!$A$9:$A$688,PLANILHA!$D$9:$D$688)</f>
        <v>SERVIÇOS PRELIMINARES</v>
      </c>
      <c r="C9" s="94">
        <f>_xlfn.XLOOKUP(A9,PLANILHA_PLV!$A$9:$A$684,PLANILHA_PLV!$J$9:$J$684)</f>
        <v>0</v>
      </c>
      <c r="D9" s="94">
        <f>_xlfn.XLOOKUP(A9,PLANILHA_PLV!$A$9:$A$684,PLANILHA_PLV!$K$9:$K$684)</f>
        <v>0</v>
      </c>
      <c r="E9" s="95" t="e">
        <f>D9/(SUM($D$29:$D$30))</f>
        <v>#DIV/0!</v>
      </c>
    </row>
    <row r="10" spans="1:8" s="80" customFormat="1" ht="15.75" x14ac:dyDescent="0.25">
      <c r="A10" s="96">
        <v>2</v>
      </c>
      <c r="B10" s="97" t="str">
        <f>_xlfn.XLOOKUP(A10,PLANILHA!A10:A689,PLANILHA!D10:D689)</f>
        <v>INÍCIO E APOIO A OBRA</v>
      </c>
      <c r="C10" s="94">
        <f>_xlfn.XLOOKUP(A10,PLANILHA_PLV!$A$9:$A$684,PLANILHA_PLV!$J$9:$J$684)</f>
        <v>0</v>
      </c>
      <c r="D10" s="94">
        <f>_xlfn.XLOOKUP(A10,PLANILHA_PLV!$A$9:$A$684,PLANILHA_PLV!$K$9:$K$684)</f>
        <v>0</v>
      </c>
      <c r="E10" s="99" t="e">
        <f t="shared" ref="E10:E27" si="0">D10/(SUM($D$29:$D$30))</f>
        <v>#DIV/0!</v>
      </c>
    </row>
    <row r="11" spans="1:8" s="80" customFormat="1" ht="15.75" x14ac:dyDescent="0.25">
      <c r="A11" s="92">
        <v>3</v>
      </c>
      <c r="B11" s="97" t="str">
        <f>_xlfn.XLOOKUP(A11,PLANILHA!A11:A690,PLANILHA!D11:D690)</f>
        <v>MOVIMENTAÇÃO DE TERRA</v>
      </c>
      <c r="C11" s="94">
        <f>_xlfn.XLOOKUP(A11,PLANILHA_PLV!$A$9:$A$684,PLANILHA_PLV!$J$9:$J$684)</f>
        <v>0</v>
      </c>
      <c r="D11" s="94">
        <f>_xlfn.XLOOKUP(A11,PLANILHA_PLV!$A$9:$A$684,PLANILHA_PLV!$K$9:$K$684)</f>
        <v>0</v>
      </c>
      <c r="E11" s="99" t="e">
        <f t="shared" si="0"/>
        <v>#DIV/0!</v>
      </c>
    </row>
    <row r="12" spans="1:8" s="80" customFormat="1" ht="15.75" x14ac:dyDescent="0.25">
      <c r="A12" s="96">
        <v>4</v>
      </c>
      <c r="B12" s="97" t="str">
        <f>_xlfn.XLOOKUP(A12,PLANILHA!A12:A691,PLANILHA!D12:D691)</f>
        <v>FUNDAÇÃO</v>
      </c>
      <c r="C12" s="94">
        <f>_xlfn.XLOOKUP(A12,PLANILHA_PLV!$A$9:$A$684,PLANILHA_PLV!$J$9:$J$684)</f>
        <v>0</v>
      </c>
      <c r="D12" s="94">
        <f>_xlfn.XLOOKUP(A12,PLANILHA_PLV!$A$9:$A$684,PLANILHA_PLV!$K$9:$K$684)</f>
        <v>0</v>
      </c>
      <c r="E12" s="99" t="e">
        <f t="shared" si="0"/>
        <v>#DIV/0!</v>
      </c>
    </row>
    <row r="13" spans="1:8" s="80" customFormat="1" ht="15.75" x14ac:dyDescent="0.25">
      <c r="A13" s="92">
        <v>5</v>
      </c>
      <c r="B13" s="97" t="str">
        <f>_xlfn.XLOOKUP(A13,PLANILHA!A13:A692,PLANILHA!D13:D692)</f>
        <v>ESTRUTURA</v>
      </c>
      <c r="C13" s="94">
        <f>_xlfn.XLOOKUP(A13,PLANILHA_PLV!$A$9:$A$684,PLANILHA_PLV!$J$9:$J$684)</f>
        <v>0</v>
      </c>
      <c r="D13" s="94">
        <f>_xlfn.XLOOKUP(A13,PLANILHA_PLV!$A$9:$A$684,PLANILHA_PLV!$K$9:$K$684)</f>
        <v>0</v>
      </c>
      <c r="E13" s="99" t="e">
        <f t="shared" si="0"/>
        <v>#DIV/0!</v>
      </c>
    </row>
    <row r="14" spans="1:8" s="80" customFormat="1" ht="15.75" x14ac:dyDescent="0.25">
      <c r="A14" s="96">
        <v>6</v>
      </c>
      <c r="B14" s="97" t="str">
        <f>_xlfn.XLOOKUP(A14,PLANILHA!A14:A693,PLANILHA!D14:D693)</f>
        <v>IMPERMEABILIZAÇÃO</v>
      </c>
      <c r="C14" s="94">
        <f>_xlfn.XLOOKUP(A14,PLANILHA_PLV!$A$9:$A$684,PLANILHA_PLV!$J$9:$J$684)</f>
        <v>0</v>
      </c>
      <c r="D14" s="94">
        <f>_xlfn.XLOOKUP(A14,PLANILHA_PLV!$A$9:$A$684,PLANILHA_PLV!$K$9:$K$684)</f>
        <v>0</v>
      </c>
      <c r="E14" s="99" t="e">
        <f t="shared" si="0"/>
        <v>#DIV/0!</v>
      </c>
    </row>
    <row r="15" spans="1:8" s="80" customFormat="1" ht="15.75" x14ac:dyDescent="0.25">
      <c r="A15" s="92">
        <v>7</v>
      </c>
      <c r="B15" s="97" t="str">
        <f>_xlfn.XLOOKUP(A15,PLANILHA!A15:A694,PLANILHA!D15:D694)</f>
        <v>ELEMENTOS DIVISÓRIOS</v>
      </c>
      <c r="C15" s="94">
        <f>_xlfn.XLOOKUP(A15,PLANILHA_PLV!$A$9:$A$684,PLANILHA_PLV!$J$9:$J$684)</f>
        <v>0</v>
      </c>
      <c r="D15" s="94">
        <f>_xlfn.XLOOKUP(A15,PLANILHA_PLV!$A$9:$A$684,PLANILHA_PLV!$K$9:$K$684)</f>
        <v>0</v>
      </c>
      <c r="E15" s="99" t="e">
        <f t="shared" si="0"/>
        <v>#DIV/0!</v>
      </c>
    </row>
    <row r="16" spans="1:8" s="80" customFormat="1" ht="15.75" x14ac:dyDescent="0.25">
      <c r="A16" s="96">
        <v>8</v>
      </c>
      <c r="B16" s="97" t="str">
        <f>_xlfn.XLOOKUP(A16,PLANILHA!A16:A695,PLANILHA!D16:D695)</f>
        <v>COBERTURA METÁLICA</v>
      </c>
      <c r="C16" s="94">
        <f>_xlfn.XLOOKUP(A16,PLANILHA_PLV!$A$9:$A$684,PLANILHA_PLV!$J$9:$J$684)</f>
        <v>0</v>
      </c>
      <c r="D16" s="94">
        <f>_xlfn.XLOOKUP(A16,PLANILHA_PLV!$A$9:$A$684,PLANILHA_PLV!$K$9:$K$684)</f>
        <v>0</v>
      </c>
      <c r="E16" s="99" t="e">
        <f t="shared" si="0"/>
        <v>#DIV/0!</v>
      </c>
    </row>
    <row r="17" spans="1:7" s="80" customFormat="1" ht="15.75" x14ac:dyDescent="0.25">
      <c r="A17" s="92">
        <v>9</v>
      </c>
      <c r="B17" s="97" t="str">
        <f>_xlfn.XLOOKUP(A17,PLANILHA!A17:A696,PLANILHA!D17:D696)</f>
        <v>REVESTIMENTOS</v>
      </c>
      <c r="C17" s="94">
        <f>_xlfn.XLOOKUP(A17,PLANILHA_PLV!$A$9:$A$684,PLANILHA_PLV!$J$9:$J$684)</f>
        <v>0</v>
      </c>
      <c r="D17" s="94">
        <f>_xlfn.XLOOKUP(A17,PLANILHA_PLV!$A$9:$A$684,PLANILHA_PLV!$K$9:$K$684)</f>
        <v>0</v>
      </c>
      <c r="E17" s="99" t="e">
        <f t="shared" si="0"/>
        <v>#DIV/0!</v>
      </c>
    </row>
    <row r="18" spans="1:7" s="80" customFormat="1" ht="15.75" x14ac:dyDescent="0.25">
      <c r="A18" s="96">
        <v>10</v>
      </c>
      <c r="B18" s="97" t="str">
        <f>_xlfn.XLOOKUP(A18,PLANILHA!A18:A696,PLANILHA!D18:D696)</f>
        <v>FORRO</v>
      </c>
      <c r="C18" s="94">
        <f>_xlfn.XLOOKUP(A18,PLANILHA_PLV!$A$9:$A$684,PLANILHA_PLV!$J$9:$J$684)</f>
        <v>0</v>
      </c>
      <c r="D18" s="94">
        <f>_xlfn.XLOOKUP(A18,PLANILHA_PLV!$A$9:$A$684,PLANILHA_PLV!$K$9:$K$684)</f>
        <v>0</v>
      </c>
      <c r="E18" s="99" t="e">
        <f t="shared" si="0"/>
        <v>#DIV/0!</v>
      </c>
    </row>
    <row r="19" spans="1:7" s="80" customFormat="1" ht="31.5" x14ac:dyDescent="0.25">
      <c r="A19" s="92">
        <v>11</v>
      </c>
      <c r="B19" s="97" t="str">
        <f>_xlfn.XLOOKUP(A19,PLANILHA!A19:A696,PLANILHA!D19:D696)</f>
        <v>ESQUADRIAS, BRISES, PORTAS, MARCENARIAS, VIDROS, CORRIMÃO</v>
      </c>
      <c r="C19" s="94">
        <f>_xlfn.XLOOKUP(A19,PLANILHA_PLV!$A$9:$A$684,PLANILHA_PLV!$J$9:$J$684)</f>
        <v>0</v>
      </c>
      <c r="D19" s="94">
        <f>_xlfn.XLOOKUP(A19,PLANILHA_PLV!$A$9:$A$684,PLANILHA_PLV!$K$9:$K$684)</f>
        <v>0</v>
      </c>
      <c r="E19" s="99" t="e">
        <f t="shared" si="0"/>
        <v>#DIV/0!</v>
      </c>
    </row>
    <row r="20" spans="1:7" s="80" customFormat="1" ht="15.75" x14ac:dyDescent="0.25">
      <c r="A20" s="96">
        <v>12</v>
      </c>
      <c r="B20" s="97" t="str">
        <f>_xlfn.XLOOKUP(A20,PLANILHA!A20:A696,PLANILHA!D20:D696)</f>
        <v>PREPARO DE SUPERFÍCIE E PINTURA</v>
      </c>
      <c r="C20" s="94">
        <f>_xlfn.XLOOKUP(A20,PLANILHA_PLV!$A$9:$A$684,PLANILHA_PLV!$J$9:$J$684)</f>
        <v>0</v>
      </c>
      <c r="D20" s="94">
        <f>_xlfn.XLOOKUP(A20,PLANILHA_PLV!$A$9:$A$684,PLANILHA_PLV!$K$9:$K$684)</f>
        <v>0</v>
      </c>
      <c r="E20" s="99" t="e">
        <f t="shared" si="0"/>
        <v>#DIV/0!</v>
      </c>
    </row>
    <row r="21" spans="1:7" s="80" customFormat="1" ht="15.75" x14ac:dyDescent="0.25">
      <c r="A21" s="92">
        <v>13</v>
      </c>
      <c r="B21" s="97" t="str">
        <f>_xlfn.XLOOKUP(A21,PLANILHA!A21:A696,PLANILHA!D21:D696)</f>
        <v>INSTALAÇÕES ELÉTRICAS</v>
      </c>
      <c r="C21" s="94">
        <f>_xlfn.XLOOKUP(A21,PLANILHA_PLV!$A$9:$A$684,PLANILHA_PLV!$J$9:$J$684)</f>
        <v>0</v>
      </c>
      <c r="D21" s="94">
        <f>_xlfn.XLOOKUP(A21,PLANILHA_PLV!$A$9:$A$684,PLANILHA_PLV!$K$9:$K$684)</f>
        <v>0</v>
      </c>
      <c r="E21" s="99" t="e">
        <f t="shared" si="0"/>
        <v>#DIV/0!</v>
      </c>
    </row>
    <row r="22" spans="1:7" s="80" customFormat="1" ht="15.75" x14ac:dyDescent="0.25">
      <c r="A22" s="96">
        <v>14</v>
      </c>
      <c r="B22" s="97" t="str">
        <f>_xlfn.XLOOKUP(A22,PLANILHA!A22:A696,PLANILHA!D22:D696)</f>
        <v>INSTALAÇÕES HIDROSSÁNITARIAS</v>
      </c>
      <c r="C22" s="94">
        <f>_xlfn.XLOOKUP(A22,PLANILHA_PLV!$A$9:$A$684,PLANILHA_PLV!$J$9:$J$684)</f>
        <v>0</v>
      </c>
      <c r="D22" s="94">
        <f>_xlfn.XLOOKUP(A22,PLANILHA_PLV!$A$9:$A$684,PLANILHA_PLV!$K$9:$K$684)</f>
        <v>0</v>
      </c>
      <c r="E22" s="99" t="e">
        <f t="shared" si="0"/>
        <v>#DIV/0!</v>
      </c>
    </row>
    <row r="23" spans="1:7" s="80" customFormat="1" ht="15.75" x14ac:dyDescent="0.25">
      <c r="A23" s="92">
        <v>15</v>
      </c>
      <c r="B23" s="97" t="str">
        <f>_xlfn.XLOOKUP(A23,PLANILHA!A23:A697,PLANILHA!D23:D697)</f>
        <v>LOUÇAS E METAIS HIDRAULICOS</v>
      </c>
      <c r="C23" s="94">
        <f>_xlfn.XLOOKUP(A23,PLANILHA_PLV!$A$9:$A$684,PLANILHA_PLV!$J$9:$J$684)</f>
        <v>0</v>
      </c>
      <c r="D23" s="94">
        <f>_xlfn.XLOOKUP(A23,PLANILHA_PLV!$A$9:$A$684,PLANILHA_PLV!$K$9:$K$684)</f>
        <v>0</v>
      </c>
      <c r="E23" s="99" t="e">
        <f t="shared" si="0"/>
        <v>#DIV/0!</v>
      </c>
    </row>
    <row r="24" spans="1:7" s="80" customFormat="1" ht="15.75" x14ac:dyDescent="0.25">
      <c r="A24" s="96">
        <v>16</v>
      </c>
      <c r="B24" s="97" t="str">
        <f>_xlfn.XLOOKUP(A24,PLANILHA!A24:A698,PLANILHA!D24:D698)</f>
        <v>GASES MEDICINAIS</v>
      </c>
      <c r="C24" s="94">
        <f>_xlfn.XLOOKUP(A24,PLANILHA_PLV!$A$9:$A$684,PLANILHA_PLV!$J$9:$J$684)</f>
        <v>0</v>
      </c>
      <c r="D24" s="94">
        <f>_xlfn.XLOOKUP(A24,PLANILHA_PLV!$A$9:$A$684,PLANILHA_PLV!$K$9:$K$684)</f>
        <v>0</v>
      </c>
      <c r="E24" s="99" t="e">
        <f t="shared" si="0"/>
        <v>#DIV/0!</v>
      </c>
    </row>
    <row r="25" spans="1:7" s="80" customFormat="1" ht="15.75" x14ac:dyDescent="0.25">
      <c r="A25" s="92">
        <v>17</v>
      </c>
      <c r="B25" s="97" t="str">
        <f>_xlfn.XLOOKUP(A25,PLANILHA!A25:A699,PLANILHA!D25:D699)</f>
        <v>CLIMATIZAÇÃO</v>
      </c>
      <c r="C25" s="94">
        <f>_xlfn.XLOOKUP(A25,PLANILHA_PLV!$A$9:$A$684,PLANILHA_PLV!$J$9:$J$684)</f>
        <v>0</v>
      </c>
      <c r="D25" s="94">
        <f>_xlfn.XLOOKUP(A25,PLANILHA_PLV!$A$9:$A$684,PLANILHA_PLV!$K$9:$K$684)</f>
        <v>0</v>
      </c>
      <c r="E25" s="99" t="e">
        <f t="shared" si="0"/>
        <v>#DIV/0!</v>
      </c>
    </row>
    <row r="26" spans="1:7" s="80" customFormat="1" ht="15.75" x14ac:dyDescent="0.25">
      <c r="A26" s="96">
        <v>18</v>
      </c>
      <c r="B26" s="97" t="str">
        <f>_xlfn.XLOOKUP(A26,PLANILHA!A26:A700,PLANILHA!D26:D700)</f>
        <v>PAVIMENTAÇÃO E COMUNICAÇÃO VISUAL</v>
      </c>
      <c r="C26" s="94">
        <f>_xlfn.XLOOKUP(A26,PLANILHA_PLV!$A$9:$A$684,PLANILHA_PLV!$J$9:$J$684)</f>
        <v>0</v>
      </c>
      <c r="D26" s="94">
        <f>_xlfn.XLOOKUP(A26,PLANILHA_PLV!$A$9:$A$684,PLANILHA_PLV!$K$9:$K$684)</f>
        <v>0</v>
      </c>
      <c r="E26" s="99" t="e">
        <f t="shared" si="0"/>
        <v>#DIV/0!</v>
      </c>
    </row>
    <row r="27" spans="1:7" s="80" customFormat="1" ht="15.75" x14ac:dyDescent="0.25">
      <c r="A27" s="92">
        <v>19</v>
      </c>
      <c r="B27" s="97" t="str">
        <f>_xlfn.XLOOKUP(A27,PLANILHA!A27:A701,PLANILHA!D27:D701)</f>
        <v>LIMPEZA DE OBRA</v>
      </c>
      <c r="C27" s="94">
        <f>_xlfn.XLOOKUP(A27,PLANILHA_PLV!$A$9:$A$684,PLANILHA_PLV!$J$9:$J$684)</f>
        <v>0</v>
      </c>
      <c r="D27" s="94">
        <f>_xlfn.XLOOKUP(A27,PLANILHA_PLV!$A$9:$A$684,PLANILHA_PLV!$K$9:$K$684)</f>
        <v>0</v>
      </c>
      <c r="E27" s="99" t="e">
        <f t="shared" si="0"/>
        <v>#DIV/0!</v>
      </c>
    </row>
    <row r="28" spans="1:7" s="80" customFormat="1" ht="16.5" thickBot="1" x14ac:dyDescent="0.3">
      <c r="A28" s="96"/>
      <c r="B28" s="97"/>
      <c r="C28" s="98"/>
      <c r="D28" s="98"/>
      <c r="E28" s="99"/>
    </row>
    <row r="29" spans="1:7" s="80" customFormat="1" ht="16.5" thickTop="1" x14ac:dyDescent="0.25">
      <c r="A29" s="100"/>
      <c r="B29" s="101"/>
      <c r="C29" s="102" t="s">
        <v>788</v>
      </c>
      <c r="D29" s="103">
        <f>SUM(C9:C28)</f>
        <v>0</v>
      </c>
      <c r="E29" s="325" t="e">
        <f>SUM(E9:E27)</f>
        <v>#DIV/0!</v>
      </c>
    </row>
    <row r="30" spans="1:7" s="80" customFormat="1" ht="15.75" x14ac:dyDescent="0.25">
      <c r="A30" s="104"/>
      <c r="B30" s="105"/>
      <c r="C30" s="106" t="s">
        <v>841</v>
      </c>
      <c r="D30" s="107">
        <f>+PLANILHA_PLV!K687</f>
        <v>0</v>
      </c>
      <c r="E30" s="326"/>
    </row>
    <row r="31" spans="1:7" s="80" customFormat="1" ht="16.5" thickBot="1" x14ac:dyDescent="0.3">
      <c r="A31" s="108">
        <v>20</v>
      </c>
      <c r="B31" s="97" t="str">
        <f>_xlfn.XLOOKUP(A31,PLANILHA!A38:A706,PLANILHA!D38:D706)</f>
        <v>MÃO DE OBRA ESPECIALIZADA</v>
      </c>
      <c r="C31" s="109"/>
      <c r="D31" s="94">
        <f>_xlfn.XLOOKUP(A31,PLANILHA_PLV!$A$9:$A$689,PLANILHA_PLV!$K$9:$K$689)</f>
        <v>0</v>
      </c>
      <c r="E31" s="110" t="e">
        <f>D31/(SUM($D$29:$D$30))</f>
        <v>#DIV/0!</v>
      </c>
      <c r="G31" s="111"/>
    </row>
    <row r="32" spans="1:7" s="80" customFormat="1" ht="19.5" thickTop="1" thickBot="1" x14ac:dyDescent="0.3">
      <c r="A32" s="112"/>
      <c r="B32" s="113"/>
      <c r="C32" s="114" t="s">
        <v>597</v>
      </c>
      <c r="D32" s="115">
        <f>D29+D30+D31</f>
        <v>0</v>
      </c>
      <c r="E32" s="116"/>
    </row>
    <row r="33" spans="1:5" s="80" customFormat="1" ht="13.5" thickTop="1" x14ac:dyDescent="0.2">
      <c r="A33" s="117"/>
      <c r="B33" s="118"/>
      <c r="C33" s="119"/>
      <c r="D33" s="119"/>
      <c r="E33" s="119"/>
    </row>
    <row r="36" spans="1:5" x14ac:dyDescent="0.2">
      <c r="D36" s="271"/>
    </row>
    <row r="37" spans="1:5" s="80" customFormat="1" x14ac:dyDescent="0.2">
      <c r="A37" s="117"/>
      <c r="B37" s="118"/>
      <c r="C37" s="119"/>
      <c r="D37" s="119"/>
      <c r="E37" s="119"/>
    </row>
    <row r="39" spans="1:5" s="80" customFormat="1" x14ac:dyDescent="0.2">
      <c r="A39" s="117"/>
      <c r="B39" s="118"/>
      <c r="C39" s="119"/>
      <c r="D39" s="119"/>
      <c r="E39" s="119"/>
    </row>
    <row r="40" spans="1:5" s="80" customFormat="1" x14ac:dyDescent="0.2">
      <c r="A40" s="117"/>
      <c r="B40" s="118"/>
      <c r="C40" s="119"/>
      <c r="D40" s="119"/>
      <c r="E40" s="119"/>
    </row>
  </sheetData>
  <mergeCells count="2">
    <mergeCell ref="A7:E7"/>
    <mergeCell ref="E29:E30"/>
  </mergeCells>
  <printOptions horizontalCentered="1" verticalCentered="1"/>
  <pageMargins left="0.59055118110236227" right="0.19685039370078741" top="0.59055118110236227" bottom="0.59055118110236227" header="0.31496062992125984" footer="0.31496062992125984"/>
  <pageSetup paperSize="8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CC48-6207-4D7D-B15F-DB028D6C23D3}">
  <sheetPr>
    <tabColor rgb="FF00B0F0"/>
    <pageSetUpPr fitToPage="1"/>
  </sheetPr>
  <dimension ref="A1:AD70"/>
  <sheetViews>
    <sheetView view="pageBreakPreview" zoomScale="55" zoomScaleNormal="70" zoomScaleSheetLayoutView="5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33" sqref="F33"/>
    </sheetView>
  </sheetViews>
  <sheetFormatPr defaultColWidth="9.140625" defaultRowHeight="18" x14ac:dyDescent="0.25"/>
  <cols>
    <col min="1" max="1" width="12.28515625" style="162" bestFit="1" customWidth="1"/>
    <col min="2" max="2" width="45.28515625" style="163" customWidth="1"/>
    <col min="3" max="3" width="33" style="164" bestFit="1" customWidth="1"/>
    <col min="4" max="5" width="26.28515625" style="165" bestFit="1" customWidth="1"/>
    <col min="6" max="9" width="29.28515625" style="165" bestFit="1" customWidth="1"/>
    <col min="10" max="24" width="31.140625" style="165" bestFit="1" customWidth="1"/>
    <col min="25" max="28" width="33" style="165" bestFit="1" customWidth="1"/>
    <col min="29" max="29" width="9.140625" style="126"/>
    <col min="30" max="30" width="10.28515625" style="126" bestFit="1" customWidth="1"/>
    <col min="31" max="16384" width="9.140625" style="126"/>
  </cols>
  <sheetData>
    <row r="1" spans="1:30" s="121" customFormat="1" ht="23.25" customHeight="1" x14ac:dyDescent="0.25">
      <c r="A1" s="334" t="str">
        <f>PLANILHA_PLV!A2</f>
        <v>OBJETO:</v>
      </c>
      <c r="B1" s="334"/>
      <c r="C1" s="282" t="str">
        <f>PLANILHA_PLV!B2</f>
        <v>CONSTRUÇÃO DO AMBULATÓRIO MÉDICO DE ESPECIALIDADES DE  MARÍLIA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30" s="121" customFormat="1" ht="20.25" customHeight="1" x14ac:dyDescent="0.25">
      <c r="A2" s="334" t="s">
        <v>1206</v>
      </c>
      <c r="B2" s="334"/>
      <c r="C2" s="274" t="str">
        <f>PLANILHA_PLV!B3</f>
        <v>AV. BRASIL PROLONGAMENTO. S/N - MARÍLIA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</row>
    <row r="3" spans="1:30" s="121" customFormat="1" ht="20.25" customHeight="1" x14ac:dyDescent="0.25">
      <c r="A3" s="334" t="s">
        <v>12325</v>
      </c>
      <c r="B3" s="334"/>
      <c r="C3" s="275" t="s">
        <v>12326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7"/>
      <c r="P3" s="276"/>
      <c r="Q3" s="276"/>
      <c r="R3" s="276"/>
      <c r="S3" s="276"/>
      <c r="T3" s="276"/>
      <c r="U3" s="276"/>
      <c r="V3" s="276"/>
      <c r="W3" s="276"/>
      <c r="X3" s="276"/>
      <c r="Y3" s="277"/>
      <c r="Z3" s="278"/>
      <c r="AA3" s="276"/>
      <c r="AB3" s="276"/>
    </row>
    <row r="4" spans="1:30" s="121" customFormat="1" ht="16.149999999999999" customHeight="1" thickBot="1" x14ac:dyDescent="0.3">
      <c r="A4" s="279"/>
      <c r="B4" s="279"/>
      <c r="C4" s="279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1"/>
    </row>
    <row r="5" spans="1:30" s="121" customFormat="1" ht="24.75" thickTop="1" thickBot="1" x14ac:dyDescent="0.4">
      <c r="A5" s="335" t="s">
        <v>0</v>
      </c>
      <c r="B5" s="337" t="s">
        <v>837</v>
      </c>
      <c r="C5" s="339" t="s">
        <v>1207</v>
      </c>
      <c r="D5" s="122" t="s">
        <v>1208</v>
      </c>
      <c r="E5" s="123" t="s">
        <v>1209</v>
      </c>
      <c r="F5" s="123" t="s">
        <v>1210</v>
      </c>
      <c r="G5" s="123" t="s">
        <v>1211</v>
      </c>
      <c r="H5" s="123" t="s">
        <v>1212</v>
      </c>
      <c r="I5" s="123" t="s">
        <v>1213</v>
      </c>
      <c r="J5" s="123" t="s">
        <v>1214</v>
      </c>
      <c r="K5" s="123" t="s">
        <v>1215</v>
      </c>
      <c r="L5" s="123" t="s">
        <v>1216</v>
      </c>
      <c r="M5" s="123" t="s">
        <v>1217</v>
      </c>
      <c r="N5" s="123" t="s">
        <v>1218</v>
      </c>
      <c r="O5" s="123" t="s">
        <v>1219</v>
      </c>
      <c r="P5" s="123" t="s">
        <v>1220</v>
      </c>
      <c r="Q5" s="123" t="s">
        <v>1221</v>
      </c>
      <c r="R5" s="123" t="s">
        <v>1222</v>
      </c>
      <c r="S5" s="123" t="s">
        <v>1223</v>
      </c>
      <c r="T5" s="123" t="s">
        <v>1224</v>
      </c>
      <c r="U5" s="123" t="s">
        <v>1225</v>
      </c>
      <c r="V5" s="123" t="s">
        <v>1226</v>
      </c>
      <c r="W5" s="123" t="s">
        <v>1227</v>
      </c>
      <c r="X5" s="123" t="s">
        <v>1228</v>
      </c>
      <c r="Y5" s="123" t="s">
        <v>1229</v>
      </c>
      <c r="Z5" s="123" t="s">
        <v>1230</v>
      </c>
      <c r="AA5" s="123" t="s">
        <v>1231</v>
      </c>
      <c r="AB5" s="341" t="s">
        <v>1232</v>
      </c>
    </row>
    <row r="6" spans="1:30" ht="24.75" customHeight="1" thickBot="1" x14ac:dyDescent="0.4">
      <c r="A6" s="336"/>
      <c r="B6" s="338"/>
      <c r="C6" s="340"/>
      <c r="D6" s="124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342"/>
    </row>
    <row r="7" spans="1:30" ht="15.75" x14ac:dyDescent="0.2">
      <c r="A7" s="343">
        <v>1</v>
      </c>
      <c r="B7" s="345" t="str">
        <f>_xlfn.XLOOKUP(A7,RESUMO!A:A,RESUMO!B:B)</f>
        <v>SERVIÇOS PRELIMINARES</v>
      </c>
      <c r="C7" s="348">
        <f>_xlfn.XLOOKUP(A7,RESUMO!A:A,RESUMO!D:D)</f>
        <v>0</v>
      </c>
      <c r="D7" s="127">
        <v>1.4999999999999999E-2</v>
      </c>
      <c r="E7" s="128">
        <v>0.1</v>
      </c>
      <c r="F7" s="128">
        <v>0.1</v>
      </c>
      <c r="G7" s="128">
        <v>0.1</v>
      </c>
      <c r="H7" s="128">
        <v>0.1</v>
      </c>
      <c r="I7" s="128">
        <v>0.22901934756294273</v>
      </c>
      <c r="J7" s="128">
        <v>0.2</v>
      </c>
      <c r="K7" s="128"/>
      <c r="L7" s="128"/>
      <c r="M7" s="128">
        <v>7.9965359719913508E-4</v>
      </c>
      <c r="N7" s="128">
        <v>7.9965359719913508E-4</v>
      </c>
      <c r="O7" s="128">
        <v>7.9965359719913508E-4</v>
      </c>
      <c r="P7" s="128">
        <v>7.9965359719913508E-4</v>
      </c>
      <c r="Q7" s="128">
        <v>7.9965359719913508E-4</v>
      </c>
      <c r="R7" s="128">
        <v>7.9965359719913508E-4</v>
      </c>
      <c r="S7" s="128"/>
      <c r="T7" s="128"/>
      <c r="U7" s="128"/>
      <c r="V7" s="128"/>
      <c r="W7" s="128"/>
      <c r="X7" s="128"/>
      <c r="Y7" s="128">
        <v>0.05</v>
      </c>
      <c r="Z7" s="128">
        <v>5.0591365426931226E-2</v>
      </c>
      <c r="AA7" s="129">
        <v>5.0591365426931226E-2</v>
      </c>
      <c r="AB7" s="351">
        <f>SUM(D9:AA9)</f>
        <v>0</v>
      </c>
    </row>
    <row r="8" spans="1:30" ht="15" x14ac:dyDescent="0.2">
      <c r="A8" s="344"/>
      <c r="B8" s="346"/>
      <c r="C8" s="349"/>
      <c r="D8" s="130">
        <f>IF(D9&gt;0,1,)</f>
        <v>0</v>
      </c>
      <c r="E8" s="131">
        <f t="shared" ref="E8:AA8" si="0">IF(E9&gt;0,1,)</f>
        <v>0</v>
      </c>
      <c r="F8" s="131">
        <f t="shared" si="0"/>
        <v>0</v>
      </c>
      <c r="G8" s="131">
        <f t="shared" si="0"/>
        <v>0</v>
      </c>
      <c r="H8" s="131">
        <f t="shared" si="0"/>
        <v>0</v>
      </c>
      <c r="I8" s="131">
        <f t="shared" si="0"/>
        <v>0</v>
      </c>
      <c r="J8" s="131">
        <f t="shared" si="0"/>
        <v>0</v>
      </c>
      <c r="K8" s="131">
        <f t="shared" si="0"/>
        <v>0</v>
      </c>
      <c r="L8" s="131">
        <f t="shared" si="0"/>
        <v>0</v>
      </c>
      <c r="M8" s="131">
        <f t="shared" si="0"/>
        <v>0</v>
      </c>
      <c r="N8" s="131">
        <f t="shared" si="0"/>
        <v>0</v>
      </c>
      <c r="O8" s="131">
        <f t="shared" si="0"/>
        <v>0</v>
      </c>
      <c r="P8" s="131">
        <f t="shared" si="0"/>
        <v>0</v>
      </c>
      <c r="Q8" s="131">
        <f t="shared" si="0"/>
        <v>0</v>
      </c>
      <c r="R8" s="131">
        <f t="shared" si="0"/>
        <v>0</v>
      </c>
      <c r="S8" s="131">
        <f t="shared" si="0"/>
        <v>0</v>
      </c>
      <c r="T8" s="131">
        <f t="shared" si="0"/>
        <v>0</v>
      </c>
      <c r="U8" s="131">
        <f t="shared" si="0"/>
        <v>0</v>
      </c>
      <c r="V8" s="131">
        <f t="shared" si="0"/>
        <v>0</v>
      </c>
      <c r="W8" s="131">
        <f t="shared" si="0"/>
        <v>0</v>
      </c>
      <c r="X8" s="131">
        <f t="shared" si="0"/>
        <v>0</v>
      </c>
      <c r="Y8" s="131">
        <f t="shared" si="0"/>
        <v>0</v>
      </c>
      <c r="Z8" s="131">
        <f t="shared" si="0"/>
        <v>0</v>
      </c>
      <c r="AA8" s="132">
        <f t="shared" si="0"/>
        <v>0</v>
      </c>
      <c r="AB8" s="352"/>
      <c r="AD8" s="133">
        <f>C7-AB7</f>
        <v>0</v>
      </c>
    </row>
    <row r="9" spans="1:30" ht="20.25" x14ac:dyDescent="0.2">
      <c r="A9" s="344"/>
      <c r="B9" s="347"/>
      <c r="C9" s="350"/>
      <c r="D9" s="134">
        <f>D7*$C7</f>
        <v>0</v>
      </c>
      <c r="E9" s="135">
        <f t="shared" ref="E9:AA9" si="1">E7*$C7</f>
        <v>0</v>
      </c>
      <c r="F9" s="135">
        <f t="shared" si="1"/>
        <v>0</v>
      </c>
      <c r="G9" s="135">
        <f t="shared" si="1"/>
        <v>0</v>
      </c>
      <c r="H9" s="135">
        <f t="shared" si="1"/>
        <v>0</v>
      </c>
      <c r="I9" s="135">
        <f t="shared" si="1"/>
        <v>0</v>
      </c>
      <c r="J9" s="135">
        <f t="shared" si="1"/>
        <v>0</v>
      </c>
      <c r="K9" s="135">
        <f t="shared" si="1"/>
        <v>0</v>
      </c>
      <c r="L9" s="135">
        <f t="shared" si="1"/>
        <v>0</v>
      </c>
      <c r="M9" s="135">
        <f t="shared" si="1"/>
        <v>0</v>
      </c>
      <c r="N9" s="135">
        <f t="shared" si="1"/>
        <v>0</v>
      </c>
      <c r="O9" s="135">
        <f t="shared" si="1"/>
        <v>0</v>
      </c>
      <c r="P9" s="135">
        <f t="shared" si="1"/>
        <v>0</v>
      </c>
      <c r="Q9" s="135">
        <f t="shared" si="1"/>
        <v>0</v>
      </c>
      <c r="R9" s="135">
        <f t="shared" si="1"/>
        <v>0</v>
      </c>
      <c r="S9" s="135">
        <f t="shared" si="1"/>
        <v>0</v>
      </c>
      <c r="T9" s="135">
        <f t="shared" si="1"/>
        <v>0</v>
      </c>
      <c r="U9" s="135">
        <f t="shared" si="1"/>
        <v>0</v>
      </c>
      <c r="V9" s="135">
        <f t="shared" si="1"/>
        <v>0</v>
      </c>
      <c r="W9" s="135">
        <f t="shared" si="1"/>
        <v>0</v>
      </c>
      <c r="X9" s="135">
        <f t="shared" si="1"/>
        <v>0</v>
      </c>
      <c r="Y9" s="135">
        <f t="shared" si="1"/>
        <v>0</v>
      </c>
      <c r="Z9" s="135">
        <f t="shared" si="1"/>
        <v>0</v>
      </c>
      <c r="AA9" s="136">
        <f t="shared" si="1"/>
        <v>0</v>
      </c>
      <c r="AB9" s="137">
        <f>SUM(D7:AA7)</f>
        <v>1</v>
      </c>
      <c r="AD9" s="138">
        <f>1-AB9</f>
        <v>0</v>
      </c>
    </row>
    <row r="10" spans="1:30" ht="15.75" x14ac:dyDescent="0.2">
      <c r="A10" s="327">
        <v>2</v>
      </c>
      <c r="B10" s="330" t="str">
        <f>_xlfn.XLOOKUP(A10,RESUMO!A:A,RESUMO!B:B)</f>
        <v>INÍCIO E APOIO A OBRA</v>
      </c>
      <c r="C10" s="332">
        <f>_xlfn.XLOOKUP(A10,RESUMO!A:A,RESUMO!D:D)</f>
        <v>0</v>
      </c>
      <c r="D10" s="139">
        <v>1.4999999999999999E-2</v>
      </c>
      <c r="E10" s="140">
        <v>0.01</v>
      </c>
      <c r="F10" s="140">
        <v>0.02</v>
      </c>
      <c r="G10" s="140">
        <v>0.01</v>
      </c>
      <c r="H10" s="140">
        <v>0.01</v>
      </c>
      <c r="I10" s="140">
        <v>2.4E-2</v>
      </c>
      <c r="J10" s="140">
        <v>2.4E-2</v>
      </c>
      <c r="K10" s="140">
        <v>2.4E-2</v>
      </c>
      <c r="L10" s="140">
        <v>3.6999999999999998E-2</v>
      </c>
      <c r="M10" s="140">
        <v>4.3999999999999997E-2</v>
      </c>
      <c r="N10" s="140">
        <v>4.3999999999999997E-2</v>
      </c>
      <c r="O10" s="140">
        <v>4.3999999999999997E-2</v>
      </c>
      <c r="P10" s="140">
        <v>0.04</v>
      </c>
      <c r="Q10" s="140">
        <v>0.05</v>
      </c>
      <c r="R10" s="140">
        <v>8.5000000000000006E-2</v>
      </c>
      <c r="S10" s="140">
        <v>0.05</v>
      </c>
      <c r="T10" s="140">
        <v>0.1</v>
      </c>
      <c r="U10" s="140">
        <v>0.05</v>
      </c>
      <c r="V10" s="140">
        <v>0.1</v>
      </c>
      <c r="W10" s="140">
        <v>7.4999999999999997E-2</v>
      </c>
      <c r="X10" s="140">
        <v>0.05</v>
      </c>
      <c r="Y10" s="140">
        <v>0.05</v>
      </c>
      <c r="Z10" s="140">
        <v>2.4E-2</v>
      </c>
      <c r="AA10" s="141">
        <v>0.02</v>
      </c>
      <c r="AB10" s="333">
        <f>SUM(D12:AA12)</f>
        <v>0</v>
      </c>
    </row>
    <row r="11" spans="1:30" ht="15" x14ac:dyDescent="0.2">
      <c r="A11" s="328"/>
      <c r="B11" s="331"/>
      <c r="C11" s="332"/>
      <c r="D11" s="130">
        <f>IF(D12&gt;0,1,)</f>
        <v>0</v>
      </c>
      <c r="E11" s="131">
        <f t="shared" ref="E11:AA11" si="2">IF(E12&gt;0,1,)</f>
        <v>0</v>
      </c>
      <c r="F11" s="131">
        <f t="shared" si="2"/>
        <v>0</v>
      </c>
      <c r="G11" s="131">
        <f t="shared" si="2"/>
        <v>0</v>
      </c>
      <c r="H11" s="131">
        <f t="shared" si="2"/>
        <v>0</v>
      </c>
      <c r="I11" s="131">
        <f t="shared" si="2"/>
        <v>0</v>
      </c>
      <c r="J11" s="131">
        <f t="shared" si="2"/>
        <v>0</v>
      </c>
      <c r="K11" s="131">
        <f t="shared" si="2"/>
        <v>0</v>
      </c>
      <c r="L11" s="131">
        <f t="shared" si="2"/>
        <v>0</v>
      </c>
      <c r="M11" s="131">
        <f t="shared" si="2"/>
        <v>0</v>
      </c>
      <c r="N11" s="131">
        <f t="shared" si="2"/>
        <v>0</v>
      </c>
      <c r="O11" s="131">
        <f t="shared" si="2"/>
        <v>0</v>
      </c>
      <c r="P11" s="131">
        <f t="shared" si="2"/>
        <v>0</v>
      </c>
      <c r="Q11" s="131">
        <f t="shared" si="2"/>
        <v>0</v>
      </c>
      <c r="R11" s="131">
        <f t="shared" si="2"/>
        <v>0</v>
      </c>
      <c r="S11" s="131">
        <f t="shared" si="2"/>
        <v>0</v>
      </c>
      <c r="T11" s="131">
        <f t="shared" si="2"/>
        <v>0</v>
      </c>
      <c r="U11" s="131">
        <f t="shared" si="2"/>
        <v>0</v>
      </c>
      <c r="V11" s="131">
        <f t="shared" si="2"/>
        <v>0</v>
      </c>
      <c r="W11" s="131">
        <f t="shared" si="2"/>
        <v>0</v>
      </c>
      <c r="X11" s="131">
        <f t="shared" si="2"/>
        <v>0</v>
      </c>
      <c r="Y11" s="131">
        <f t="shared" si="2"/>
        <v>0</v>
      </c>
      <c r="Z11" s="131">
        <f t="shared" si="2"/>
        <v>0</v>
      </c>
      <c r="AA11" s="132">
        <f t="shared" si="2"/>
        <v>0</v>
      </c>
      <c r="AB11" s="333"/>
      <c r="AD11" s="133">
        <f>C10-AB10</f>
        <v>0</v>
      </c>
    </row>
    <row r="12" spans="1:30" ht="20.25" x14ac:dyDescent="0.2">
      <c r="A12" s="329"/>
      <c r="B12" s="331"/>
      <c r="C12" s="332"/>
      <c r="D12" s="134">
        <f>D10*$C10</f>
        <v>0</v>
      </c>
      <c r="E12" s="135">
        <f t="shared" ref="E12:AA12" si="3">E10*$C10</f>
        <v>0</v>
      </c>
      <c r="F12" s="135">
        <f t="shared" si="3"/>
        <v>0</v>
      </c>
      <c r="G12" s="135">
        <f t="shared" si="3"/>
        <v>0</v>
      </c>
      <c r="H12" s="135">
        <f t="shared" si="3"/>
        <v>0</v>
      </c>
      <c r="I12" s="135">
        <f t="shared" si="3"/>
        <v>0</v>
      </c>
      <c r="J12" s="135">
        <f t="shared" si="3"/>
        <v>0</v>
      </c>
      <c r="K12" s="135">
        <f t="shared" si="3"/>
        <v>0</v>
      </c>
      <c r="L12" s="135">
        <f t="shared" si="3"/>
        <v>0</v>
      </c>
      <c r="M12" s="135">
        <f t="shared" si="3"/>
        <v>0</v>
      </c>
      <c r="N12" s="135">
        <f t="shared" si="3"/>
        <v>0</v>
      </c>
      <c r="O12" s="135">
        <f t="shared" si="3"/>
        <v>0</v>
      </c>
      <c r="P12" s="135">
        <f t="shared" si="3"/>
        <v>0</v>
      </c>
      <c r="Q12" s="135">
        <f t="shared" si="3"/>
        <v>0</v>
      </c>
      <c r="R12" s="135">
        <f t="shared" si="3"/>
        <v>0</v>
      </c>
      <c r="S12" s="135">
        <f t="shared" si="3"/>
        <v>0</v>
      </c>
      <c r="T12" s="135">
        <f t="shared" si="3"/>
        <v>0</v>
      </c>
      <c r="U12" s="135">
        <f t="shared" si="3"/>
        <v>0</v>
      </c>
      <c r="V12" s="135">
        <f t="shared" si="3"/>
        <v>0</v>
      </c>
      <c r="W12" s="135">
        <f t="shared" si="3"/>
        <v>0</v>
      </c>
      <c r="X12" s="135">
        <f t="shared" si="3"/>
        <v>0</v>
      </c>
      <c r="Y12" s="135">
        <f t="shared" si="3"/>
        <v>0</v>
      </c>
      <c r="Z12" s="135">
        <f t="shared" si="3"/>
        <v>0</v>
      </c>
      <c r="AA12" s="136">
        <f t="shared" si="3"/>
        <v>0</v>
      </c>
      <c r="AB12" s="137">
        <f>SUM(D10:AA10)</f>
        <v>1</v>
      </c>
      <c r="AD12" s="138">
        <f>1-AB12</f>
        <v>0</v>
      </c>
    </row>
    <row r="13" spans="1:30" ht="15.75" x14ac:dyDescent="0.2">
      <c r="A13" s="327">
        <v>3</v>
      </c>
      <c r="B13" s="330" t="str">
        <f>_xlfn.XLOOKUP(A13,RESUMO!A:A,RESUMO!B:B)</f>
        <v>MOVIMENTAÇÃO DE TERRA</v>
      </c>
      <c r="C13" s="332">
        <f>_xlfn.XLOOKUP(A13,RESUMO!A:A,RESUMO!D:D)</f>
        <v>0</v>
      </c>
      <c r="D13" s="139">
        <v>0.01</v>
      </c>
      <c r="E13" s="140">
        <v>0.01</v>
      </c>
      <c r="F13" s="140">
        <v>0.15</v>
      </c>
      <c r="G13" s="140">
        <v>0.3</v>
      </c>
      <c r="H13" s="140">
        <v>0.4</v>
      </c>
      <c r="I13" s="140">
        <v>0.13</v>
      </c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1"/>
      <c r="AB13" s="333">
        <f>SUM(D15:AA15)</f>
        <v>0</v>
      </c>
    </row>
    <row r="14" spans="1:30" ht="15" x14ac:dyDescent="0.2">
      <c r="A14" s="328"/>
      <c r="B14" s="331"/>
      <c r="C14" s="332"/>
      <c r="D14" s="130">
        <f>IF(D15&gt;0,1,)</f>
        <v>0</v>
      </c>
      <c r="E14" s="131">
        <f t="shared" ref="E14:AA14" si="4">IF(E15&gt;0,1,)</f>
        <v>0</v>
      </c>
      <c r="F14" s="131">
        <f t="shared" si="4"/>
        <v>0</v>
      </c>
      <c r="G14" s="131">
        <f t="shared" si="4"/>
        <v>0</v>
      </c>
      <c r="H14" s="131">
        <f t="shared" si="4"/>
        <v>0</v>
      </c>
      <c r="I14" s="131">
        <f t="shared" si="4"/>
        <v>0</v>
      </c>
      <c r="J14" s="131">
        <f t="shared" si="4"/>
        <v>0</v>
      </c>
      <c r="K14" s="131">
        <f t="shared" si="4"/>
        <v>0</v>
      </c>
      <c r="L14" s="131">
        <f t="shared" si="4"/>
        <v>0</v>
      </c>
      <c r="M14" s="131">
        <f t="shared" si="4"/>
        <v>0</v>
      </c>
      <c r="N14" s="131">
        <f t="shared" si="4"/>
        <v>0</v>
      </c>
      <c r="O14" s="131">
        <f t="shared" si="4"/>
        <v>0</v>
      </c>
      <c r="P14" s="131">
        <f t="shared" si="4"/>
        <v>0</v>
      </c>
      <c r="Q14" s="131">
        <f t="shared" si="4"/>
        <v>0</v>
      </c>
      <c r="R14" s="131">
        <f t="shared" si="4"/>
        <v>0</v>
      </c>
      <c r="S14" s="131">
        <f t="shared" si="4"/>
        <v>0</v>
      </c>
      <c r="T14" s="131">
        <f t="shared" si="4"/>
        <v>0</v>
      </c>
      <c r="U14" s="131">
        <f t="shared" si="4"/>
        <v>0</v>
      </c>
      <c r="V14" s="131">
        <f t="shared" si="4"/>
        <v>0</v>
      </c>
      <c r="W14" s="131">
        <f t="shared" si="4"/>
        <v>0</v>
      </c>
      <c r="X14" s="131">
        <f t="shared" si="4"/>
        <v>0</v>
      </c>
      <c r="Y14" s="131">
        <f t="shared" si="4"/>
        <v>0</v>
      </c>
      <c r="Z14" s="131">
        <f t="shared" si="4"/>
        <v>0</v>
      </c>
      <c r="AA14" s="132">
        <f t="shared" si="4"/>
        <v>0</v>
      </c>
      <c r="AB14" s="333"/>
      <c r="AD14" s="133">
        <f>C13-AB13</f>
        <v>0</v>
      </c>
    </row>
    <row r="15" spans="1:30" ht="20.25" x14ac:dyDescent="0.2">
      <c r="A15" s="329"/>
      <c r="B15" s="331"/>
      <c r="C15" s="332"/>
      <c r="D15" s="134">
        <f>D13*$C13</f>
        <v>0</v>
      </c>
      <c r="E15" s="135">
        <f t="shared" ref="E15:AA15" si="5">E13*$C13</f>
        <v>0</v>
      </c>
      <c r="F15" s="135">
        <f t="shared" si="5"/>
        <v>0</v>
      </c>
      <c r="G15" s="135">
        <f t="shared" si="5"/>
        <v>0</v>
      </c>
      <c r="H15" s="135">
        <f t="shared" si="5"/>
        <v>0</v>
      </c>
      <c r="I15" s="135">
        <f t="shared" si="5"/>
        <v>0</v>
      </c>
      <c r="J15" s="135">
        <f t="shared" si="5"/>
        <v>0</v>
      </c>
      <c r="K15" s="135">
        <f t="shared" si="5"/>
        <v>0</v>
      </c>
      <c r="L15" s="135">
        <f t="shared" si="5"/>
        <v>0</v>
      </c>
      <c r="M15" s="135">
        <f t="shared" si="5"/>
        <v>0</v>
      </c>
      <c r="N15" s="135">
        <f t="shared" si="5"/>
        <v>0</v>
      </c>
      <c r="O15" s="135">
        <f t="shared" si="5"/>
        <v>0</v>
      </c>
      <c r="P15" s="135">
        <f t="shared" si="5"/>
        <v>0</v>
      </c>
      <c r="Q15" s="135">
        <f t="shared" si="5"/>
        <v>0</v>
      </c>
      <c r="R15" s="135">
        <f t="shared" si="5"/>
        <v>0</v>
      </c>
      <c r="S15" s="135">
        <f t="shared" si="5"/>
        <v>0</v>
      </c>
      <c r="T15" s="135">
        <f t="shared" si="5"/>
        <v>0</v>
      </c>
      <c r="U15" s="135">
        <f t="shared" si="5"/>
        <v>0</v>
      </c>
      <c r="V15" s="135">
        <f t="shared" si="5"/>
        <v>0</v>
      </c>
      <c r="W15" s="135">
        <f t="shared" si="5"/>
        <v>0</v>
      </c>
      <c r="X15" s="135">
        <f t="shared" si="5"/>
        <v>0</v>
      </c>
      <c r="Y15" s="135">
        <f t="shared" si="5"/>
        <v>0</v>
      </c>
      <c r="Z15" s="135">
        <f t="shared" si="5"/>
        <v>0</v>
      </c>
      <c r="AA15" s="136">
        <f t="shared" si="5"/>
        <v>0</v>
      </c>
      <c r="AB15" s="137">
        <f>SUM(D13:AA13)</f>
        <v>1</v>
      </c>
      <c r="AD15" s="138">
        <f>1-AB15</f>
        <v>0</v>
      </c>
    </row>
    <row r="16" spans="1:30" ht="15.75" x14ac:dyDescent="0.2">
      <c r="A16" s="327">
        <v>4</v>
      </c>
      <c r="B16" s="330" t="str">
        <f>_xlfn.XLOOKUP(A16,RESUMO!A:A,RESUMO!B:B)</f>
        <v>FUNDAÇÃO</v>
      </c>
      <c r="C16" s="332">
        <f>_xlfn.XLOOKUP(A16,RESUMO!A:A,RESUMO!D:D)</f>
        <v>0</v>
      </c>
      <c r="D16" s="139"/>
      <c r="E16" s="140"/>
      <c r="F16" s="140"/>
      <c r="G16" s="140"/>
      <c r="H16" s="140">
        <v>0.01</v>
      </c>
      <c r="I16" s="140">
        <v>0.1</v>
      </c>
      <c r="J16" s="140">
        <v>0.22</v>
      </c>
      <c r="K16" s="140">
        <v>0.22</v>
      </c>
      <c r="L16" s="140">
        <v>0.25</v>
      </c>
      <c r="M16" s="140">
        <v>0.2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1"/>
      <c r="AB16" s="333">
        <f>SUM(D18:AA18)</f>
        <v>0</v>
      </c>
    </row>
    <row r="17" spans="1:30" ht="15" x14ac:dyDescent="0.2">
      <c r="A17" s="328"/>
      <c r="B17" s="331"/>
      <c r="C17" s="332"/>
      <c r="D17" s="130">
        <f>IF(D18&gt;0,1,)</f>
        <v>0</v>
      </c>
      <c r="E17" s="131">
        <f t="shared" ref="E17:AA17" si="6">IF(E18&gt;0,1,)</f>
        <v>0</v>
      </c>
      <c r="F17" s="131">
        <f t="shared" si="6"/>
        <v>0</v>
      </c>
      <c r="G17" s="131">
        <f t="shared" si="6"/>
        <v>0</v>
      </c>
      <c r="H17" s="131">
        <f t="shared" si="6"/>
        <v>0</v>
      </c>
      <c r="I17" s="131">
        <f t="shared" si="6"/>
        <v>0</v>
      </c>
      <c r="J17" s="131">
        <f t="shared" si="6"/>
        <v>0</v>
      </c>
      <c r="K17" s="131">
        <f t="shared" si="6"/>
        <v>0</v>
      </c>
      <c r="L17" s="131">
        <f t="shared" si="6"/>
        <v>0</v>
      </c>
      <c r="M17" s="131">
        <f t="shared" si="6"/>
        <v>0</v>
      </c>
      <c r="N17" s="131">
        <f t="shared" si="6"/>
        <v>0</v>
      </c>
      <c r="O17" s="131">
        <f t="shared" si="6"/>
        <v>0</v>
      </c>
      <c r="P17" s="131">
        <f t="shared" si="6"/>
        <v>0</v>
      </c>
      <c r="Q17" s="131">
        <f t="shared" si="6"/>
        <v>0</v>
      </c>
      <c r="R17" s="131">
        <f t="shared" si="6"/>
        <v>0</v>
      </c>
      <c r="S17" s="131">
        <f t="shared" si="6"/>
        <v>0</v>
      </c>
      <c r="T17" s="131">
        <f t="shared" si="6"/>
        <v>0</v>
      </c>
      <c r="U17" s="131">
        <f t="shared" si="6"/>
        <v>0</v>
      </c>
      <c r="V17" s="131">
        <f t="shared" si="6"/>
        <v>0</v>
      </c>
      <c r="W17" s="131">
        <f t="shared" si="6"/>
        <v>0</v>
      </c>
      <c r="X17" s="131">
        <f t="shared" si="6"/>
        <v>0</v>
      </c>
      <c r="Y17" s="131">
        <f t="shared" si="6"/>
        <v>0</v>
      </c>
      <c r="Z17" s="131">
        <f t="shared" si="6"/>
        <v>0</v>
      </c>
      <c r="AA17" s="132">
        <f t="shared" si="6"/>
        <v>0</v>
      </c>
      <c r="AB17" s="333"/>
      <c r="AD17" s="133">
        <f>C16-AB16</f>
        <v>0</v>
      </c>
    </row>
    <row r="18" spans="1:30" ht="20.25" x14ac:dyDescent="0.2">
      <c r="A18" s="329"/>
      <c r="B18" s="331"/>
      <c r="C18" s="332"/>
      <c r="D18" s="134">
        <f>D16*$C16</f>
        <v>0</v>
      </c>
      <c r="E18" s="135">
        <f t="shared" ref="E18:AA18" si="7">E16*$C16</f>
        <v>0</v>
      </c>
      <c r="F18" s="135">
        <f t="shared" si="7"/>
        <v>0</v>
      </c>
      <c r="G18" s="135">
        <f t="shared" si="7"/>
        <v>0</v>
      </c>
      <c r="H18" s="135">
        <f t="shared" si="7"/>
        <v>0</v>
      </c>
      <c r="I18" s="135">
        <f t="shared" si="7"/>
        <v>0</v>
      </c>
      <c r="J18" s="135">
        <f t="shared" si="7"/>
        <v>0</v>
      </c>
      <c r="K18" s="135">
        <f t="shared" si="7"/>
        <v>0</v>
      </c>
      <c r="L18" s="135">
        <f t="shared" si="7"/>
        <v>0</v>
      </c>
      <c r="M18" s="135">
        <f t="shared" si="7"/>
        <v>0</v>
      </c>
      <c r="N18" s="135">
        <f t="shared" si="7"/>
        <v>0</v>
      </c>
      <c r="O18" s="135">
        <f t="shared" si="7"/>
        <v>0</v>
      </c>
      <c r="P18" s="135">
        <f t="shared" si="7"/>
        <v>0</v>
      </c>
      <c r="Q18" s="135">
        <f t="shared" si="7"/>
        <v>0</v>
      </c>
      <c r="R18" s="135">
        <f t="shared" si="7"/>
        <v>0</v>
      </c>
      <c r="S18" s="135">
        <f t="shared" si="7"/>
        <v>0</v>
      </c>
      <c r="T18" s="135">
        <f t="shared" si="7"/>
        <v>0</v>
      </c>
      <c r="U18" s="135">
        <f t="shared" si="7"/>
        <v>0</v>
      </c>
      <c r="V18" s="135">
        <f t="shared" si="7"/>
        <v>0</v>
      </c>
      <c r="W18" s="135">
        <f t="shared" si="7"/>
        <v>0</v>
      </c>
      <c r="X18" s="135">
        <f t="shared" si="7"/>
        <v>0</v>
      </c>
      <c r="Y18" s="135">
        <f t="shared" si="7"/>
        <v>0</v>
      </c>
      <c r="Z18" s="135">
        <f t="shared" si="7"/>
        <v>0</v>
      </c>
      <c r="AA18" s="136">
        <f t="shared" si="7"/>
        <v>0</v>
      </c>
      <c r="AB18" s="137">
        <f>SUM(D16:AA16)</f>
        <v>1</v>
      </c>
      <c r="AD18" s="138">
        <f>1-AB18</f>
        <v>0</v>
      </c>
    </row>
    <row r="19" spans="1:30" ht="15.75" x14ac:dyDescent="0.2">
      <c r="A19" s="327">
        <v>5</v>
      </c>
      <c r="B19" s="330" t="str">
        <f>_xlfn.XLOOKUP(A19,RESUMO!A:A,RESUMO!B:B)</f>
        <v>ESTRUTURA</v>
      </c>
      <c r="C19" s="332">
        <f>_xlfn.XLOOKUP(A19,RESUMO!A:A,RESUMO!D:D)</f>
        <v>0</v>
      </c>
      <c r="D19" s="139"/>
      <c r="E19" s="140"/>
      <c r="F19" s="140"/>
      <c r="G19" s="140"/>
      <c r="H19" s="140"/>
      <c r="I19" s="140">
        <v>0.05</v>
      </c>
      <c r="J19" s="140">
        <v>6.5000000000000002E-2</v>
      </c>
      <c r="K19" s="140">
        <v>0.16</v>
      </c>
      <c r="L19" s="140">
        <v>0.17499999999999999</v>
      </c>
      <c r="M19" s="140">
        <v>0.2</v>
      </c>
      <c r="N19" s="140">
        <v>0.15</v>
      </c>
      <c r="O19" s="140">
        <v>0.08</v>
      </c>
      <c r="P19" s="140">
        <v>7.0000000000000007E-2</v>
      </c>
      <c r="Q19" s="140">
        <v>0.05</v>
      </c>
      <c r="R19" s="140"/>
      <c r="S19" s="140"/>
      <c r="T19" s="140"/>
      <c r="U19" s="140"/>
      <c r="V19" s="140"/>
      <c r="W19" s="140"/>
      <c r="X19" s="140"/>
      <c r="Y19" s="140"/>
      <c r="Z19" s="140"/>
      <c r="AA19" s="141"/>
      <c r="AB19" s="333">
        <f>SUM(D21:AA21)</f>
        <v>0</v>
      </c>
    </row>
    <row r="20" spans="1:30" ht="15" x14ac:dyDescent="0.2">
      <c r="A20" s="328"/>
      <c r="B20" s="331"/>
      <c r="C20" s="332"/>
      <c r="D20" s="130">
        <f>IF(D21&gt;0,1,)</f>
        <v>0</v>
      </c>
      <c r="E20" s="131">
        <f t="shared" ref="E20:AA20" si="8">IF(E21&gt;0,1,)</f>
        <v>0</v>
      </c>
      <c r="F20" s="131">
        <f t="shared" si="8"/>
        <v>0</v>
      </c>
      <c r="G20" s="131">
        <f t="shared" si="8"/>
        <v>0</v>
      </c>
      <c r="H20" s="131">
        <f t="shared" si="8"/>
        <v>0</v>
      </c>
      <c r="I20" s="131">
        <f t="shared" si="8"/>
        <v>0</v>
      </c>
      <c r="J20" s="131">
        <f t="shared" si="8"/>
        <v>0</v>
      </c>
      <c r="K20" s="131">
        <f t="shared" si="8"/>
        <v>0</v>
      </c>
      <c r="L20" s="131">
        <f t="shared" si="8"/>
        <v>0</v>
      </c>
      <c r="M20" s="131">
        <f t="shared" si="8"/>
        <v>0</v>
      </c>
      <c r="N20" s="131">
        <f t="shared" si="8"/>
        <v>0</v>
      </c>
      <c r="O20" s="131">
        <f t="shared" si="8"/>
        <v>0</v>
      </c>
      <c r="P20" s="131">
        <f t="shared" si="8"/>
        <v>0</v>
      </c>
      <c r="Q20" s="131">
        <f t="shared" si="8"/>
        <v>0</v>
      </c>
      <c r="R20" s="131">
        <f t="shared" si="8"/>
        <v>0</v>
      </c>
      <c r="S20" s="131">
        <f t="shared" si="8"/>
        <v>0</v>
      </c>
      <c r="T20" s="131">
        <f t="shared" si="8"/>
        <v>0</v>
      </c>
      <c r="U20" s="131">
        <f t="shared" si="8"/>
        <v>0</v>
      </c>
      <c r="V20" s="131">
        <f t="shared" si="8"/>
        <v>0</v>
      </c>
      <c r="W20" s="131">
        <f t="shared" si="8"/>
        <v>0</v>
      </c>
      <c r="X20" s="131">
        <f t="shared" si="8"/>
        <v>0</v>
      </c>
      <c r="Y20" s="131">
        <f t="shared" si="8"/>
        <v>0</v>
      </c>
      <c r="Z20" s="131">
        <f t="shared" si="8"/>
        <v>0</v>
      </c>
      <c r="AA20" s="132">
        <f t="shared" si="8"/>
        <v>0</v>
      </c>
      <c r="AB20" s="333"/>
      <c r="AD20" s="133">
        <f>C19-AB19</f>
        <v>0</v>
      </c>
    </row>
    <row r="21" spans="1:30" ht="20.25" x14ac:dyDescent="0.2">
      <c r="A21" s="329"/>
      <c r="B21" s="331"/>
      <c r="C21" s="332"/>
      <c r="D21" s="134">
        <f>D19*$C19</f>
        <v>0</v>
      </c>
      <c r="E21" s="135">
        <f t="shared" ref="E21:AA21" si="9">E19*$C19</f>
        <v>0</v>
      </c>
      <c r="F21" s="135">
        <f t="shared" si="9"/>
        <v>0</v>
      </c>
      <c r="G21" s="135">
        <f t="shared" si="9"/>
        <v>0</v>
      </c>
      <c r="H21" s="135">
        <f t="shared" si="9"/>
        <v>0</v>
      </c>
      <c r="I21" s="135">
        <f t="shared" si="9"/>
        <v>0</v>
      </c>
      <c r="J21" s="135">
        <f t="shared" si="9"/>
        <v>0</v>
      </c>
      <c r="K21" s="135">
        <f t="shared" si="9"/>
        <v>0</v>
      </c>
      <c r="L21" s="135">
        <f t="shared" si="9"/>
        <v>0</v>
      </c>
      <c r="M21" s="135">
        <f t="shared" si="9"/>
        <v>0</v>
      </c>
      <c r="N21" s="135">
        <f t="shared" si="9"/>
        <v>0</v>
      </c>
      <c r="O21" s="135">
        <f t="shared" si="9"/>
        <v>0</v>
      </c>
      <c r="P21" s="135">
        <f t="shared" si="9"/>
        <v>0</v>
      </c>
      <c r="Q21" s="135">
        <f t="shared" si="9"/>
        <v>0</v>
      </c>
      <c r="R21" s="135">
        <f t="shared" si="9"/>
        <v>0</v>
      </c>
      <c r="S21" s="135">
        <f t="shared" si="9"/>
        <v>0</v>
      </c>
      <c r="T21" s="135">
        <f t="shared" si="9"/>
        <v>0</v>
      </c>
      <c r="U21" s="135">
        <f t="shared" si="9"/>
        <v>0</v>
      </c>
      <c r="V21" s="135">
        <f t="shared" si="9"/>
        <v>0</v>
      </c>
      <c r="W21" s="135">
        <f t="shared" si="9"/>
        <v>0</v>
      </c>
      <c r="X21" s="135">
        <f t="shared" si="9"/>
        <v>0</v>
      </c>
      <c r="Y21" s="135">
        <f t="shared" si="9"/>
        <v>0</v>
      </c>
      <c r="Z21" s="135">
        <f t="shared" si="9"/>
        <v>0</v>
      </c>
      <c r="AA21" s="136">
        <f t="shared" si="9"/>
        <v>0</v>
      </c>
      <c r="AB21" s="137">
        <f>SUM(D19:AA19)</f>
        <v>1</v>
      </c>
      <c r="AD21" s="138">
        <f>1-AB21</f>
        <v>0</v>
      </c>
    </row>
    <row r="22" spans="1:30" ht="15.75" x14ac:dyDescent="0.2">
      <c r="A22" s="327">
        <v>6</v>
      </c>
      <c r="B22" s="330" t="str">
        <f>_xlfn.XLOOKUP(A22,RESUMO!A:A,RESUMO!B:B)</f>
        <v>IMPERMEABILIZAÇÃO</v>
      </c>
      <c r="C22" s="332">
        <f>_xlfn.XLOOKUP(A22,RESUMO!A:A,RESUMO!D:D)</f>
        <v>0</v>
      </c>
      <c r="D22" s="139"/>
      <c r="E22" s="140"/>
      <c r="F22" s="140"/>
      <c r="G22" s="140"/>
      <c r="H22" s="140"/>
      <c r="I22" s="140"/>
      <c r="J22" s="140">
        <v>0.05</v>
      </c>
      <c r="K22" s="140">
        <v>0.1</v>
      </c>
      <c r="L22" s="140">
        <v>0.1</v>
      </c>
      <c r="M22" s="140"/>
      <c r="N22" s="140"/>
      <c r="O22" s="140">
        <v>7.0000000000000007E-2</v>
      </c>
      <c r="P22" s="140">
        <v>0.12</v>
      </c>
      <c r="Q22" s="140">
        <v>0.15</v>
      </c>
      <c r="R22" s="140">
        <v>0.15</v>
      </c>
      <c r="S22" s="140">
        <v>0.12</v>
      </c>
      <c r="T22" s="140">
        <v>0.1</v>
      </c>
      <c r="U22" s="140">
        <v>0.04</v>
      </c>
      <c r="V22" s="140"/>
      <c r="W22" s="140"/>
      <c r="X22" s="140"/>
      <c r="Y22" s="140"/>
      <c r="Z22" s="140"/>
      <c r="AA22" s="141"/>
      <c r="AB22" s="333">
        <f>SUM(D24:AA24)</f>
        <v>0</v>
      </c>
    </row>
    <row r="23" spans="1:30" ht="15" x14ac:dyDescent="0.2">
      <c r="A23" s="328"/>
      <c r="B23" s="331"/>
      <c r="C23" s="332"/>
      <c r="D23" s="130">
        <f>IF(D24&gt;0,1,)</f>
        <v>0</v>
      </c>
      <c r="E23" s="131">
        <f t="shared" ref="E23:AA23" si="10">IF(E24&gt;0,1,)</f>
        <v>0</v>
      </c>
      <c r="F23" s="131">
        <f t="shared" si="10"/>
        <v>0</v>
      </c>
      <c r="G23" s="131">
        <f t="shared" si="10"/>
        <v>0</v>
      </c>
      <c r="H23" s="131">
        <f t="shared" si="10"/>
        <v>0</v>
      </c>
      <c r="I23" s="131">
        <f t="shared" si="10"/>
        <v>0</v>
      </c>
      <c r="J23" s="131">
        <f t="shared" si="10"/>
        <v>0</v>
      </c>
      <c r="K23" s="131">
        <f t="shared" si="10"/>
        <v>0</v>
      </c>
      <c r="L23" s="131">
        <f t="shared" si="10"/>
        <v>0</v>
      </c>
      <c r="M23" s="131">
        <f t="shared" si="10"/>
        <v>0</v>
      </c>
      <c r="N23" s="131">
        <f t="shared" si="10"/>
        <v>0</v>
      </c>
      <c r="O23" s="131">
        <f t="shared" si="10"/>
        <v>0</v>
      </c>
      <c r="P23" s="131">
        <f t="shared" si="10"/>
        <v>0</v>
      </c>
      <c r="Q23" s="131">
        <f t="shared" si="10"/>
        <v>0</v>
      </c>
      <c r="R23" s="131">
        <f t="shared" si="10"/>
        <v>0</v>
      </c>
      <c r="S23" s="131">
        <f t="shared" si="10"/>
        <v>0</v>
      </c>
      <c r="T23" s="131">
        <f t="shared" si="10"/>
        <v>0</v>
      </c>
      <c r="U23" s="131">
        <f t="shared" si="10"/>
        <v>0</v>
      </c>
      <c r="V23" s="131">
        <f t="shared" si="10"/>
        <v>0</v>
      </c>
      <c r="W23" s="131">
        <f t="shared" si="10"/>
        <v>0</v>
      </c>
      <c r="X23" s="131">
        <f t="shared" si="10"/>
        <v>0</v>
      </c>
      <c r="Y23" s="131">
        <f t="shared" si="10"/>
        <v>0</v>
      </c>
      <c r="Z23" s="131">
        <f t="shared" si="10"/>
        <v>0</v>
      </c>
      <c r="AA23" s="132">
        <f t="shared" si="10"/>
        <v>0</v>
      </c>
      <c r="AB23" s="333"/>
      <c r="AD23" s="133">
        <f>C22-AB22</f>
        <v>0</v>
      </c>
    </row>
    <row r="24" spans="1:30" ht="20.25" x14ac:dyDescent="0.2">
      <c r="A24" s="329"/>
      <c r="B24" s="331"/>
      <c r="C24" s="332"/>
      <c r="D24" s="134">
        <f>D22*$C22</f>
        <v>0</v>
      </c>
      <c r="E24" s="135">
        <f t="shared" ref="E24:AA24" si="11">E22*$C22</f>
        <v>0</v>
      </c>
      <c r="F24" s="135">
        <f t="shared" si="11"/>
        <v>0</v>
      </c>
      <c r="G24" s="135">
        <f t="shared" si="11"/>
        <v>0</v>
      </c>
      <c r="H24" s="135">
        <f t="shared" si="11"/>
        <v>0</v>
      </c>
      <c r="I24" s="135">
        <f t="shared" si="11"/>
        <v>0</v>
      </c>
      <c r="J24" s="135">
        <f t="shared" si="11"/>
        <v>0</v>
      </c>
      <c r="K24" s="135">
        <f t="shared" si="11"/>
        <v>0</v>
      </c>
      <c r="L24" s="135">
        <f t="shared" si="11"/>
        <v>0</v>
      </c>
      <c r="M24" s="135">
        <f t="shared" si="11"/>
        <v>0</v>
      </c>
      <c r="N24" s="135">
        <f t="shared" si="11"/>
        <v>0</v>
      </c>
      <c r="O24" s="135">
        <f t="shared" si="11"/>
        <v>0</v>
      </c>
      <c r="P24" s="135">
        <f t="shared" si="11"/>
        <v>0</v>
      </c>
      <c r="Q24" s="135">
        <f t="shared" si="11"/>
        <v>0</v>
      </c>
      <c r="R24" s="135">
        <f t="shared" si="11"/>
        <v>0</v>
      </c>
      <c r="S24" s="135">
        <f t="shared" si="11"/>
        <v>0</v>
      </c>
      <c r="T24" s="135">
        <f t="shared" si="11"/>
        <v>0</v>
      </c>
      <c r="U24" s="135">
        <f t="shared" si="11"/>
        <v>0</v>
      </c>
      <c r="V24" s="135">
        <f t="shared" si="11"/>
        <v>0</v>
      </c>
      <c r="W24" s="135">
        <f t="shared" si="11"/>
        <v>0</v>
      </c>
      <c r="X24" s="135">
        <f t="shared" si="11"/>
        <v>0</v>
      </c>
      <c r="Y24" s="135">
        <f t="shared" si="11"/>
        <v>0</v>
      </c>
      <c r="Z24" s="135">
        <f t="shared" si="11"/>
        <v>0</v>
      </c>
      <c r="AA24" s="136">
        <f t="shared" si="11"/>
        <v>0</v>
      </c>
      <c r="AB24" s="137">
        <f>SUM(D22:AA22)</f>
        <v>1</v>
      </c>
      <c r="AD24" s="138">
        <f>1-AB24</f>
        <v>0</v>
      </c>
    </row>
    <row r="25" spans="1:30" ht="15.75" x14ac:dyDescent="0.2">
      <c r="A25" s="327">
        <v>7</v>
      </c>
      <c r="B25" s="330" t="str">
        <f>_xlfn.XLOOKUP(A25,RESUMO!A:A,RESUMO!B:B)</f>
        <v>ELEMENTOS DIVISÓRIOS</v>
      </c>
      <c r="C25" s="332">
        <f>_xlfn.XLOOKUP(A25,RESUMO!A:A,RESUMO!D:D)</f>
        <v>0</v>
      </c>
      <c r="D25" s="139"/>
      <c r="E25" s="140"/>
      <c r="F25" s="140"/>
      <c r="G25" s="140"/>
      <c r="H25" s="140"/>
      <c r="I25" s="140"/>
      <c r="J25" s="140"/>
      <c r="K25" s="140"/>
      <c r="L25" s="140">
        <v>0.05</v>
      </c>
      <c r="M25" s="140">
        <v>0.2</v>
      </c>
      <c r="N25" s="140">
        <v>0.2</v>
      </c>
      <c r="O25" s="140">
        <v>0.12</v>
      </c>
      <c r="P25" s="140">
        <v>0.15</v>
      </c>
      <c r="Q25" s="140">
        <v>0.12</v>
      </c>
      <c r="R25" s="140">
        <v>0.08</v>
      </c>
      <c r="S25" s="140">
        <v>0.08</v>
      </c>
      <c r="T25" s="140"/>
      <c r="U25" s="140"/>
      <c r="V25" s="140"/>
      <c r="W25" s="140"/>
      <c r="X25" s="140"/>
      <c r="Y25" s="140"/>
      <c r="Z25" s="140"/>
      <c r="AA25" s="141"/>
      <c r="AB25" s="333">
        <f>SUM(D27:AA27)</f>
        <v>0</v>
      </c>
    </row>
    <row r="26" spans="1:30" ht="15" x14ac:dyDescent="0.2">
      <c r="A26" s="328"/>
      <c r="B26" s="331"/>
      <c r="C26" s="332"/>
      <c r="D26" s="130">
        <f>IF(D27&gt;0,1,)</f>
        <v>0</v>
      </c>
      <c r="E26" s="131">
        <f t="shared" ref="E26:AA26" si="12">IF(E27&gt;0,1,)</f>
        <v>0</v>
      </c>
      <c r="F26" s="131">
        <f t="shared" si="12"/>
        <v>0</v>
      </c>
      <c r="G26" s="131">
        <f t="shared" si="12"/>
        <v>0</v>
      </c>
      <c r="H26" s="131">
        <f t="shared" si="12"/>
        <v>0</v>
      </c>
      <c r="I26" s="131">
        <f t="shared" si="12"/>
        <v>0</v>
      </c>
      <c r="J26" s="131">
        <f t="shared" si="12"/>
        <v>0</v>
      </c>
      <c r="K26" s="131">
        <f t="shared" si="12"/>
        <v>0</v>
      </c>
      <c r="L26" s="131">
        <f t="shared" si="12"/>
        <v>0</v>
      </c>
      <c r="M26" s="131">
        <f t="shared" si="12"/>
        <v>0</v>
      </c>
      <c r="N26" s="131">
        <f t="shared" si="12"/>
        <v>0</v>
      </c>
      <c r="O26" s="131">
        <f t="shared" si="12"/>
        <v>0</v>
      </c>
      <c r="P26" s="131">
        <f t="shared" si="12"/>
        <v>0</v>
      </c>
      <c r="Q26" s="131">
        <f t="shared" si="12"/>
        <v>0</v>
      </c>
      <c r="R26" s="131">
        <f t="shared" si="12"/>
        <v>0</v>
      </c>
      <c r="S26" s="131">
        <f t="shared" si="12"/>
        <v>0</v>
      </c>
      <c r="T26" s="131">
        <f t="shared" si="12"/>
        <v>0</v>
      </c>
      <c r="U26" s="131">
        <f t="shared" si="12"/>
        <v>0</v>
      </c>
      <c r="V26" s="131">
        <f t="shared" si="12"/>
        <v>0</v>
      </c>
      <c r="W26" s="131">
        <f t="shared" si="12"/>
        <v>0</v>
      </c>
      <c r="X26" s="131">
        <f t="shared" si="12"/>
        <v>0</v>
      </c>
      <c r="Y26" s="131">
        <f t="shared" si="12"/>
        <v>0</v>
      </c>
      <c r="Z26" s="131">
        <f t="shared" si="12"/>
        <v>0</v>
      </c>
      <c r="AA26" s="132">
        <f t="shared" si="12"/>
        <v>0</v>
      </c>
      <c r="AB26" s="333"/>
      <c r="AD26" s="133">
        <f>C25-AB25</f>
        <v>0</v>
      </c>
    </row>
    <row r="27" spans="1:30" ht="20.25" x14ac:dyDescent="0.2">
      <c r="A27" s="329"/>
      <c r="B27" s="331"/>
      <c r="C27" s="332"/>
      <c r="D27" s="134">
        <f>D25*$C25</f>
        <v>0</v>
      </c>
      <c r="E27" s="135">
        <f t="shared" ref="E27:AA27" si="13">E25*$C25</f>
        <v>0</v>
      </c>
      <c r="F27" s="135">
        <f t="shared" si="13"/>
        <v>0</v>
      </c>
      <c r="G27" s="135">
        <f t="shared" si="13"/>
        <v>0</v>
      </c>
      <c r="H27" s="135">
        <f t="shared" si="13"/>
        <v>0</v>
      </c>
      <c r="I27" s="135">
        <f t="shared" si="13"/>
        <v>0</v>
      </c>
      <c r="J27" s="135">
        <f t="shared" si="13"/>
        <v>0</v>
      </c>
      <c r="K27" s="135">
        <f t="shared" si="13"/>
        <v>0</v>
      </c>
      <c r="L27" s="135">
        <f t="shared" si="13"/>
        <v>0</v>
      </c>
      <c r="M27" s="135">
        <f t="shared" si="13"/>
        <v>0</v>
      </c>
      <c r="N27" s="135">
        <f t="shared" si="13"/>
        <v>0</v>
      </c>
      <c r="O27" s="135">
        <f t="shared" si="13"/>
        <v>0</v>
      </c>
      <c r="P27" s="135">
        <f t="shared" si="13"/>
        <v>0</v>
      </c>
      <c r="Q27" s="135">
        <f t="shared" si="13"/>
        <v>0</v>
      </c>
      <c r="R27" s="135">
        <f t="shared" si="13"/>
        <v>0</v>
      </c>
      <c r="S27" s="135">
        <f t="shared" si="13"/>
        <v>0</v>
      </c>
      <c r="T27" s="135">
        <f t="shared" si="13"/>
        <v>0</v>
      </c>
      <c r="U27" s="135">
        <f t="shared" si="13"/>
        <v>0</v>
      </c>
      <c r="V27" s="135">
        <f t="shared" si="13"/>
        <v>0</v>
      </c>
      <c r="W27" s="135">
        <f t="shared" si="13"/>
        <v>0</v>
      </c>
      <c r="X27" s="135">
        <f t="shared" si="13"/>
        <v>0</v>
      </c>
      <c r="Y27" s="135">
        <f t="shared" si="13"/>
        <v>0</v>
      </c>
      <c r="Z27" s="135">
        <f t="shared" si="13"/>
        <v>0</v>
      </c>
      <c r="AA27" s="136">
        <f t="shared" si="13"/>
        <v>0</v>
      </c>
      <c r="AB27" s="137">
        <f>SUM(D25:AA25)</f>
        <v>1</v>
      </c>
      <c r="AD27" s="138">
        <f>1-AB27</f>
        <v>0</v>
      </c>
    </row>
    <row r="28" spans="1:30" ht="15.75" x14ac:dyDescent="0.2">
      <c r="A28" s="327">
        <v>8</v>
      </c>
      <c r="B28" s="330" t="str">
        <f>_xlfn.XLOOKUP(A28,RESUMO!A:A,RESUMO!B:B)</f>
        <v>COBERTURA METÁLICA</v>
      </c>
      <c r="C28" s="332">
        <f>_xlfn.XLOOKUP(A28,RESUMO!A:A,RESUMO!D:D)</f>
        <v>0</v>
      </c>
      <c r="D28" s="139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>
        <v>0.1</v>
      </c>
      <c r="T28" s="140">
        <v>0.15</v>
      </c>
      <c r="U28" s="140">
        <v>0.2</v>
      </c>
      <c r="V28" s="140">
        <v>0.25</v>
      </c>
      <c r="W28" s="140">
        <v>0.18</v>
      </c>
      <c r="X28" s="140">
        <v>0.1</v>
      </c>
      <c r="Y28" s="140">
        <v>0.02</v>
      </c>
      <c r="Z28" s="140"/>
      <c r="AA28" s="141"/>
      <c r="AB28" s="333">
        <f>SUM(D30:AA30)</f>
        <v>0</v>
      </c>
    </row>
    <row r="29" spans="1:30" ht="15" x14ac:dyDescent="0.2">
      <c r="A29" s="328"/>
      <c r="B29" s="331"/>
      <c r="C29" s="332"/>
      <c r="D29" s="130">
        <f>IF(D30&gt;0,1,)</f>
        <v>0</v>
      </c>
      <c r="E29" s="131">
        <f t="shared" ref="E29:AA29" si="14">IF(E30&gt;0,1,)</f>
        <v>0</v>
      </c>
      <c r="F29" s="131">
        <f t="shared" si="14"/>
        <v>0</v>
      </c>
      <c r="G29" s="131">
        <f t="shared" si="14"/>
        <v>0</v>
      </c>
      <c r="H29" s="131">
        <f t="shared" si="14"/>
        <v>0</v>
      </c>
      <c r="I29" s="131">
        <f t="shared" si="14"/>
        <v>0</v>
      </c>
      <c r="J29" s="131">
        <f t="shared" si="14"/>
        <v>0</v>
      </c>
      <c r="K29" s="131">
        <f t="shared" si="14"/>
        <v>0</v>
      </c>
      <c r="L29" s="131">
        <f t="shared" si="14"/>
        <v>0</v>
      </c>
      <c r="M29" s="131">
        <f t="shared" si="14"/>
        <v>0</v>
      </c>
      <c r="N29" s="131">
        <f t="shared" si="14"/>
        <v>0</v>
      </c>
      <c r="O29" s="131">
        <f t="shared" si="14"/>
        <v>0</v>
      </c>
      <c r="P29" s="131">
        <f t="shared" si="14"/>
        <v>0</v>
      </c>
      <c r="Q29" s="131">
        <f t="shared" si="14"/>
        <v>0</v>
      </c>
      <c r="R29" s="131">
        <f t="shared" si="14"/>
        <v>0</v>
      </c>
      <c r="S29" s="131">
        <f t="shared" si="14"/>
        <v>0</v>
      </c>
      <c r="T29" s="131">
        <f t="shared" si="14"/>
        <v>0</v>
      </c>
      <c r="U29" s="131">
        <f t="shared" si="14"/>
        <v>0</v>
      </c>
      <c r="V29" s="131">
        <f t="shared" si="14"/>
        <v>0</v>
      </c>
      <c r="W29" s="131">
        <f t="shared" si="14"/>
        <v>0</v>
      </c>
      <c r="X29" s="131">
        <f t="shared" si="14"/>
        <v>0</v>
      </c>
      <c r="Y29" s="131">
        <f t="shared" si="14"/>
        <v>0</v>
      </c>
      <c r="Z29" s="131">
        <f t="shared" si="14"/>
        <v>0</v>
      </c>
      <c r="AA29" s="132">
        <f t="shared" si="14"/>
        <v>0</v>
      </c>
      <c r="AB29" s="333"/>
      <c r="AD29" s="133">
        <f>C28-AB28</f>
        <v>0</v>
      </c>
    </row>
    <row r="30" spans="1:30" ht="20.25" x14ac:dyDescent="0.2">
      <c r="A30" s="329"/>
      <c r="B30" s="331"/>
      <c r="C30" s="332"/>
      <c r="D30" s="134">
        <f>D28*$C28</f>
        <v>0</v>
      </c>
      <c r="E30" s="135">
        <f t="shared" ref="E30:AA30" si="15">E28*$C28</f>
        <v>0</v>
      </c>
      <c r="F30" s="135">
        <f t="shared" si="15"/>
        <v>0</v>
      </c>
      <c r="G30" s="135">
        <f t="shared" si="15"/>
        <v>0</v>
      </c>
      <c r="H30" s="135">
        <f t="shared" si="15"/>
        <v>0</v>
      </c>
      <c r="I30" s="135">
        <f t="shared" si="15"/>
        <v>0</v>
      </c>
      <c r="J30" s="135">
        <f t="shared" si="15"/>
        <v>0</v>
      </c>
      <c r="K30" s="135">
        <f t="shared" si="15"/>
        <v>0</v>
      </c>
      <c r="L30" s="135">
        <f t="shared" si="15"/>
        <v>0</v>
      </c>
      <c r="M30" s="135">
        <f t="shared" si="15"/>
        <v>0</v>
      </c>
      <c r="N30" s="135">
        <f t="shared" si="15"/>
        <v>0</v>
      </c>
      <c r="O30" s="135">
        <f t="shared" si="15"/>
        <v>0</v>
      </c>
      <c r="P30" s="135">
        <f t="shared" si="15"/>
        <v>0</v>
      </c>
      <c r="Q30" s="135">
        <f t="shared" si="15"/>
        <v>0</v>
      </c>
      <c r="R30" s="135">
        <f t="shared" si="15"/>
        <v>0</v>
      </c>
      <c r="S30" s="135">
        <f t="shared" si="15"/>
        <v>0</v>
      </c>
      <c r="T30" s="135">
        <f t="shared" si="15"/>
        <v>0</v>
      </c>
      <c r="U30" s="135">
        <f t="shared" si="15"/>
        <v>0</v>
      </c>
      <c r="V30" s="135">
        <f t="shared" si="15"/>
        <v>0</v>
      </c>
      <c r="W30" s="135">
        <f t="shared" si="15"/>
        <v>0</v>
      </c>
      <c r="X30" s="135">
        <f t="shared" si="15"/>
        <v>0</v>
      </c>
      <c r="Y30" s="135">
        <f t="shared" si="15"/>
        <v>0</v>
      </c>
      <c r="Z30" s="135">
        <f t="shared" si="15"/>
        <v>0</v>
      </c>
      <c r="AA30" s="136">
        <f t="shared" si="15"/>
        <v>0</v>
      </c>
      <c r="AB30" s="137">
        <f>SUM(D28:AA28)</f>
        <v>0.99999999999999989</v>
      </c>
      <c r="AD30" s="138">
        <f>1-AB30</f>
        <v>0</v>
      </c>
    </row>
    <row r="31" spans="1:30" ht="15.75" x14ac:dyDescent="0.2">
      <c r="A31" s="327">
        <v>9</v>
      </c>
      <c r="B31" s="353" t="str">
        <f>_xlfn.XLOOKUP(A31,RESUMO!A:A,RESUMO!B:B)</f>
        <v>REVESTIMENTOS</v>
      </c>
      <c r="C31" s="332">
        <f>_xlfn.XLOOKUP(A31,RESUMO!A:A,RESUMO!D:D)</f>
        <v>0</v>
      </c>
      <c r="D31" s="139"/>
      <c r="E31" s="140"/>
      <c r="F31" s="140"/>
      <c r="G31" s="140"/>
      <c r="H31" s="140"/>
      <c r="I31" s="140"/>
      <c r="J31" s="140"/>
      <c r="K31" s="140"/>
      <c r="L31" s="140"/>
      <c r="M31" s="140"/>
      <c r="N31" s="140">
        <v>0.1</v>
      </c>
      <c r="O31" s="140">
        <v>0.1</v>
      </c>
      <c r="P31" s="140">
        <v>0.09</v>
      </c>
      <c r="Q31" s="140">
        <v>0.1</v>
      </c>
      <c r="R31" s="140">
        <v>0.1</v>
      </c>
      <c r="S31" s="140">
        <v>0.12</v>
      </c>
      <c r="T31" s="140">
        <v>0.1</v>
      </c>
      <c r="U31" s="140">
        <v>0.08</v>
      </c>
      <c r="V31" s="140">
        <v>0.08</v>
      </c>
      <c r="W31" s="140">
        <v>0.08</v>
      </c>
      <c r="X31" s="140">
        <v>0.05</v>
      </c>
      <c r="Y31" s="140"/>
      <c r="Z31" s="140"/>
      <c r="AA31" s="141"/>
      <c r="AB31" s="333">
        <f>SUM(D33:AA33)</f>
        <v>0</v>
      </c>
    </row>
    <row r="32" spans="1:30" ht="15" x14ac:dyDescent="0.2">
      <c r="A32" s="328"/>
      <c r="B32" s="354"/>
      <c r="C32" s="332"/>
      <c r="D32" s="130">
        <f>IF(D33&gt;0,1,)</f>
        <v>0</v>
      </c>
      <c r="E32" s="131">
        <f t="shared" ref="E32:AA32" si="16">IF(E33&gt;0,1,)</f>
        <v>0</v>
      </c>
      <c r="F32" s="131">
        <f t="shared" si="16"/>
        <v>0</v>
      </c>
      <c r="G32" s="131">
        <f t="shared" si="16"/>
        <v>0</v>
      </c>
      <c r="H32" s="131">
        <f t="shared" si="16"/>
        <v>0</v>
      </c>
      <c r="I32" s="131">
        <f t="shared" si="16"/>
        <v>0</v>
      </c>
      <c r="J32" s="131">
        <f t="shared" si="16"/>
        <v>0</v>
      </c>
      <c r="K32" s="131">
        <f t="shared" si="16"/>
        <v>0</v>
      </c>
      <c r="L32" s="131">
        <f t="shared" si="16"/>
        <v>0</v>
      </c>
      <c r="M32" s="131">
        <f t="shared" si="16"/>
        <v>0</v>
      </c>
      <c r="N32" s="131">
        <f t="shared" si="16"/>
        <v>0</v>
      </c>
      <c r="O32" s="131">
        <f t="shared" si="16"/>
        <v>0</v>
      </c>
      <c r="P32" s="131">
        <f t="shared" si="16"/>
        <v>0</v>
      </c>
      <c r="Q32" s="131">
        <f t="shared" si="16"/>
        <v>0</v>
      </c>
      <c r="R32" s="131">
        <f t="shared" si="16"/>
        <v>0</v>
      </c>
      <c r="S32" s="131">
        <f t="shared" si="16"/>
        <v>0</v>
      </c>
      <c r="T32" s="131">
        <f t="shared" si="16"/>
        <v>0</v>
      </c>
      <c r="U32" s="131">
        <f t="shared" si="16"/>
        <v>0</v>
      </c>
      <c r="V32" s="131">
        <f t="shared" si="16"/>
        <v>0</v>
      </c>
      <c r="W32" s="131">
        <f t="shared" si="16"/>
        <v>0</v>
      </c>
      <c r="X32" s="131">
        <f t="shared" si="16"/>
        <v>0</v>
      </c>
      <c r="Y32" s="131">
        <f t="shared" si="16"/>
        <v>0</v>
      </c>
      <c r="Z32" s="131">
        <f t="shared" si="16"/>
        <v>0</v>
      </c>
      <c r="AA32" s="132">
        <f t="shared" si="16"/>
        <v>0</v>
      </c>
      <c r="AB32" s="333"/>
      <c r="AD32" s="133">
        <f>C31-AB31</f>
        <v>0</v>
      </c>
    </row>
    <row r="33" spans="1:30" ht="20.25" x14ac:dyDescent="0.2">
      <c r="A33" s="329"/>
      <c r="B33" s="354"/>
      <c r="C33" s="332"/>
      <c r="D33" s="134">
        <f>D31*$C31</f>
        <v>0</v>
      </c>
      <c r="E33" s="135">
        <f t="shared" ref="E33:AA33" si="17">E31*$C31</f>
        <v>0</v>
      </c>
      <c r="F33" s="135">
        <f t="shared" si="17"/>
        <v>0</v>
      </c>
      <c r="G33" s="135">
        <f t="shared" si="17"/>
        <v>0</v>
      </c>
      <c r="H33" s="135">
        <f t="shared" si="17"/>
        <v>0</v>
      </c>
      <c r="I33" s="135">
        <f t="shared" si="17"/>
        <v>0</v>
      </c>
      <c r="J33" s="135">
        <f t="shared" si="17"/>
        <v>0</v>
      </c>
      <c r="K33" s="135">
        <f t="shared" si="17"/>
        <v>0</v>
      </c>
      <c r="L33" s="135">
        <f t="shared" si="17"/>
        <v>0</v>
      </c>
      <c r="M33" s="135">
        <f t="shared" si="17"/>
        <v>0</v>
      </c>
      <c r="N33" s="135">
        <f t="shared" si="17"/>
        <v>0</v>
      </c>
      <c r="O33" s="135">
        <f t="shared" si="17"/>
        <v>0</v>
      </c>
      <c r="P33" s="135">
        <f t="shared" si="17"/>
        <v>0</v>
      </c>
      <c r="Q33" s="135">
        <f t="shared" si="17"/>
        <v>0</v>
      </c>
      <c r="R33" s="135">
        <f t="shared" si="17"/>
        <v>0</v>
      </c>
      <c r="S33" s="135">
        <f t="shared" si="17"/>
        <v>0</v>
      </c>
      <c r="T33" s="135">
        <f t="shared" si="17"/>
        <v>0</v>
      </c>
      <c r="U33" s="135">
        <f t="shared" si="17"/>
        <v>0</v>
      </c>
      <c r="V33" s="135">
        <f t="shared" si="17"/>
        <v>0</v>
      </c>
      <c r="W33" s="135">
        <f t="shared" si="17"/>
        <v>0</v>
      </c>
      <c r="X33" s="135">
        <f t="shared" si="17"/>
        <v>0</v>
      </c>
      <c r="Y33" s="135">
        <f t="shared" si="17"/>
        <v>0</v>
      </c>
      <c r="Z33" s="135">
        <f t="shared" si="17"/>
        <v>0</v>
      </c>
      <c r="AA33" s="136">
        <f t="shared" si="17"/>
        <v>0</v>
      </c>
      <c r="AB33" s="137">
        <f>SUM(D31:AA31)</f>
        <v>0.99999999999999989</v>
      </c>
      <c r="AD33" s="138">
        <f>1-AB33</f>
        <v>0</v>
      </c>
    </row>
    <row r="34" spans="1:30" ht="15.75" x14ac:dyDescent="0.2">
      <c r="A34" s="327">
        <v>10</v>
      </c>
      <c r="B34" s="330" t="str">
        <f>_xlfn.XLOOKUP(A34,RESUMO!A:A,RESUMO!B:B)</f>
        <v>FORRO</v>
      </c>
      <c r="C34" s="332">
        <f>_xlfn.XLOOKUP(A34,RESUMO!A:A,RESUMO!D:D)</f>
        <v>0</v>
      </c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>
        <v>0.03</v>
      </c>
      <c r="Q34" s="140">
        <v>0.08</v>
      </c>
      <c r="R34" s="140">
        <v>0.1</v>
      </c>
      <c r="S34" s="140">
        <v>0.15</v>
      </c>
      <c r="T34" s="140">
        <v>0.14000000000000001</v>
      </c>
      <c r="U34" s="140">
        <v>0.12</v>
      </c>
      <c r="V34" s="140">
        <v>0.11</v>
      </c>
      <c r="W34" s="140">
        <v>0.09</v>
      </c>
      <c r="X34" s="140">
        <v>0.08</v>
      </c>
      <c r="Y34" s="140">
        <v>0.08</v>
      </c>
      <c r="Z34" s="140">
        <v>0.02</v>
      </c>
      <c r="AA34" s="141"/>
      <c r="AB34" s="333">
        <f>SUM(D36:AA36)</f>
        <v>0</v>
      </c>
    </row>
    <row r="35" spans="1:30" ht="15" x14ac:dyDescent="0.2">
      <c r="A35" s="328"/>
      <c r="B35" s="331"/>
      <c r="C35" s="332"/>
      <c r="D35" s="130">
        <f>IF(D36&gt;0,1,)</f>
        <v>0</v>
      </c>
      <c r="E35" s="131">
        <f t="shared" ref="E35:AA35" si="18">IF(E36&gt;0,1,)</f>
        <v>0</v>
      </c>
      <c r="F35" s="131">
        <f t="shared" si="18"/>
        <v>0</v>
      </c>
      <c r="G35" s="131">
        <f t="shared" si="18"/>
        <v>0</v>
      </c>
      <c r="H35" s="131">
        <f t="shared" si="18"/>
        <v>0</v>
      </c>
      <c r="I35" s="131">
        <f t="shared" si="18"/>
        <v>0</v>
      </c>
      <c r="J35" s="131">
        <f t="shared" si="18"/>
        <v>0</v>
      </c>
      <c r="K35" s="131">
        <f t="shared" si="18"/>
        <v>0</v>
      </c>
      <c r="L35" s="131">
        <f t="shared" si="18"/>
        <v>0</v>
      </c>
      <c r="M35" s="131">
        <f t="shared" si="18"/>
        <v>0</v>
      </c>
      <c r="N35" s="131">
        <f t="shared" si="18"/>
        <v>0</v>
      </c>
      <c r="O35" s="131">
        <f t="shared" si="18"/>
        <v>0</v>
      </c>
      <c r="P35" s="131">
        <f t="shared" si="18"/>
        <v>0</v>
      </c>
      <c r="Q35" s="131">
        <f t="shared" si="18"/>
        <v>0</v>
      </c>
      <c r="R35" s="131">
        <f t="shared" si="18"/>
        <v>0</v>
      </c>
      <c r="S35" s="131">
        <f t="shared" si="18"/>
        <v>0</v>
      </c>
      <c r="T35" s="131">
        <f t="shared" si="18"/>
        <v>0</v>
      </c>
      <c r="U35" s="131">
        <f t="shared" si="18"/>
        <v>0</v>
      </c>
      <c r="V35" s="131">
        <f t="shared" si="18"/>
        <v>0</v>
      </c>
      <c r="W35" s="131">
        <f t="shared" si="18"/>
        <v>0</v>
      </c>
      <c r="X35" s="131">
        <f t="shared" si="18"/>
        <v>0</v>
      </c>
      <c r="Y35" s="131">
        <f t="shared" si="18"/>
        <v>0</v>
      </c>
      <c r="Z35" s="131">
        <f t="shared" si="18"/>
        <v>0</v>
      </c>
      <c r="AA35" s="132">
        <f t="shared" si="18"/>
        <v>0</v>
      </c>
      <c r="AB35" s="333"/>
      <c r="AD35" s="133">
        <f>C34-AB34</f>
        <v>0</v>
      </c>
    </row>
    <row r="36" spans="1:30" ht="20.25" x14ac:dyDescent="0.2">
      <c r="A36" s="329"/>
      <c r="B36" s="331"/>
      <c r="C36" s="332"/>
      <c r="D36" s="134">
        <f>D34*$C34</f>
        <v>0</v>
      </c>
      <c r="E36" s="135">
        <f t="shared" ref="E36:AA36" si="19">E34*$C34</f>
        <v>0</v>
      </c>
      <c r="F36" s="135">
        <f t="shared" si="19"/>
        <v>0</v>
      </c>
      <c r="G36" s="135">
        <f t="shared" si="19"/>
        <v>0</v>
      </c>
      <c r="H36" s="135">
        <f t="shared" si="19"/>
        <v>0</v>
      </c>
      <c r="I36" s="135">
        <f t="shared" si="19"/>
        <v>0</v>
      </c>
      <c r="J36" s="135">
        <f t="shared" si="19"/>
        <v>0</v>
      </c>
      <c r="K36" s="135">
        <f t="shared" si="19"/>
        <v>0</v>
      </c>
      <c r="L36" s="135">
        <f t="shared" si="19"/>
        <v>0</v>
      </c>
      <c r="M36" s="135">
        <f t="shared" si="19"/>
        <v>0</v>
      </c>
      <c r="N36" s="135">
        <f t="shared" si="19"/>
        <v>0</v>
      </c>
      <c r="O36" s="135">
        <f t="shared" si="19"/>
        <v>0</v>
      </c>
      <c r="P36" s="135">
        <f t="shared" si="19"/>
        <v>0</v>
      </c>
      <c r="Q36" s="135">
        <f t="shared" si="19"/>
        <v>0</v>
      </c>
      <c r="R36" s="135">
        <f t="shared" si="19"/>
        <v>0</v>
      </c>
      <c r="S36" s="135">
        <f t="shared" si="19"/>
        <v>0</v>
      </c>
      <c r="T36" s="135">
        <f t="shared" si="19"/>
        <v>0</v>
      </c>
      <c r="U36" s="135">
        <f t="shared" si="19"/>
        <v>0</v>
      </c>
      <c r="V36" s="135">
        <f t="shared" si="19"/>
        <v>0</v>
      </c>
      <c r="W36" s="135">
        <f t="shared" si="19"/>
        <v>0</v>
      </c>
      <c r="X36" s="135">
        <f t="shared" si="19"/>
        <v>0</v>
      </c>
      <c r="Y36" s="135">
        <f t="shared" si="19"/>
        <v>0</v>
      </c>
      <c r="Z36" s="135">
        <f t="shared" si="19"/>
        <v>0</v>
      </c>
      <c r="AA36" s="136">
        <f t="shared" si="19"/>
        <v>0</v>
      </c>
      <c r="AB36" s="137">
        <f>SUM(D34:AA34)</f>
        <v>0.99999999999999989</v>
      </c>
      <c r="AD36" s="138">
        <f>1-AB36</f>
        <v>0</v>
      </c>
    </row>
    <row r="37" spans="1:30" ht="15.75" x14ac:dyDescent="0.2">
      <c r="A37" s="327">
        <v>11</v>
      </c>
      <c r="B37" s="330" t="str">
        <f>_xlfn.XLOOKUP(A37,RESUMO!A:A,RESUMO!B:B)</f>
        <v>ESQUADRIAS, BRISES, PORTAS, MARCENARIAS, VIDROS, CORRIMÃO</v>
      </c>
      <c r="C37" s="332">
        <f>_xlfn.XLOOKUP(A37,RESUMO!A:A,RESUMO!D:D)</f>
        <v>0</v>
      </c>
      <c r="D37" s="139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>
        <v>0.01</v>
      </c>
      <c r="Q37" s="140">
        <v>0.03</v>
      </c>
      <c r="R37" s="140">
        <v>0.1</v>
      </c>
      <c r="S37" s="140">
        <v>0.15</v>
      </c>
      <c r="T37" s="140">
        <v>0.15</v>
      </c>
      <c r="U37" s="140">
        <v>0.15</v>
      </c>
      <c r="V37" s="140">
        <v>0.13</v>
      </c>
      <c r="W37" s="140">
        <v>0.12</v>
      </c>
      <c r="X37" s="140">
        <v>0.1</v>
      </c>
      <c r="Y37" s="140">
        <v>0.05</v>
      </c>
      <c r="Z37" s="140">
        <v>9.9999999999998979E-3</v>
      </c>
      <c r="AA37" s="141"/>
      <c r="AB37" s="333">
        <f>SUM(D39:AA39)</f>
        <v>0</v>
      </c>
    </row>
    <row r="38" spans="1:30" ht="21" customHeight="1" x14ac:dyDescent="0.2">
      <c r="A38" s="328"/>
      <c r="B38" s="331"/>
      <c r="C38" s="332"/>
      <c r="D38" s="130">
        <f>IF(D39&gt;0,1,)</f>
        <v>0</v>
      </c>
      <c r="E38" s="131">
        <f t="shared" ref="E38:AA38" si="20">IF(E39&gt;0,1,)</f>
        <v>0</v>
      </c>
      <c r="F38" s="131">
        <f t="shared" si="20"/>
        <v>0</v>
      </c>
      <c r="G38" s="131">
        <f t="shared" si="20"/>
        <v>0</v>
      </c>
      <c r="H38" s="131">
        <f t="shared" si="20"/>
        <v>0</v>
      </c>
      <c r="I38" s="131">
        <f t="shared" si="20"/>
        <v>0</v>
      </c>
      <c r="J38" s="131">
        <f t="shared" si="20"/>
        <v>0</v>
      </c>
      <c r="K38" s="131">
        <f t="shared" si="20"/>
        <v>0</v>
      </c>
      <c r="L38" s="131">
        <f t="shared" si="20"/>
        <v>0</v>
      </c>
      <c r="M38" s="131">
        <f t="shared" si="20"/>
        <v>0</v>
      </c>
      <c r="N38" s="131">
        <f t="shared" si="20"/>
        <v>0</v>
      </c>
      <c r="O38" s="131">
        <f t="shared" si="20"/>
        <v>0</v>
      </c>
      <c r="P38" s="131">
        <f t="shared" si="20"/>
        <v>0</v>
      </c>
      <c r="Q38" s="131">
        <f t="shared" si="20"/>
        <v>0</v>
      </c>
      <c r="R38" s="131">
        <f t="shared" si="20"/>
        <v>0</v>
      </c>
      <c r="S38" s="131">
        <f t="shared" si="20"/>
        <v>0</v>
      </c>
      <c r="T38" s="131">
        <f t="shared" si="20"/>
        <v>0</v>
      </c>
      <c r="U38" s="131">
        <f t="shared" si="20"/>
        <v>0</v>
      </c>
      <c r="V38" s="131">
        <f t="shared" si="20"/>
        <v>0</v>
      </c>
      <c r="W38" s="131">
        <f t="shared" si="20"/>
        <v>0</v>
      </c>
      <c r="X38" s="131">
        <f t="shared" si="20"/>
        <v>0</v>
      </c>
      <c r="Y38" s="131">
        <f t="shared" si="20"/>
        <v>0</v>
      </c>
      <c r="Z38" s="131">
        <f t="shared" si="20"/>
        <v>0</v>
      </c>
      <c r="AA38" s="132">
        <f t="shared" si="20"/>
        <v>0</v>
      </c>
      <c r="AB38" s="333"/>
      <c r="AD38" s="133">
        <f>C37-AB37</f>
        <v>0</v>
      </c>
    </row>
    <row r="39" spans="1:30" ht="33.75" customHeight="1" x14ac:dyDescent="0.2">
      <c r="A39" s="329"/>
      <c r="B39" s="331"/>
      <c r="C39" s="332"/>
      <c r="D39" s="134">
        <f>D37*$C37</f>
        <v>0</v>
      </c>
      <c r="E39" s="135">
        <f t="shared" ref="E39:AA39" si="21">E37*$C37</f>
        <v>0</v>
      </c>
      <c r="F39" s="135">
        <f t="shared" si="21"/>
        <v>0</v>
      </c>
      <c r="G39" s="135">
        <f t="shared" si="21"/>
        <v>0</v>
      </c>
      <c r="H39" s="135">
        <f t="shared" si="21"/>
        <v>0</v>
      </c>
      <c r="I39" s="135">
        <f t="shared" si="21"/>
        <v>0</v>
      </c>
      <c r="J39" s="135">
        <f t="shared" si="21"/>
        <v>0</v>
      </c>
      <c r="K39" s="135">
        <f t="shared" si="21"/>
        <v>0</v>
      </c>
      <c r="L39" s="135">
        <f t="shared" si="21"/>
        <v>0</v>
      </c>
      <c r="M39" s="135">
        <f t="shared" si="21"/>
        <v>0</v>
      </c>
      <c r="N39" s="135">
        <f t="shared" si="21"/>
        <v>0</v>
      </c>
      <c r="O39" s="135">
        <f t="shared" si="21"/>
        <v>0</v>
      </c>
      <c r="P39" s="135">
        <f t="shared" si="21"/>
        <v>0</v>
      </c>
      <c r="Q39" s="135">
        <f t="shared" si="21"/>
        <v>0</v>
      </c>
      <c r="R39" s="135">
        <f t="shared" si="21"/>
        <v>0</v>
      </c>
      <c r="S39" s="135">
        <f t="shared" si="21"/>
        <v>0</v>
      </c>
      <c r="T39" s="135">
        <f t="shared" si="21"/>
        <v>0</v>
      </c>
      <c r="U39" s="135">
        <f t="shared" si="21"/>
        <v>0</v>
      </c>
      <c r="V39" s="135">
        <f t="shared" si="21"/>
        <v>0</v>
      </c>
      <c r="W39" s="135">
        <f t="shared" si="21"/>
        <v>0</v>
      </c>
      <c r="X39" s="135">
        <f t="shared" si="21"/>
        <v>0</v>
      </c>
      <c r="Y39" s="135">
        <f t="shared" si="21"/>
        <v>0</v>
      </c>
      <c r="Z39" s="135">
        <f t="shared" si="21"/>
        <v>0</v>
      </c>
      <c r="AA39" s="136">
        <f t="shared" si="21"/>
        <v>0</v>
      </c>
      <c r="AB39" s="137">
        <f>SUM(D37:AA37)</f>
        <v>1</v>
      </c>
      <c r="AD39" s="138">
        <f>1-AB39</f>
        <v>0</v>
      </c>
    </row>
    <row r="40" spans="1:30" ht="15.75" x14ac:dyDescent="0.2">
      <c r="A40" s="327">
        <v>12</v>
      </c>
      <c r="B40" s="330" t="str">
        <f>_xlfn.XLOOKUP(A40,RESUMO!A:A,RESUMO!B:B)</f>
        <v>PREPARO DE SUPERFÍCIE E PINTURA</v>
      </c>
      <c r="C40" s="332">
        <f>_xlfn.XLOOKUP(A40,RESUMO!A:A,RESUMO!D:D)</f>
        <v>0</v>
      </c>
      <c r="D40" s="139"/>
      <c r="E40" s="140"/>
      <c r="F40" s="140"/>
      <c r="G40" s="140"/>
      <c r="H40" s="140"/>
      <c r="I40" s="140"/>
      <c r="J40" s="140"/>
      <c r="K40" s="140"/>
      <c r="L40" s="140"/>
      <c r="M40" s="140">
        <v>0.01</v>
      </c>
      <c r="N40" s="140">
        <v>0.03</v>
      </c>
      <c r="O40" s="140">
        <v>0.05</v>
      </c>
      <c r="P40" s="140">
        <v>7.0000000000000007E-2</v>
      </c>
      <c r="Q40" s="140">
        <v>0.1</v>
      </c>
      <c r="R40" s="140">
        <v>0.12</v>
      </c>
      <c r="S40" s="140">
        <v>0.15</v>
      </c>
      <c r="T40" s="140">
        <v>0.15</v>
      </c>
      <c r="U40" s="140">
        <v>0.12</v>
      </c>
      <c r="V40" s="140">
        <v>0.1</v>
      </c>
      <c r="W40" s="140">
        <v>0.05</v>
      </c>
      <c r="X40" s="140">
        <v>0.03</v>
      </c>
      <c r="Y40" s="140">
        <v>0.02</v>
      </c>
      <c r="Z40" s="140"/>
      <c r="AA40" s="141"/>
      <c r="AB40" s="333">
        <f>SUM(D42:AA42)</f>
        <v>0</v>
      </c>
    </row>
    <row r="41" spans="1:30" ht="15" x14ac:dyDescent="0.2">
      <c r="A41" s="328"/>
      <c r="B41" s="331"/>
      <c r="C41" s="332"/>
      <c r="D41" s="130">
        <f>IF(D42&gt;0,1,)</f>
        <v>0</v>
      </c>
      <c r="E41" s="131">
        <f t="shared" ref="E41:AA41" si="22">IF(E42&gt;0,1,)</f>
        <v>0</v>
      </c>
      <c r="F41" s="131">
        <f t="shared" si="22"/>
        <v>0</v>
      </c>
      <c r="G41" s="131">
        <f t="shared" si="22"/>
        <v>0</v>
      </c>
      <c r="H41" s="131">
        <f t="shared" si="22"/>
        <v>0</v>
      </c>
      <c r="I41" s="131">
        <f t="shared" si="22"/>
        <v>0</v>
      </c>
      <c r="J41" s="131">
        <f t="shared" si="22"/>
        <v>0</v>
      </c>
      <c r="K41" s="131">
        <f t="shared" si="22"/>
        <v>0</v>
      </c>
      <c r="L41" s="131">
        <f t="shared" si="22"/>
        <v>0</v>
      </c>
      <c r="M41" s="131">
        <f t="shared" si="22"/>
        <v>0</v>
      </c>
      <c r="N41" s="131">
        <f t="shared" si="22"/>
        <v>0</v>
      </c>
      <c r="O41" s="131">
        <f t="shared" si="22"/>
        <v>0</v>
      </c>
      <c r="P41" s="131">
        <f t="shared" si="22"/>
        <v>0</v>
      </c>
      <c r="Q41" s="131">
        <f t="shared" si="22"/>
        <v>0</v>
      </c>
      <c r="R41" s="131">
        <f t="shared" si="22"/>
        <v>0</v>
      </c>
      <c r="S41" s="131">
        <f t="shared" si="22"/>
        <v>0</v>
      </c>
      <c r="T41" s="131">
        <f t="shared" si="22"/>
        <v>0</v>
      </c>
      <c r="U41" s="131">
        <f t="shared" si="22"/>
        <v>0</v>
      </c>
      <c r="V41" s="131">
        <f t="shared" si="22"/>
        <v>0</v>
      </c>
      <c r="W41" s="131">
        <f t="shared" si="22"/>
        <v>0</v>
      </c>
      <c r="X41" s="131">
        <f t="shared" si="22"/>
        <v>0</v>
      </c>
      <c r="Y41" s="131">
        <f t="shared" si="22"/>
        <v>0</v>
      </c>
      <c r="Z41" s="131">
        <f t="shared" si="22"/>
        <v>0</v>
      </c>
      <c r="AA41" s="132">
        <f t="shared" si="22"/>
        <v>0</v>
      </c>
      <c r="AB41" s="333"/>
      <c r="AD41" s="133">
        <f>C40-AB40</f>
        <v>0</v>
      </c>
    </row>
    <row r="42" spans="1:30" ht="20.25" x14ac:dyDescent="0.2">
      <c r="A42" s="329"/>
      <c r="B42" s="331"/>
      <c r="C42" s="332"/>
      <c r="D42" s="134">
        <f>D40*$C40</f>
        <v>0</v>
      </c>
      <c r="E42" s="135">
        <f t="shared" ref="E42:AA42" si="23">E40*$C40</f>
        <v>0</v>
      </c>
      <c r="F42" s="135">
        <f t="shared" si="23"/>
        <v>0</v>
      </c>
      <c r="G42" s="135">
        <f t="shared" si="23"/>
        <v>0</v>
      </c>
      <c r="H42" s="135">
        <f t="shared" si="23"/>
        <v>0</v>
      </c>
      <c r="I42" s="135">
        <f t="shared" si="23"/>
        <v>0</v>
      </c>
      <c r="J42" s="135">
        <f t="shared" si="23"/>
        <v>0</v>
      </c>
      <c r="K42" s="135">
        <f t="shared" si="23"/>
        <v>0</v>
      </c>
      <c r="L42" s="135">
        <f t="shared" si="23"/>
        <v>0</v>
      </c>
      <c r="M42" s="135">
        <f t="shared" si="23"/>
        <v>0</v>
      </c>
      <c r="N42" s="135">
        <f t="shared" si="23"/>
        <v>0</v>
      </c>
      <c r="O42" s="135">
        <f t="shared" si="23"/>
        <v>0</v>
      </c>
      <c r="P42" s="135">
        <f t="shared" si="23"/>
        <v>0</v>
      </c>
      <c r="Q42" s="135">
        <f t="shared" si="23"/>
        <v>0</v>
      </c>
      <c r="R42" s="135">
        <f t="shared" si="23"/>
        <v>0</v>
      </c>
      <c r="S42" s="135">
        <f t="shared" si="23"/>
        <v>0</v>
      </c>
      <c r="T42" s="135">
        <f t="shared" si="23"/>
        <v>0</v>
      </c>
      <c r="U42" s="135">
        <f t="shared" si="23"/>
        <v>0</v>
      </c>
      <c r="V42" s="135">
        <f t="shared" si="23"/>
        <v>0</v>
      </c>
      <c r="W42" s="135">
        <f t="shared" si="23"/>
        <v>0</v>
      </c>
      <c r="X42" s="135">
        <f t="shared" si="23"/>
        <v>0</v>
      </c>
      <c r="Y42" s="135">
        <f t="shared" si="23"/>
        <v>0</v>
      </c>
      <c r="Z42" s="135">
        <f t="shared" si="23"/>
        <v>0</v>
      </c>
      <c r="AA42" s="136">
        <f t="shared" si="23"/>
        <v>0</v>
      </c>
      <c r="AB42" s="137">
        <f>SUM(D40:AA40)</f>
        <v>1</v>
      </c>
      <c r="AD42" s="138">
        <f>1-AB42</f>
        <v>0</v>
      </c>
    </row>
    <row r="43" spans="1:30" ht="15.75" x14ac:dyDescent="0.2">
      <c r="A43" s="327">
        <v>13</v>
      </c>
      <c r="B43" s="330" t="str">
        <f>_xlfn.XLOOKUP(A43,RESUMO!A:A,RESUMO!B:B)</f>
        <v>INSTALAÇÕES ELÉTRICAS</v>
      </c>
      <c r="C43" s="332">
        <f>_xlfn.XLOOKUP(A43,RESUMO!A:A,RESUMO!D:D)</f>
        <v>0</v>
      </c>
      <c r="D43" s="139"/>
      <c r="E43" s="140"/>
      <c r="F43" s="140"/>
      <c r="G43" s="140"/>
      <c r="H43" s="140"/>
      <c r="I43" s="140"/>
      <c r="J43" s="140"/>
      <c r="K43" s="140"/>
      <c r="L43" s="140"/>
      <c r="M43" s="140"/>
      <c r="N43" s="140">
        <v>0.05</v>
      </c>
      <c r="O43" s="140">
        <v>0.09</v>
      </c>
      <c r="P43" s="140">
        <v>0.08</v>
      </c>
      <c r="Q43" s="140">
        <v>7.0000000000000007E-2</v>
      </c>
      <c r="R43" s="140">
        <v>0.06</v>
      </c>
      <c r="S43" s="140">
        <v>0.04</v>
      </c>
      <c r="T43" s="140">
        <v>0.04</v>
      </c>
      <c r="U43" s="140">
        <v>0.06</v>
      </c>
      <c r="V43" s="140">
        <v>0.08</v>
      </c>
      <c r="W43" s="140">
        <v>0.1</v>
      </c>
      <c r="X43" s="140">
        <v>0.12</v>
      </c>
      <c r="Y43" s="140">
        <v>0.11</v>
      </c>
      <c r="Z43" s="140">
        <v>7.0000000000000007E-2</v>
      </c>
      <c r="AA43" s="141">
        <v>0.03</v>
      </c>
      <c r="AB43" s="333">
        <f>SUM(D45:AA45)</f>
        <v>0</v>
      </c>
    </row>
    <row r="44" spans="1:30" ht="15" x14ac:dyDescent="0.2">
      <c r="A44" s="328"/>
      <c r="B44" s="331"/>
      <c r="C44" s="332"/>
      <c r="D44" s="130">
        <f>IF(D45&gt;0,1,)</f>
        <v>0</v>
      </c>
      <c r="E44" s="131">
        <f t="shared" ref="E44:AA44" si="24">IF(E45&gt;0,1,)</f>
        <v>0</v>
      </c>
      <c r="F44" s="131">
        <f t="shared" si="24"/>
        <v>0</v>
      </c>
      <c r="G44" s="131">
        <f t="shared" si="24"/>
        <v>0</v>
      </c>
      <c r="H44" s="131">
        <f t="shared" si="24"/>
        <v>0</v>
      </c>
      <c r="I44" s="131">
        <f t="shared" si="24"/>
        <v>0</v>
      </c>
      <c r="J44" s="131">
        <f t="shared" si="24"/>
        <v>0</v>
      </c>
      <c r="K44" s="131">
        <f t="shared" si="24"/>
        <v>0</v>
      </c>
      <c r="L44" s="131">
        <f t="shared" si="24"/>
        <v>0</v>
      </c>
      <c r="M44" s="131">
        <f t="shared" si="24"/>
        <v>0</v>
      </c>
      <c r="N44" s="131">
        <f t="shared" si="24"/>
        <v>0</v>
      </c>
      <c r="O44" s="131">
        <f t="shared" si="24"/>
        <v>0</v>
      </c>
      <c r="P44" s="131">
        <f t="shared" si="24"/>
        <v>0</v>
      </c>
      <c r="Q44" s="131">
        <f t="shared" si="24"/>
        <v>0</v>
      </c>
      <c r="R44" s="131">
        <f t="shared" si="24"/>
        <v>0</v>
      </c>
      <c r="S44" s="131">
        <f t="shared" si="24"/>
        <v>0</v>
      </c>
      <c r="T44" s="131">
        <f t="shared" si="24"/>
        <v>0</v>
      </c>
      <c r="U44" s="131">
        <f t="shared" si="24"/>
        <v>0</v>
      </c>
      <c r="V44" s="131">
        <f t="shared" si="24"/>
        <v>0</v>
      </c>
      <c r="W44" s="131">
        <f t="shared" si="24"/>
        <v>0</v>
      </c>
      <c r="X44" s="131">
        <f t="shared" si="24"/>
        <v>0</v>
      </c>
      <c r="Y44" s="131">
        <f t="shared" si="24"/>
        <v>0</v>
      </c>
      <c r="Z44" s="131">
        <f t="shared" si="24"/>
        <v>0</v>
      </c>
      <c r="AA44" s="132">
        <f t="shared" si="24"/>
        <v>0</v>
      </c>
      <c r="AB44" s="333"/>
      <c r="AD44" s="133">
        <f>C43-AB43</f>
        <v>0</v>
      </c>
    </row>
    <row r="45" spans="1:30" ht="20.25" x14ac:dyDescent="0.2">
      <c r="A45" s="329"/>
      <c r="B45" s="331"/>
      <c r="C45" s="332"/>
      <c r="D45" s="134">
        <f>D43*$C43</f>
        <v>0</v>
      </c>
      <c r="E45" s="135">
        <f t="shared" ref="E45:AA45" si="25">E43*$C43</f>
        <v>0</v>
      </c>
      <c r="F45" s="135">
        <f t="shared" si="25"/>
        <v>0</v>
      </c>
      <c r="G45" s="135">
        <f t="shared" si="25"/>
        <v>0</v>
      </c>
      <c r="H45" s="135">
        <f t="shared" si="25"/>
        <v>0</v>
      </c>
      <c r="I45" s="135">
        <f t="shared" si="25"/>
        <v>0</v>
      </c>
      <c r="J45" s="135">
        <f t="shared" si="25"/>
        <v>0</v>
      </c>
      <c r="K45" s="135">
        <f t="shared" si="25"/>
        <v>0</v>
      </c>
      <c r="L45" s="135">
        <f t="shared" si="25"/>
        <v>0</v>
      </c>
      <c r="M45" s="135">
        <f t="shared" si="25"/>
        <v>0</v>
      </c>
      <c r="N45" s="135">
        <f t="shared" si="25"/>
        <v>0</v>
      </c>
      <c r="O45" s="135">
        <f t="shared" si="25"/>
        <v>0</v>
      </c>
      <c r="P45" s="135">
        <f t="shared" si="25"/>
        <v>0</v>
      </c>
      <c r="Q45" s="135">
        <f t="shared" si="25"/>
        <v>0</v>
      </c>
      <c r="R45" s="135">
        <f t="shared" si="25"/>
        <v>0</v>
      </c>
      <c r="S45" s="135">
        <f t="shared" si="25"/>
        <v>0</v>
      </c>
      <c r="T45" s="135">
        <f t="shared" si="25"/>
        <v>0</v>
      </c>
      <c r="U45" s="135">
        <f t="shared" si="25"/>
        <v>0</v>
      </c>
      <c r="V45" s="135">
        <f t="shared" si="25"/>
        <v>0</v>
      </c>
      <c r="W45" s="135">
        <f t="shared" si="25"/>
        <v>0</v>
      </c>
      <c r="X45" s="135">
        <f t="shared" si="25"/>
        <v>0</v>
      </c>
      <c r="Y45" s="135">
        <f t="shared" si="25"/>
        <v>0</v>
      </c>
      <c r="Z45" s="135">
        <f t="shared" si="25"/>
        <v>0</v>
      </c>
      <c r="AA45" s="136">
        <f t="shared" si="25"/>
        <v>0</v>
      </c>
      <c r="AB45" s="137">
        <f>SUM(D43:AA43)</f>
        <v>1</v>
      </c>
      <c r="AD45" s="138">
        <f>1-AB45</f>
        <v>0</v>
      </c>
    </row>
    <row r="46" spans="1:30" ht="15.75" customHeight="1" x14ac:dyDescent="0.2">
      <c r="A46" s="327">
        <v>14</v>
      </c>
      <c r="B46" s="330" t="str">
        <f>_xlfn.XLOOKUP(A46,RESUMO!A:A,RESUMO!B:B)</f>
        <v>INSTALAÇÕES HIDROSSÁNITARIAS</v>
      </c>
      <c r="C46" s="332">
        <f>_xlfn.XLOOKUP(A46,RESUMO!A:A,RESUMO!D:D)</f>
        <v>0</v>
      </c>
      <c r="D46" s="139"/>
      <c r="E46" s="140"/>
      <c r="F46" s="140"/>
      <c r="G46" s="140"/>
      <c r="H46" s="140"/>
      <c r="I46" s="140"/>
      <c r="J46" s="140"/>
      <c r="K46" s="140"/>
      <c r="L46" s="140"/>
      <c r="M46" s="140"/>
      <c r="N46" s="140">
        <v>0.05</v>
      </c>
      <c r="O46" s="140">
        <v>0.09</v>
      </c>
      <c r="P46" s="140">
        <v>0.08</v>
      </c>
      <c r="Q46" s="140">
        <v>7.0000000000000007E-2</v>
      </c>
      <c r="R46" s="140">
        <v>0.05</v>
      </c>
      <c r="S46" s="140">
        <v>0.03</v>
      </c>
      <c r="T46" s="140">
        <v>0.05</v>
      </c>
      <c r="U46" s="140">
        <v>0.06</v>
      </c>
      <c r="V46" s="140">
        <v>0.08</v>
      </c>
      <c r="W46" s="140">
        <v>0.1</v>
      </c>
      <c r="X46" s="140">
        <v>0.12</v>
      </c>
      <c r="Y46" s="140">
        <v>0.1</v>
      </c>
      <c r="Z46" s="140">
        <v>7.0000000000000007E-2</v>
      </c>
      <c r="AA46" s="141">
        <v>0.05</v>
      </c>
      <c r="AB46" s="333">
        <f>SUM(D48:AA48)</f>
        <v>0</v>
      </c>
    </row>
    <row r="47" spans="1:30" ht="15" customHeight="1" x14ac:dyDescent="0.2">
      <c r="A47" s="328"/>
      <c r="B47" s="331"/>
      <c r="C47" s="332"/>
      <c r="D47" s="130">
        <f>IF(D48&gt;0,1,)</f>
        <v>0</v>
      </c>
      <c r="E47" s="131">
        <f t="shared" ref="E47:AA47" si="26">IF(E48&gt;0,1,)</f>
        <v>0</v>
      </c>
      <c r="F47" s="131">
        <f t="shared" si="26"/>
        <v>0</v>
      </c>
      <c r="G47" s="131">
        <f t="shared" si="26"/>
        <v>0</v>
      </c>
      <c r="H47" s="131">
        <f t="shared" si="26"/>
        <v>0</v>
      </c>
      <c r="I47" s="131">
        <f t="shared" si="26"/>
        <v>0</v>
      </c>
      <c r="J47" s="131">
        <f t="shared" si="26"/>
        <v>0</v>
      </c>
      <c r="K47" s="131">
        <f t="shared" si="26"/>
        <v>0</v>
      </c>
      <c r="L47" s="131">
        <f t="shared" si="26"/>
        <v>0</v>
      </c>
      <c r="M47" s="131">
        <f t="shared" si="26"/>
        <v>0</v>
      </c>
      <c r="N47" s="131">
        <f t="shared" si="26"/>
        <v>0</v>
      </c>
      <c r="O47" s="131">
        <f t="shared" si="26"/>
        <v>0</v>
      </c>
      <c r="P47" s="131">
        <f t="shared" si="26"/>
        <v>0</v>
      </c>
      <c r="Q47" s="131">
        <f t="shared" si="26"/>
        <v>0</v>
      </c>
      <c r="R47" s="131">
        <f t="shared" si="26"/>
        <v>0</v>
      </c>
      <c r="S47" s="131">
        <f t="shared" si="26"/>
        <v>0</v>
      </c>
      <c r="T47" s="131">
        <f t="shared" si="26"/>
        <v>0</v>
      </c>
      <c r="U47" s="131">
        <f t="shared" si="26"/>
        <v>0</v>
      </c>
      <c r="V47" s="131">
        <f t="shared" si="26"/>
        <v>0</v>
      </c>
      <c r="W47" s="131">
        <f t="shared" si="26"/>
        <v>0</v>
      </c>
      <c r="X47" s="131">
        <f t="shared" si="26"/>
        <v>0</v>
      </c>
      <c r="Y47" s="131">
        <f t="shared" si="26"/>
        <v>0</v>
      </c>
      <c r="Z47" s="131">
        <f t="shared" si="26"/>
        <v>0</v>
      </c>
      <c r="AA47" s="132">
        <f t="shared" si="26"/>
        <v>0</v>
      </c>
      <c r="AB47" s="333"/>
      <c r="AD47" s="133">
        <f>C46-AB46</f>
        <v>0</v>
      </c>
    </row>
    <row r="48" spans="1:30" ht="20.25" customHeight="1" x14ac:dyDescent="0.2">
      <c r="A48" s="329"/>
      <c r="B48" s="331"/>
      <c r="C48" s="332"/>
      <c r="D48" s="134">
        <f>D46*$C46</f>
        <v>0</v>
      </c>
      <c r="E48" s="135">
        <f t="shared" ref="E48:AA48" si="27">E46*$C46</f>
        <v>0</v>
      </c>
      <c r="F48" s="135">
        <f t="shared" si="27"/>
        <v>0</v>
      </c>
      <c r="G48" s="135">
        <f t="shared" si="27"/>
        <v>0</v>
      </c>
      <c r="H48" s="135">
        <f t="shared" si="27"/>
        <v>0</v>
      </c>
      <c r="I48" s="135">
        <f t="shared" si="27"/>
        <v>0</v>
      </c>
      <c r="J48" s="135">
        <f t="shared" si="27"/>
        <v>0</v>
      </c>
      <c r="K48" s="135">
        <f t="shared" si="27"/>
        <v>0</v>
      </c>
      <c r="L48" s="135">
        <f t="shared" si="27"/>
        <v>0</v>
      </c>
      <c r="M48" s="135">
        <f t="shared" si="27"/>
        <v>0</v>
      </c>
      <c r="N48" s="135">
        <f t="shared" si="27"/>
        <v>0</v>
      </c>
      <c r="O48" s="135">
        <f t="shared" si="27"/>
        <v>0</v>
      </c>
      <c r="P48" s="135">
        <f t="shared" si="27"/>
        <v>0</v>
      </c>
      <c r="Q48" s="135">
        <f t="shared" si="27"/>
        <v>0</v>
      </c>
      <c r="R48" s="135">
        <f t="shared" si="27"/>
        <v>0</v>
      </c>
      <c r="S48" s="135">
        <f t="shared" si="27"/>
        <v>0</v>
      </c>
      <c r="T48" s="135">
        <f t="shared" si="27"/>
        <v>0</v>
      </c>
      <c r="U48" s="135">
        <f t="shared" si="27"/>
        <v>0</v>
      </c>
      <c r="V48" s="135">
        <f t="shared" si="27"/>
        <v>0</v>
      </c>
      <c r="W48" s="135">
        <f t="shared" si="27"/>
        <v>0</v>
      </c>
      <c r="X48" s="135">
        <f t="shared" si="27"/>
        <v>0</v>
      </c>
      <c r="Y48" s="135">
        <f t="shared" si="27"/>
        <v>0</v>
      </c>
      <c r="Z48" s="135">
        <f t="shared" si="27"/>
        <v>0</v>
      </c>
      <c r="AA48" s="136">
        <f t="shared" si="27"/>
        <v>0</v>
      </c>
      <c r="AB48" s="137">
        <f>SUM(D46:AA46)</f>
        <v>1</v>
      </c>
      <c r="AD48" s="138">
        <f>1-AB48</f>
        <v>0</v>
      </c>
    </row>
    <row r="49" spans="1:30" ht="15.75" customHeight="1" x14ac:dyDescent="0.2">
      <c r="A49" s="327">
        <v>15</v>
      </c>
      <c r="B49" s="330" t="str">
        <f>_xlfn.XLOOKUP(A49,RESUMO!A:A,RESUMO!B:B)</f>
        <v>LOUÇAS E METAIS HIDRAULICOS</v>
      </c>
      <c r="C49" s="332">
        <f>_xlfn.XLOOKUP(A49,RESUMO!A:A,RESUMO!D:D)</f>
        <v>0</v>
      </c>
      <c r="D49" s="139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>
        <v>0.01</v>
      </c>
      <c r="P49" s="140">
        <v>0.03</v>
      </c>
      <c r="Q49" s="140">
        <v>7.0000000000000007E-2</v>
      </c>
      <c r="R49" s="140">
        <v>7.0000000000000007E-2</v>
      </c>
      <c r="S49" s="140">
        <v>0.06</v>
      </c>
      <c r="T49" s="140">
        <v>7.0000000000000007E-2</v>
      </c>
      <c r="U49" s="140">
        <v>0.08</v>
      </c>
      <c r="V49" s="140">
        <v>0.1</v>
      </c>
      <c r="W49" s="140">
        <v>0.1</v>
      </c>
      <c r="X49" s="140">
        <v>0.12</v>
      </c>
      <c r="Y49" s="140">
        <v>0.12</v>
      </c>
      <c r="Z49" s="140">
        <v>0.1</v>
      </c>
      <c r="AA49" s="141">
        <v>7.0000000000000007E-2</v>
      </c>
      <c r="AB49" s="333">
        <f>SUM(D51:AA51)</f>
        <v>0</v>
      </c>
    </row>
    <row r="50" spans="1:30" ht="15" customHeight="1" x14ac:dyDescent="0.2">
      <c r="A50" s="328"/>
      <c r="B50" s="331"/>
      <c r="C50" s="332"/>
      <c r="D50" s="130">
        <f>IF(D51&gt;0,1,)</f>
        <v>0</v>
      </c>
      <c r="E50" s="131">
        <f t="shared" ref="E50:AA50" si="28">IF(E51&gt;0,1,)</f>
        <v>0</v>
      </c>
      <c r="F50" s="131">
        <f t="shared" si="28"/>
        <v>0</v>
      </c>
      <c r="G50" s="131">
        <f t="shared" si="28"/>
        <v>0</v>
      </c>
      <c r="H50" s="131">
        <f t="shared" si="28"/>
        <v>0</v>
      </c>
      <c r="I50" s="131">
        <f t="shared" si="28"/>
        <v>0</v>
      </c>
      <c r="J50" s="131">
        <f t="shared" si="28"/>
        <v>0</v>
      </c>
      <c r="K50" s="131">
        <f t="shared" si="28"/>
        <v>0</v>
      </c>
      <c r="L50" s="131">
        <f t="shared" si="28"/>
        <v>0</v>
      </c>
      <c r="M50" s="131">
        <f t="shared" si="28"/>
        <v>0</v>
      </c>
      <c r="N50" s="131">
        <f t="shared" si="28"/>
        <v>0</v>
      </c>
      <c r="O50" s="131">
        <f t="shared" si="28"/>
        <v>0</v>
      </c>
      <c r="P50" s="131">
        <f t="shared" si="28"/>
        <v>0</v>
      </c>
      <c r="Q50" s="131">
        <f t="shared" si="28"/>
        <v>0</v>
      </c>
      <c r="R50" s="131">
        <f t="shared" si="28"/>
        <v>0</v>
      </c>
      <c r="S50" s="131">
        <f t="shared" si="28"/>
        <v>0</v>
      </c>
      <c r="T50" s="131">
        <f t="shared" si="28"/>
        <v>0</v>
      </c>
      <c r="U50" s="131">
        <f t="shared" si="28"/>
        <v>0</v>
      </c>
      <c r="V50" s="131">
        <f t="shared" si="28"/>
        <v>0</v>
      </c>
      <c r="W50" s="131">
        <f t="shared" si="28"/>
        <v>0</v>
      </c>
      <c r="X50" s="131">
        <f t="shared" si="28"/>
        <v>0</v>
      </c>
      <c r="Y50" s="131">
        <f t="shared" si="28"/>
        <v>0</v>
      </c>
      <c r="Z50" s="131">
        <f t="shared" si="28"/>
        <v>0</v>
      </c>
      <c r="AA50" s="132">
        <f t="shared" si="28"/>
        <v>0</v>
      </c>
      <c r="AB50" s="333"/>
      <c r="AD50" s="133">
        <f>C49-AB49</f>
        <v>0</v>
      </c>
    </row>
    <row r="51" spans="1:30" ht="20.25" customHeight="1" x14ac:dyDescent="0.2">
      <c r="A51" s="329"/>
      <c r="B51" s="331"/>
      <c r="C51" s="332"/>
      <c r="D51" s="134">
        <f>D49*$C49</f>
        <v>0</v>
      </c>
      <c r="E51" s="135">
        <f t="shared" ref="E51:AA51" si="29">E49*$C49</f>
        <v>0</v>
      </c>
      <c r="F51" s="135">
        <f t="shared" si="29"/>
        <v>0</v>
      </c>
      <c r="G51" s="135">
        <f t="shared" si="29"/>
        <v>0</v>
      </c>
      <c r="H51" s="135">
        <f t="shared" si="29"/>
        <v>0</v>
      </c>
      <c r="I51" s="135">
        <f t="shared" si="29"/>
        <v>0</v>
      </c>
      <c r="J51" s="135">
        <f t="shared" si="29"/>
        <v>0</v>
      </c>
      <c r="K51" s="135">
        <f t="shared" si="29"/>
        <v>0</v>
      </c>
      <c r="L51" s="135">
        <f t="shared" si="29"/>
        <v>0</v>
      </c>
      <c r="M51" s="135">
        <f t="shared" si="29"/>
        <v>0</v>
      </c>
      <c r="N51" s="135">
        <f t="shared" si="29"/>
        <v>0</v>
      </c>
      <c r="O51" s="135">
        <f t="shared" si="29"/>
        <v>0</v>
      </c>
      <c r="P51" s="135">
        <f t="shared" si="29"/>
        <v>0</v>
      </c>
      <c r="Q51" s="135">
        <f t="shared" si="29"/>
        <v>0</v>
      </c>
      <c r="R51" s="135">
        <f t="shared" si="29"/>
        <v>0</v>
      </c>
      <c r="S51" s="135">
        <f t="shared" si="29"/>
        <v>0</v>
      </c>
      <c r="T51" s="135">
        <f t="shared" si="29"/>
        <v>0</v>
      </c>
      <c r="U51" s="135">
        <f t="shared" si="29"/>
        <v>0</v>
      </c>
      <c r="V51" s="135">
        <f t="shared" si="29"/>
        <v>0</v>
      </c>
      <c r="W51" s="135">
        <f t="shared" si="29"/>
        <v>0</v>
      </c>
      <c r="X51" s="135">
        <f t="shared" si="29"/>
        <v>0</v>
      </c>
      <c r="Y51" s="135">
        <f t="shared" si="29"/>
        <v>0</v>
      </c>
      <c r="Z51" s="135">
        <f t="shared" si="29"/>
        <v>0</v>
      </c>
      <c r="AA51" s="136">
        <f t="shared" si="29"/>
        <v>0</v>
      </c>
      <c r="AB51" s="137">
        <f>SUM(D49:AA49)</f>
        <v>1</v>
      </c>
      <c r="AD51" s="138">
        <f>1-AB51</f>
        <v>0</v>
      </c>
    </row>
    <row r="52" spans="1:30" ht="15.75" customHeight="1" x14ac:dyDescent="0.2">
      <c r="A52" s="327">
        <v>16</v>
      </c>
      <c r="B52" s="330" t="str">
        <f>_xlfn.XLOOKUP(A52,RESUMO!A:A,RESUMO!B:B)</f>
        <v>GASES MEDICINAIS</v>
      </c>
      <c r="C52" s="332">
        <f>_xlfn.XLOOKUP(A52,RESUMO!A:A,RESUMO!D:D)</f>
        <v>0</v>
      </c>
      <c r="D52" s="139"/>
      <c r="E52" s="140"/>
      <c r="F52" s="140"/>
      <c r="G52" s="140"/>
      <c r="H52" s="140"/>
      <c r="I52" s="140"/>
      <c r="J52" s="140"/>
      <c r="K52" s="140"/>
      <c r="L52" s="140"/>
      <c r="M52" s="140"/>
      <c r="N52" s="140">
        <v>0.05</v>
      </c>
      <c r="O52" s="140">
        <v>0.09</v>
      </c>
      <c r="P52" s="140">
        <v>0.08</v>
      </c>
      <c r="Q52" s="140">
        <v>7.0000000000000007E-2</v>
      </c>
      <c r="R52" s="140">
        <v>0.06</v>
      </c>
      <c r="S52" s="140">
        <v>0.03</v>
      </c>
      <c r="T52" s="140">
        <v>0.05</v>
      </c>
      <c r="U52" s="140">
        <v>0.06</v>
      </c>
      <c r="V52" s="140">
        <v>0.08</v>
      </c>
      <c r="W52" s="140">
        <v>0.1</v>
      </c>
      <c r="X52" s="140">
        <v>0.12</v>
      </c>
      <c r="Y52" s="140">
        <v>0.08</v>
      </c>
      <c r="Z52" s="140">
        <v>0.06</v>
      </c>
      <c r="AA52" s="141">
        <v>7.0000000000000007E-2</v>
      </c>
      <c r="AB52" s="333">
        <f>SUM(D54:AA54)</f>
        <v>0</v>
      </c>
    </row>
    <row r="53" spans="1:30" ht="15" customHeight="1" x14ac:dyDescent="0.2">
      <c r="A53" s="328"/>
      <c r="B53" s="331"/>
      <c r="C53" s="332"/>
      <c r="D53" s="130">
        <f>IF(D54&gt;0,1,)</f>
        <v>0</v>
      </c>
      <c r="E53" s="131">
        <f t="shared" ref="E53:AA53" si="30">IF(E54&gt;0,1,)</f>
        <v>0</v>
      </c>
      <c r="F53" s="131">
        <f t="shared" si="30"/>
        <v>0</v>
      </c>
      <c r="G53" s="131">
        <f t="shared" si="30"/>
        <v>0</v>
      </c>
      <c r="H53" s="131">
        <f t="shared" si="30"/>
        <v>0</v>
      </c>
      <c r="I53" s="131">
        <f t="shared" si="30"/>
        <v>0</v>
      </c>
      <c r="J53" s="131">
        <f t="shared" si="30"/>
        <v>0</v>
      </c>
      <c r="K53" s="131">
        <f t="shared" si="30"/>
        <v>0</v>
      </c>
      <c r="L53" s="131">
        <f t="shared" si="30"/>
        <v>0</v>
      </c>
      <c r="M53" s="131">
        <f t="shared" si="30"/>
        <v>0</v>
      </c>
      <c r="N53" s="131">
        <f t="shared" si="30"/>
        <v>0</v>
      </c>
      <c r="O53" s="131">
        <f t="shared" si="30"/>
        <v>0</v>
      </c>
      <c r="P53" s="131">
        <f t="shared" si="30"/>
        <v>0</v>
      </c>
      <c r="Q53" s="131">
        <f t="shared" si="30"/>
        <v>0</v>
      </c>
      <c r="R53" s="131">
        <f t="shared" si="30"/>
        <v>0</v>
      </c>
      <c r="S53" s="131">
        <f t="shared" si="30"/>
        <v>0</v>
      </c>
      <c r="T53" s="131">
        <f t="shared" si="30"/>
        <v>0</v>
      </c>
      <c r="U53" s="131">
        <f t="shared" si="30"/>
        <v>0</v>
      </c>
      <c r="V53" s="131">
        <f t="shared" si="30"/>
        <v>0</v>
      </c>
      <c r="W53" s="131">
        <f t="shared" si="30"/>
        <v>0</v>
      </c>
      <c r="X53" s="131">
        <f t="shared" si="30"/>
        <v>0</v>
      </c>
      <c r="Y53" s="131">
        <f t="shared" si="30"/>
        <v>0</v>
      </c>
      <c r="Z53" s="131">
        <f t="shared" si="30"/>
        <v>0</v>
      </c>
      <c r="AA53" s="132">
        <f t="shared" si="30"/>
        <v>0</v>
      </c>
      <c r="AB53" s="333"/>
      <c r="AD53" s="133">
        <f>C52-AB52</f>
        <v>0</v>
      </c>
    </row>
    <row r="54" spans="1:30" ht="20.25" customHeight="1" x14ac:dyDescent="0.2">
      <c r="A54" s="329"/>
      <c r="B54" s="331"/>
      <c r="C54" s="332"/>
      <c r="D54" s="134">
        <f>D52*$C52</f>
        <v>0</v>
      </c>
      <c r="E54" s="135">
        <f t="shared" ref="E54:AA54" si="31">E52*$C52</f>
        <v>0</v>
      </c>
      <c r="F54" s="135">
        <f t="shared" si="31"/>
        <v>0</v>
      </c>
      <c r="G54" s="135">
        <f t="shared" si="31"/>
        <v>0</v>
      </c>
      <c r="H54" s="135">
        <f t="shared" si="31"/>
        <v>0</v>
      </c>
      <c r="I54" s="135">
        <f t="shared" si="31"/>
        <v>0</v>
      </c>
      <c r="J54" s="135">
        <f t="shared" si="31"/>
        <v>0</v>
      </c>
      <c r="K54" s="135">
        <f t="shared" si="31"/>
        <v>0</v>
      </c>
      <c r="L54" s="135">
        <f t="shared" si="31"/>
        <v>0</v>
      </c>
      <c r="M54" s="135">
        <f t="shared" si="31"/>
        <v>0</v>
      </c>
      <c r="N54" s="135">
        <f t="shared" si="31"/>
        <v>0</v>
      </c>
      <c r="O54" s="135">
        <f t="shared" si="31"/>
        <v>0</v>
      </c>
      <c r="P54" s="135">
        <f t="shared" si="31"/>
        <v>0</v>
      </c>
      <c r="Q54" s="135">
        <f t="shared" si="31"/>
        <v>0</v>
      </c>
      <c r="R54" s="135">
        <f t="shared" si="31"/>
        <v>0</v>
      </c>
      <c r="S54" s="135">
        <f t="shared" si="31"/>
        <v>0</v>
      </c>
      <c r="T54" s="135">
        <f t="shared" si="31"/>
        <v>0</v>
      </c>
      <c r="U54" s="135">
        <f t="shared" si="31"/>
        <v>0</v>
      </c>
      <c r="V54" s="135">
        <f t="shared" si="31"/>
        <v>0</v>
      </c>
      <c r="W54" s="135">
        <f t="shared" si="31"/>
        <v>0</v>
      </c>
      <c r="X54" s="135">
        <f t="shared" si="31"/>
        <v>0</v>
      </c>
      <c r="Y54" s="135">
        <f t="shared" si="31"/>
        <v>0</v>
      </c>
      <c r="Z54" s="135">
        <f t="shared" si="31"/>
        <v>0</v>
      </c>
      <c r="AA54" s="136">
        <f t="shared" si="31"/>
        <v>0</v>
      </c>
      <c r="AB54" s="137">
        <f>SUM(D52:AA52)</f>
        <v>1</v>
      </c>
      <c r="AD54" s="138">
        <f>1-AB54</f>
        <v>0</v>
      </c>
    </row>
    <row r="55" spans="1:30" s="80" customFormat="1" ht="15.75" customHeight="1" x14ac:dyDescent="0.25">
      <c r="A55" s="327">
        <v>17</v>
      </c>
      <c r="B55" s="330" t="str">
        <f>_xlfn.XLOOKUP(A55,RESUMO!A:A,RESUMO!B:B)</f>
        <v>CLIMATIZAÇÃO</v>
      </c>
      <c r="C55" s="332">
        <f>_xlfn.XLOOKUP(A55,RESUMO!A:A,RESUMO!D:D)</f>
        <v>0</v>
      </c>
      <c r="D55" s="139"/>
      <c r="E55" s="140"/>
      <c r="F55" s="140"/>
      <c r="G55" s="140"/>
      <c r="H55" s="140"/>
      <c r="I55" s="140"/>
      <c r="J55" s="140"/>
      <c r="K55" s="140"/>
      <c r="L55" s="140"/>
      <c r="M55" s="140"/>
      <c r="N55" s="140">
        <v>0.05</v>
      </c>
      <c r="O55" s="140">
        <v>0.09</v>
      </c>
      <c r="P55" s="140">
        <v>0.09</v>
      </c>
      <c r="Q55" s="140">
        <v>0.09</v>
      </c>
      <c r="R55" s="140">
        <v>0.08</v>
      </c>
      <c r="S55" s="140">
        <v>0.04</v>
      </c>
      <c r="T55" s="140">
        <v>0.05</v>
      </c>
      <c r="U55" s="140">
        <v>0.06</v>
      </c>
      <c r="V55" s="140">
        <v>0.08</v>
      </c>
      <c r="W55" s="140">
        <v>0.1</v>
      </c>
      <c r="X55" s="140">
        <v>0.1</v>
      </c>
      <c r="Y55" s="140">
        <v>0.08</v>
      </c>
      <c r="Z55" s="140">
        <v>0.09</v>
      </c>
      <c r="AA55" s="141"/>
      <c r="AB55" s="333">
        <f>SUM(D57:AA57)</f>
        <v>0</v>
      </c>
    </row>
    <row r="56" spans="1:30" s="80" customFormat="1" ht="15" customHeight="1" x14ac:dyDescent="0.2">
      <c r="A56" s="328"/>
      <c r="B56" s="331"/>
      <c r="C56" s="332"/>
      <c r="D56" s="130">
        <f>IF(D57&gt;0,1,)</f>
        <v>0</v>
      </c>
      <c r="E56" s="131">
        <f t="shared" ref="E56:AA56" si="32">IF(E57&gt;0,1,)</f>
        <v>0</v>
      </c>
      <c r="F56" s="131">
        <f t="shared" si="32"/>
        <v>0</v>
      </c>
      <c r="G56" s="131">
        <f t="shared" si="32"/>
        <v>0</v>
      </c>
      <c r="H56" s="131">
        <f t="shared" si="32"/>
        <v>0</v>
      </c>
      <c r="I56" s="131">
        <f t="shared" si="32"/>
        <v>0</v>
      </c>
      <c r="J56" s="131">
        <f t="shared" si="32"/>
        <v>0</v>
      </c>
      <c r="K56" s="131">
        <f t="shared" si="32"/>
        <v>0</v>
      </c>
      <c r="L56" s="131">
        <f t="shared" si="32"/>
        <v>0</v>
      </c>
      <c r="M56" s="131">
        <f t="shared" si="32"/>
        <v>0</v>
      </c>
      <c r="N56" s="131">
        <f t="shared" si="32"/>
        <v>0</v>
      </c>
      <c r="O56" s="131">
        <f t="shared" si="32"/>
        <v>0</v>
      </c>
      <c r="P56" s="131">
        <f t="shared" si="32"/>
        <v>0</v>
      </c>
      <c r="Q56" s="131">
        <f t="shared" si="32"/>
        <v>0</v>
      </c>
      <c r="R56" s="131">
        <f t="shared" si="32"/>
        <v>0</v>
      </c>
      <c r="S56" s="131">
        <f t="shared" si="32"/>
        <v>0</v>
      </c>
      <c r="T56" s="131">
        <f t="shared" si="32"/>
        <v>0</v>
      </c>
      <c r="U56" s="131">
        <f t="shared" si="32"/>
        <v>0</v>
      </c>
      <c r="V56" s="131">
        <f t="shared" si="32"/>
        <v>0</v>
      </c>
      <c r="W56" s="131">
        <f t="shared" si="32"/>
        <v>0</v>
      </c>
      <c r="X56" s="131">
        <f t="shared" si="32"/>
        <v>0</v>
      </c>
      <c r="Y56" s="131">
        <f t="shared" si="32"/>
        <v>0</v>
      </c>
      <c r="Z56" s="131">
        <f t="shared" si="32"/>
        <v>0</v>
      </c>
      <c r="AA56" s="132">
        <f t="shared" si="32"/>
        <v>0</v>
      </c>
      <c r="AB56" s="333"/>
      <c r="AD56" s="133">
        <f>C55-AB55</f>
        <v>0</v>
      </c>
    </row>
    <row r="57" spans="1:30" s="80" customFormat="1" ht="20.25" customHeight="1" x14ac:dyDescent="0.2">
      <c r="A57" s="329"/>
      <c r="B57" s="331"/>
      <c r="C57" s="332"/>
      <c r="D57" s="134">
        <f>D55*$C55</f>
        <v>0</v>
      </c>
      <c r="E57" s="135">
        <f t="shared" ref="E57:AA57" si="33">E55*$C55</f>
        <v>0</v>
      </c>
      <c r="F57" s="135">
        <f t="shared" si="33"/>
        <v>0</v>
      </c>
      <c r="G57" s="135">
        <f t="shared" si="33"/>
        <v>0</v>
      </c>
      <c r="H57" s="135">
        <f t="shared" si="33"/>
        <v>0</v>
      </c>
      <c r="I57" s="135">
        <f t="shared" si="33"/>
        <v>0</v>
      </c>
      <c r="J57" s="135">
        <f t="shared" si="33"/>
        <v>0</v>
      </c>
      <c r="K57" s="135">
        <f t="shared" si="33"/>
        <v>0</v>
      </c>
      <c r="L57" s="135">
        <f t="shared" si="33"/>
        <v>0</v>
      </c>
      <c r="M57" s="135">
        <f t="shared" si="33"/>
        <v>0</v>
      </c>
      <c r="N57" s="135">
        <f t="shared" si="33"/>
        <v>0</v>
      </c>
      <c r="O57" s="135">
        <f t="shared" si="33"/>
        <v>0</v>
      </c>
      <c r="P57" s="135">
        <f t="shared" si="33"/>
        <v>0</v>
      </c>
      <c r="Q57" s="135">
        <f t="shared" si="33"/>
        <v>0</v>
      </c>
      <c r="R57" s="135">
        <f t="shared" si="33"/>
        <v>0</v>
      </c>
      <c r="S57" s="135">
        <f t="shared" si="33"/>
        <v>0</v>
      </c>
      <c r="T57" s="135">
        <f t="shared" si="33"/>
        <v>0</v>
      </c>
      <c r="U57" s="135">
        <f t="shared" si="33"/>
        <v>0</v>
      </c>
      <c r="V57" s="135">
        <f t="shared" si="33"/>
        <v>0</v>
      </c>
      <c r="W57" s="135">
        <f t="shared" si="33"/>
        <v>0</v>
      </c>
      <c r="X57" s="135">
        <f t="shared" si="33"/>
        <v>0</v>
      </c>
      <c r="Y57" s="135">
        <f t="shared" si="33"/>
        <v>0</v>
      </c>
      <c r="Z57" s="135">
        <f t="shared" si="33"/>
        <v>0</v>
      </c>
      <c r="AA57" s="136">
        <f t="shared" si="33"/>
        <v>0</v>
      </c>
      <c r="AB57" s="137">
        <f>SUM(D55:AA55)</f>
        <v>0.99999999999999989</v>
      </c>
      <c r="AD57" s="138">
        <f>1-AB57</f>
        <v>0</v>
      </c>
    </row>
    <row r="58" spans="1:30" s="80" customFormat="1" ht="15.75" customHeight="1" x14ac:dyDescent="0.25">
      <c r="A58" s="327">
        <v>18</v>
      </c>
      <c r="B58" s="330" t="str">
        <f>_xlfn.XLOOKUP(A58,RESUMO!A:A,RESUMO!B:B)</f>
        <v>PAVIMENTAÇÃO E COMUNICAÇÃO VISUAL</v>
      </c>
      <c r="C58" s="332">
        <f>_xlfn.XLOOKUP(A58,RESUMO!A:A,RESUMO!D:D)</f>
        <v>0</v>
      </c>
      <c r="D58" s="139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>
        <v>0.05</v>
      </c>
      <c r="W58" s="140">
        <v>0.1</v>
      </c>
      <c r="X58" s="140">
        <v>0.3</v>
      </c>
      <c r="Y58" s="140">
        <v>0.25</v>
      </c>
      <c r="Z58" s="140">
        <v>0.25</v>
      </c>
      <c r="AA58" s="141">
        <v>0.05</v>
      </c>
      <c r="AB58" s="333">
        <f>SUM(D60:AA60)</f>
        <v>0</v>
      </c>
    </row>
    <row r="59" spans="1:30" s="80" customFormat="1" ht="15" customHeight="1" x14ac:dyDescent="0.2">
      <c r="A59" s="328"/>
      <c r="B59" s="331"/>
      <c r="C59" s="332"/>
      <c r="D59" s="130">
        <f>IF(D60&gt;0,1,)</f>
        <v>0</v>
      </c>
      <c r="E59" s="131">
        <f t="shared" ref="E59:AA59" si="34">IF(E60&gt;0,1,)</f>
        <v>0</v>
      </c>
      <c r="F59" s="131">
        <f t="shared" si="34"/>
        <v>0</v>
      </c>
      <c r="G59" s="131">
        <f t="shared" si="34"/>
        <v>0</v>
      </c>
      <c r="H59" s="131">
        <f t="shared" si="34"/>
        <v>0</v>
      </c>
      <c r="I59" s="131">
        <f t="shared" si="34"/>
        <v>0</v>
      </c>
      <c r="J59" s="131">
        <f t="shared" si="34"/>
        <v>0</v>
      </c>
      <c r="K59" s="131">
        <f t="shared" si="34"/>
        <v>0</v>
      </c>
      <c r="L59" s="131">
        <f t="shared" si="34"/>
        <v>0</v>
      </c>
      <c r="M59" s="131">
        <f t="shared" si="34"/>
        <v>0</v>
      </c>
      <c r="N59" s="131">
        <f t="shared" si="34"/>
        <v>0</v>
      </c>
      <c r="O59" s="131">
        <f t="shared" si="34"/>
        <v>0</v>
      </c>
      <c r="P59" s="131">
        <f t="shared" si="34"/>
        <v>0</v>
      </c>
      <c r="Q59" s="131">
        <f t="shared" si="34"/>
        <v>0</v>
      </c>
      <c r="R59" s="131">
        <f t="shared" si="34"/>
        <v>0</v>
      </c>
      <c r="S59" s="131">
        <f t="shared" si="34"/>
        <v>0</v>
      </c>
      <c r="T59" s="131">
        <f t="shared" si="34"/>
        <v>0</v>
      </c>
      <c r="U59" s="131">
        <f t="shared" si="34"/>
        <v>0</v>
      </c>
      <c r="V59" s="131">
        <f t="shared" si="34"/>
        <v>0</v>
      </c>
      <c r="W59" s="131">
        <f t="shared" si="34"/>
        <v>0</v>
      </c>
      <c r="X59" s="131">
        <f t="shared" si="34"/>
        <v>0</v>
      </c>
      <c r="Y59" s="131">
        <f t="shared" si="34"/>
        <v>0</v>
      </c>
      <c r="Z59" s="131">
        <f t="shared" si="34"/>
        <v>0</v>
      </c>
      <c r="AA59" s="132">
        <f t="shared" si="34"/>
        <v>0</v>
      </c>
      <c r="AB59" s="333"/>
      <c r="AD59" s="133">
        <f>C58-AB58</f>
        <v>0</v>
      </c>
    </row>
    <row r="60" spans="1:30" s="80" customFormat="1" ht="20.25" customHeight="1" x14ac:dyDescent="0.2">
      <c r="A60" s="329"/>
      <c r="B60" s="331"/>
      <c r="C60" s="332"/>
      <c r="D60" s="134">
        <f>D58*$C58</f>
        <v>0</v>
      </c>
      <c r="E60" s="135">
        <f t="shared" ref="E60:AA60" si="35">E58*$C58</f>
        <v>0</v>
      </c>
      <c r="F60" s="135">
        <f t="shared" si="35"/>
        <v>0</v>
      </c>
      <c r="G60" s="135">
        <f t="shared" si="35"/>
        <v>0</v>
      </c>
      <c r="H60" s="135">
        <f t="shared" si="35"/>
        <v>0</v>
      </c>
      <c r="I60" s="135">
        <f t="shared" si="35"/>
        <v>0</v>
      </c>
      <c r="J60" s="135">
        <f t="shared" si="35"/>
        <v>0</v>
      </c>
      <c r="K60" s="135">
        <f t="shared" si="35"/>
        <v>0</v>
      </c>
      <c r="L60" s="135">
        <f t="shared" si="35"/>
        <v>0</v>
      </c>
      <c r="M60" s="135">
        <f t="shared" si="35"/>
        <v>0</v>
      </c>
      <c r="N60" s="135">
        <f t="shared" si="35"/>
        <v>0</v>
      </c>
      <c r="O60" s="135">
        <f t="shared" si="35"/>
        <v>0</v>
      </c>
      <c r="P60" s="135">
        <f t="shared" si="35"/>
        <v>0</v>
      </c>
      <c r="Q60" s="135">
        <f t="shared" si="35"/>
        <v>0</v>
      </c>
      <c r="R60" s="135">
        <f t="shared" si="35"/>
        <v>0</v>
      </c>
      <c r="S60" s="135">
        <f t="shared" si="35"/>
        <v>0</v>
      </c>
      <c r="T60" s="135">
        <f t="shared" si="35"/>
        <v>0</v>
      </c>
      <c r="U60" s="135">
        <f t="shared" si="35"/>
        <v>0</v>
      </c>
      <c r="V60" s="135">
        <f t="shared" si="35"/>
        <v>0</v>
      </c>
      <c r="W60" s="135">
        <f t="shared" si="35"/>
        <v>0</v>
      </c>
      <c r="X60" s="135">
        <f t="shared" si="35"/>
        <v>0</v>
      </c>
      <c r="Y60" s="135">
        <f t="shared" si="35"/>
        <v>0</v>
      </c>
      <c r="Z60" s="135">
        <f t="shared" si="35"/>
        <v>0</v>
      </c>
      <c r="AA60" s="136">
        <f t="shared" si="35"/>
        <v>0</v>
      </c>
      <c r="AB60" s="137">
        <f>SUM(D58:AA58)</f>
        <v>1</v>
      </c>
      <c r="AD60" s="138">
        <f>1-AB60</f>
        <v>0</v>
      </c>
    </row>
    <row r="61" spans="1:30" s="80" customFormat="1" ht="15.75" customHeight="1" x14ac:dyDescent="0.25">
      <c r="A61" s="327">
        <v>19</v>
      </c>
      <c r="B61" s="330" t="str">
        <f>_xlfn.XLOOKUP(A61,RESUMO!A:A,RESUMO!B:B)</f>
        <v>LIMPEZA DE OBRA</v>
      </c>
      <c r="C61" s="332">
        <f>_xlfn.XLOOKUP(A61,RESUMO!A:A,RESUMO!D:D)</f>
        <v>0</v>
      </c>
      <c r="D61" s="139"/>
      <c r="E61" s="140"/>
      <c r="F61" s="140"/>
      <c r="G61" s="140"/>
      <c r="H61" s="140"/>
      <c r="I61" s="140">
        <v>7.9166666666666663E-2</v>
      </c>
      <c r="J61" s="140">
        <v>7.9166666666666663E-2</v>
      </c>
      <c r="K61" s="140">
        <v>7.9166666666666663E-2</v>
      </c>
      <c r="L61" s="140">
        <v>7.9166666666666663E-2</v>
      </c>
      <c r="M61" s="140">
        <v>7.9166666666666663E-2</v>
      </c>
      <c r="N61" s="140">
        <v>7.9166666666666663E-2</v>
      </c>
      <c r="O61" s="140">
        <v>7.9166666666666663E-2</v>
      </c>
      <c r="P61" s="140">
        <v>7.9166666666666663E-2</v>
      </c>
      <c r="Q61" s="140">
        <v>7.9166666666666663E-2</v>
      </c>
      <c r="R61" s="140">
        <v>7.9166666666666663E-2</v>
      </c>
      <c r="S61" s="140">
        <v>7.9166666666666663E-2</v>
      </c>
      <c r="T61" s="140">
        <v>7.9166666666666663E-2</v>
      </c>
      <c r="U61" s="140"/>
      <c r="V61" s="140"/>
      <c r="W61" s="140"/>
      <c r="X61" s="140"/>
      <c r="Y61" s="140"/>
      <c r="Z61" s="140">
        <v>0.05</v>
      </c>
      <c r="AA61" s="141"/>
      <c r="AB61" s="333">
        <f>SUM(D63:AA63)</f>
        <v>0</v>
      </c>
    </row>
    <row r="62" spans="1:30" s="80" customFormat="1" ht="15" customHeight="1" x14ac:dyDescent="0.2">
      <c r="A62" s="328"/>
      <c r="B62" s="331"/>
      <c r="C62" s="332"/>
      <c r="D62" s="130">
        <f>IF(D63&gt;0,1,)</f>
        <v>0</v>
      </c>
      <c r="E62" s="131">
        <f t="shared" ref="E62:AA62" si="36">IF(E63&gt;0,1,)</f>
        <v>0</v>
      </c>
      <c r="F62" s="131">
        <f t="shared" si="36"/>
        <v>0</v>
      </c>
      <c r="G62" s="131">
        <f t="shared" si="36"/>
        <v>0</v>
      </c>
      <c r="H62" s="131">
        <f t="shared" si="36"/>
        <v>0</v>
      </c>
      <c r="I62" s="131">
        <f t="shared" si="36"/>
        <v>0</v>
      </c>
      <c r="J62" s="131">
        <f t="shared" si="36"/>
        <v>0</v>
      </c>
      <c r="K62" s="131">
        <f t="shared" si="36"/>
        <v>0</v>
      </c>
      <c r="L62" s="131">
        <f t="shared" si="36"/>
        <v>0</v>
      </c>
      <c r="M62" s="131">
        <f t="shared" si="36"/>
        <v>0</v>
      </c>
      <c r="N62" s="131">
        <f t="shared" si="36"/>
        <v>0</v>
      </c>
      <c r="O62" s="131">
        <f t="shared" si="36"/>
        <v>0</v>
      </c>
      <c r="P62" s="131">
        <f t="shared" si="36"/>
        <v>0</v>
      </c>
      <c r="Q62" s="131">
        <f t="shared" si="36"/>
        <v>0</v>
      </c>
      <c r="R62" s="131">
        <f t="shared" si="36"/>
        <v>0</v>
      </c>
      <c r="S62" s="131">
        <f t="shared" si="36"/>
        <v>0</v>
      </c>
      <c r="T62" s="131">
        <f t="shared" si="36"/>
        <v>0</v>
      </c>
      <c r="U62" s="131">
        <f t="shared" si="36"/>
        <v>0</v>
      </c>
      <c r="V62" s="131">
        <f t="shared" si="36"/>
        <v>0</v>
      </c>
      <c r="W62" s="131">
        <f t="shared" si="36"/>
        <v>0</v>
      </c>
      <c r="X62" s="131">
        <f t="shared" si="36"/>
        <v>0</v>
      </c>
      <c r="Y62" s="131">
        <f t="shared" si="36"/>
        <v>0</v>
      </c>
      <c r="Z62" s="131">
        <f t="shared" si="36"/>
        <v>0</v>
      </c>
      <c r="AA62" s="132">
        <f t="shared" si="36"/>
        <v>0</v>
      </c>
      <c r="AB62" s="333"/>
      <c r="AD62" s="133">
        <f>C61-AB61</f>
        <v>0</v>
      </c>
    </row>
    <row r="63" spans="1:30" s="80" customFormat="1" ht="20.25" customHeight="1" x14ac:dyDescent="0.2">
      <c r="A63" s="329"/>
      <c r="B63" s="331"/>
      <c r="C63" s="332"/>
      <c r="D63" s="134">
        <f>D61*$C61</f>
        <v>0</v>
      </c>
      <c r="E63" s="135">
        <f t="shared" ref="E63:AA63" si="37">E61*$C61</f>
        <v>0</v>
      </c>
      <c r="F63" s="135">
        <f t="shared" si="37"/>
        <v>0</v>
      </c>
      <c r="G63" s="135">
        <f t="shared" si="37"/>
        <v>0</v>
      </c>
      <c r="H63" s="135">
        <f t="shared" si="37"/>
        <v>0</v>
      </c>
      <c r="I63" s="135">
        <f t="shared" si="37"/>
        <v>0</v>
      </c>
      <c r="J63" s="135">
        <f t="shared" si="37"/>
        <v>0</v>
      </c>
      <c r="K63" s="135">
        <f t="shared" si="37"/>
        <v>0</v>
      </c>
      <c r="L63" s="135">
        <f t="shared" si="37"/>
        <v>0</v>
      </c>
      <c r="M63" s="135">
        <f t="shared" si="37"/>
        <v>0</v>
      </c>
      <c r="N63" s="135">
        <f t="shared" si="37"/>
        <v>0</v>
      </c>
      <c r="O63" s="135">
        <f t="shared" si="37"/>
        <v>0</v>
      </c>
      <c r="P63" s="135">
        <f t="shared" si="37"/>
        <v>0</v>
      </c>
      <c r="Q63" s="135">
        <f t="shared" si="37"/>
        <v>0</v>
      </c>
      <c r="R63" s="135">
        <f t="shared" si="37"/>
        <v>0</v>
      </c>
      <c r="S63" s="135">
        <f t="shared" si="37"/>
        <v>0</v>
      </c>
      <c r="T63" s="135">
        <f t="shared" si="37"/>
        <v>0</v>
      </c>
      <c r="U63" s="135">
        <f t="shared" si="37"/>
        <v>0</v>
      </c>
      <c r="V63" s="135">
        <f t="shared" si="37"/>
        <v>0</v>
      </c>
      <c r="W63" s="135">
        <f t="shared" si="37"/>
        <v>0</v>
      </c>
      <c r="X63" s="135">
        <f t="shared" si="37"/>
        <v>0</v>
      </c>
      <c r="Y63" s="135">
        <f t="shared" si="37"/>
        <v>0</v>
      </c>
      <c r="Z63" s="135">
        <f t="shared" si="37"/>
        <v>0</v>
      </c>
      <c r="AA63" s="136">
        <f t="shared" si="37"/>
        <v>0</v>
      </c>
      <c r="AB63" s="137">
        <f>SUM(D61:AA61)</f>
        <v>0.99999999999999978</v>
      </c>
      <c r="AD63" s="138">
        <f>1-AB63</f>
        <v>0</v>
      </c>
    </row>
    <row r="64" spans="1:30" s="80" customFormat="1" ht="15.75" customHeight="1" x14ac:dyDescent="0.25">
      <c r="A64" s="327">
        <v>20</v>
      </c>
      <c r="B64" s="330" t="str">
        <f>_xlfn.XLOOKUP(A64,RESUMO!A:A,RESUMO!B:B)</f>
        <v>MÃO DE OBRA ESPECIALIZADA</v>
      </c>
      <c r="C64" s="332">
        <f>_xlfn.XLOOKUP(A64,RESUMO!A:A,RESUMO!D:D)</f>
        <v>0</v>
      </c>
      <c r="D64" s="143">
        <v>1.1899292473729259E-3</v>
      </c>
      <c r="E64" s="144">
        <v>3.1399719370643646E-3</v>
      </c>
      <c r="F64" s="144">
        <v>7.656838859726082E-3</v>
      </c>
      <c r="G64" s="144">
        <v>1.1781870539536462E-2</v>
      </c>
      <c r="H64" s="144">
        <v>1.5416346802042168E-2</v>
      </c>
      <c r="I64" s="144">
        <v>2.4768422675546166E-2</v>
      </c>
      <c r="J64" s="144">
        <v>3.015625325295267E-2</v>
      </c>
      <c r="K64" s="144">
        <v>3.7535753510921803E-2</v>
      </c>
      <c r="L64" s="144">
        <v>4.3642208389576449E-2</v>
      </c>
      <c r="M64" s="144">
        <v>4.9989071631685131E-2</v>
      </c>
      <c r="N64" s="144">
        <v>5.4391321994160614E-2</v>
      </c>
      <c r="O64" s="144">
        <v>5.9044177548728448E-2</v>
      </c>
      <c r="P64" s="144">
        <v>6.0020621910952913E-2</v>
      </c>
      <c r="Q64" s="144">
        <v>6.1480749099959604E-2</v>
      </c>
      <c r="R64" s="144">
        <v>5.9228855783372773E-2</v>
      </c>
      <c r="S64" s="144">
        <v>5.9909531139890199E-2</v>
      </c>
      <c r="T64" s="144">
        <v>6.1386685876471975E-2</v>
      </c>
      <c r="U64" s="144">
        <v>5.9542950153065197E-2</v>
      </c>
      <c r="V64" s="144">
        <v>6.5617098197497711E-2</v>
      </c>
      <c r="W64" s="144">
        <v>6.4212392579272276E-2</v>
      </c>
      <c r="X64" s="144">
        <v>6.6328274033162549E-2</v>
      </c>
      <c r="Y64" s="144">
        <v>5.2287572000000393E-2</v>
      </c>
      <c r="Z64" s="144">
        <v>3.7106284060012457E-2</v>
      </c>
      <c r="AA64" s="145">
        <v>1.4166818777028745E-2</v>
      </c>
      <c r="AB64" s="333">
        <f>SUM(D66:AA66)</f>
        <v>0</v>
      </c>
    </row>
    <row r="65" spans="1:30" s="80" customFormat="1" ht="15" customHeight="1" x14ac:dyDescent="0.2">
      <c r="A65" s="328"/>
      <c r="B65" s="331"/>
      <c r="C65" s="332"/>
      <c r="D65" s="130">
        <f>IF(D66&gt;0,1,)</f>
        <v>0</v>
      </c>
      <c r="E65" s="131">
        <f t="shared" ref="E65:AA65" si="38">IF(E66&gt;0,1,)</f>
        <v>0</v>
      </c>
      <c r="F65" s="131">
        <f t="shared" si="38"/>
        <v>0</v>
      </c>
      <c r="G65" s="131">
        <f t="shared" si="38"/>
        <v>0</v>
      </c>
      <c r="H65" s="131">
        <f t="shared" si="38"/>
        <v>0</v>
      </c>
      <c r="I65" s="131">
        <f t="shared" si="38"/>
        <v>0</v>
      </c>
      <c r="J65" s="131">
        <f t="shared" si="38"/>
        <v>0</v>
      </c>
      <c r="K65" s="131">
        <f t="shared" si="38"/>
        <v>0</v>
      </c>
      <c r="L65" s="131">
        <f t="shared" si="38"/>
        <v>0</v>
      </c>
      <c r="M65" s="131">
        <f t="shared" si="38"/>
        <v>0</v>
      </c>
      <c r="N65" s="131">
        <f t="shared" si="38"/>
        <v>0</v>
      </c>
      <c r="O65" s="131">
        <f t="shared" si="38"/>
        <v>0</v>
      </c>
      <c r="P65" s="131">
        <f t="shared" si="38"/>
        <v>0</v>
      </c>
      <c r="Q65" s="131">
        <f t="shared" si="38"/>
        <v>0</v>
      </c>
      <c r="R65" s="131">
        <f t="shared" si="38"/>
        <v>0</v>
      </c>
      <c r="S65" s="131">
        <f t="shared" si="38"/>
        <v>0</v>
      </c>
      <c r="T65" s="131">
        <f t="shared" si="38"/>
        <v>0</v>
      </c>
      <c r="U65" s="131">
        <f t="shared" si="38"/>
        <v>0</v>
      </c>
      <c r="V65" s="131">
        <f t="shared" si="38"/>
        <v>0</v>
      </c>
      <c r="W65" s="131">
        <f t="shared" si="38"/>
        <v>0</v>
      </c>
      <c r="X65" s="131">
        <f t="shared" si="38"/>
        <v>0</v>
      </c>
      <c r="Y65" s="131">
        <f t="shared" si="38"/>
        <v>0</v>
      </c>
      <c r="Z65" s="131">
        <f t="shared" si="38"/>
        <v>0</v>
      </c>
      <c r="AA65" s="132">
        <f t="shared" si="38"/>
        <v>0</v>
      </c>
      <c r="AB65" s="333"/>
      <c r="AD65" s="133">
        <f>C64-AB64</f>
        <v>0</v>
      </c>
    </row>
    <row r="66" spans="1:30" s="80" customFormat="1" ht="20.25" customHeight="1" x14ac:dyDescent="0.2">
      <c r="A66" s="329"/>
      <c r="B66" s="331"/>
      <c r="C66" s="332"/>
      <c r="D66" s="134">
        <f>D64*$C64</f>
        <v>0</v>
      </c>
      <c r="E66" s="135">
        <f t="shared" ref="E66:AA66" si="39">E64*$C64</f>
        <v>0</v>
      </c>
      <c r="F66" s="135">
        <f t="shared" si="39"/>
        <v>0</v>
      </c>
      <c r="G66" s="135">
        <f t="shared" si="39"/>
        <v>0</v>
      </c>
      <c r="H66" s="135">
        <f t="shared" si="39"/>
        <v>0</v>
      </c>
      <c r="I66" s="135">
        <f t="shared" si="39"/>
        <v>0</v>
      </c>
      <c r="J66" s="135">
        <f t="shared" si="39"/>
        <v>0</v>
      </c>
      <c r="K66" s="135">
        <f t="shared" si="39"/>
        <v>0</v>
      </c>
      <c r="L66" s="135">
        <f t="shared" si="39"/>
        <v>0</v>
      </c>
      <c r="M66" s="135">
        <f t="shared" si="39"/>
        <v>0</v>
      </c>
      <c r="N66" s="135">
        <f t="shared" si="39"/>
        <v>0</v>
      </c>
      <c r="O66" s="135">
        <f t="shared" si="39"/>
        <v>0</v>
      </c>
      <c r="P66" s="135">
        <f t="shared" si="39"/>
        <v>0</v>
      </c>
      <c r="Q66" s="135">
        <f t="shared" si="39"/>
        <v>0</v>
      </c>
      <c r="R66" s="135">
        <f t="shared" si="39"/>
        <v>0</v>
      </c>
      <c r="S66" s="135">
        <f t="shared" si="39"/>
        <v>0</v>
      </c>
      <c r="T66" s="135">
        <f t="shared" si="39"/>
        <v>0</v>
      </c>
      <c r="U66" s="135">
        <f t="shared" si="39"/>
        <v>0</v>
      </c>
      <c r="V66" s="135">
        <f t="shared" si="39"/>
        <v>0</v>
      </c>
      <c r="W66" s="135">
        <f t="shared" si="39"/>
        <v>0</v>
      </c>
      <c r="X66" s="135">
        <f t="shared" si="39"/>
        <v>0</v>
      </c>
      <c r="Y66" s="135">
        <f t="shared" si="39"/>
        <v>0</v>
      </c>
      <c r="Z66" s="135">
        <f t="shared" si="39"/>
        <v>0</v>
      </c>
      <c r="AA66" s="136">
        <f t="shared" si="39"/>
        <v>0</v>
      </c>
      <c r="AB66" s="137">
        <f>SUM(D64:AA64)</f>
        <v>1</v>
      </c>
      <c r="AD66" s="138">
        <f>1-AB66</f>
        <v>0</v>
      </c>
    </row>
    <row r="67" spans="1:30" s="80" customFormat="1" ht="24" thickBot="1" x14ac:dyDescent="0.3">
      <c r="A67" s="142"/>
      <c r="B67" s="146"/>
      <c r="C67" s="147"/>
      <c r="D67" s="148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50"/>
      <c r="AB67" s="151"/>
    </row>
    <row r="68" spans="1:30" ht="23.25" x14ac:dyDescent="0.2">
      <c r="A68" s="358" t="s">
        <v>1233</v>
      </c>
      <c r="B68" s="359"/>
      <c r="C68" s="152">
        <f>SUM(C7:C67)</f>
        <v>0</v>
      </c>
      <c r="D68" s="153">
        <f>D9+D12+D15+D18+D21+D27+D30+D33+D36+D39+D24+D42+D45+D48+D51+D54+D57+D60+D63+D66</f>
        <v>0</v>
      </c>
      <c r="E68" s="154">
        <f t="shared" ref="E68:AA68" si="40">E9+E12+E15+E18+E21+E27+E30+E33+E36+E39+E24+E42+E45+E48+E51+E54+E57+E60+E63+E66</f>
        <v>0</v>
      </c>
      <c r="F68" s="154">
        <f t="shared" si="40"/>
        <v>0</v>
      </c>
      <c r="G68" s="154">
        <f t="shared" si="40"/>
        <v>0</v>
      </c>
      <c r="H68" s="154">
        <f t="shared" si="40"/>
        <v>0</v>
      </c>
      <c r="I68" s="154">
        <f t="shared" si="40"/>
        <v>0</v>
      </c>
      <c r="J68" s="154">
        <f t="shared" si="40"/>
        <v>0</v>
      </c>
      <c r="K68" s="154">
        <f t="shared" si="40"/>
        <v>0</v>
      </c>
      <c r="L68" s="154">
        <f t="shared" si="40"/>
        <v>0</v>
      </c>
      <c r="M68" s="154">
        <f t="shared" si="40"/>
        <v>0</v>
      </c>
      <c r="N68" s="154">
        <f t="shared" si="40"/>
        <v>0</v>
      </c>
      <c r="O68" s="154">
        <f t="shared" si="40"/>
        <v>0</v>
      </c>
      <c r="P68" s="152">
        <f t="shared" si="40"/>
        <v>0</v>
      </c>
      <c r="Q68" s="153">
        <f t="shared" si="40"/>
        <v>0</v>
      </c>
      <c r="R68" s="154">
        <f t="shared" si="40"/>
        <v>0</v>
      </c>
      <c r="S68" s="154">
        <f t="shared" si="40"/>
        <v>0</v>
      </c>
      <c r="T68" s="154">
        <f t="shared" si="40"/>
        <v>0</v>
      </c>
      <c r="U68" s="154">
        <f t="shared" si="40"/>
        <v>0</v>
      </c>
      <c r="V68" s="154">
        <f t="shared" si="40"/>
        <v>0</v>
      </c>
      <c r="W68" s="154">
        <f t="shared" si="40"/>
        <v>0</v>
      </c>
      <c r="X68" s="154">
        <f t="shared" si="40"/>
        <v>0</v>
      </c>
      <c r="Y68" s="154">
        <f t="shared" si="40"/>
        <v>0</v>
      </c>
      <c r="Z68" s="154">
        <f t="shared" si="40"/>
        <v>0</v>
      </c>
      <c r="AA68" s="155">
        <f t="shared" si="40"/>
        <v>0</v>
      </c>
      <c r="AB68" s="156">
        <f>AB64+AB61+AB58+AB55+AB52+AB49+AB46+AB43+AB40+AB37+AB34+AB31+AB28+AB25+AB22+AB19+AB16+AB13+AB10+AB7</f>
        <v>0</v>
      </c>
    </row>
    <row r="69" spans="1:30" ht="24" thickBot="1" x14ac:dyDescent="0.25">
      <c r="A69" s="355" t="s">
        <v>1234</v>
      </c>
      <c r="B69" s="356"/>
      <c r="C69" s="357"/>
      <c r="D69" s="157">
        <f>D68</f>
        <v>0</v>
      </c>
      <c r="E69" s="158">
        <f>D69+E68</f>
        <v>0</v>
      </c>
      <c r="F69" s="158">
        <f t="shared" ref="F69:AA69" si="41">E69+F68</f>
        <v>0</v>
      </c>
      <c r="G69" s="158">
        <f t="shared" si="41"/>
        <v>0</v>
      </c>
      <c r="H69" s="158">
        <f t="shared" si="41"/>
        <v>0</v>
      </c>
      <c r="I69" s="158">
        <f t="shared" si="41"/>
        <v>0</v>
      </c>
      <c r="J69" s="158">
        <f t="shared" si="41"/>
        <v>0</v>
      </c>
      <c r="K69" s="158">
        <f t="shared" si="41"/>
        <v>0</v>
      </c>
      <c r="L69" s="158">
        <f t="shared" si="41"/>
        <v>0</v>
      </c>
      <c r="M69" s="158">
        <f t="shared" si="41"/>
        <v>0</v>
      </c>
      <c r="N69" s="158">
        <f t="shared" si="41"/>
        <v>0</v>
      </c>
      <c r="O69" s="158">
        <f t="shared" si="41"/>
        <v>0</v>
      </c>
      <c r="P69" s="159">
        <f t="shared" si="41"/>
        <v>0</v>
      </c>
      <c r="Q69" s="157">
        <f t="shared" si="41"/>
        <v>0</v>
      </c>
      <c r="R69" s="158">
        <f t="shared" si="41"/>
        <v>0</v>
      </c>
      <c r="S69" s="158">
        <f t="shared" si="41"/>
        <v>0</v>
      </c>
      <c r="T69" s="158">
        <f t="shared" si="41"/>
        <v>0</v>
      </c>
      <c r="U69" s="158">
        <f t="shared" si="41"/>
        <v>0</v>
      </c>
      <c r="V69" s="158">
        <f t="shared" si="41"/>
        <v>0</v>
      </c>
      <c r="W69" s="158">
        <f t="shared" si="41"/>
        <v>0</v>
      </c>
      <c r="X69" s="158">
        <f t="shared" si="41"/>
        <v>0</v>
      </c>
      <c r="Y69" s="158">
        <f t="shared" si="41"/>
        <v>0</v>
      </c>
      <c r="Z69" s="158">
        <f t="shared" si="41"/>
        <v>0</v>
      </c>
      <c r="AA69" s="160">
        <f t="shared" si="41"/>
        <v>0</v>
      </c>
      <c r="AB69" s="161"/>
    </row>
    <row r="70" spans="1:30" ht="18.75" thickTop="1" x14ac:dyDescent="0.25"/>
  </sheetData>
  <mergeCells count="89">
    <mergeCell ref="A69:C69"/>
    <mergeCell ref="A61:A63"/>
    <mergeCell ref="B61:B63"/>
    <mergeCell ref="C61:C63"/>
    <mergeCell ref="AB61:AB62"/>
    <mergeCell ref="A64:A66"/>
    <mergeCell ref="B64:B66"/>
    <mergeCell ref="C64:C66"/>
    <mergeCell ref="AB64:AB65"/>
    <mergeCell ref="A68:B68"/>
    <mergeCell ref="A55:A57"/>
    <mergeCell ref="B55:B57"/>
    <mergeCell ref="C55:C57"/>
    <mergeCell ref="AB55:AB56"/>
    <mergeCell ref="A58:A60"/>
    <mergeCell ref="B58:B60"/>
    <mergeCell ref="C58:C60"/>
    <mergeCell ref="AB58:AB59"/>
    <mergeCell ref="A49:A51"/>
    <mergeCell ref="B49:B51"/>
    <mergeCell ref="C49:C51"/>
    <mergeCell ref="AB49:AB50"/>
    <mergeCell ref="A52:A54"/>
    <mergeCell ref="B52:B54"/>
    <mergeCell ref="C52:C54"/>
    <mergeCell ref="AB52:AB53"/>
    <mergeCell ref="A43:A45"/>
    <mergeCell ref="B43:B45"/>
    <mergeCell ref="C43:C45"/>
    <mergeCell ref="AB43:AB44"/>
    <mergeCell ref="A46:A48"/>
    <mergeCell ref="B46:B48"/>
    <mergeCell ref="C46:C48"/>
    <mergeCell ref="AB46:AB47"/>
    <mergeCell ref="A37:A39"/>
    <mergeCell ref="B37:B39"/>
    <mergeCell ref="C37:C39"/>
    <mergeCell ref="AB37:AB38"/>
    <mergeCell ref="A40:A42"/>
    <mergeCell ref="B40:B42"/>
    <mergeCell ref="C40:C42"/>
    <mergeCell ref="AB40:AB41"/>
    <mergeCell ref="A31:A33"/>
    <mergeCell ref="B31:B33"/>
    <mergeCell ref="C31:C33"/>
    <mergeCell ref="AB31:AB32"/>
    <mergeCell ref="A34:A36"/>
    <mergeCell ref="B34:B36"/>
    <mergeCell ref="C34:C36"/>
    <mergeCell ref="AB34:AB35"/>
    <mergeCell ref="A25:A27"/>
    <mergeCell ref="B25:B27"/>
    <mergeCell ref="C25:C27"/>
    <mergeCell ref="AB25:AB26"/>
    <mergeCell ref="A28:A30"/>
    <mergeCell ref="B28:B30"/>
    <mergeCell ref="C28:C30"/>
    <mergeCell ref="AB28:AB29"/>
    <mergeCell ref="A19:A21"/>
    <mergeCell ref="B19:B21"/>
    <mergeCell ref="C19:C21"/>
    <mergeCell ref="AB19:AB20"/>
    <mergeCell ref="A22:A24"/>
    <mergeCell ref="B22:B24"/>
    <mergeCell ref="C22:C24"/>
    <mergeCell ref="AB22:AB23"/>
    <mergeCell ref="A13:A15"/>
    <mergeCell ref="B13:B15"/>
    <mergeCell ref="C13:C15"/>
    <mergeCell ref="AB13:AB14"/>
    <mergeCell ref="A16:A18"/>
    <mergeCell ref="B16:B18"/>
    <mergeCell ref="C16:C18"/>
    <mergeCell ref="AB16:AB17"/>
    <mergeCell ref="A10:A12"/>
    <mergeCell ref="B10:B12"/>
    <mergeCell ref="C10:C12"/>
    <mergeCell ref="AB10:AB11"/>
    <mergeCell ref="A1:B1"/>
    <mergeCell ref="A2:B2"/>
    <mergeCell ref="A3:B3"/>
    <mergeCell ref="A5:A6"/>
    <mergeCell ref="B5:B6"/>
    <mergeCell ref="C5:C6"/>
    <mergeCell ref="AB5:AB6"/>
    <mergeCell ref="A7:A9"/>
    <mergeCell ref="B7:B9"/>
    <mergeCell ref="C7:C9"/>
    <mergeCell ref="AB7:AB8"/>
  </mergeCells>
  <conditionalFormatting sqref="D8:AA8 D11:AA11 D14:AA14">
    <cfRule type="cellIs" dxfId="17" priority="19" operator="greaterThan">
      <formula>0</formula>
    </cfRule>
    <cfRule type="cellIs" dxfId="16" priority="20" operator="equal">
      <formula>" "</formula>
    </cfRule>
    <cfRule type="cellIs" dxfId="15" priority="21" stopIfTrue="1" operator="equal">
      <formula>" "</formula>
    </cfRule>
  </conditionalFormatting>
  <conditionalFormatting sqref="D17:AA17 D20:AA20 D23:AA23 D26:AA26 D29:AA29 D32:AA32 D35:AA35 D38:AA38 D41:AA41 D44:AA44 D47:AA47 D50:AA50 D53:AA53">
    <cfRule type="cellIs" dxfId="14" priority="16" operator="greaterThan">
      <formula>0</formula>
    </cfRule>
    <cfRule type="cellIs" dxfId="13" priority="17" operator="equal">
      <formula>" "</formula>
    </cfRule>
    <cfRule type="cellIs" dxfId="12" priority="18" stopIfTrue="1" operator="equal">
      <formula>" "</formula>
    </cfRule>
  </conditionalFormatting>
  <conditionalFormatting sqref="D56:AA56">
    <cfRule type="cellIs" dxfId="11" priority="13" operator="greaterThan">
      <formula>0</formula>
    </cfRule>
    <cfRule type="cellIs" dxfId="10" priority="14" operator="equal">
      <formula>" "</formula>
    </cfRule>
    <cfRule type="cellIs" dxfId="9" priority="15" stopIfTrue="1" operator="equal">
      <formula>" "</formula>
    </cfRule>
  </conditionalFormatting>
  <conditionalFormatting sqref="D59:AA59">
    <cfRule type="cellIs" dxfId="8" priority="10" operator="greaterThan">
      <formula>0</formula>
    </cfRule>
    <cfRule type="cellIs" dxfId="7" priority="11" operator="equal">
      <formula>" "</formula>
    </cfRule>
    <cfRule type="cellIs" dxfId="6" priority="12" stopIfTrue="1" operator="equal">
      <formula>" "</formula>
    </cfRule>
  </conditionalFormatting>
  <conditionalFormatting sqref="D62:AA62">
    <cfRule type="cellIs" dxfId="5" priority="7" operator="greaterThan">
      <formula>0</formula>
    </cfRule>
    <cfRule type="cellIs" dxfId="4" priority="8" operator="equal">
      <formula>" "</formula>
    </cfRule>
    <cfRule type="cellIs" dxfId="3" priority="9" stopIfTrue="1" operator="equal">
      <formula>" "</formula>
    </cfRule>
  </conditionalFormatting>
  <conditionalFormatting sqref="D65:AA65">
    <cfRule type="cellIs" dxfId="2" priority="4" operator="greaterThan">
      <formula>0</formula>
    </cfRule>
    <cfRule type="cellIs" dxfId="1" priority="5" operator="equal">
      <formula>" "</formula>
    </cfRule>
    <cfRule type="cellIs" dxfId="0" priority="6" stopIfTrue="1" operator="equal">
      <formula>" "</formula>
    </cfRule>
  </conditionalFormatting>
  <printOptions horizontalCentered="1" verticalCentered="1"/>
  <pageMargins left="0.25" right="0.25" top="0.75" bottom="0.75" header="0.3" footer="0.3"/>
  <pageSetup paperSize="8" scale="38" fitToWidth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466A-34F6-40AE-B1B5-38A16A6B126D}">
  <dimension ref="A1:D12833"/>
  <sheetViews>
    <sheetView topLeftCell="A1059" zoomScaleNormal="100" zoomScaleSheetLayoutView="231" workbookViewId="0">
      <selection activeCell="B1071" sqref="B1071"/>
    </sheetView>
  </sheetViews>
  <sheetFormatPr defaultRowHeight="12.75" outlineLevelRow="1" x14ac:dyDescent="0.2"/>
  <cols>
    <col min="1" max="1" width="9.85546875" style="209" customWidth="1"/>
    <col min="2" max="2" width="66.28515625" style="209" customWidth="1"/>
    <col min="3" max="3" width="7.140625" style="209" customWidth="1"/>
    <col min="4" max="4" width="11.5703125" style="209" customWidth="1"/>
    <col min="5" max="256" width="9.140625" style="209"/>
    <col min="257" max="257" width="9.85546875" style="209" customWidth="1"/>
    <col min="258" max="258" width="66.28515625" style="209" customWidth="1"/>
    <col min="259" max="259" width="7.140625" style="209" customWidth="1"/>
    <col min="260" max="260" width="11.5703125" style="209" customWidth="1"/>
    <col min="261" max="512" width="9.140625" style="209"/>
    <col min="513" max="513" width="9.85546875" style="209" customWidth="1"/>
    <col min="514" max="514" width="66.28515625" style="209" customWidth="1"/>
    <col min="515" max="515" width="7.140625" style="209" customWidth="1"/>
    <col min="516" max="516" width="11.5703125" style="209" customWidth="1"/>
    <col min="517" max="768" width="9.140625" style="209"/>
    <col min="769" max="769" width="9.85546875" style="209" customWidth="1"/>
    <col min="770" max="770" width="66.28515625" style="209" customWidth="1"/>
    <col min="771" max="771" width="7.140625" style="209" customWidth="1"/>
    <col min="772" max="772" width="11.5703125" style="209" customWidth="1"/>
    <col min="773" max="1024" width="9.140625" style="209"/>
    <col min="1025" max="1025" width="9.85546875" style="209" customWidth="1"/>
    <col min="1026" max="1026" width="66.28515625" style="209" customWidth="1"/>
    <col min="1027" max="1027" width="7.140625" style="209" customWidth="1"/>
    <col min="1028" max="1028" width="11.5703125" style="209" customWidth="1"/>
    <col min="1029" max="1280" width="9.140625" style="209"/>
    <col min="1281" max="1281" width="9.85546875" style="209" customWidth="1"/>
    <col min="1282" max="1282" width="66.28515625" style="209" customWidth="1"/>
    <col min="1283" max="1283" width="7.140625" style="209" customWidth="1"/>
    <col min="1284" max="1284" width="11.5703125" style="209" customWidth="1"/>
    <col min="1285" max="1536" width="9.140625" style="209"/>
    <col min="1537" max="1537" width="9.85546875" style="209" customWidth="1"/>
    <col min="1538" max="1538" width="66.28515625" style="209" customWidth="1"/>
    <col min="1539" max="1539" width="7.140625" style="209" customWidth="1"/>
    <col min="1540" max="1540" width="11.5703125" style="209" customWidth="1"/>
    <col min="1541" max="1792" width="9.140625" style="209"/>
    <col min="1793" max="1793" width="9.85546875" style="209" customWidth="1"/>
    <col min="1794" max="1794" width="66.28515625" style="209" customWidth="1"/>
    <col min="1795" max="1795" width="7.140625" style="209" customWidth="1"/>
    <col min="1796" max="1796" width="11.5703125" style="209" customWidth="1"/>
    <col min="1797" max="2048" width="9.140625" style="209"/>
    <col min="2049" max="2049" width="9.85546875" style="209" customWidth="1"/>
    <col min="2050" max="2050" width="66.28515625" style="209" customWidth="1"/>
    <col min="2051" max="2051" width="7.140625" style="209" customWidth="1"/>
    <col min="2052" max="2052" width="11.5703125" style="209" customWidth="1"/>
    <col min="2053" max="2304" width="9.140625" style="209"/>
    <col min="2305" max="2305" width="9.85546875" style="209" customWidth="1"/>
    <col min="2306" max="2306" width="66.28515625" style="209" customWidth="1"/>
    <col min="2307" max="2307" width="7.140625" style="209" customWidth="1"/>
    <col min="2308" max="2308" width="11.5703125" style="209" customWidth="1"/>
    <col min="2309" max="2560" width="9.140625" style="209"/>
    <col min="2561" max="2561" width="9.85546875" style="209" customWidth="1"/>
    <col min="2562" max="2562" width="66.28515625" style="209" customWidth="1"/>
    <col min="2563" max="2563" width="7.140625" style="209" customWidth="1"/>
    <col min="2564" max="2564" width="11.5703125" style="209" customWidth="1"/>
    <col min="2565" max="2816" width="9.140625" style="209"/>
    <col min="2817" max="2817" width="9.85546875" style="209" customWidth="1"/>
    <col min="2818" max="2818" width="66.28515625" style="209" customWidth="1"/>
    <col min="2819" max="2819" width="7.140625" style="209" customWidth="1"/>
    <col min="2820" max="2820" width="11.5703125" style="209" customWidth="1"/>
    <col min="2821" max="3072" width="9.140625" style="209"/>
    <col min="3073" max="3073" width="9.85546875" style="209" customWidth="1"/>
    <col min="3074" max="3074" width="66.28515625" style="209" customWidth="1"/>
    <col min="3075" max="3075" width="7.140625" style="209" customWidth="1"/>
    <col min="3076" max="3076" width="11.5703125" style="209" customWidth="1"/>
    <col min="3077" max="3328" width="9.140625" style="209"/>
    <col min="3329" max="3329" width="9.85546875" style="209" customWidth="1"/>
    <col min="3330" max="3330" width="66.28515625" style="209" customWidth="1"/>
    <col min="3331" max="3331" width="7.140625" style="209" customWidth="1"/>
    <col min="3332" max="3332" width="11.5703125" style="209" customWidth="1"/>
    <col min="3333" max="3584" width="9.140625" style="209"/>
    <col min="3585" max="3585" width="9.85546875" style="209" customWidth="1"/>
    <col min="3586" max="3586" width="66.28515625" style="209" customWidth="1"/>
    <col min="3587" max="3587" width="7.140625" style="209" customWidth="1"/>
    <col min="3588" max="3588" width="11.5703125" style="209" customWidth="1"/>
    <col min="3589" max="3840" width="9.140625" style="209"/>
    <col min="3841" max="3841" width="9.85546875" style="209" customWidth="1"/>
    <col min="3842" max="3842" width="66.28515625" style="209" customWidth="1"/>
    <col min="3843" max="3843" width="7.140625" style="209" customWidth="1"/>
    <col min="3844" max="3844" width="11.5703125" style="209" customWidth="1"/>
    <col min="3845" max="4096" width="9.140625" style="209"/>
    <col min="4097" max="4097" width="9.85546875" style="209" customWidth="1"/>
    <col min="4098" max="4098" width="66.28515625" style="209" customWidth="1"/>
    <col min="4099" max="4099" width="7.140625" style="209" customWidth="1"/>
    <col min="4100" max="4100" width="11.5703125" style="209" customWidth="1"/>
    <col min="4101" max="4352" width="9.140625" style="209"/>
    <col min="4353" max="4353" width="9.85546875" style="209" customWidth="1"/>
    <col min="4354" max="4354" width="66.28515625" style="209" customWidth="1"/>
    <col min="4355" max="4355" width="7.140625" style="209" customWidth="1"/>
    <col min="4356" max="4356" width="11.5703125" style="209" customWidth="1"/>
    <col min="4357" max="4608" width="9.140625" style="209"/>
    <col min="4609" max="4609" width="9.85546875" style="209" customWidth="1"/>
    <col min="4610" max="4610" width="66.28515625" style="209" customWidth="1"/>
    <col min="4611" max="4611" width="7.140625" style="209" customWidth="1"/>
    <col min="4612" max="4612" width="11.5703125" style="209" customWidth="1"/>
    <col min="4613" max="4864" width="9.140625" style="209"/>
    <col min="4865" max="4865" width="9.85546875" style="209" customWidth="1"/>
    <col min="4866" max="4866" width="66.28515625" style="209" customWidth="1"/>
    <col min="4867" max="4867" width="7.140625" style="209" customWidth="1"/>
    <col min="4868" max="4868" width="11.5703125" style="209" customWidth="1"/>
    <col min="4869" max="5120" width="9.140625" style="209"/>
    <col min="5121" max="5121" width="9.85546875" style="209" customWidth="1"/>
    <col min="5122" max="5122" width="66.28515625" style="209" customWidth="1"/>
    <col min="5123" max="5123" width="7.140625" style="209" customWidth="1"/>
    <col min="5124" max="5124" width="11.5703125" style="209" customWidth="1"/>
    <col min="5125" max="5376" width="9.140625" style="209"/>
    <col min="5377" max="5377" width="9.85546875" style="209" customWidth="1"/>
    <col min="5378" max="5378" width="66.28515625" style="209" customWidth="1"/>
    <col min="5379" max="5379" width="7.140625" style="209" customWidth="1"/>
    <col min="5380" max="5380" width="11.5703125" style="209" customWidth="1"/>
    <col min="5381" max="5632" width="9.140625" style="209"/>
    <col min="5633" max="5633" width="9.85546875" style="209" customWidth="1"/>
    <col min="5634" max="5634" width="66.28515625" style="209" customWidth="1"/>
    <col min="5635" max="5635" width="7.140625" style="209" customWidth="1"/>
    <col min="5636" max="5636" width="11.5703125" style="209" customWidth="1"/>
    <col min="5637" max="5888" width="9.140625" style="209"/>
    <col min="5889" max="5889" width="9.85546875" style="209" customWidth="1"/>
    <col min="5890" max="5890" width="66.28515625" style="209" customWidth="1"/>
    <col min="5891" max="5891" width="7.140625" style="209" customWidth="1"/>
    <col min="5892" max="5892" width="11.5703125" style="209" customWidth="1"/>
    <col min="5893" max="6144" width="9.140625" style="209"/>
    <col min="6145" max="6145" width="9.85546875" style="209" customWidth="1"/>
    <col min="6146" max="6146" width="66.28515625" style="209" customWidth="1"/>
    <col min="6147" max="6147" width="7.140625" style="209" customWidth="1"/>
    <col min="6148" max="6148" width="11.5703125" style="209" customWidth="1"/>
    <col min="6149" max="6400" width="9.140625" style="209"/>
    <col min="6401" max="6401" width="9.85546875" style="209" customWidth="1"/>
    <col min="6402" max="6402" width="66.28515625" style="209" customWidth="1"/>
    <col min="6403" max="6403" width="7.140625" style="209" customWidth="1"/>
    <col min="6404" max="6404" width="11.5703125" style="209" customWidth="1"/>
    <col min="6405" max="6656" width="9.140625" style="209"/>
    <col min="6657" max="6657" width="9.85546875" style="209" customWidth="1"/>
    <col min="6658" max="6658" width="66.28515625" style="209" customWidth="1"/>
    <col min="6659" max="6659" width="7.140625" style="209" customWidth="1"/>
    <col min="6660" max="6660" width="11.5703125" style="209" customWidth="1"/>
    <col min="6661" max="6912" width="9.140625" style="209"/>
    <col min="6913" max="6913" width="9.85546875" style="209" customWidth="1"/>
    <col min="6914" max="6914" width="66.28515625" style="209" customWidth="1"/>
    <col min="6915" max="6915" width="7.140625" style="209" customWidth="1"/>
    <col min="6916" max="6916" width="11.5703125" style="209" customWidth="1"/>
    <col min="6917" max="7168" width="9.140625" style="209"/>
    <col min="7169" max="7169" width="9.85546875" style="209" customWidth="1"/>
    <col min="7170" max="7170" width="66.28515625" style="209" customWidth="1"/>
    <col min="7171" max="7171" width="7.140625" style="209" customWidth="1"/>
    <col min="7172" max="7172" width="11.5703125" style="209" customWidth="1"/>
    <col min="7173" max="7424" width="9.140625" style="209"/>
    <col min="7425" max="7425" width="9.85546875" style="209" customWidth="1"/>
    <col min="7426" max="7426" width="66.28515625" style="209" customWidth="1"/>
    <col min="7427" max="7427" width="7.140625" style="209" customWidth="1"/>
    <col min="7428" max="7428" width="11.5703125" style="209" customWidth="1"/>
    <col min="7429" max="7680" width="9.140625" style="209"/>
    <col min="7681" max="7681" width="9.85546875" style="209" customWidth="1"/>
    <col min="7682" max="7682" width="66.28515625" style="209" customWidth="1"/>
    <col min="7683" max="7683" width="7.140625" style="209" customWidth="1"/>
    <col min="7684" max="7684" width="11.5703125" style="209" customWidth="1"/>
    <col min="7685" max="7936" width="9.140625" style="209"/>
    <col min="7937" max="7937" width="9.85546875" style="209" customWidth="1"/>
    <col min="7938" max="7938" width="66.28515625" style="209" customWidth="1"/>
    <col min="7939" max="7939" width="7.140625" style="209" customWidth="1"/>
    <col min="7940" max="7940" width="11.5703125" style="209" customWidth="1"/>
    <col min="7941" max="8192" width="9.140625" style="209"/>
    <col min="8193" max="8193" width="9.85546875" style="209" customWidth="1"/>
    <col min="8194" max="8194" width="66.28515625" style="209" customWidth="1"/>
    <col min="8195" max="8195" width="7.140625" style="209" customWidth="1"/>
    <col min="8196" max="8196" width="11.5703125" style="209" customWidth="1"/>
    <col min="8197" max="8448" width="9.140625" style="209"/>
    <col min="8449" max="8449" width="9.85546875" style="209" customWidth="1"/>
    <col min="8450" max="8450" width="66.28515625" style="209" customWidth="1"/>
    <col min="8451" max="8451" width="7.140625" style="209" customWidth="1"/>
    <col min="8452" max="8452" width="11.5703125" style="209" customWidth="1"/>
    <col min="8453" max="8704" width="9.140625" style="209"/>
    <col min="8705" max="8705" width="9.85546875" style="209" customWidth="1"/>
    <col min="8706" max="8706" width="66.28515625" style="209" customWidth="1"/>
    <col min="8707" max="8707" width="7.140625" style="209" customWidth="1"/>
    <col min="8708" max="8708" width="11.5703125" style="209" customWidth="1"/>
    <col min="8709" max="8960" width="9.140625" style="209"/>
    <col min="8961" max="8961" width="9.85546875" style="209" customWidth="1"/>
    <col min="8962" max="8962" width="66.28515625" style="209" customWidth="1"/>
    <col min="8963" max="8963" width="7.140625" style="209" customWidth="1"/>
    <col min="8964" max="8964" width="11.5703125" style="209" customWidth="1"/>
    <col min="8965" max="9216" width="9.140625" style="209"/>
    <col min="9217" max="9217" width="9.85546875" style="209" customWidth="1"/>
    <col min="9218" max="9218" width="66.28515625" style="209" customWidth="1"/>
    <col min="9219" max="9219" width="7.140625" style="209" customWidth="1"/>
    <col min="9220" max="9220" width="11.5703125" style="209" customWidth="1"/>
    <col min="9221" max="9472" width="9.140625" style="209"/>
    <col min="9473" max="9473" width="9.85546875" style="209" customWidth="1"/>
    <col min="9474" max="9474" width="66.28515625" style="209" customWidth="1"/>
    <col min="9475" max="9475" width="7.140625" style="209" customWidth="1"/>
    <col min="9476" max="9476" width="11.5703125" style="209" customWidth="1"/>
    <col min="9477" max="9728" width="9.140625" style="209"/>
    <col min="9729" max="9729" width="9.85546875" style="209" customWidth="1"/>
    <col min="9730" max="9730" width="66.28515625" style="209" customWidth="1"/>
    <col min="9731" max="9731" width="7.140625" style="209" customWidth="1"/>
    <col min="9732" max="9732" width="11.5703125" style="209" customWidth="1"/>
    <col min="9733" max="9984" width="9.140625" style="209"/>
    <col min="9985" max="9985" width="9.85546875" style="209" customWidth="1"/>
    <col min="9986" max="9986" width="66.28515625" style="209" customWidth="1"/>
    <col min="9987" max="9987" width="7.140625" style="209" customWidth="1"/>
    <col min="9988" max="9988" width="11.5703125" style="209" customWidth="1"/>
    <col min="9989" max="10240" width="9.140625" style="209"/>
    <col min="10241" max="10241" width="9.85546875" style="209" customWidth="1"/>
    <col min="10242" max="10242" width="66.28515625" style="209" customWidth="1"/>
    <col min="10243" max="10243" width="7.140625" style="209" customWidth="1"/>
    <col min="10244" max="10244" width="11.5703125" style="209" customWidth="1"/>
    <col min="10245" max="10496" width="9.140625" style="209"/>
    <col min="10497" max="10497" width="9.85546875" style="209" customWidth="1"/>
    <col min="10498" max="10498" width="66.28515625" style="209" customWidth="1"/>
    <col min="10499" max="10499" width="7.140625" style="209" customWidth="1"/>
    <col min="10500" max="10500" width="11.5703125" style="209" customWidth="1"/>
    <col min="10501" max="10752" width="9.140625" style="209"/>
    <col min="10753" max="10753" width="9.85546875" style="209" customWidth="1"/>
    <col min="10754" max="10754" width="66.28515625" style="209" customWidth="1"/>
    <col min="10755" max="10755" width="7.140625" style="209" customWidth="1"/>
    <col min="10756" max="10756" width="11.5703125" style="209" customWidth="1"/>
    <col min="10757" max="11008" width="9.140625" style="209"/>
    <col min="11009" max="11009" width="9.85546875" style="209" customWidth="1"/>
    <col min="11010" max="11010" width="66.28515625" style="209" customWidth="1"/>
    <col min="11011" max="11011" width="7.140625" style="209" customWidth="1"/>
    <col min="11012" max="11012" width="11.5703125" style="209" customWidth="1"/>
    <col min="11013" max="11264" width="9.140625" style="209"/>
    <col min="11265" max="11265" width="9.85546875" style="209" customWidth="1"/>
    <col min="11266" max="11266" width="66.28515625" style="209" customWidth="1"/>
    <col min="11267" max="11267" width="7.140625" style="209" customWidth="1"/>
    <col min="11268" max="11268" width="11.5703125" style="209" customWidth="1"/>
    <col min="11269" max="11520" width="9.140625" style="209"/>
    <col min="11521" max="11521" width="9.85546875" style="209" customWidth="1"/>
    <col min="11522" max="11522" width="66.28515625" style="209" customWidth="1"/>
    <col min="11523" max="11523" width="7.140625" style="209" customWidth="1"/>
    <col min="11524" max="11524" width="11.5703125" style="209" customWidth="1"/>
    <col min="11525" max="11776" width="9.140625" style="209"/>
    <col min="11777" max="11777" width="9.85546875" style="209" customWidth="1"/>
    <col min="11778" max="11778" width="66.28515625" style="209" customWidth="1"/>
    <col min="11779" max="11779" width="7.140625" style="209" customWidth="1"/>
    <col min="11780" max="11780" width="11.5703125" style="209" customWidth="1"/>
    <col min="11781" max="12032" width="9.140625" style="209"/>
    <col min="12033" max="12033" width="9.85546875" style="209" customWidth="1"/>
    <col min="12034" max="12034" width="66.28515625" style="209" customWidth="1"/>
    <col min="12035" max="12035" width="7.140625" style="209" customWidth="1"/>
    <col min="12036" max="12036" width="11.5703125" style="209" customWidth="1"/>
    <col min="12037" max="12288" width="9.140625" style="209"/>
    <col min="12289" max="12289" width="9.85546875" style="209" customWidth="1"/>
    <col min="12290" max="12290" width="66.28515625" style="209" customWidth="1"/>
    <col min="12291" max="12291" width="7.140625" style="209" customWidth="1"/>
    <col min="12292" max="12292" width="11.5703125" style="209" customWidth="1"/>
    <col min="12293" max="12544" width="9.140625" style="209"/>
    <col min="12545" max="12545" width="9.85546875" style="209" customWidth="1"/>
    <col min="12546" max="12546" width="66.28515625" style="209" customWidth="1"/>
    <col min="12547" max="12547" width="7.140625" style="209" customWidth="1"/>
    <col min="12548" max="12548" width="11.5703125" style="209" customWidth="1"/>
    <col min="12549" max="12800" width="9.140625" style="209"/>
    <col min="12801" max="12801" width="9.85546875" style="209" customWidth="1"/>
    <col min="12802" max="12802" width="66.28515625" style="209" customWidth="1"/>
    <col min="12803" max="12803" width="7.140625" style="209" customWidth="1"/>
    <col min="12804" max="12804" width="11.5703125" style="209" customWidth="1"/>
    <col min="12805" max="13056" width="9.140625" style="209"/>
    <col min="13057" max="13057" width="9.85546875" style="209" customWidth="1"/>
    <col min="13058" max="13058" width="66.28515625" style="209" customWidth="1"/>
    <col min="13059" max="13059" width="7.140625" style="209" customWidth="1"/>
    <col min="13060" max="13060" width="11.5703125" style="209" customWidth="1"/>
    <col min="13061" max="13312" width="9.140625" style="209"/>
    <col min="13313" max="13313" width="9.85546875" style="209" customWidth="1"/>
    <col min="13314" max="13314" width="66.28515625" style="209" customWidth="1"/>
    <col min="13315" max="13315" width="7.140625" style="209" customWidth="1"/>
    <col min="13316" max="13316" width="11.5703125" style="209" customWidth="1"/>
    <col min="13317" max="13568" width="9.140625" style="209"/>
    <col min="13569" max="13569" width="9.85546875" style="209" customWidth="1"/>
    <col min="13570" max="13570" width="66.28515625" style="209" customWidth="1"/>
    <col min="13571" max="13571" width="7.140625" style="209" customWidth="1"/>
    <col min="13572" max="13572" width="11.5703125" style="209" customWidth="1"/>
    <col min="13573" max="13824" width="9.140625" style="209"/>
    <col min="13825" max="13825" width="9.85546875" style="209" customWidth="1"/>
    <col min="13826" max="13826" width="66.28515625" style="209" customWidth="1"/>
    <col min="13827" max="13827" width="7.140625" style="209" customWidth="1"/>
    <col min="13828" max="13828" width="11.5703125" style="209" customWidth="1"/>
    <col min="13829" max="14080" width="9.140625" style="209"/>
    <col min="14081" max="14081" width="9.85546875" style="209" customWidth="1"/>
    <col min="14082" max="14082" width="66.28515625" style="209" customWidth="1"/>
    <col min="14083" max="14083" width="7.140625" style="209" customWidth="1"/>
    <col min="14084" max="14084" width="11.5703125" style="209" customWidth="1"/>
    <col min="14085" max="14336" width="9.140625" style="209"/>
    <col min="14337" max="14337" width="9.85546875" style="209" customWidth="1"/>
    <col min="14338" max="14338" width="66.28515625" style="209" customWidth="1"/>
    <col min="14339" max="14339" width="7.140625" style="209" customWidth="1"/>
    <col min="14340" max="14340" width="11.5703125" style="209" customWidth="1"/>
    <col min="14341" max="14592" width="9.140625" style="209"/>
    <col min="14593" max="14593" width="9.85546875" style="209" customWidth="1"/>
    <col min="14594" max="14594" width="66.28515625" style="209" customWidth="1"/>
    <col min="14595" max="14595" width="7.140625" style="209" customWidth="1"/>
    <col min="14596" max="14596" width="11.5703125" style="209" customWidth="1"/>
    <col min="14597" max="14848" width="9.140625" style="209"/>
    <col min="14849" max="14849" width="9.85546875" style="209" customWidth="1"/>
    <col min="14850" max="14850" width="66.28515625" style="209" customWidth="1"/>
    <col min="14851" max="14851" width="7.140625" style="209" customWidth="1"/>
    <col min="14852" max="14852" width="11.5703125" style="209" customWidth="1"/>
    <col min="14853" max="15104" width="9.140625" style="209"/>
    <col min="15105" max="15105" width="9.85546875" style="209" customWidth="1"/>
    <col min="15106" max="15106" width="66.28515625" style="209" customWidth="1"/>
    <col min="15107" max="15107" width="7.140625" style="209" customWidth="1"/>
    <col min="15108" max="15108" width="11.5703125" style="209" customWidth="1"/>
    <col min="15109" max="15360" width="9.140625" style="209"/>
    <col min="15361" max="15361" width="9.85546875" style="209" customWidth="1"/>
    <col min="15362" max="15362" width="66.28515625" style="209" customWidth="1"/>
    <col min="15363" max="15363" width="7.140625" style="209" customWidth="1"/>
    <col min="15364" max="15364" width="11.5703125" style="209" customWidth="1"/>
    <col min="15365" max="15616" width="9.140625" style="209"/>
    <col min="15617" max="15617" width="9.85546875" style="209" customWidth="1"/>
    <col min="15618" max="15618" width="66.28515625" style="209" customWidth="1"/>
    <col min="15619" max="15619" width="7.140625" style="209" customWidth="1"/>
    <col min="15620" max="15620" width="11.5703125" style="209" customWidth="1"/>
    <col min="15621" max="15872" width="9.140625" style="209"/>
    <col min="15873" max="15873" width="9.85546875" style="209" customWidth="1"/>
    <col min="15874" max="15874" width="66.28515625" style="209" customWidth="1"/>
    <col min="15875" max="15875" width="7.140625" style="209" customWidth="1"/>
    <col min="15876" max="15876" width="11.5703125" style="209" customWidth="1"/>
    <col min="15877" max="16128" width="9.140625" style="209"/>
    <col min="16129" max="16129" width="9.85546875" style="209" customWidth="1"/>
    <col min="16130" max="16130" width="66.28515625" style="209" customWidth="1"/>
    <col min="16131" max="16131" width="7.140625" style="209" customWidth="1"/>
    <col min="16132" max="16132" width="11.5703125" style="209" customWidth="1"/>
    <col min="16133" max="16384" width="9.140625" style="209"/>
  </cols>
  <sheetData>
    <row r="1" spans="1:4" ht="25.5" x14ac:dyDescent="0.2">
      <c r="A1" s="205" t="s">
        <v>1</v>
      </c>
      <c r="B1" s="206" t="s">
        <v>3</v>
      </c>
      <c r="C1" s="207" t="s">
        <v>4</v>
      </c>
      <c r="D1" s="208" t="s">
        <v>9485</v>
      </c>
    </row>
    <row r="2" spans="1:4" x14ac:dyDescent="0.2">
      <c r="A2" s="210">
        <v>1000000</v>
      </c>
      <c r="B2" s="211" t="s">
        <v>9486</v>
      </c>
      <c r="C2" s="212"/>
      <c r="D2" s="213"/>
    </row>
    <row r="3" spans="1:4" x14ac:dyDescent="0.2">
      <c r="A3" s="214">
        <v>1001000</v>
      </c>
      <c r="B3" s="215" t="s">
        <v>9487</v>
      </c>
      <c r="C3" s="216" t="s">
        <v>9488</v>
      </c>
      <c r="D3" s="217" t="s">
        <v>9488</v>
      </c>
    </row>
    <row r="4" spans="1:4" ht="22.5" outlineLevel="1" x14ac:dyDescent="0.2">
      <c r="A4" s="214">
        <v>1001001</v>
      </c>
      <c r="B4" s="215" t="s">
        <v>9489</v>
      </c>
      <c r="C4" s="216" t="s">
        <v>29</v>
      </c>
      <c r="D4" s="217">
        <v>1.75</v>
      </c>
    </row>
    <row r="5" spans="1:4" outlineLevel="1" x14ac:dyDescent="0.2">
      <c r="A5" s="214">
        <v>1001002</v>
      </c>
      <c r="B5" s="215" t="s">
        <v>9490</v>
      </c>
      <c r="C5" s="216" t="s">
        <v>15</v>
      </c>
      <c r="D5" s="217">
        <v>57.08</v>
      </c>
    </row>
    <row r="6" spans="1:4" x14ac:dyDescent="0.2">
      <c r="A6" s="214">
        <v>1001003</v>
      </c>
      <c r="B6" s="215" t="s">
        <v>9491</v>
      </c>
      <c r="C6" s="216" t="s">
        <v>15</v>
      </c>
      <c r="D6" s="217">
        <v>158.69</v>
      </c>
    </row>
    <row r="7" spans="1:4" ht="22.5" outlineLevel="1" x14ac:dyDescent="0.2">
      <c r="A7" s="214">
        <v>1001004</v>
      </c>
      <c r="B7" s="215" t="s">
        <v>9492</v>
      </c>
      <c r="C7" s="216" t="s">
        <v>15</v>
      </c>
      <c r="D7" s="217">
        <v>189.06</v>
      </c>
    </row>
    <row r="8" spans="1:4" ht="22.5" outlineLevel="1" x14ac:dyDescent="0.2">
      <c r="A8" s="214">
        <v>1001005</v>
      </c>
      <c r="B8" s="215" t="s">
        <v>9493</v>
      </c>
      <c r="C8" s="216" t="s">
        <v>34</v>
      </c>
      <c r="D8" s="217">
        <v>11.75</v>
      </c>
    </row>
    <row r="9" spans="1:4" x14ac:dyDescent="0.2">
      <c r="A9" s="214">
        <v>1001006</v>
      </c>
      <c r="B9" s="215" t="s">
        <v>9494</v>
      </c>
      <c r="C9" s="216" t="s">
        <v>34</v>
      </c>
      <c r="D9" s="217">
        <v>51.28</v>
      </c>
    </row>
    <row r="10" spans="1:4" ht="22.5" outlineLevel="1" x14ac:dyDescent="0.2">
      <c r="A10" s="214">
        <v>1001007</v>
      </c>
      <c r="B10" s="215" t="s">
        <v>9495</v>
      </c>
      <c r="C10" s="216" t="s">
        <v>34</v>
      </c>
      <c r="D10" s="217">
        <v>156.30000000000001</v>
      </c>
    </row>
    <row r="11" spans="1:4" ht="22.5" outlineLevel="1" x14ac:dyDescent="0.2">
      <c r="A11" s="214">
        <v>1001008</v>
      </c>
      <c r="B11" s="215" t="s">
        <v>9496</v>
      </c>
      <c r="C11" s="216" t="s">
        <v>29</v>
      </c>
      <c r="D11" s="217">
        <v>6.03</v>
      </c>
    </row>
    <row r="12" spans="1:4" ht="22.5" x14ac:dyDescent="0.2">
      <c r="A12" s="214">
        <v>1001009</v>
      </c>
      <c r="B12" s="215" t="s">
        <v>9497</v>
      </c>
      <c r="C12" s="216" t="s">
        <v>15</v>
      </c>
      <c r="D12" s="217">
        <v>72.31</v>
      </c>
    </row>
    <row r="13" spans="1:4" outlineLevel="1" x14ac:dyDescent="0.2">
      <c r="A13" s="214">
        <v>1001010</v>
      </c>
      <c r="B13" s="215" t="s">
        <v>9498</v>
      </c>
      <c r="C13" s="216" t="s">
        <v>2748</v>
      </c>
      <c r="D13" s="217">
        <v>1.63</v>
      </c>
    </row>
    <row r="14" spans="1:4" outlineLevel="1" x14ac:dyDescent="0.2">
      <c r="A14" s="214">
        <v>1001020</v>
      </c>
      <c r="B14" s="215" t="s">
        <v>9499</v>
      </c>
      <c r="C14" s="216" t="s">
        <v>15</v>
      </c>
      <c r="D14" s="217">
        <v>218.55</v>
      </c>
    </row>
    <row r="15" spans="1:4" x14ac:dyDescent="0.2">
      <c r="A15" s="214">
        <v>1001021</v>
      </c>
      <c r="B15" s="215" t="s">
        <v>9500</v>
      </c>
      <c r="C15" s="216" t="s">
        <v>15</v>
      </c>
      <c r="D15" s="217">
        <v>558.89</v>
      </c>
    </row>
    <row r="16" spans="1:4" outlineLevel="1" x14ac:dyDescent="0.2">
      <c r="A16" s="214">
        <v>1001022</v>
      </c>
      <c r="B16" s="215" t="s">
        <v>9501</v>
      </c>
      <c r="C16" s="216" t="s">
        <v>15</v>
      </c>
      <c r="D16" s="217">
        <v>698.61</v>
      </c>
    </row>
    <row r="17" spans="1:4" outlineLevel="1" x14ac:dyDescent="0.2">
      <c r="A17" s="214">
        <v>1001023</v>
      </c>
      <c r="B17" s="215" t="s">
        <v>9502</v>
      </c>
      <c r="C17" s="216" t="s">
        <v>15</v>
      </c>
      <c r="D17" s="217">
        <v>838.33</v>
      </c>
    </row>
    <row r="18" spans="1:4" x14ac:dyDescent="0.2">
      <c r="A18" s="214">
        <v>1001024</v>
      </c>
      <c r="B18" s="215" t="s">
        <v>9503</v>
      </c>
      <c r="C18" s="216" t="s">
        <v>15</v>
      </c>
      <c r="D18" s="217">
        <v>978.05</v>
      </c>
    </row>
    <row r="19" spans="1:4" outlineLevel="1" x14ac:dyDescent="0.2">
      <c r="A19" s="214">
        <v>1002000</v>
      </c>
      <c r="B19" s="215" t="s">
        <v>9504</v>
      </c>
      <c r="C19" s="216" t="s">
        <v>9488</v>
      </c>
      <c r="D19" s="217" t="s">
        <v>9488</v>
      </c>
    </row>
    <row r="20" spans="1:4" outlineLevel="1" x14ac:dyDescent="0.2">
      <c r="A20" s="214">
        <v>1002001</v>
      </c>
      <c r="B20" s="215" t="s">
        <v>9505</v>
      </c>
      <c r="C20" s="216" t="s">
        <v>34</v>
      </c>
      <c r="D20" s="217">
        <v>48.21</v>
      </c>
    </row>
    <row r="21" spans="1:4" x14ac:dyDescent="0.2">
      <c r="A21" s="214">
        <v>1002002</v>
      </c>
      <c r="B21" s="215" t="s">
        <v>9506</v>
      </c>
      <c r="C21" s="216" t="s">
        <v>34</v>
      </c>
      <c r="D21" s="217">
        <v>60.26</v>
      </c>
    </row>
    <row r="22" spans="1:4" outlineLevel="1" x14ac:dyDescent="0.2">
      <c r="A22" s="214">
        <v>1002005</v>
      </c>
      <c r="B22" s="215" t="s">
        <v>9507</v>
      </c>
      <c r="C22" s="216" t="s">
        <v>34</v>
      </c>
      <c r="D22" s="217">
        <v>42.91</v>
      </c>
    </row>
    <row r="23" spans="1:4" outlineLevel="1" x14ac:dyDescent="0.2">
      <c r="A23" s="214">
        <v>1002010</v>
      </c>
      <c r="B23" s="215" t="s">
        <v>9508</v>
      </c>
      <c r="C23" s="216" t="s">
        <v>34</v>
      </c>
      <c r="D23" s="217">
        <v>16.75</v>
      </c>
    </row>
    <row r="24" spans="1:4" x14ac:dyDescent="0.2">
      <c r="A24" s="214">
        <v>1002011</v>
      </c>
      <c r="B24" s="215" t="s">
        <v>9509</v>
      </c>
      <c r="C24" s="216" t="s">
        <v>34</v>
      </c>
      <c r="D24" s="217">
        <v>40.25</v>
      </c>
    </row>
    <row r="25" spans="1:4" outlineLevel="1" x14ac:dyDescent="0.2">
      <c r="A25" s="214">
        <v>1003000</v>
      </c>
      <c r="B25" s="215" t="s">
        <v>9510</v>
      </c>
      <c r="C25" s="216" t="s">
        <v>9488</v>
      </c>
      <c r="D25" s="217" t="s">
        <v>9488</v>
      </c>
    </row>
    <row r="26" spans="1:4" x14ac:dyDescent="0.2">
      <c r="A26" s="214">
        <v>1003001</v>
      </c>
      <c r="B26" s="215" t="s">
        <v>9506</v>
      </c>
      <c r="C26" s="216" t="s">
        <v>34</v>
      </c>
      <c r="D26" s="217">
        <v>17.02</v>
      </c>
    </row>
    <row r="27" spans="1:4" outlineLevel="1" x14ac:dyDescent="0.2">
      <c r="A27" s="214">
        <v>1003002</v>
      </c>
      <c r="B27" s="215" t="s">
        <v>9511</v>
      </c>
      <c r="C27" s="216" t="s">
        <v>34</v>
      </c>
      <c r="D27" s="217">
        <v>20.21</v>
      </c>
    </row>
    <row r="28" spans="1:4" x14ac:dyDescent="0.2">
      <c r="A28" s="214">
        <v>1003003</v>
      </c>
      <c r="B28" s="215" t="s">
        <v>9512</v>
      </c>
      <c r="C28" s="216" t="s">
        <v>34</v>
      </c>
      <c r="D28" s="217">
        <v>27.59</v>
      </c>
    </row>
    <row r="29" spans="1:4" ht="22.5" outlineLevel="1" x14ac:dyDescent="0.2">
      <c r="A29" s="214">
        <v>1003005</v>
      </c>
      <c r="B29" s="215" t="s">
        <v>9513</v>
      </c>
      <c r="C29" s="216" t="s">
        <v>34</v>
      </c>
      <c r="D29" s="217">
        <v>31.46</v>
      </c>
    </row>
    <row r="30" spans="1:4" x14ac:dyDescent="0.2">
      <c r="A30" s="214">
        <v>1003006</v>
      </c>
      <c r="B30" s="215" t="s">
        <v>9514</v>
      </c>
      <c r="C30" s="216" t="s">
        <v>34</v>
      </c>
      <c r="D30" s="217">
        <v>7.78</v>
      </c>
    </row>
    <row r="31" spans="1:4" outlineLevel="1" x14ac:dyDescent="0.2">
      <c r="A31" s="214">
        <v>1003010</v>
      </c>
      <c r="B31" s="215" t="s">
        <v>9515</v>
      </c>
      <c r="C31" s="216" t="s">
        <v>2748</v>
      </c>
      <c r="D31" s="217">
        <v>2.91</v>
      </c>
    </row>
    <row r="32" spans="1:4" outlineLevel="1" x14ac:dyDescent="0.2">
      <c r="A32" s="214">
        <v>1004000</v>
      </c>
      <c r="B32" s="215" t="s">
        <v>9516</v>
      </c>
      <c r="C32" s="216" t="s">
        <v>9488</v>
      </c>
      <c r="D32" s="217" t="s">
        <v>9488</v>
      </c>
    </row>
    <row r="33" spans="1:4" x14ac:dyDescent="0.2">
      <c r="A33" s="214">
        <v>1004001</v>
      </c>
      <c r="B33" s="215" t="s">
        <v>9517</v>
      </c>
      <c r="C33" s="216" t="s">
        <v>34</v>
      </c>
      <c r="D33" s="217">
        <v>76.89</v>
      </c>
    </row>
    <row r="34" spans="1:4" outlineLevel="1" x14ac:dyDescent="0.2">
      <c r="A34" s="214">
        <v>1004002</v>
      </c>
      <c r="B34" s="215" t="s">
        <v>9518</v>
      </c>
      <c r="C34" s="216" t="s">
        <v>34</v>
      </c>
      <c r="D34" s="217">
        <v>84.36</v>
      </c>
    </row>
    <row r="35" spans="1:4" outlineLevel="1" x14ac:dyDescent="0.2">
      <c r="A35" s="214">
        <v>1004005</v>
      </c>
      <c r="B35" s="215" t="s">
        <v>9519</v>
      </c>
      <c r="C35" s="216" t="s">
        <v>29</v>
      </c>
      <c r="D35" s="217">
        <v>127.94</v>
      </c>
    </row>
    <row r="36" spans="1:4" outlineLevel="1" x14ac:dyDescent="0.2">
      <c r="A36" s="214">
        <v>1004006</v>
      </c>
      <c r="B36" s="215" t="s">
        <v>9520</v>
      </c>
      <c r="C36" s="216" t="s">
        <v>29</v>
      </c>
      <c r="D36" s="217">
        <v>73.53</v>
      </c>
    </row>
    <row r="37" spans="1:4" x14ac:dyDescent="0.2">
      <c r="A37" s="214">
        <v>1004010</v>
      </c>
      <c r="B37" s="215" t="s">
        <v>9521</v>
      </c>
      <c r="C37" s="216" t="s">
        <v>29</v>
      </c>
      <c r="D37" s="217">
        <v>6.03</v>
      </c>
    </row>
    <row r="38" spans="1:4" outlineLevel="1" x14ac:dyDescent="0.2">
      <c r="A38" s="214">
        <v>1004014</v>
      </c>
      <c r="B38" s="215" t="s">
        <v>9522</v>
      </c>
      <c r="C38" s="216" t="s">
        <v>34</v>
      </c>
      <c r="D38" s="217">
        <v>145.97</v>
      </c>
    </row>
    <row r="39" spans="1:4" outlineLevel="1" x14ac:dyDescent="0.2">
      <c r="A39" s="214">
        <v>1004015</v>
      </c>
      <c r="B39" s="215" t="s">
        <v>1817</v>
      </c>
      <c r="C39" s="216" t="s">
        <v>34</v>
      </c>
      <c r="D39" s="217">
        <v>223</v>
      </c>
    </row>
    <row r="40" spans="1:4" outlineLevel="1" x14ac:dyDescent="0.2">
      <c r="A40" s="214">
        <v>1004016</v>
      </c>
      <c r="B40" s="215" t="s">
        <v>9523</v>
      </c>
      <c r="C40" s="216" t="s">
        <v>34</v>
      </c>
      <c r="D40" s="217">
        <v>525.14</v>
      </c>
    </row>
    <row r="41" spans="1:4" x14ac:dyDescent="0.2">
      <c r="A41" s="214">
        <v>1004017</v>
      </c>
      <c r="B41" s="215" t="s">
        <v>9524</v>
      </c>
      <c r="C41" s="216" t="s">
        <v>34</v>
      </c>
      <c r="D41" s="217">
        <v>463.13</v>
      </c>
    </row>
    <row r="42" spans="1:4" ht="22.5" outlineLevel="1" x14ac:dyDescent="0.2">
      <c r="A42" s="214">
        <v>1004020</v>
      </c>
      <c r="B42" s="215" t="s">
        <v>9525</v>
      </c>
      <c r="C42" s="216" t="s">
        <v>32</v>
      </c>
      <c r="D42" s="217">
        <v>16.829999999999998</v>
      </c>
    </row>
    <row r="43" spans="1:4" ht="22.5" outlineLevel="1" x14ac:dyDescent="0.2">
      <c r="A43" s="214">
        <v>1004021</v>
      </c>
      <c r="B43" s="215" t="s">
        <v>9526</v>
      </c>
      <c r="C43" s="216" t="s">
        <v>32</v>
      </c>
      <c r="D43" s="217">
        <v>17.62</v>
      </c>
    </row>
    <row r="44" spans="1:4" ht="22.5" outlineLevel="1" x14ac:dyDescent="0.2">
      <c r="A44" s="214">
        <v>1004022</v>
      </c>
      <c r="B44" s="215" t="s">
        <v>9527</v>
      </c>
      <c r="C44" s="216" t="s">
        <v>32</v>
      </c>
      <c r="D44" s="217">
        <v>20.3</v>
      </c>
    </row>
    <row r="45" spans="1:4" ht="22.5" x14ac:dyDescent="0.2">
      <c r="A45" s="214">
        <v>1004023</v>
      </c>
      <c r="B45" s="215" t="s">
        <v>9528</v>
      </c>
      <c r="C45" s="216" t="s">
        <v>32</v>
      </c>
      <c r="D45" s="217">
        <v>33.17</v>
      </c>
    </row>
    <row r="46" spans="1:4" outlineLevel="1" x14ac:dyDescent="0.2">
      <c r="A46" s="214">
        <v>1004026</v>
      </c>
      <c r="B46" s="215" t="s">
        <v>9529</v>
      </c>
      <c r="C46" s="216" t="s">
        <v>32</v>
      </c>
      <c r="D46" s="217">
        <v>83.97</v>
      </c>
    </row>
    <row r="47" spans="1:4" outlineLevel="1" x14ac:dyDescent="0.2">
      <c r="A47" s="214">
        <v>1004027</v>
      </c>
      <c r="B47" s="215" t="s">
        <v>9530</v>
      </c>
      <c r="C47" s="216" t="s">
        <v>32</v>
      </c>
      <c r="D47" s="217">
        <v>107.19</v>
      </c>
    </row>
    <row r="48" spans="1:4" outlineLevel="1" x14ac:dyDescent="0.2">
      <c r="A48" s="214">
        <v>1004030</v>
      </c>
      <c r="B48" s="215" t="s">
        <v>9531</v>
      </c>
      <c r="C48" s="216" t="s">
        <v>32</v>
      </c>
      <c r="D48" s="217">
        <v>74.23</v>
      </c>
    </row>
    <row r="49" spans="1:4" x14ac:dyDescent="0.2">
      <c r="A49" s="214">
        <v>1004031</v>
      </c>
      <c r="B49" s="215" t="s">
        <v>9532</v>
      </c>
      <c r="C49" s="216" t="s">
        <v>32</v>
      </c>
      <c r="D49" s="217">
        <v>101.17</v>
      </c>
    </row>
    <row r="50" spans="1:4" outlineLevel="1" x14ac:dyDescent="0.2">
      <c r="A50" s="214">
        <v>1004032</v>
      </c>
      <c r="B50" s="215" t="s">
        <v>9533</v>
      </c>
      <c r="C50" s="216" t="s">
        <v>32</v>
      </c>
      <c r="D50" s="217">
        <v>136.04</v>
      </c>
    </row>
    <row r="51" spans="1:4" x14ac:dyDescent="0.2">
      <c r="A51" s="214">
        <v>1004033</v>
      </c>
      <c r="B51" s="215" t="s">
        <v>9534</v>
      </c>
      <c r="C51" s="216" t="s">
        <v>32</v>
      </c>
      <c r="D51" s="217">
        <v>176.25</v>
      </c>
    </row>
    <row r="52" spans="1:4" outlineLevel="1" x14ac:dyDescent="0.2">
      <c r="A52" s="214">
        <v>1004035</v>
      </c>
      <c r="B52" s="215" t="s">
        <v>9535</v>
      </c>
      <c r="C52" s="216" t="s">
        <v>32</v>
      </c>
      <c r="D52" s="217">
        <v>414.75</v>
      </c>
    </row>
    <row r="53" spans="1:4" x14ac:dyDescent="0.2">
      <c r="A53" s="214">
        <v>1004037</v>
      </c>
      <c r="B53" s="215" t="s">
        <v>9536</v>
      </c>
      <c r="C53" s="216" t="s">
        <v>32</v>
      </c>
      <c r="D53" s="217">
        <v>563.35</v>
      </c>
    </row>
    <row r="54" spans="1:4" outlineLevel="1" x14ac:dyDescent="0.2">
      <c r="A54" s="214">
        <v>1004039</v>
      </c>
      <c r="B54" s="215" t="s">
        <v>9537</v>
      </c>
      <c r="C54" s="216" t="s">
        <v>32</v>
      </c>
      <c r="D54" s="217">
        <v>864.09</v>
      </c>
    </row>
    <row r="55" spans="1:4" x14ac:dyDescent="0.2">
      <c r="A55" s="214">
        <v>1004048</v>
      </c>
      <c r="B55" s="215" t="s">
        <v>9538</v>
      </c>
      <c r="C55" s="216" t="s">
        <v>34</v>
      </c>
      <c r="D55" s="217">
        <v>65.08</v>
      </c>
    </row>
    <row r="56" spans="1:4" outlineLevel="1" x14ac:dyDescent="0.2">
      <c r="A56" s="214">
        <v>1004049</v>
      </c>
      <c r="B56" s="215" t="s">
        <v>9539</v>
      </c>
      <c r="C56" s="216" t="s">
        <v>34</v>
      </c>
      <c r="D56" s="217">
        <v>555.84</v>
      </c>
    </row>
    <row r="57" spans="1:4" outlineLevel="1" x14ac:dyDescent="0.2">
      <c r="A57" s="214">
        <v>1004050</v>
      </c>
      <c r="B57" s="215" t="s">
        <v>9540</v>
      </c>
      <c r="C57" s="216" t="s">
        <v>29</v>
      </c>
      <c r="D57" s="217">
        <v>287.18</v>
      </c>
    </row>
    <row r="58" spans="1:4" x14ac:dyDescent="0.2">
      <c r="A58" s="214">
        <v>1004051</v>
      </c>
      <c r="B58" s="215" t="s">
        <v>9541</v>
      </c>
      <c r="C58" s="216" t="s">
        <v>29</v>
      </c>
      <c r="D58" s="217">
        <v>406.49</v>
      </c>
    </row>
    <row r="59" spans="1:4" outlineLevel="1" x14ac:dyDescent="0.2">
      <c r="A59" s="214">
        <v>1004052</v>
      </c>
      <c r="B59" s="215" t="s">
        <v>9542</v>
      </c>
      <c r="C59" s="216" t="s">
        <v>29</v>
      </c>
      <c r="D59" s="217">
        <v>264.37</v>
      </c>
    </row>
    <row r="60" spans="1:4" outlineLevel="1" x14ac:dyDescent="0.2">
      <c r="A60" s="214">
        <v>1004070</v>
      </c>
      <c r="B60" s="215" t="s">
        <v>9543</v>
      </c>
      <c r="C60" s="216" t="s">
        <v>34</v>
      </c>
      <c r="D60" s="217">
        <v>235.05</v>
      </c>
    </row>
    <row r="61" spans="1:4" x14ac:dyDescent="0.2">
      <c r="A61" s="214">
        <v>1004071</v>
      </c>
      <c r="B61" s="215" t="s">
        <v>9544</v>
      </c>
      <c r="C61" s="216" t="s">
        <v>34</v>
      </c>
      <c r="D61" s="217">
        <v>279.98</v>
      </c>
    </row>
    <row r="62" spans="1:4" outlineLevel="1" x14ac:dyDescent="0.2">
      <c r="A62" s="214">
        <v>1004075</v>
      </c>
      <c r="B62" s="215" t="s">
        <v>9545</v>
      </c>
      <c r="C62" s="216" t="s">
        <v>29</v>
      </c>
      <c r="D62" s="217">
        <v>10.58</v>
      </c>
    </row>
    <row r="63" spans="1:4" x14ac:dyDescent="0.2">
      <c r="A63" s="214">
        <v>1004076</v>
      </c>
      <c r="B63" s="215" t="s">
        <v>9546</v>
      </c>
      <c r="C63" s="216" t="s">
        <v>29</v>
      </c>
      <c r="D63" s="217">
        <v>37.450000000000003</v>
      </c>
    </row>
    <row r="64" spans="1:4" ht="33.75" outlineLevel="1" x14ac:dyDescent="0.2">
      <c r="A64" s="214">
        <v>1004077</v>
      </c>
      <c r="B64" s="215" t="s">
        <v>9547</v>
      </c>
      <c r="C64" s="216" t="s">
        <v>29</v>
      </c>
      <c r="D64" s="217">
        <v>21.85</v>
      </c>
    </row>
    <row r="65" spans="1:4" ht="33.75" outlineLevel="1" x14ac:dyDescent="0.2">
      <c r="A65" s="214">
        <v>1004078</v>
      </c>
      <c r="B65" s="215" t="s">
        <v>9548</v>
      </c>
      <c r="C65" s="216" t="s">
        <v>29</v>
      </c>
      <c r="D65" s="217">
        <v>37.950000000000003</v>
      </c>
    </row>
    <row r="66" spans="1:4" outlineLevel="1" x14ac:dyDescent="0.2">
      <c r="A66" s="214">
        <v>1004080</v>
      </c>
      <c r="B66" s="215" t="s">
        <v>9549</v>
      </c>
      <c r="C66" s="216" t="s">
        <v>34</v>
      </c>
      <c r="D66" s="217">
        <v>16.920000000000002</v>
      </c>
    </row>
    <row r="67" spans="1:4" outlineLevel="1" x14ac:dyDescent="0.2">
      <c r="A67" s="214">
        <v>1005000</v>
      </c>
      <c r="B67" s="215" t="s">
        <v>9550</v>
      </c>
      <c r="C67" s="216" t="s">
        <v>9488</v>
      </c>
      <c r="D67" s="217" t="s">
        <v>9488</v>
      </c>
    </row>
    <row r="68" spans="1:4" outlineLevel="1" x14ac:dyDescent="0.2">
      <c r="A68" s="214">
        <v>1005001</v>
      </c>
      <c r="B68" s="215" t="s">
        <v>9551</v>
      </c>
      <c r="C68" s="216" t="s">
        <v>29</v>
      </c>
      <c r="D68" s="217">
        <v>86.52</v>
      </c>
    </row>
    <row r="69" spans="1:4" outlineLevel="1" x14ac:dyDescent="0.2">
      <c r="A69" s="214">
        <v>1005002</v>
      </c>
      <c r="B69" s="215" t="s">
        <v>9552</v>
      </c>
      <c r="C69" s="216" t="s">
        <v>29</v>
      </c>
      <c r="D69" s="217">
        <v>95.05</v>
      </c>
    </row>
    <row r="70" spans="1:4" ht="22.5" x14ac:dyDescent="0.2">
      <c r="A70" s="214">
        <v>1005005</v>
      </c>
      <c r="B70" s="215" t="s">
        <v>9553</v>
      </c>
      <c r="C70" s="216" t="s">
        <v>29</v>
      </c>
      <c r="D70" s="217">
        <v>168.94</v>
      </c>
    </row>
    <row r="71" spans="1:4" outlineLevel="1" x14ac:dyDescent="0.2">
      <c r="A71" s="214">
        <v>1005006</v>
      </c>
      <c r="B71" s="215" t="s">
        <v>9554</v>
      </c>
      <c r="C71" s="216" t="s">
        <v>29</v>
      </c>
      <c r="D71" s="217">
        <v>292.07</v>
      </c>
    </row>
    <row r="72" spans="1:4" outlineLevel="1" x14ac:dyDescent="0.2">
      <c r="A72" s="214">
        <v>1005007</v>
      </c>
      <c r="B72" s="215" t="s">
        <v>9555</v>
      </c>
      <c r="C72" s="216" t="s">
        <v>29</v>
      </c>
      <c r="D72" s="217">
        <v>277.23</v>
      </c>
    </row>
    <row r="73" spans="1:4" outlineLevel="1" x14ac:dyDescent="0.2">
      <c r="A73" s="214">
        <v>1005040</v>
      </c>
      <c r="B73" s="215" t="s">
        <v>9556</v>
      </c>
      <c r="C73" s="216" t="s">
        <v>29</v>
      </c>
      <c r="D73" s="217">
        <v>31.47</v>
      </c>
    </row>
    <row r="74" spans="1:4" x14ac:dyDescent="0.2">
      <c r="A74" s="210">
        <v>2000000</v>
      </c>
      <c r="B74" s="211" t="s">
        <v>9557</v>
      </c>
      <c r="C74" s="212"/>
      <c r="D74" s="213"/>
    </row>
    <row r="75" spans="1:4" outlineLevel="1" x14ac:dyDescent="0.2">
      <c r="A75" s="214">
        <v>2001000</v>
      </c>
      <c r="B75" s="215" t="s">
        <v>9558</v>
      </c>
      <c r="C75" s="216" t="s">
        <v>9488</v>
      </c>
      <c r="D75" s="217" t="s">
        <v>9488</v>
      </c>
    </row>
    <row r="76" spans="1:4" outlineLevel="1" x14ac:dyDescent="0.2">
      <c r="A76" s="214">
        <v>2001001</v>
      </c>
      <c r="B76" s="215" t="s">
        <v>9559</v>
      </c>
      <c r="C76" s="216" t="s">
        <v>32</v>
      </c>
      <c r="D76" s="217">
        <v>60.77</v>
      </c>
    </row>
    <row r="77" spans="1:4" outlineLevel="1" x14ac:dyDescent="0.2">
      <c r="A77" s="214">
        <v>2001002</v>
      </c>
      <c r="B77" s="215" t="s">
        <v>9560</v>
      </c>
      <c r="C77" s="216" t="s">
        <v>32</v>
      </c>
      <c r="D77" s="217">
        <v>92.11</v>
      </c>
    </row>
    <row r="78" spans="1:4" x14ac:dyDescent="0.2">
      <c r="A78" s="214">
        <v>2001003</v>
      </c>
      <c r="B78" s="215" t="s">
        <v>9561</v>
      </c>
      <c r="C78" s="216" t="s">
        <v>32</v>
      </c>
      <c r="D78" s="217">
        <v>136.9</v>
      </c>
    </row>
    <row r="79" spans="1:4" outlineLevel="1" x14ac:dyDescent="0.2">
      <c r="A79" s="214">
        <v>2001005</v>
      </c>
      <c r="B79" s="215" t="s">
        <v>9562</v>
      </c>
      <c r="C79" s="216" t="s">
        <v>32</v>
      </c>
      <c r="D79" s="217">
        <v>65.77</v>
      </c>
    </row>
    <row r="80" spans="1:4" outlineLevel="1" x14ac:dyDescent="0.2">
      <c r="A80" s="214">
        <v>2001006</v>
      </c>
      <c r="B80" s="215" t="s">
        <v>9563</v>
      </c>
      <c r="C80" s="216" t="s">
        <v>32</v>
      </c>
      <c r="D80" s="217">
        <v>85.75</v>
      </c>
    </row>
    <row r="81" spans="1:4" outlineLevel="1" x14ac:dyDescent="0.2">
      <c r="A81" s="214">
        <v>2001007</v>
      </c>
      <c r="B81" s="215" t="s">
        <v>9564</v>
      </c>
      <c r="C81" s="216" t="s">
        <v>32</v>
      </c>
      <c r="D81" s="217">
        <v>107.24</v>
      </c>
    </row>
    <row r="82" spans="1:4" outlineLevel="1" x14ac:dyDescent="0.2">
      <c r="A82" s="214">
        <v>2001008</v>
      </c>
      <c r="B82" s="215" t="s">
        <v>9565</v>
      </c>
      <c r="C82" s="216" t="s">
        <v>32</v>
      </c>
      <c r="D82" s="217">
        <v>136.71</v>
      </c>
    </row>
    <row r="83" spans="1:4" outlineLevel="1" x14ac:dyDescent="0.2">
      <c r="A83" s="214">
        <v>2001020</v>
      </c>
      <c r="B83" s="215" t="s">
        <v>9566</v>
      </c>
      <c r="C83" s="216" t="s">
        <v>34</v>
      </c>
      <c r="D83" s="217">
        <v>586.29999999999995</v>
      </c>
    </row>
    <row r="84" spans="1:4" outlineLevel="1" x14ac:dyDescent="0.2">
      <c r="A84" s="214">
        <v>2001034</v>
      </c>
      <c r="B84" s="215" t="s">
        <v>9567</v>
      </c>
      <c r="C84" s="216" t="s">
        <v>34</v>
      </c>
      <c r="D84" s="217">
        <v>813.15</v>
      </c>
    </row>
    <row r="85" spans="1:4" x14ac:dyDescent="0.2">
      <c r="A85" s="214">
        <v>2001043</v>
      </c>
      <c r="B85" s="215" t="s">
        <v>9568</v>
      </c>
      <c r="C85" s="216" t="s">
        <v>15</v>
      </c>
      <c r="D85" s="217">
        <v>39.4</v>
      </c>
    </row>
    <row r="86" spans="1:4" outlineLevel="1" x14ac:dyDescent="0.2">
      <c r="A86" s="214">
        <v>2001044</v>
      </c>
      <c r="B86" s="215" t="s">
        <v>9569</v>
      </c>
      <c r="C86" s="216" t="s">
        <v>15</v>
      </c>
      <c r="D86" s="217">
        <v>43.99</v>
      </c>
    </row>
    <row r="87" spans="1:4" x14ac:dyDescent="0.2">
      <c r="A87" s="214">
        <v>2001045</v>
      </c>
      <c r="B87" s="215" t="s">
        <v>9570</v>
      </c>
      <c r="C87" s="216" t="s">
        <v>15</v>
      </c>
      <c r="D87" s="217">
        <v>50.28</v>
      </c>
    </row>
    <row r="88" spans="1:4" outlineLevel="1" x14ac:dyDescent="0.2">
      <c r="A88" s="214">
        <v>2001046</v>
      </c>
      <c r="B88" s="215" t="s">
        <v>9571</v>
      </c>
      <c r="C88" s="216" t="s">
        <v>15</v>
      </c>
      <c r="D88" s="217">
        <v>63.8</v>
      </c>
    </row>
    <row r="89" spans="1:4" x14ac:dyDescent="0.2">
      <c r="A89" s="214">
        <v>2001047</v>
      </c>
      <c r="B89" s="215" t="s">
        <v>9572</v>
      </c>
      <c r="C89" s="216" t="s">
        <v>15</v>
      </c>
      <c r="D89" s="217">
        <v>71.62</v>
      </c>
    </row>
    <row r="90" spans="1:4" outlineLevel="1" x14ac:dyDescent="0.2">
      <c r="A90" s="214">
        <v>2001048</v>
      </c>
      <c r="B90" s="215" t="s">
        <v>9573</v>
      </c>
      <c r="C90" s="216" t="s">
        <v>15</v>
      </c>
      <c r="D90" s="217">
        <v>67.66</v>
      </c>
    </row>
    <row r="91" spans="1:4" x14ac:dyDescent="0.2">
      <c r="A91" s="214">
        <v>2001051</v>
      </c>
      <c r="B91" s="215" t="s">
        <v>9574</v>
      </c>
      <c r="C91" s="216" t="s">
        <v>32</v>
      </c>
      <c r="D91" s="217">
        <v>45.56</v>
      </c>
    </row>
    <row r="92" spans="1:4" outlineLevel="1" x14ac:dyDescent="0.2">
      <c r="A92" s="214">
        <v>2001052</v>
      </c>
      <c r="B92" s="215" t="s">
        <v>9575</v>
      </c>
      <c r="C92" s="216" t="s">
        <v>32</v>
      </c>
      <c r="D92" s="217">
        <v>59.92</v>
      </c>
    </row>
    <row r="93" spans="1:4" outlineLevel="1" x14ac:dyDescent="0.2">
      <c r="A93" s="214">
        <v>2001053</v>
      </c>
      <c r="B93" s="215" t="s">
        <v>9576</v>
      </c>
      <c r="C93" s="216" t="s">
        <v>32</v>
      </c>
      <c r="D93" s="217">
        <v>75.91</v>
      </c>
    </row>
    <row r="94" spans="1:4" outlineLevel="1" x14ac:dyDescent="0.2">
      <c r="A94" s="214">
        <v>2001055</v>
      </c>
      <c r="B94" s="215" t="s">
        <v>9577</v>
      </c>
      <c r="C94" s="216" t="s">
        <v>32</v>
      </c>
      <c r="D94" s="217">
        <v>103.26</v>
      </c>
    </row>
    <row r="95" spans="1:4" outlineLevel="1" x14ac:dyDescent="0.2">
      <c r="A95" s="214">
        <v>2001056</v>
      </c>
      <c r="B95" s="215" t="s">
        <v>9578</v>
      </c>
      <c r="C95" s="216" t="s">
        <v>32</v>
      </c>
      <c r="D95" s="217">
        <v>353.84</v>
      </c>
    </row>
    <row r="96" spans="1:4" outlineLevel="1" x14ac:dyDescent="0.2">
      <c r="A96" s="214">
        <v>2001060</v>
      </c>
      <c r="B96" s="215" t="s">
        <v>9579</v>
      </c>
      <c r="C96" s="216" t="s">
        <v>32</v>
      </c>
      <c r="D96" s="217">
        <v>376.75</v>
      </c>
    </row>
    <row r="97" spans="1:4" outlineLevel="1" x14ac:dyDescent="0.2">
      <c r="A97" s="214">
        <v>2001061</v>
      </c>
      <c r="B97" s="215" t="s">
        <v>9580</v>
      </c>
      <c r="C97" s="216" t="s">
        <v>32</v>
      </c>
      <c r="D97" s="217">
        <v>438.2</v>
      </c>
    </row>
    <row r="98" spans="1:4" x14ac:dyDescent="0.2">
      <c r="A98" s="214">
        <v>2001062</v>
      </c>
      <c r="B98" s="215" t="s">
        <v>9581</v>
      </c>
      <c r="C98" s="216" t="s">
        <v>32</v>
      </c>
      <c r="D98" s="217">
        <v>501.06</v>
      </c>
    </row>
    <row r="99" spans="1:4" outlineLevel="1" x14ac:dyDescent="0.2">
      <c r="A99" s="214">
        <v>2001063</v>
      </c>
      <c r="B99" s="215" t="s">
        <v>9582</v>
      </c>
      <c r="C99" s="216" t="s">
        <v>32</v>
      </c>
      <c r="D99" s="217">
        <v>621.4</v>
      </c>
    </row>
    <row r="100" spans="1:4" ht="22.5" outlineLevel="1" x14ac:dyDescent="0.2">
      <c r="A100" s="214">
        <v>2001070</v>
      </c>
      <c r="B100" s="215" t="s">
        <v>9583</v>
      </c>
      <c r="C100" s="216" t="s">
        <v>32</v>
      </c>
      <c r="D100" s="217">
        <v>381.97</v>
      </c>
    </row>
    <row r="101" spans="1:4" ht="22.5" outlineLevel="1" x14ac:dyDescent="0.2">
      <c r="A101" s="214">
        <v>2001071</v>
      </c>
      <c r="B101" s="215" t="s">
        <v>9584</v>
      </c>
      <c r="C101" s="216" t="s">
        <v>32</v>
      </c>
      <c r="D101" s="217">
        <v>550.69000000000005</v>
      </c>
    </row>
    <row r="102" spans="1:4" outlineLevel="1" x14ac:dyDescent="0.2">
      <c r="A102" s="214">
        <v>2001072</v>
      </c>
      <c r="B102" s="215" t="s">
        <v>9585</v>
      </c>
      <c r="C102" s="216" t="s">
        <v>32</v>
      </c>
      <c r="D102" s="217">
        <v>2084.84</v>
      </c>
    </row>
    <row r="103" spans="1:4" outlineLevel="1" x14ac:dyDescent="0.2">
      <c r="A103" s="214">
        <v>2001073</v>
      </c>
      <c r="B103" s="215" t="s">
        <v>9586</v>
      </c>
      <c r="C103" s="216" t="s">
        <v>15</v>
      </c>
      <c r="D103" s="217">
        <v>183.8</v>
      </c>
    </row>
    <row r="104" spans="1:4" outlineLevel="1" x14ac:dyDescent="0.2">
      <c r="A104" s="214">
        <v>2001074</v>
      </c>
      <c r="B104" s="215" t="s">
        <v>9587</v>
      </c>
      <c r="C104" s="216" t="s">
        <v>15</v>
      </c>
      <c r="D104" s="217">
        <v>215.26</v>
      </c>
    </row>
    <row r="105" spans="1:4" x14ac:dyDescent="0.2">
      <c r="A105" s="214">
        <v>2001075</v>
      </c>
      <c r="B105" s="215" t="s">
        <v>9588</v>
      </c>
      <c r="C105" s="216" t="s">
        <v>15</v>
      </c>
      <c r="D105" s="217">
        <v>217.09</v>
      </c>
    </row>
    <row r="106" spans="1:4" outlineLevel="1" x14ac:dyDescent="0.2">
      <c r="A106" s="214">
        <v>2001076</v>
      </c>
      <c r="B106" s="215" t="s">
        <v>9589</v>
      </c>
      <c r="C106" s="216" t="s">
        <v>15</v>
      </c>
      <c r="D106" s="217">
        <v>608.94000000000005</v>
      </c>
    </row>
    <row r="107" spans="1:4" x14ac:dyDescent="0.2">
      <c r="A107" s="214">
        <v>2001077</v>
      </c>
      <c r="B107" s="215" t="s">
        <v>9590</v>
      </c>
      <c r="C107" s="216" t="s">
        <v>15</v>
      </c>
      <c r="D107" s="217">
        <v>696.84</v>
      </c>
    </row>
    <row r="108" spans="1:4" outlineLevel="1" x14ac:dyDescent="0.2">
      <c r="A108" s="214">
        <v>2001078</v>
      </c>
      <c r="B108" s="215" t="s">
        <v>9591</v>
      </c>
      <c r="C108" s="216" t="s">
        <v>15</v>
      </c>
      <c r="D108" s="217">
        <v>795.96</v>
      </c>
    </row>
    <row r="109" spans="1:4" outlineLevel="1" x14ac:dyDescent="0.2">
      <c r="A109" s="214">
        <v>2001080</v>
      </c>
      <c r="B109" s="215" t="s">
        <v>9592</v>
      </c>
      <c r="C109" s="216" t="s">
        <v>32</v>
      </c>
      <c r="D109" s="217">
        <v>71.510000000000005</v>
      </c>
    </row>
    <row r="110" spans="1:4" x14ac:dyDescent="0.2">
      <c r="A110" s="214">
        <v>2001081</v>
      </c>
      <c r="B110" s="215" t="s">
        <v>9593</v>
      </c>
      <c r="C110" s="216" t="s">
        <v>32</v>
      </c>
      <c r="D110" s="217">
        <v>93.95</v>
      </c>
    </row>
    <row r="111" spans="1:4" outlineLevel="1" x14ac:dyDescent="0.2">
      <c r="A111" s="214">
        <v>2001082</v>
      </c>
      <c r="B111" s="215" t="s">
        <v>9594</v>
      </c>
      <c r="C111" s="216" t="s">
        <v>32</v>
      </c>
      <c r="D111" s="217">
        <v>117.3</v>
      </c>
    </row>
    <row r="112" spans="1:4" outlineLevel="1" x14ac:dyDescent="0.2">
      <c r="A112" s="214">
        <v>2001083</v>
      </c>
      <c r="B112" s="215" t="s">
        <v>9595</v>
      </c>
      <c r="C112" s="216" t="s">
        <v>32</v>
      </c>
      <c r="D112" s="217">
        <v>150.26</v>
      </c>
    </row>
    <row r="113" spans="1:4" x14ac:dyDescent="0.2">
      <c r="A113" s="214">
        <v>2001084</v>
      </c>
      <c r="B113" s="215" t="s">
        <v>9596</v>
      </c>
      <c r="C113" s="216" t="s">
        <v>32</v>
      </c>
      <c r="D113" s="217">
        <v>211.85</v>
      </c>
    </row>
    <row r="114" spans="1:4" outlineLevel="1" x14ac:dyDescent="0.2">
      <c r="A114" s="214">
        <v>2001085</v>
      </c>
      <c r="B114" s="215" t="s">
        <v>9597</v>
      </c>
      <c r="C114" s="216" t="s">
        <v>32</v>
      </c>
      <c r="D114" s="217">
        <v>285.89999999999998</v>
      </c>
    </row>
    <row r="115" spans="1:4" ht="22.5" outlineLevel="1" x14ac:dyDescent="0.2">
      <c r="A115" s="214">
        <v>2001090</v>
      </c>
      <c r="B115" s="215" t="s">
        <v>9598</v>
      </c>
      <c r="C115" s="216" t="s">
        <v>32</v>
      </c>
      <c r="D115" s="217">
        <v>41.38</v>
      </c>
    </row>
    <row r="116" spans="1:4" ht="22.5" outlineLevel="1" x14ac:dyDescent="0.2">
      <c r="A116" s="214">
        <v>2001091</v>
      </c>
      <c r="B116" s="215" t="s">
        <v>9599</v>
      </c>
      <c r="C116" s="216" t="s">
        <v>32</v>
      </c>
      <c r="D116" s="217">
        <v>51.05</v>
      </c>
    </row>
    <row r="117" spans="1:4" ht="22.5" x14ac:dyDescent="0.2">
      <c r="A117" s="214">
        <v>2001092</v>
      </c>
      <c r="B117" s="215" t="s">
        <v>9600</v>
      </c>
      <c r="C117" s="216" t="s">
        <v>32</v>
      </c>
      <c r="D117" s="217">
        <v>59.06</v>
      </c>
    </row>
    <row r="118" spans="1:4" ht="22.5" outlineLevel="1" x14ac:dyDescent="0.2">
      <c r="A118" s="214">
        <v>2001093</v>
      </c>
      <c r="B118" s="215" t="s">
        <v>9601</v>
      </c>
      <c r="C118" s="216" t="s">
        <v>32</v>
      </c>
      <c r="D118" s="217">
        <v>67.5</v>
      </c>
    </row>
    <row r="119" spans="1:4" ht="22.5" outlineLevel="1" x14ac:dyDescent="0.2">
      <c r="A119" s="214">
        <v>2001094</v>
      </c>
      <c r="B119" s="215" t="s">
        <v>9602</v>
      </c>
      <c r="C119" s="216" t="s">
        <v>32</v>
      </c>
      <c r="D119" s="217">
        <v>83</v>
      </c>
    </row>
    <row r="120" spans="1:4" ht="22.5" outlineLevel="1" x14ac:dyDescent="0.2">
      <c r="A120" s="214">
        <v>2001095</v>
      </c>
      <c r="B120" s="215" t="s">
        <v>9603</v>
      </c>
      <c r="C120" s="216" t="s">
        <v>32</v>
      </c>
      <c r="D120" s="217">
        <v>99.95</v>
      </c>
    </row>
    <row r="121" spans="1:4" x14ac:dyDescent="0.2">
      <c r="A121" s="214">
        <v>2002000</v>
      </c>
      <c r="B121" s="215" t="s">
        <v>9604</v>
      </c>
      <c r="C121" s="216" t="s">
        <v>9488</v>
      </c>
      <c r="D121" s="217" t="s">
        <v>9488</v>
      </c>
    </row>
    <row r="122" spans="1:4" outlineLevel="1" x14ac:dyDescent="0.2">
      <c r="A122" s="214">
        <v>2002001</v>
      </c>
      <c r="B122" s="215" t="s">
        <v>9605</v>
      </c>
      <c r="C122" s="216" t="s">
        <v>34</v>
      </c>
      <c r="D122" s="217">
        <v>76.89</v>
      </c>
    </row>
    <row r="123" spans="1:4" outlineLevel="1" x14ac:dyDescent="0.2">
      <c r="A123" s="214">
        <v>2002002</v>
      </c>
      <c r="B123" s="215" t="s">
        <v>9606</v>
      </c>
      <c r="C123" s="216" t="s">
        <v>34</v>
      </c>
      <c r="D123" s="217">
        <v>84.36</v>
      </c>
    </row>
    <row r="124" spans="1:4" outlineLevel="1" x14ac:dyDescent="0.2">
      <c r="A124" s="214">
        <v>2002005</v>
      </c>
      <c r="B124" s="215" t="s">
        <v>9607</v>
      </c>
      <c r="C124" s="216" t="s">
        <v>29</v>
      </c>
      <c r="D124" s="217">
        <v>127.96</v>
      </c>
    </row>
    <row r="125" spans="1:4" x14ac:dyDescent="0.2">
      <c r="A125" s="214">
        <v>2002006</v>
      </c>
      <c r="B125" s="215" t="s">
        <v>9608</v>
      </c>
      <c r="C125" s="216" t="s">
        <v>29</v>
      </c>
      <c r="D125" s="217">
        <v>73.53</v>
      </c>
    </row>
    <row r="126" spans="1:4" outlineLevel="1" x14ac:dyDescent="0.2">
      <c r="A126" s="214">
        <v>2002010</v>
      </c>
      <c r="B126" s="215" t="s">
        <v>9521</v>
      </c>
      <c r="C126" s="216" t="s">
        <v>29</v>
      </c>
      <c r="D126" s="217">
        <v>6.03</v>
      </c>
    </row>
    <row r="127" spans="1:4" outlineLevel="1" x14ac:dyDescent="0.2">
      <c r="A127" s="214">
        <v>2002011</v>
      </c>
      <c r="B127" s="215" t="s">
        <v>9609</v>
      </c>
      <c r="C127" s="216" t="s">
        <v>29</v>
      </c>
      <c r="D127" s="217">
        <v>4.2300000000000004</v>
      </c>
    </row>
    <row r="128" spans="1:4" outlineLevel="1" x14ac:dyDescent="0.2">
      <c r="A128" s="214">
        <v>2002015</v>
      </c>
      <c r="B128" s="215" t="s">
        <v>1817</v>
      </c>
      <c r="C128" s="216" t="s">
        <v>34</v>
      </c>
      <c r="D128" s="217">
        <v>223</v>
      </c>
    </row>
    <row r="129" spans="1:4" x14ac:dyDescent="0.2">
      <c r="A129" s="214">
        <v>2002016</v>
      </c>
      <c r="B129" s="215" t="s">
        <v>9610</v>
      </c>
      <c r="C129" s="216" t="s">
        <v>34</v>
      </c>
      <c r="D129" s="217">
        <v>525.14</v>
      </c>
    </row>
    <row r="130" spans="1:4" outlineLevel="1" x14ac:dyDescent="0.2">
      <c r="A130" s="214">
        <v>2002017</v>
      </c>
      <c r="B130" s="215" t="s">
        <v>9611</v>
      </c>
      <c r="C130" s="216" t="s">
        <v>34</v>
      </c>
      <c r="D130" s="217">
        <v>463.13</v>
      </c>
    </row>
    <row r="131" spans="1:4" outlineLevel="1" x14ac:dyDescent="0.2">
      <c r="A131" s="214">
        <v>2003000</v>
      </c>
      <c r="B131" s="215" t="s">
        <v>9612</v>
      </c>
      <c r="C131" s="216" t="s">
        <v>9488</v>
      </c>
      <c r="D131" s="217" t="s">
        <v>9488</v>
      </c>
    </row>
    <row r="132" spans="1:4" outlineLevel="1" x14ac:dyDescent="0.2">
      <c r="A132" s="214">
        <v>2003001</v>
      </c>
      <c r="B132" s="215" t="s">
        <v>9613</v>
      </c>
      <c r="C132" s="216" t="s">
        <v>29</v>
      </c>
      <c r="D132" s="217">
        <v>85.98</v>
      </c>
    </row>
    <row r="133" spans="1:4" x14ac:dyDescent="0.2">
      <c r="A133" s="214">
        <v>2003004</v>
      </c>
      <c r="B133" s="215" t="s">
        <v>9614</v>
      </c>
      <c r="C133" s="216" t="s">
        <v>29</v>
      </c>
      <c r="D133" s="217">
        <v>105.55</v>
      </c>
    </row>
    <row r="134" spans="1:4" outlineLevel="1" x14ac:dyDescent="0.2">
      <c r="A134" s="214">
        <v>2004000</v>
      </c>
      <c r="B134" s="215" t="s">
        <v>9615</v>
      </c>
      <c r="C134" s="216" t="s">
        <v>9488</v>
      </c>
      <c r="D134" s="217" t="s">
        <v>9488</v>
      </c>
    </row>
    <row r="135" spans="1:4" outlineLevel="1" x14ac:dyDescent="0.2">
      <c r="A135" s="214">
        <v>2004004</v>
      </c>
      <c r="B135" s="215" t="s">
        <v>9616</v>
      </c>
      <c r="C135" s="216" t="s">
        <v>57</v>
      </c>
      <c r="D135" s="217">
        <v>10.84</v>
      </c>
    </row>
    <row r="136" spans="1:4" outlineLevel="1" x14ac:dyDescent="0.2">
      <c r="A136" s="214">
        <v>2004007</v>
      </c>
      <c r="B136" s="215" t="s">
        <v>9617</v>
      </c>
      <c r="C136" s="216" t="s">
        <v>57</v>
      </c>
      <c r="D136" s="217">
        <v>11.5</v>
      </c>
    </row>
    <row r="137" spans="1:4" x14ac:dyDescent="0.2">
      <c r="A137" s="214">
        <v>2004009</v>
      </c>
      <c r="B137" s="215" t="s">
        <v>9618</v>
      </c>
      <c r="C137" s="216" t="s">
        <v>57</v>
      </c>
      <c r="D137" s="217">
        <v>10.64</v>
      </c>
    </row>
    <row r="138" spans="1:4" outlineLevel="1" x14ac:dyDescent="0.2">
      <c r="A138" s="214">
        <v>2005000</v>
      </c>
      <c r="B138" s="215" t="s">
        <v>9619</v>
      </c>
      <c r="C138" s="216" t="s">
        <v>9488</v>
      </c>
      <c r="D138" s="217" t="s">
        <v>9488</v>
      </c>
    </row>
    <row r="139" spans="1:4" outlineLevel="1" x14ac:dyDescent="0.2">
      <c r="A139" s="214">
        <v>2005005</v>
      </c>
      <c r="B139" s="215" t="s">
        <v>9620</v>
      </c>
      <c r="C139" s="216" t="s">
        <v>34</v>
      </c>
      <c r="D139" s="217">
        <v>597.70000000000005</v>
      </c>
    </row>
    <row r="140" spans="1:4" outlineLevel="1" x14ac:dyDescent="0.2">
      <c r="A140" s="214">
        <v>2005006</v>
      </c>
      <c r="B140" s="215" t="s">
        <v>9621</v>
      </c>
      <c r="C140" s="216" t="s">
        <v>34</v>
      </c>
      <c r="D140" s="217">
        <v>613.69000000000005</v>
      </c>
    </row>
    <row r="141" spans="1:4" x14ac:dyDescent="0.2">
      <c r="A141" s="214">
        <v>2005008</v>
      </c>
      <c r="B141" s="215" t="s">
        <v>9622</v>
      </c>
      <c r="C141" s="216" t="s">
        <v>34</v>
      </c>
      <c r="D141" s="217">
        <v>495.59</v>
      </c>
    </row>
    <row r="142" spans="1:4" outlineLevel="1" x14ac:dyDescent="0.2">
      <c r="A142" s="214">
        <v>2005009</v>
      </c>
      <c r="B142" s="215" t="s">
        <v>9623</v>
      </c>
      <c r="C142" s="216" t="s">
        <v>34</v>
      </c>
      <c r="D142" s="217">
        <v>518.22</v>
      </c>
    </row>
    <row r="143" spans="1:4" outlineLevel="1" x14ac:dyDescent="0.2">
      <c r="A143" s="214">
        <v>2005010</v>
      </c>
      <c r="B143" s="215" t="s">
        <v>9624</v>
      </c>
      <c r="C143" s="216" t="s">
        <v>34</v>
      </c>
      <c r="D143" s="217">
        <v>541.52</v>
      </c>
    </row>
    <row r="144" spans="1:4" outlineLevel="1" x14ac:dyDescent="0.2">
      <c r="A144" s="214">
        <v>2005011</v>
      </c>
      <c r="B144" s="215" t="s">
        <v>9625</v>
      </c>
      <c r="C144" s="216" t="s">
        <v>34</v>
      </c>
      <c r="D144" s="217">
        <v>565.95000000000005</v>
      </c>
    </row>
    <row r="145" spans="1:4" x14ac:dyDescent="0.2">
      <c r="A145" s="214">
        <v>2006000</v>
      </c>
      <c r="B145" s="215" t="s">
        <v>9626</v>
      </c>
      <c r="C145" s="216" t="s">
        <v>9488</v>
      </c>
      <c r="D145" s="217" t="s">
        <v>9488</v>
      </c>
    </row>
    <row r="146" spans="1:4" outlineLevel="1" x14ac:dyDescent="0.2">
      <c r="A146" s="214">
        <v>2006001</v>
      </c>
      <c r="B146" s="215" t="s">
        <v>9627</v>
      </c>
      <c r="C146" s="216" t="s">
        <v>34</v>
      </c>
      <c r="D146" s="217">
        <v>1076.7</v>
      </c>
    </row>
    <row r="147" spans="1:4" ht="22.5" outlineLevel="1" x14ac:dyDescent="0.2">
      <c r="A147" s="214">
        <v>2006002</v>
      </c>
      <c r="B147" s="215" t="s">
        <v>9628</v>
      </c>
      <c r="C147" s="216" t="s">
        <v>29</v>
      </c>
      <c r="D147" s="217">
        <v>154.13999999999999</v>
      </c>
    </row>
    <row r="148" spans="1:4" outlineLevel="1" x14ac:dyDescent="0.2">
      <c r="A148" s="214">
        <v>2006005</v>
      </c>
      <c r="B148" s="215" t="s">
        <v>9629</v>
      </c>
      <c r="C148" s="216" t="s">
        <v>29</v>
      </c>
      <c r="D148" s="217">
        <v>126.66</v>
      </c>
    </row>
    <row r="149" spans="1:4" outlineLevel="1" x14ac:dyDescent="0.2">
      <c r="A149" s="214">
        <v>2006010</v>
      </c>
      <c r="B149" s="215" t="s">
        <v>9630</v>
      </c>
      <c r="C149" s="216" t="s">
        <v>34</v>
      </c>
      <c r="D149" s="217">
        <v>27.48</v>
      </c>
    </row>
    <row r="150" spans="1:4" x14ac:dyDescent="0.2">
      <c r="A150" s="214">
        <v>2050000</v>
      </c>
      <c r="B150" s="215" t="s">
        <v>9631</v>
      </c>
      <c r="C150" s="216" t="s">
        <v>9488</v>
      </c>
      <c r="D150" s="217" t="s">
        <v>9488</v>
      </c>
    </row>
    <row r="151" spans="1:4" outlineLevel="1" x14ac:dyDescent="0.2">
      <c r="A151" s="214">
        <v>2050001</v>
      </c>
      <c r="B151" s="215" t="s">
        <v>9632</v>
      </c>
      <c r="C151" s="216" t="s">
        <v>34</v>
      </c>
      <c r="D151" s="217">
        <v>81.19</v>
      </c>
    </row>
    <row r="152" spans="1:4" outlineLevel="1" x14ac:dyDescent="0.2">
      <c r="A152" s="214">
        <v>2050003</v>
      </c>
      <c r="B152" s="215" t="s">
        <v>9633</v>
      </c>
      <c r="C152" s="216" t="s">
        <v>34</v>
      </c>
      <c r="D152" s="217">
        <v>265.14999999999998</v>
      </c>
    </row>
    <row r="153" spans="1:4" outlineLevel="1" x14ac:dyDescent="0.2">
      <c r="A153" s="214">
        <v>2050004</v>
      </c>
      <c r="B153" s="215" t="s">
        <v>9634</v>
      </c>
      <c r="C153" s="216" t="s">
        <v>34</v>
      </c>
      <c r="D153" s="217">
        <v>482.08</v>
      </c>
    </row>
    <row r="154" spans="1:4" outlineLevel="1" x14ac:dyDescent="0.2">
      <c r="A154" s="214">
        <v>2050005</v>
      </c>
      <c r="B154" s="215" t="s">
        <v>9635</v>
      </c>
      <c r="C154" s="216" t="s">
        <v>34</v>
      </c>
      <c r="D154" s="217">
        <v>209.13</v>
      </c>
    </row>
    <row r="155" spans="1:4" outlineLevel="1" x14ac:dyDescent="0.2">
      <c r="A155" s="214">
        <v>2050006</v>
      </c>
      <c r="B155" s="215" t="s">
        <v>9636</v>
      </c>
      <c r="C155" s="216" t="s">
        <v>34</v>
      </c>
      <c r="D155" s="217">
        <v>418.27</v>
      </c>
    </row>
    <row r="156" spans="1:4" x14ac:dyDescent="0.2">
      <c r="A156" s="214">
        <v>2090000</v>
      </c>
      <c r="B156" s="215" t="s">
        <v>9637</v>
      </c>
      <c r="C156" s="216" t="s">
        <v>9488</v>
      </c>
      <c r="D156" s="217" t="s">
        <v>9488</v>
      </c>
    </row>
    <row r="157" spans="1:4" outlineLevel="1" x14ac:dyDescent="0.2">
      <c r="A157" s="214">
        <v>2090040</v>
      </c>
      <c r="B157" s="215" t="s">
        <v>9638</v>
      </c>
      <c r="C157" s="216" t="s">
        <v>15</v>
      </c>
      <c r="D157" s="217">
        <v>14.09</v>
      </c>
    </row>
    <row r="158" spans="1:4" outlineLevel="1" x14ac:dyDescent="0.2">
      <c r="A158" s="210">
        <v>3000000</v>
      </c>
      <c r="B158" s="211" t="s">
        <v>562</v>
      </c>
      <c r="C158" s="212"/>
      <c r="D158" s="213"/>
    </row>
    <row r="159" spans="1:4" outlineLevel="1" x14ac:dyDescent="0.2">
      <c r="A159" s="214">
        <v>3001000</v>
      </c>
      <c r="B159" s="215" t="s">
        <v>9639</v>
      </c>
      <c r="C159" s="216" t="s">
        <v>9488</v>
      </c>
      <c r="D159" s="217" t="s">
        <v>9488</v>
      </c>
    </row>
    <row r="160" spans="1:4" outlineLevel="1" x14ac:dyDescent="0.2">
      <c r="A160" s="214">
        <v>3001001</v>
      </c>
      <c r="B160" s="215" t="s">
        <v>9640</v>
      </c>
      <c r="C160" s="216" t="s">
        <v>29</v>
      </c>
      <c r="D160" s="217">
        <v>95.22</v>
      </c>
    </row>
    <row r="161" spans="1:4" outlineLevel="1" x14ac:dyDescent="0.2">
      <c r="A161" s="214">
        <v>3001004</v>
      </c>
      <c r="B161" s="215" t="s">
        <v>9614</v>
      </c>
      <c r="C161" s="216" t="s">
        <v>29</v>
      </c>
      <c r="D161" s="217">
        <v>105.55</v>
      </c>
    </row>
    <row r="162" spans="1:4" x14ac:dyDescent="0.2">
      <c r="A162" s="214">
        <v>3001011</v>
      </c>
      <c r="B162" s="215" t="s">
        <v>9641</v>
      </c>
      <c r="C162" s="216" t="s">
        <v>29</v>
      </c>
      <c r="D162" s="217">
        <v>136.1</v>
      </c>
    </row>
    <row r="163" spans="1:4" outlineLevel="1" x14ac:dyDescent="0.2">
      <c r="A163" s="214">
        <v>3001013</v>
      </c>
      <c r="B163" s="215" t="s">
        <v>9642</v>
      </c>
      <c r="C163" s="216" t="s">
        <v>29</v>
      </c>
      <c r="D163" s="217">
        <v>143.54</v>
      </c>
    </row>
    <row r="164" spans="1:4" outlineLevel="1" x14ac:dyDescent="0.2">
      <c r="A164" s="214">
        <v>3001014</v>
      </c>
      <c r="B164" s="215" t="s">
        <v>9643</v>
      </c>
      <c r="C164" s="216" t="s">
        <v>29</v>
      </c>
      <c r="D164" s="217">
        <v>112.4</v>
      </c>
    </row>
    <row r="165" spans="1:4" outlineLevel="1" x14ac:dyDescent="0.2">
      <c r="A165" s="214">
        <v>3001015</v>
      </c>
      <c r="B165" s="215" t="s">
        <v>9644</v>
      </c>
      <c r="C165" s="216" t="s">
        <v>29</v>
      </c>
      <c r="D165" s="217">
        <v>113.45</v>
      </c>
    </row>
    <row r="166" spans="1:4" outlineLevel="1" x14ac:dyDescent="0.2">
      <c r="A166" s="214">
        <v>3001016</v>
      </c>
      <c r="B166" s="215" t="s">
        <v>9645</v>
      </c>
      <c r="C166" s="216" t="s">
        <v>29</v>
      </c>
      <c r="D166" s="217">
        <v>115.9</v>
      </c>
    </row>
    <row r="167" spans="1:4" outlineLevel="1" x14ac:dyDescent="0.2">
      <c r="A167" s="214">
        <v>3001017</v>
      </c>
      <c r="B167" s="215" t="s">
        <v>9646</v>
      </c>
      <c r="C167" s="216" t="s">
        <v>29</v>
      </c>
      <c r="D167" s="217">
        <v>117.45</v>
      </c>
    </row>
    <row r="168" spans="1:4" x14ac:dyDescent="0.2">
      <c r="A168" s="214">
        <v>3001020</v>
      </c>
      <c r="B168" s="215" t="s">
        <v>9647</v>
      </c>
      <c r="C168" s="216" t="s">
        <v>32</v>
      </c>
      <c r="D168" s="217">
        <v>167.01</v>
      </c>
    </row>
    <row r="169" spans="1:4" outlineLevel="1" x14ac:dyDescent="0.2">
      <c r="A169" s="214">
        <v>3001030</v>
      </c>
      <c r="B169" s="215" t="s">
        <v>9648</v>
      </c>
      <c r="C169" s="216" t="s">
        <v>34</v>
      </c>
      <c r="D169" s="217">
        <v>44.9</v>
      </c>
    </row>
    <row r="170" spans="1:4" outlineLevel="1" x14ac:dyDescent="0.2">
      <c r="A170" s="214">
        <v>3002000</v>
      </c>
      <c r="B170" s="215" t="s">
        <v>9649</v>
      </c>
      <c r="C170" s="216" t="s">
        <v>9488</v>
      </c>
      <c r="D170" s="217" t="s">
        <v>9488</v>
      </c>
    </row>
    <row r="171" spans="1:4" outlineLevel="1" x14ac:dyDescent="0.2">
      <c r="A171" s="214">
        <v>3002004</v>
      </c>
      <c r="B171" s="215" t="s">
        <v>9616</v>
      </c>
      <c r="C171" s="216" t="s">
        <v>57</v>
      </c>
      <c r="D171" s="217">
        <v>10.84</v>
      </c>
    </row>
    <row r="172" spans="1:4" outlineLevel="1" x14ac:dyDescent="0.2">
      <c r="A172" s="214">
        <v>3002007</v>
      </c>
      <c r="B172" s="215" t="s">
        <v>9617</v>
      </c>
      <c r="C172" s="216" t="s">
        <v>57</v>
      </c>
      <c r="D172" s="217">
        <v>11.5</v>
      </c>
    </row>
    <row r="173" spans="1:4" outlineLevel="1" x14ac:dyDescent="0.2">
      <c r="A173" s="214">
        <v>3002009</v>
      </c>
      <c r="B173" s="215" t="s">
        <v>9618</v>
      </c>
      <c r="C173" s="216" t="s">
        <v>57</v>
      </c>
      <c r="D173" s="217">
        <v>10.64</v>
      </c>
    </row>
    <row r="174" spans="1:4" x14ac:dyDescent="0.2">
      <c r="A174" s="214">
        <v>3003000</v>
      </c>
      <c r="B174" s="215" t="s">
        <v>9650</v>
      </c>
      <c r="C174" s="216" t="s">
        <v>9488</v>
      </c>
      <c r="D174" s="217" t="s">
        <v>9488</v>
      </c>
    </row>
    <row r="175" spans="1:4" outlineLevel="1" x14ac:dyDescent="0.2">
      <c r="A175" s="214">
        <v>3003005</v>
      </c>
      <c r="B175" s="215" t="s">
        <v>9651</v>
      </c>
      <c r="C175" s="216" t="s">
        <v>34</v>
      </c>
      <c r="D175" s="217">
        <v>597.70000000000005</v>
      </c>
    </row>
    <row r="176" spans="1:4" outlineLevel="1" x14ac:dyDescent="0.2">
      <c r="A176" s="214">
        <v>3003007</v>
      </c>
      <c r="B176" s="215" t="s">
        <v>9652</v>
      </c>
      <c r="C176" s="216" t="s">
        <v>34</v>
      </c>
      <c r="D176" s="217">
        <v>613.69000000000005</v>
      </c>
    </row>
    <row r="177" spans="1:4" outlineLevel="1" x14ac:dyDescent="0.2">
      <c r="A177" s="214">
        <v>3003008</v>
      </c>
      <c r="B177" s="215" t="s">
        <v>9653</v>
      </c>
      <c r="C177" s="216" t="s">
        <v>34</v>
      </c>
      <c r="D177" s="217">
        <v>630.89</v>
      </c>
    </row>
    <row r="178" spans="1:4" outlineLevel="1" x14ac:dyDescent="0.2">
      <c r="A178" s="214">
        <v>3003009</v>
      </c>
      <c r="B178" s="215" t="s">
        <v>9654</v>
      </c>
      <c r="C178" s="216" t="s">
        <v>34</v>
      </c>
      <c r="D178" s="217">
        <v>495.59</v>
      </c>
    </row>
    <row r="179" spans="1:4" outlineLevel="1" x14ac:dyDescent="0.2">
      <c r="A179" s="214">
        <v>3003015</v>
      </c>
      <c r="B179" s="215" t="s">
        <v>9655</v>
      </c>
      <c r="C179" s="216" t="s">
        <v>34</v>
      </c>
      <c r="D179" s="217">
        <v>518.22</v>
      </c>
    </row>
    <row r="180" spans="1:4" x14ac:dyDescent="0.2">
      <c r="A180" s="214">
        <v>3003016</v>
      </c>
      <c r="B180" s="215" t="s">
        <v>9656</v>
      </c>
      <c r="C180" s="216" t="s">
        <v>34</v>
      </c>
      <c r="D180" s="217">
        <v>510.07</v>
      </c>
    </row>
    <row r="181" spans="1:4" outlineLevel="1" x14ac:dyDescent="0.2">
      <c r="A181" s="214">
        <v>3003017</v>
      </c>
      <c r="B181" s="215" t="s">
        <v>9657</v>
      </c>
      <c r="C181" s="216" t="s">
        <v>34</v>
      </c>
      <c r="D181" s="217">
        <v>541.52</v>
      </c>
    </row>
    <row r="182" spans="1:4" outlineLevel="1" x14ac:dyDescent="0.2">
      <c r="A182" s="214">
        <v>3003018</v>
      </c>
      <c r="B182" s="215" t="s">
        <v>9658</v>
      </c>
      <c r="C182" s="216" t="s">
        <v>34</v>
      </c>
      <c r="D182" s="217">
        <v>531.65</v>
      </c>
    </row>
    <row r="183" spans="1:4" outlineLevel="1" x14ac:dyDescent="0.2">
      <c r="A183" s="214">
        <v>3003019</v>
      </c>
      <c r="B183" s="215" t="s">
        <v>9659</v>
      </c>
      <c r="C183" s="216" t="s">
        <v>34</v>
      </c>
      <c r="D183" s="217">
        <v>534.35</v>
      </c>
    </row>
    <row r="184" spans="1:4" outlineLevel="1" x14ac:dyDescent="0.2">
      <c r="A184" s="214">
        <v>3003020</v>
      </c>
      <c r="B184" s="215" t="s">
        <v>9660</v>
      </c>
      <c r="C184" s="216" t="s">
        <v>34</v>
      </c>
      <c r="D184" s="217">
        <v>565.95000000000005</v>
      </c>
    </row>
    <row r="185" spans="1:4" outlineLevel="1" x14ac:dyDescent="0.2">
      <c r="A185" s="214">
        <v>3003021</v>
      </c>
      <c r="B185" s="215" t="s">
        <v>9661</v>
      </c>
      <c r="C185" s="216" t="s">
        <v>34</v>
      </c>
      <c r="D185" s="217">
        <v>556.23</v>
      </c>
    </row>
    <row r="186" spans="1:4" x14ac:dyDescent="0.2">
      <c r="A186" s="214">
        <v>3003022</v>
      </c>
      <c r="B186" s="215" t="s">
        <v>9662</v>
      </c>
      <c r="C186" s="216" t="s">
        <v>34</v>
      </c>
      <c r="D186" s="217">
        <v>591.58000000000004</v>
      </c>
    </row>
    <row r="187" spans="1:4" outlineLevel="1" x14ac:dyDescent="0.2">
      <c r="A187" s="214">
        <v>3003023</v>
      </c>
      <c r="B187" s="215" t="s">
        <v>9663</v>
      </c>
      <c r="C187" s="216" t="s">
        <v>34</v>
      </c>
      <c r="D187" s="217">
        <v>582.01</v>
      </c>
    </row>
    <row r="188" spans="1:4" x14ac:dyDescent="0.2">
      <c r="A188" s="214">
        <v>3003024</v>
      </c>
      <c r="B188" s="215" t="s">
        <v>9664</v>
      </c>
      <c r="C188" s="216" t="s">
        <v>34</v>
      </c>
      <c r="D188" s="217">
        <v>618.45000000000005</v>
      </c>
    </row>
    <row r="189" spans="1:4" outlineLevel="1" x14ac:dyDescent="0.2">
      <c r="A189" s="214">
        <v>3003025</v>
      </c>
      <c r="B189" s="215" t="s">
        <v>9665</v>
      </c>
      <c r="C189" s="216" t="s">
        <v>34</v>
      </c>
      <c r="D189" s="217">
        <v>611.28</v>
      </c>
    </row>
    <row r="190" spans="1:4" outlineLevel="1" x14ac:dyDescent="0.2">
      <c r="A190" s="214">
        <v>3003030</v>
      </c>
      <c r="B190" s="215" t="s">
        <v>9666</v>
      </c>
      <c r="C190" s="216" t="s">
        <v>34</v>
      </c>
      <c r="D190" s="217">
        <v>60.6</v>
      </c>
    </row>
    <row r="191" spans="1:4" outlineLevel="1" x14ac:dyDescent="0.2">
      <c r="A191" s="214">
        <v>3004000</v>
      </c>
      <c r="B191" s="215" t="s">
        <v>9667</v>
      </c>
      <c r="C191" s="216" t="s">
        <v>9488</v>
      </c>
      <c r="D191" s="217" t="s">
        <v>9488</v>
      </c>
    </row>
    <row r="192" spans="1:4" x14ac:dyDescent="0.2">
      <c r="A192" s="214">
        <v>3004019</v>
      </c>
      <c r="B192" s="215" t="s">
        <v>9668</v>
      </c>
      <c r="C192" s="216" t="s">
        <v>29</v>
      </c>
      <c r="D192" s="217">
        <v>150.69</v>
      </c>
    </row>
    <row r="193" spans="1:4" outlineLevel="1" x14ac:dyDescent="0.2">
      <c r="A193" s="214">
        <v>3004020</v>
      </c>
      <c r="B193" s="215" t="s">
        <v>9669</v>
      </c>
      <c r="C193" s="216" t="s">
        <v>29</v>
      </c>
      <c r="D193" s="217">
        <v>158.78</v>
      </c>
    </row>
    <row r="194" spans="1:4" outlineLevel="1" x14ac:dyDescent="0.2">
      <c r="A194" s="214">
        <v>3004021</v>
      </c>
      <c r="B194" s="215" t="s">
        <v>9670</v>
      </c>
      <c r="C194" s="216" t="s">
        <v>29</v>
      </c>
      <c r="D194" s="217">
        <v>180.94</v>
      </c>
    </row>
    <row r="195" spans="1:4" outlineLevel="1" x14ac:dyDescent="0.2">
      <c r="A195" s="214">
        <v>3004022</v>
      </c>
      <c r="B195" s="215" t="s">
        <v>9671</v>
      </c>
      <c r="C195" s="216" t="s">
        <v>29</v>
      </c>
      <c r="D195" s="217">
        <v>208.12</v>
      </c>
    </row>
    <row r="196" spans="1:4" outlineLevel="1" x14ac:dyDescent="0.2">
      <c r="A196" s="214">
        <v>3004023</v>
      </c>
      <c r="B196" s="215" t="s">
        <v>9672</v>
      </c>
      <c r="C196" s="216" t="s">
        <v>29</v>
      </c>
      <c r="D196" s="217">
        <v>227.49</v>
      </c>
    </row>
    <row r="197" spans="1:4" outlineLevel="1" x14ac:dyDescent="0.2">
      <c r="A197" s="214">
        <v>3004024</v>
      </c>
      <c r="B197" s="215" t="s">
        <v>9673</v>
      </c>
      <c r="C197" s="216" t="s">
        <v>29</v>
      </c>
      <c r="D197" s="217">
        <v>294.45999999999998</v>
      </c>
    </row>
    <row r="198" spans="1:4" x14ac:dyDescent="0.2">
      <c r="A198" s="214">
        <v>3040000</v>
      </c>
      <c r="B198" s="215" t="s">
        <v>9674</v>
      </c>
      <c r="C198" s="216" t="s">
        <v>9488</v>
      </c>
      <c r="D198" s="217" t="s">
        <v>9488</v>
      </c>
    </row>
    <row r="199" spans="1:4" outlineLevel="1" x14ac:dyDescent="0.2">
      <c r="A199" s="214">
        <v>3040002</v>
      </c>
      <c r="B199" s="215" t="s">
        <v>9675</v>
      </c>
      <c r="C199" s="216" t="s">
        <v>29</v>
      </c>
      <c r="D199" s="217">
        <v>120.52</v>
      </c>
    </row>
    <row r="200" spans="1:4" outlineLevel="1" x14ac:dyDescent="0.2">
      <c r="A200" s="214">
        <v>3040005</v>
      </c>
      <c r="B200" s="215" t="s">
        <v>9676</v>
      </c>
      <c r="C200" s="216" t="s">
        <v>29</v>
      </c>
      <c r="D200" s="217">
        <v>4.33</v>
      </c>
    </row>
    <row r="201" spans="1:4" outlineLevel="1" x14ac:dyDescent="0.2">
      <c r="A201" s="214">
        <v>3040010</v>
      </c>
      <c r="B201" s="215" t="s">
        <v>9677</v>
      </c>
      <c r="C201" s="216" t="s">
        <v>29</v>
      </c>
      <c r="D201" s="217">
        <v>128.93</v>
      </c>
    </row>
    <row r="202" spans="1:4" ht="22.5" outlineLevel="1" x14ac:dyDescent="0.2">
      <c r="A202" s="214">
        <v>3040015</v>
      </c>
      <c r="B202" s="215" t="s">
        <v>9678</v>
      </c>
      <c r="C202" s="216" t="s">
        <v>32</v>
      </c>
      <c r="D202" s="217">
        <v>34.44</v>
      </c>
    </row>
    <row r="203" spans="1:4" outlineLevel="1" x14ac:dyDescent="0.2">
      <c r="A203" s="214">
        <v>3040018</v>
      </c>
      <c r="B203" s="215" t="s">
        <v>9679</v>
      </c>
      <c r="C203" s="216" t="s">
        <v>29</v>
      </c>
      <c r="D203" s="217">
        <v>32.92</v>
      </c>
    </row>
    <row r="204" spans="1:4" ht="22.5" x14ac:dyDescent="0.2">
      <c r="A204" s="214">
        <v>3040022</v>
      </c>
      <c r="B204" s="215" t="s">
        <v>9680</v>
      </c>
      <c r="C204" s="216" t="s">
        <v>32</v>
      </c>
      <c r="D204" s="217">
        <v>6.79</v>
      </c>
    </row>
    <row r="205" spans="1:4" outlineLevel="1" x14ac:dyDescent="0.2">
      <c r="A205" s="214">
        <v>3040024</v>
      </c>
      <c r="B205" s="215" t="s">
        <v>9681</v>
      </c>
      <c r="C205" s="216" t="s">
        <v>29</v>
      </c>
      <c r="D205" s="217">
        <v>9.4700000000000006</v>
      </c>
    </row>
    <row r="206" spans="1:4" outlineLevel="1" x14ac:dyDescent="0.2">
      <c r="A206" s="214">
        <v>3040025</v>
      </c>
      <c r="B206" s="215" t="s">
        <v>9682</v>
      </c>
      <c r="C206" s="216" t="s">
        <v>29</v>
      </c>
      <c r="D206" s="217">
        <v>20.72</v>
      </c>
    </row>
    <row r="207" spans="1:4" outlineLevel="1" x14ac:dyDescent="0.2">
      <c r="A207" s="214">
        <v>3040026</v>
      </c>
      <c r="B207" s="215" t="s">
        <v>9683</v>
      </c>
      <c r="C207" s="216" t="s">
        <v>29</v>
      </c>
      <c r="D207" s="217">
        <v>7.6</v>
      </c>
    </row>
    <row r="208" spans="1:4" outlineLevel="1" x14ac:dyDescent="0.2">
      <c r="A208" s="214">
        <v>3040050</v>
      </c>
      <c r="B208" s="215" t="s">
        <v>9684</v>
      </c>
      <c r="C208" s="216" t="s">
        <v>29</v>
      </c>
      <c r="D208" s="217">
        <v>7.22</v>
      </c>
    </row>
    <row r="209" spans="1:4" outlineLevel="1" x14ac:dyDescent="0.2">
      <c r="A209" s="214">
        <v>3040051</v>
      </c>
      <c r="B209" s="215" t="s">
        <v>9685</v>
      </c>
      <c r="C209" s="216" t="s">
        <v>29</v>
      </c>
      <c r="D209" s="217">
        <v>7.22</v>
      </c>
    </row>
    <row r="210" spans="1:4" outlineLevel="1" x14ac:dyDescent="0.2">
      <c r="A210" s="214">
        <v>3040060</v>
      </c>
      <c r="B210" s="215" t="s">
        <v>9686</v>
      </c>
      <c r="C210" s="216" t="s">
        <v>29</v>
      </c>
      <c r="D210" s="217">
        <v>157.59</v>
      </c>
    </row>
    <row r="211" spans="1:4" outlineLevel="1" x14ac:dyDescent="0.2">
      <c r="A211" s="214">
        <v>3040070</v>
      </c>
      <c r="B211" s="215" t="s">
        <v>9687</v>
      </c>
      <c r="C211" s="216" t="s">
        <v>15</v>
      </c>
      <c r="D211" s="217">
        <v>13.37</v>
      </c>
    </row>
    <row r="212" spans="1:4" outlineLevel="1" x14ac:dyDescent="0.2">
      <c r="A212" s="214">
        <v>3050000</v>
      </c>
      <c r="B212" s="215" t="s">
        <v>9631</v>
      </c>
      <c r="C212" s="216" t="s">
        <v>9488</v>
      </c>
      <c r="D212" s="217" t="s">
        <v>9488</v>
      </c>
    </row>
    <row r="213" spans="1:4" outlineLevel="1" x14ac:dyDescent="0.2">
      <c r="A213" s="214">
        <v>3050001</v>
      </c>
      <c r="B213" s="215" t="s">
        <v>9635</v>
      </c>
      <c r="C213" s="216" t="s">
        <v>34</v>
      </c>
      <c r="D213" s="217">
        <v>209.13</v>
      </c>
    </row>
    <row r="214" spans="1:4" x14ac:dyDescent="0.2">
      <c r="A214" s="214">
        <v>3050002</v>
      </c>
      <c r="B214" s="215" t="s">
        <v>9636</v>
      </c>
      <c r="C214" s="216" t="s">
        <v>34</v>
      </c>
      <c r="D214" s="217">
        <v>418.27</v>
      </c>
    </row>
    <row r="215" spans="1:4" outlineLevel="1" x14ac:dyDescent="0.2">
      <c r="A215" s="214">
        <v>3050003</v>
      </c>
      <c r="B215" s="215" t="s">
        <v>9633</v>
      </c>
      <c r="C215" s="216" t="s">
        <v>34</v>
      </c>
      <c r="D215" s="217">
        <v>265.14999999999998</v>
      </c>
    </row>
    <row r="216" spans="1:4" outlineLevel="1" x14ac:dyDescent="0.2">
      <c r="A216" s="214">
        <v>3050004</v>
      </c>
      <c r="B216" s="215" t="s">
        <v>9634</v>
      </c>
      <c r="C216" s="216" t="s">
        <v>34</v>
      </c>
      <c r="D216" s="217">
        <v>482.08</v>
      </c>
    </row>
    <row r="217" spans="1:4" x14ac:dyDescent="0.2">
      <c r="A217" s="214">
        <v>3050005</v>
      </c>
      <c r="B217" s="215" t="s">
        <v>9688</v>
      </c>
      <c r="C217" s="216" t="s">
        <v>29</v>
      </c>
      <c r="D217" s="217">
        <v>42.18</v>
      </c>
    </row>
    <row r="218" spans="1:4" ht="22.5" outlineLevel="1" x14ac:dyDescent="0.2">
      <c r="A218" s="214">
        <v>3050006</v>
      </c>
      <c r="B218" s="215" t="s">
        <v>9689</v>
      </c>
      <c r="C218" s="216" t="s">
        <v>29</v>
      </c>
      <c r="D218" s="217">
        <v>60.26</v>
      </c>
    </row>
    <row r="219" spans="1:4" outlineLevel="1" x14ac:dyDescent="0.2">
      <c r="A219" s="214">
        <v>3060000</v>
      </c>
      <c r="B219" s="215" t="s">
        <v>9690</v>
      </c>
      <c r="C219" s="216" t="s">
        <v>9488</v>
      </c>
      <c r="D219" s="217" t="s">
        <v>9488</v>
      </c>
    </row>
    <row r="220" spans="1:4" ht="22.5" x14ac:dyDescent="0.2">
      <c r="A220" s="214">
        <v>3060001</v>
      </c>
      <c r="B220" s="215" t="s">
        <v>9691</v>
      </c>
      <c r="C220" s="216" t="s">
        <v>57</v>
      </c>
      <c r="D220" s="217">
        <v>28.15</v>
      </c>
    </row>
    <row r="221" spans="1:4" ht="22.5" outlineLevel="1" x14ac:dyDescent="0.2">
      <c r="A221" s="214">
        <v>3060002</v>
      </c>
      <c r="B221" s="215" t="s">
        <v>9692</v>
      </c>
      <c r="C221" s="216" t="s">
        <v>57</v>
      </c>
      <c r="D221" s="217">
        <v>28.16</v>
      </c>
    </row>
    <row r="222" spans="1:4" outlineLevel="1" x14ac:dyDescent="0.2">
      <c r="A222" s="210">
        <v>4000000</v>
      </c>
      <c r="B222" s="211" t="s">
        <v>9693</v>
      </c>
      <c r="C222" s="212"/>
      <c r="D222" s="213"/>
    </row>
    <row r="223" spans="1:4" x14ac:dyDescent="0.2">
      <c r="A223" s="214">
        <v>4001000</v>
      </c>
      <c r="B223" s="215" t="s">
        <v>9694</v>
      </c>
      <c r="C223" s="216" t="s">
        <v>9488</v>
      </c>
      <c r="D223" s="217" t="s">
        <v>9488</v>
      </c>
    </row>
    <row r="224" spans="1:4" outlineLevel="1" x14ac:dyDescent="0.2">
      <c r="A224" s="214">
        <v>4001001</v>
      </c>
      <c r="B224" s="215" t="s">
        <v>9695</v>
      </c>
      <c r="C224" s="216" t="s">
        <v>29</v>
      </c>
      <c r="D224" s="217">
        <v>81.42</v>
      </c>
    </row>
    <row r="225" spans="1:4" x14ac:dyDescent="0.2">
      <c r="A225" s="214">
        <v>4001002</v>
      </c>
      <c r="B225" s="215" t="s">
        <v>9696</v>
      </c>
      <c r="C225" s="216" t="s">
        <v>29</v>
      </c>
      <c r="D225" s="217">
        <v>151.34</v>
      </c>
    </row>
    <row r="226" spans="1:4" outlineLevel="1" x14ac:dyDescent="0.2">
      <c r="A226" s="214">
        <v>4001004</v>
      </c>
      <c r="B226" s="215" t="s">
        <v>9697</v>
      </c>
      <c r="C226" s="216" t="s">
        <v>29</v>
      </c>
      <c r="D226" s="217">
        <v>360.32</v>
      </c>
    </row>
    <row r="227" spans="1:4" outlineLevel="1" x14ac:dyDescent="0.2">
      <c r="A227" s="214">
        <v>4001011</v>
      </c>
      <c r="B227" s="215" t="s">
        <v>9698</v>
      </c>
      <c r="C227" s="216" t="s">
        <v>29</v>
      </c>
      <c r="D227" s="217">
        <v>151.34</v>
      </c>
    </row>
    <row r="228" spans="1:4" x14ac:dyDescent="0.2">
      <c r="A228" s="214">
        <v>4001012</v>
      </c>
      <c r="B228" s="215" t="s">
        <v>9699</v>
      </c>
      <c r="C228" s="216" t="s">
        <v>29</v>
      </c>
      <c r="D228" s="217">
        <v>262.2</v>
      </c>
    </row>
    <row r="229" spans="1:4" outlineLevel="1" x14ac:dyDescent="0.2">
      <c r="A229" s="214">
        <v>4001015</v>
      </c>
      <c r="B229" s="215" t="s">
        <v>9700</v>
      </c>
      <c r="C229" s="216" t="s">
        <v>29</v>
      </c>
      <c r="D229" s="217">
        <v>93.65</v>
      </c>
    </row>
    <row r="230" spans="1:4" outlineLevel="1" x14ac:dyDescent="0.2">
      <c r="A230" s="214">
        <v>4001016</v>
      </c>
      <c r="B230" s="215" t="s">
        <v>9701</v>
      </c>
      <c r="C230" s="216" t="s">
        <v>29</v>
      </c>
      <c r="D230" s="217">
        <v>166.61</v>
      </c>
    </row>
    <row r="231" spans="1:4" x14ac:dyDescent="0.2">
      <c r="A231" s="214">
        <v>4001020</v>
      </c>
      <c r="B231" s="215" t="s">
        <v>9702</v>
      </c>
      <c r="C231" s="216" t="s">
        <v>29</v>
      </c>
      <c r="D231" s="217">
        <v>246.5</v>
      </c>
    </row>
    <row r="232" spans="1:4" outlineLevel="1" x14ac:dyDescent="0.2">
      <c r="A232" s="214">
        <v>4001021</v>
      </c>
      <c r="B232" s="215" t="s">
        <v>9703</v>
      </c>
      <c r="C232" s="216" t="s">
        <v>29</v>
      </c>
      <c r="D232" s="217">
        <v>407.98</v>
      </c>
    </row>
    <row r="233" spans="1:4" outlineLevel="1" x14ac:dyDescent="0.2">
      <c r="A233" s="214">
        <v>4001022</v>
      </c>
      <c r="B233" s="215" t="s">
        <v>9704</v>
      </c>
      <c r="C233" s="216" t="s">
        <v>29</v>
      </c>
      <c r="D233" s="217">
        <v>743.12</v>
      </c>
    </row>
    <row r="234" spans="1:4" x14ac:dyDescent="0.2">
      <c r="A234" s="214">
        <v>4001025</v>
      </c>
      <c r="B234" s="215" t="s">
        <v>9705</v>
      </c>
      <c r="C234" s="216" t="s">
        <v>29</v>
      </c>
      <c r="D234" s="217">
        <v>921.33</v>
      </c>
    </row>
    <row r="235" spans="1:4" outlineLevel="1" x14ac:dyDescent="0.2">
      <c r="A235" s="214">
        <v>4001026</v>
      </c>
      <c r="B235" s="215" t="s">
        <v>9706</v>
      </c>
      <c r="C235" s="216" t="s">
        <v>29</v>
      </c>
      <c r="D235" s="217">
        <v>1138.7</v>
      </c>
    </row>
    <row r="236" spans="1:4" outlineLevel="1" x14ac:dyDescent="0.2">
      <c r="A236" s="214">
        <v>4001027</v>
      </c>
      <c r="B236" s="215" t="s">
        <v>9707</v>
      </c>
      <c r="C236" s="216" t="s">
        <v>29</v>
      </c>
      <c r="D236" s="217">
        <v>1183.45</v>
      </c>
    </row>
    <row r="237" spans="1:4" ht="22.5" outlineLevel="1" x14ac:dyDescent="0.2">
      <c r="A237" s="214">
        <v>4001031</v>
      </c>
      <c r="B237" s="215" t="s">
        <v>9708</v>
      </c>
      <c r="C237" s="216" t="s">
        <v>29</v>
      </c>
      <c r="D237" s="217">
        <v>121.27</v>
      </c>
    </row>
    <row r="238" spans="1:4" ht="22.5" outlineLevel="1" x14ac:dyDescent="0.2">
      <c r="A238" s="214">
        <v>4001032</v>
      </c>
      <c r="B238" s="215" t="s">
        <v>9709</v>
      </c>
      <c r="C238" s="216" t="s">
        <v>29</v>
      </c>
      <c r="D238" s="217">
        <v>127.95</v>
      </c>
    </row>
    <row r="239" spans="1:4" ht="22.5" outlineLevel="1" x14ac:dyDescent="0.2">
      <c r="A239" s="214">
        <v>4001033</v>
      </c>
      <c r="B239" s="215" t="s">
        <v>9710</v>
      </c>
      <c r="C239" s="216" t="s">
        <v>29</v>
      </c>
      <c r="D239" s="217">
        <v>133.06</v>
      </c>
    </row>
    <row r="240" spans="1:4" ht="22.5" x14ac:dyDescent="0.2">
      <c r="A240" s="214">
        <v>4001034</v>
      </c>
      <c r="B240" s="215" t="s">
        <v>9711</v>
      </c>
      <c r="C240" s="216" t="s">
        <v>29</v>
      </c>
      <c r="D240" s="217">
        <v>137.12</v>
      </c>
    </row>
    <row r="241" spans="1:4" ht="22.5" outlineLevel="1" x14ac:dyDescent="0.2">
      <c r="A241" s="214">
        <v>4001035</v>
      </c>
      <c r="B241" s="215" t="s">
        <v>9712</v>
      </c>
      <c r="C241" s="216" t="s">
        <v>29</v>
      </c>
      <c r="D241" s="217">
        <v>145.37</v>
      </c>
    </row>
    <row r="242" spans="1:4" ht="22.5" outlineLevel="1" x14ac:dyDescent="0.2">
      <c r="A242" s="214">
        <v>4001036</v>
      </c>
      <c r="B242" s="215" t="s">
        <v>9713</v>
      </c>
      <c r="C242" s="216" t="s">
        <v>29</v>
      </c>
      <c r="D242" s="217">
        <v>153.5</v>
      </c>
    </row>
    <row r="243" spans="1:4" ht="22.5" outlineLevel="1" x14ac:dyDescent="0.2">
      <c r="A243" s="214">
        <v>4001037</v>
      </c>
      <c r="B243" s="215" t="s">
        <v>9714</v>
      </c>
      <c r="C243" s="216" t="s">
        <v>29</v>
      </c>
      <c r="D243" s="217">
        <v>160.31</v>
      </c>
    </row>
    <row r="244" spans="1:4" ht="22.5" outlineLevel="1" x14ac:dyDescent="0.2">
      <c r="A244" s="214">
        <v>4001038</v>
      </c>
      <c r="B244" s="215" t="s">
        <v>9715</v>
      </c>
      <c r="C244" s="216" t="s">
        <v>29</v>
      </c>
      <c r="D244" s="217">
        <v>168.95</v>
      </c>
    </row>
    <row r="245" spans="1:4" outlineLevel="1" x14ac:dyDescent="0.2">
      <c r="A245" s="214">
        <v>4001040</v>
      </c>
      <c r="B245" s="215" t="s">
        <v>9716</v>
      </c>
      <c r="C245" s="216" t="s">
        <v>29</v>
      </c>
      <c r="D245" s="217">
        <v>84.01</v>
      </c>
    </row>
    <row r="246" spans="1:4" x14ac:dyDescent="0.2">
      <c r="A246" s="214">
        <v>4001041</v>
      </c>
      <c r="B246" s="215" t="s">
        <v>9717</v>
      </c>
      <c r="C246" s="216" t="s">
        <v>29</v>
      </c>
      <c r="D246" s="217">
        <v>99.25</v>
      </c>
    </row>
    <row r="247" spans="1:4" outlineLevel="1" x14ac:dyDescent="0.2">
      <c r="A247" s="214">
        <v>4001042</v>
      </c>
      <c r="B247" s="215" t="s">
        <v>9718</v>
      </c>
      <c r="C247" s="216" t="s">
        <v>29</v>
      </c>
      <c r="D247" s="217">
        <v>120.48</v>
      </c>
    </row>
    <row r="248" spans="1:4" outlineLevel="1" x14ac:dyDescent="0.2">
      <c r="A248" s="214">
        <v>4001044</v>
      </c>
      <c r="B248" s="215" t="s">
        <v>9719</v>
      </c>
      <c r="C248" s="216" t="s">
        <v>29</v>
      </c>
      <c r="D248" s="217">
        <v>175.51</v>
      </c>
    </row>
    <row r="249" spans="1:4" outlineLevel="1" x14ac:dyDescent="0.2">
      <c r="A249" s="214">
        <v>4001045</v>
      </c>
      <c r="B249" s="215" t="s">
        <v>9720</v>
      </c>
      <c r="C249" s="216" t="s">
        <v>29</v>
      </c>
      <c r="D249" s="217">
        <v>208.96</v>
      </c>
    </row>
    <row r="250" spans="1:4" outlineLevel="1" x14ac:dyDescent="0.2">
      <c r="A250" s="214">
        <v>4001050</v>
      </c>
      <c r="B250" s="215" t="s">
        <v>9721</v>
      </c>
      <c r="C250" s="216" t="s">
        <v>29</v>
      </c>
      <c r="D250" s="217">
        <v>94.64</v>
      </c>
    </row>
    <row r="251" spans="1:4" outlineLevel="1" x14ac:dyDescent="0.2">
      <c r="A251" s="214">
        <v>4001051</v>
      </c>
      <c r="B251" s="215" t="s">
        <v>9722</v>
      </c>
      <c r="C251" s="216" t="s">
        <v>29</v>
      </c>
      <c r="D251" s="217">
        <v>111.05</v>
      </c>
    </row>
    <row r="252" spans="1:4" x14ac:dyDescent="0.2">
      <c r="A252" s="214">
        <v>4001052</v>
      </c>
      <c r="B252" s="215" t="s">
        <v>9723</v>
      </c>
      <c r="C252" s="216" t="s">
        <v>29</v>
      </c>
      <c r="D252" s="217">
        <v>132.83000000000001</v>
      </c>
    </row>
    <row r="253" spans="1:4" ht="22.5" outlineLevel="1" x14ac:dyDescent="0.2">
      <c r="A253" s="214">
        <v>4001060</v>
      </c>
      <c r="B253" s="215" t="s">
        <v>9724</v>
      </c>
      <c r="C253" s="216" t="s">
        <v>29</v>
      </c>
      <c r="D253" s="217">
        <v>114.33</v>
      </c>
    </row>
    <row r="254" spans="1:4" ht="22.5" outlineLevel="1" x14ac:dyDescent="0.2">
      <c r="A254" s="214">
        <v>4001061</v>
      </c>
      <c r="B254" s="215" t="s">
        <v>9725</v>
      </c>
      <c r="C254" s="216" t="s">
        <v>29</v>
      </c>
      <c r="D254" s="217">
        <v>134.63</v>
      </c>
    </row>
    <row r="255" spans="1:4" ht="22.5" outlineLevel="1" x14ac:dyDescent="0.2">
      <c r="A255" s="214">
        <v>4001062</v>
      </c>
      <c r="B255" s="215" t="s">
        <v>9726</v>
      </c>
      <c r="C255" s="216" t="s">
        <v>29</v>
      </c>
      <c r="D255" s="217">
        <v>118.32</v>
      </c>
    </row>
    <row r="256" spans="1:4" ht="22.5" outlineLevel="1" x14ac:dyDescent="0.2">
      <c r="A256" s="214">
        <v>4001063</v>
      </c>
      <c r="B256" s="215" t="s">
        <v>9727</v>
      </c>
      <c r="C256" s="216" t="s">
        <v>29</v>
      </c>
      <c r="D256" s="217">
        <v>137.59</v>
      </c>
    </row>
    <row r="257" spans="1:4" outlineLevel="1" x14ac:dyDescent="0.2">
      <c r="A257" s="214">
        <v>4001070</v>
      </c>
      <c r="B257" s="215" t="s">
        <v>9728</v>
      </c>
      <c r="C257" s="216" t="s">
        <v>29</v>
      </c>
      <c r="D257" s="217">
        <v>124.29</v>
      </c>
    </row>
    <row r="258" spans="1:4" x14ac:dyDescent="0.2">
      <c r="A258" s="214">
        <v>4001071</v>
      </c>
      <c r="B258" s="215" t="s">
        <v>9729</v>
      </c>
      <c r="C258" s="216" t="s">
        <v>29</v>
      </c>
      <c r="D258" s="217">
        <v>138.44</v>
      </c>
    </row>
    <row r="259" spans="1:4" outlineLevel="1" x14ac:dyDescent="0.2">
      <c r="A259" s="214">
        <v>4001080</v>
      </c>
      <c r="B259" s="215" t="s">
        <v>9730</v>
      </c>
      <c r="C259" s="216" t="s">
        <v>29</v>
      </c>
      <c r="D259" s="217">
        <v>6.65</v>
      </c>
    </row>
    <row r="260" spans="1:4" outlineLevel="1" x14ac:dyDescent="0.2">
      <c r="A260" s="214">
        <v>4001095</v>
      </c>
      <c r="B260" s="215" t="s">
        <v>9731</v>
      </c>
      <c r="C260" s="216" t="s">
        <v>57</v>
      </c>
      <c r="D260" s="217">
        <v>10.84</v>
      </c>
    </row>
    <row r="261" spans="1:4" outlineLevel="1" x14ac:dyDescent="0.2">
      <c r="A261" s="214">
        <v>4001096</v>
      </c>
      <c r="B261" s="215" t="s">
        <v>9732</v>
      </c>
      <c r="C261" s="216" t="s">
        <v>57</v>
      </c>
      <c r="D261" s="217">
        <v>11.5</v>
      </c>
    </row>
    <row r="262" spans="1:4" outlineLevel="1" x14ac:dyDescent="0.2">
      <c r="A262" s="214">
        <v>4001097</v>
      </c>
      <c r="B262" s="215" t="s">
        <v>9733</v>
      </c>
      <c r="C262" s="216" t="s">
        <v>34</v>
      </c>
      <c r="D262" s="217">
        <v>773.18</v>
      </c>
    </row>
    <row r="263" spans="1:4" outlineLevel="1" x14ac:dyDescent="0.2">
      <c r="A263" s="214">
        <v>4001098</v>
      </c>
      <c r="B263" s="215" t="s">
        <v>9734</v>
      </c>
      <c r="C263" s="216" t="s">
        <v>34</v>
      </c>
      <c r="D263" s="217">
        <v>1922.67</v>
      </c>
    </row>
    <row r="264" spans="1:4" ht="22.5" x14ac:dyDescent="0.2">
      <c r="A264" s="214">
        <v>4001102</v>
      </c>
      <c r="B264" s="215" t="s">
        <v>9735</v>
      </c>
      <c r="C264" s="216" t="s">
        <v>32</v>
      </c>
      <c r="D264" s="217">
        <v>8.5299999999999994</v>
      </c>
    </row>
    <row r="265" spans="1:4" outlineLevel="1" x14ac:dyDescent="0.2">
      <c r="A265" s="214">
        <v>4002000</v>
      </c>
      <c r="B265" s="215" t="s">
        <v>9736</v>
      </c>
      <c r="C265" s="216" t="s">
        <v>9488</v>
      </c>
      <c r="D265" s="217" t="s">
        <v>9488</v>
      </c>
    </row>
    <row r="266" spans="1:4" outlineLevel="1" x14ac:dyDescent="0.2">
      <c r="A266" s="214">
        <v>4002004</v>
      </c>
      <c r="B266" s="215" t="s">
        <v>9737</v>
      </c>
      <c r="C266" s="216" t="s">
        <v>29</v>
      </c>
      <c r="D266" s="217">
        <v>170.49</v>
      </c>
    </row>
    <row r="267" spans="1:4" ht="22.5" outlineLevel="1" x14ac:dyDescent="0.2">
      <c r="A267" s="214">
        <v>4002005</v>
      </c>
      <c r="B267" s="215" t="s">
        <v>9738</v>
      </c>
      <c r="C267" s="216" t="s">
        <v>29</v>
      </c>
      <c r="D267" s="217">
        <v>302.69</v>
      </c>
    </row>
    <row r="268" spans="1:4" ht="22.5" outlineLevel="1" x14ac:dyDescent="0.2">
      <c r="A268" s="214">
        <v>4002006</v>
      </c>
      <c r="B268" s="215" t="s">
        <v>9739</v>
      </c>
      <c r="C268" s="216" t="s">
        <v>29</v>
      </c>
      <c r="D268" s="217">
        <v>225.69</v>
      </c>
    </row>
    <row r="269" spans="1:4" outlineLevel="1" x14ac:dyDescent="0.2">
      <c r="A269" s="214">
        <v>4003000</v>
      </c>
      <c r="B269" s="215" t="s">
        <v>9740</v>
      </c>
      <c r="C269" s="216" t="s">
        <v>9488</v>
      </c>
      <c r="D269" s="217" t="s">
        <v>9488</v>
      </c>
    </row>
    <row r="270" spans="1:4" outlineLevel="1" x14ac:dyDescent="0.2">
      <c r="A270" s="214">
        <v>4003030</v>
      </c>
      <c r="B270" s="215" t="s">
        <v>9741</v>
      </c>
      <c r="C270" s="216" t="s">
        <v>29</v>
      </c>
      <c r="D270" s="217">
        <v>369.16</v>
      </c>
    </row>
    <row r="271" spans="1:4" x14ac:dyDescent="0.2">
      <c r="A271" s="214">
        <v>4003031</v>
      </c>
      <c r="B271" s="215" t="s">
        <v>9742</v>
      </c>
      <c r="C271" s="216" t="s">
        <v>29</v>
      </c>
      <c r="D271" s="217">
        <v>464.53</v>
      </c>
    </row>
    <row r="272" spans="1:4" outlineLevel="1" x14ac:dyDescent="0.2">
      <c r="A272" s="214">
        <v>4003032</v>
      </c>
      <c r="B272" s="215" t="s">
        <v>9743</v>
      </c>
      <c r="C272" s="216" t="s">
        <v>29</v>
      </c>
      <c r="D272" s="217">
        <v>428.25</v>
      </c>
    </row>
    <row r="273" spans="1:4" outlineLevel="1" x14ac:dyDescent="0.2">
      <c r="A273" s="214">
        <v>4003035</v>
      </c>
      <c r="B273" s="215" t="s">
        <v>9744</v>
      </c>
      <c r="C273" s="216" t="s">
        <v>29</v>
      </c>
      <c r="D273" s="217">
        <v>739.26</v>
      </c>
    </row>
    <row r="274" spans="1:4" ht="22.5" outlineLevel="1" x14ac:dyDescent="0.2">
      <c r="A274" s="214">
        <v>4003051</v>
      </c>
      <c r="B274" s="215" t="s">
        <v>9745</v>
      </c>
      <c r="C274" s="216" t="s">
        <v>29</v>
      </c>
      <c r="D274" s="217">
        <v>162.81</v>
      </c>
    </row>
    <row r="275" spans="1:4" ht="22.5" outlineLevel="1" x14ac:dyDescent="0.2">
      <c r="A275" s="214">
        <v>4003052</v>
      </c>
      <c r="B275" s="215" t="s">
        <v>9746</v>
      </c>
      <c r="C275" s="216" t="s">
        <v>29</v>
      </c>
      <c r="D275" s="217">
        <v>155.32</v>
      </c>
    </row>
    <row r="276" spans="1:4" ht="22.5" outlineLevel="1" x14ac:dyDescent="0.2">
      <c r="A276" s="214">
        <v>4003053</v>
      </c>
      <c r="B276" s="215" t="s">
        <v>9747</v>
      </c>
      <c r="C276" s="216" t="s">
        <v>29</v>
      </c>
      <c r="D276" s="217">
        <v>214.06</v>
      </c>
    </row>
    <row r="277" spans="1:4" ht="22.5" outlineLevel="1" x14ac:dyDescent="0.2">
      <c r="A277" s="214">
        <v>4003054</v>
      </c>
      <c r="B277" s="215" t="s">
        <v>9748</v>
      </c>
      <c r="C277" s="216" t="s">
        <v>29</v>
      </c>
      <c r="D277" s="217">
        <v>180.28</v>
      </c>
    </row>
    <row r="278" spans="1:4" ht="22.5" x14ac:dyDescent="0.2">
      <c r="A278" s="214">
        <v>4003055</v>
      </c>
      <c r="B278" s="215" t="s">
        <v>9749</v>
      </c>
      <c r="C278" s="216" t="s">
        <v>29</v>
      </c>
      <c r="D278" s="217">
        <v>317.55</v>
      </c>
    </row>
    <row r="279" spans="1:4" ht="22.5" outlineLevel="1" x14ac:dyDescent="0.2">
      <c r="A279" s="214">
        <v>4003056</v>
      </c>
      <c r="B279" s="215" t="s">
        <v>9750</v>
      </c>
      <c r="C279" s="216" t="s">
        <v>29</v>
      </c>
      <c r="D279" s="217">
        <v>183.33</v>
      </c>
    </row>
    <row r="280" spans="1:4" ht="22.5" outlineLevel="1" x14ac:dyDescent="0.2">
      <c r="A280" s="214">
        <v>4003057</v>
      </c>
      <c r="B280" s="215" t="s">
        <v>9751</v>
      </c>
      <c r="C280" s="216" t="s">
        <v>29</v>
      </c>
      <c r="D280" s="217">
        <v>198.82</v>
      </c>
    </row>
    <row r="281" spans="1:4" ht="22.5" outlineLevel="1" x14ac:dyDescent="0.2">
      <c r="A281" s="214">
        <v>4003058</v>
      </c>
      <c r="B281" s="215" t="s">
        <v>9752</v>
      </c>
      <c r="C281" s="216" t="s">
        <v>29</v>
      </c>
      <c r="D281" s="217">
        <v>236.03</v>
      </c>
    </row>
    <row r="282" spans="1:4" ht="22.5" outlineLevel="1" x14ac:dyDescent="0.2">
      <c r="A282" s="214">
        <v>4003059</v>
      </c>
      <c r="B282" s="215" t="s">
        <v>9753</v>
      </c>
      <c r="C282" s="216" t="s">
        <v>29</v>
      </c>
      <c r="D282" s="217">
        <v>336.81</v>
      </c>
    </row>
    <row r="283" spans="1:4" ht="22.5" outlineLevel="1" x14ac:dyDescent="0.2">
      <c r="A283" s="214">
        <v>4003070</v>
      </c>
      <c r="B283" s="215" t="s">
        <v>9754</v>
      </c>
      <c r="C283" s="216" t="s">
        <v>29</v>
      </c>
      <c r="D283" s="217">
        <v>193.21</v>
      </c>
    </row>
    <row r="284" spans="1:4" ht="22.5" outlineLevel="1" x14ac:dyDescent="0.2">
      <c r="A284" s="214">
        <v>4003071</v>
      </c>
      <c r="B284" s="215" t="s">
        <v>9755</v>
      </c>
      <c r="C284" s="216" t="s">
        <v>29</v>
      </c>
      <c r="D284" s="217">
        <v>135.96</v>
      </c>
    </row>
    <row r="285" spans="1:4" ht="22.5" x14ac:dyDescent="0.2">
      <c r="A285" s="214">
        <v>4003073</v>
      </c>
      <c r="B285" s="215" t="s">
        <v>9756</v>
      </c>
      <c r="C285" s="216" t="s">
        <v>29</v>
      </c>
      <c r="D285" s="217">
        <v>138.25</v>
      </c>
    </row>
    <row r="286" spans="1:4" outlineLevel="1" x14ac:dyDescent="0.2">
      <c r="A286" s="214">
        <v>4003074</v>
      </c>
      <c r="B286" s="215" t="s">
        <v>9757</v>
      </c>
      <c r="C286" s="216" t="s">
        <v>29</v>
      </c>
      <c r="D286" s="217">
        <v>44.33</v>
      </c>
    </row>
    <row r="287" spans="1:4" outlineLevel="1" x14ac:dyDescent="0.2">
      <c r="A287" s="214">
        <v>4003075</v>
      </c>
      <c r="B287" s="215" t="s">
        <v>9758</v>
      </c>
      <c r="C287" s="216" t="s">
        <v>29</v>
      </c>
      <c r="D287" s="217">
        <v>34.880000000000003</v>
      </c>
    </row>
    <row r="288" spans="1:4" outlineLevel="1" x14ac:dyDescent="0.2">
      <c r="A288" s="214">
        <v>4050000</v>
      </c>
      <c r="B288" s="215" t="s">
        <v>9631</v>
      </c>
      <c r="C288" s="216" t="s">
        <v>9488</v>
      </c>
      <c r="D288" s="217" t="s">
        <v>9488</v>
      </c>
    </row>
    <row r="289" spans="1:4" outlineLevel="1" x14ac:dyDescent="0.2">
      <c r="A289" s="214">
        <v>4050001</v>
      </c>
      <c r="B289" s="215" t="s">
        <v>9759</v>
      </c>
      <c r="C289" s="216" t="s">
        <v>34</v>
      </c>
      <c r="D289" s="217">
        <v>96.42</v>
      </c>
    </row>
    <row r="290" spans="1:4" outlineLevel="1" x14ac:dyDescent="0.2">
      <c r="A290" s="214">
        <v>4050004</v>
      </c>
      <c r="B290" s="215" t="s">
        <v>9760</v>
      </c>
      <c r="C290" s="216" t="s">
        <v>34</v>
      </c>
      <c r="D290" s="217">
        <v>53.27</v>
      </c>
    </row>
    <row r="291" spans="1:4" outlineLevel="1" x14ac:dyDescent="0.2">
      <c r="A291" s="214">
        <v>4050007</v>
      </c>
      <c r="B291" s="215" t="s">
        <v>9761</v>
      </c>
      <c r="C291" s="216" t="s">
        <v>34</v>
      </c>
      <c r="D291" s="217">
        <v>60.26</v>
      </c>
    </row>
    <row r="292" spans="1:4" x14ac:dyDescent="0.2">
      <c r="A292" s="214">
        <v>4050009</v>
      </c>
      <c r="B292" s="215" t="s">
        <v>9762</v>
      </c>
      <c r="C292" s="216" t="s">
        <v>34</v>
      </c>
      <c r="D292" s="217">
        <v>313.35000000000002</v>
      </c>
    </row>
    <row r="293" spans="1:4" outlineLevel="1" x14ac:dyDescent="0.2">
      <c r="A293" s="214">
        <v>4050010</v>
      </c>
      <c r="B293" s="215" t="s">
        <v>9763</v>
      </c>
      <c r="C293" s="216" t="s">
        <v>29</v>
      </c>
      <c r="D293" s="217">
        <v>12.05</v>
      </c>
    </row>
    <row r="294" spans="1:4" outlineLevel="1" x14ac:dyDescent="0.2">
      <c r="A294" s="214">
        <v>4050015</v>
      </c>
      <c r="B294" s="215" t="s">
        <v>9764</v>
      </c>
      <c r="C294" s="216" t="s">
        <v>29</v>
      </c>
      <c r="D294" s="217">
        <v>9.64</v>
      </c>
    </row>
    <row r="295" spans="1:4" outlineLevel="1" x14ac:dyDescent="0.2">
      <c r="A295" s="214">
        <v>4060000</v>
      </c>
      <c r="B295" s="215" t="s">
        <v>9765</v>
      </c>
      <c r="C295" s="216" t="s">
        <v>9488</v>
      </c>
      <c r="D295" s="217" t="s">
        <v>9488</v>
      </c>
    </row>
    <row r="296" spans="1:4" outlineLevel="1" x14ac:dyDescent="0.2">
      <c r="A296" s="214">
        <v>4060005</v>
      </c>
      <c r="B296" s="215" t="s">
        <v>9766</v>
      </c>
      <c r="C296" s="216" t="s">
        <v>34</v>
      </c>
      <c r="D296" s="217">
        <v>156.68</v>
      </c>
    </row>
    <row r="297" spans="1:4" outlineLevel="1" x14ac:dyDescent="0.2">
      <c r="A297" s="214">
        <v>4060007</v>
      </c>
      <c r="B297" s="215" t="s">
        <v>9767</v>
      </c>
      <c r="C297" s="216" t="s">
        <v>29</v>
      </c>
      <c r="D297" s="217">
        <v>24.1</v>
      </c>
    </row>
    <row r="298" spans="1:4" x14ac:dyDescent="0.2">
      <c r="A298" s="214">
        <v>4060010</v>
      </c>
      <c r="B298" s="215" t="s">
        <v>9768</v>
      </c>
      <c r="C298" s="216" t="s">
        <v>29</v>
      </c>
      <c r="D298" s="217">
        <v>24.1</v>
      </c>
    </row>
    <row r="299" spans="1:4" outlineLevel="1" x14ac:dyDescent="0.2">
      <c r="A299" s="214">
        <v>4060015</v>
      </c>
      <c r="B299" s="215" t="s">
        <v>9769</v>
      </c>
      <c r="C299" s="216" t="s">
        <v>29</v>
      </c>
      <c r="D299" s="217">
        <v>12.49</v>
      </c>
    </row>
    <row r="300" spans="1:4" outlineLevel="1" x14ac:dyDescent="0.2">
      <c r="A300" s="214">
        <v>4060016</v>
      </c>
      <c r="B300" s="215" t="s">
        <v>9770</v>
      </c>
      <c r="C300" s="216" t="s">
        <v>29</v>
      </c>
      <c r="D300" s="217">
        <v>24.97</v>
      </c>
    </row>
    <row r="301" spans="1:4" outlineLevel="1" x14ac:dyDescent="0.2">
      <c r="A301" s="214">
        <v>4060019</v>
      </c>
      <c r="B301" s="215" t="s">
        <v>9771</v>
      </c>
      <c r="C301" s="216" t="s">
        <v>29</v>
      </c>
      <c r="D301" s="217">
        <v>37.46</v>
      </c>
    </row>
    <row r="302" spans="1:4" outlineLevel="1" x14ac:dyDescent="0.2">
      <c r="A302" s="214">
        <v>4070000</v>
      </c>
      <c r="B302" s="215" t="s">
        <v>9772</v>
      </c>
      <c r="C302" s="216" t="s">
        <v>9488</v>
      </c>
      <c r="D302" s="217" t="s">
        <v>9488</v>
      </c>
    </row>
    <row r="303" spans="1:4" outlineLevel="1" x14ac:dyDescent="0.2">
      <c r="A303" s="214">
        <v>4070010</v>
      </c>
      <c r="B303" s="215" t="s">
        <v>9773</v>
      </c>
      <c r="C303" s="216" t="s">
        <v>29</v>
      </c>
      <c r="D303" s="217">
        <v>73.989999999999995</v>
      </c>
    </row>
    <row r="304" spans="1:4" ht="22.5" x14ac:dyDescent="0.2">
      <c r="A304" s="214">
        <v>4070015</v>
      </c>
      <c r="B304" s="215" t="s">
        <v>9774</v>
      </c>
      <c r="C304" s="216" t="s">
        <v>29</v>
      </c>
      <c r="D304" s="217">
        <v>23.05</v>
      </c>
    </row>
    <row r="305" spans="1:4" ht="22.5" outlineLevel="1" x14ac:dyDescent="0.2">
      <c r="A305" s="214">
        <v>4070019</v>
      </c>
      <c r="B305" s="215" t="s">
        <v>9775</v>
      </c>
      <c r="C305" s="216" t="s">
        <v>29</v>
      </c>
      <c r="D305" s="217">
        <v>66.38</v>
      </c>
    </row>
    <row r="306" spans="1:4" outlineLevel="1" x14ac:dyDescent="0.2">
      <c r="A306" s="210">
        <v>5000000</v>
      </c>
      <c r="B306" s="211" t="s">
        <v>9776</v>
      </c>
      <c r="C306" s="212"/>
      <c r="D306" s="213"/>
    </row>
    <row r="307" spans="1:4" outlineLevel="1" x14ac:dyDescent="0.2">
      <c r="A307" s="214">
        <v>5001000</v>
      </c>
      <c r="B307" s="215" t="s">
        <v>9777</v>
      </c>
      <c r="C307" s="216" t="s">
        <v>9488</v>
      </c>
      <c r="D307" s="217" t="s">
        <v>9488</v>
      </c>
    </row>
    <row r="308" spans="1:4" ht="22.5" outlineLevel="1" x14ac:dyDescent="0.2">
      <c r="A308" s="214">
        <v>5001001</v>
      </c>
      <c r="B308" s="215" t="s">
        <v>9778</v>
      </c>
      <c r="C308" s="216" t="s">
        <v>29</v>
      </c>
      <c r="D308" s="217">
        <v>64.39</v>
      </c>
    </row>
    <row r="309" spans="1:4" ht="22.5" outlineLevel="1" x14ac:dyDescent="0.2">
      <c r="A309" s="214">
        <v>5001003</v>
      </c>
      <c r="B309" s="215" t="s">
        <v>9779</v>
      </c>
      <c r="C309" s="216" t="s">
        <v>29</v>
      </c>
      <c r="D309" s="217">
        <v>65.13</v>
      </c>
    </row>
    <row r="310" spans="1:4" ht="22.5" x14ac:dyDescent="0.2">
      <c r="A310" s="214">
        <v>5001030</v>
      </c>
      <c r="B310" s="215" t="s">
        <v>9780</v>
      </c>
      <c r="C310" s="216" t="s">
        <v>29</v>
      </c>
      <c r="D310" s="217">
        <v>77.84</v>
      </c>
    </row>
    <row r="311" spans="1:4" ht="22.5" outlineLevel="1" x14ac:dyDescent="0.2">
      <c r="A311" s="214">
        <v>5001040</v>
      </c>
      <c r="B311" s="215" t="s">
        <v>9781</v>
      </c>
      <c r="C311" s="216" t="s">
        <v>29</v>
      </c>
      <c r="D311" s="217">
        <v>47.17</v>
      </c>
    </row>
    <row r="312" spans="1:4" ht="22.5" outlineLevel="1" x14ac:dyDescent="0.2">
      <c r="A312" s="214">
        <v>5001043</v>
      </c>
      <c r="B312" s="215" t="s">
        <v>9782</v>
      </c>
      <c r="C312" s="216" t="s">
        <v>29</v>
      </c>
      <c r="D312" s="217">
        <v>18.05</v>
      </c>
    </row>
    <row r="313" spans="1:4" ht="22.5" outlineLevel="1" x14ac:dyDescent="0.2">
      <c r="A313" s="214">
        <v>5001047</v>
      </c>
      <c r="B313" s="215" t="s">
        <v>9783</v>
      </c>
      <c r="C313" s="216" t="s">
        <v>29</v>
      </c>
      <c r="D313" s="217">
        <v>44.11</v>
      </c>
    </row>
    <row r="314" spans="1:4" outlineLevel="1" x14ac:dyDescent="0.2">
      <c r="A314" s="214">
        <v>5002000</v>
      </c>
      <c r="B314" s="215" t="s">
        <v>9784</v>
      </c>
      <c r="C314" s="216" t="s">
        <v>9488</v>
      </c>
      <c r="D314" s="217" t="s">
        <v>9488</v>
      </c>
    </row>
    <row r="315" spans="1:4" ht="22.5" outlineLevel="1" x14ac:dyDescent="0.2">
      <c r="A315" s="214">
        <v>5002002</v>
      </c>
      <c r="B315" s="215" t="s">
        <v>9785</v>
      </c>
      <c r="C315" s="216" t="s">
        <v>29</v>
      </c>
      <c r="D315" s="217">
        <v>140.44</v>
      </c>
    </row>
    <row r="316" spans="1:4" x14ac:dyDescent="0.2">
      <c r="A316" s="214">
        <v>5002030</v>
      </c>
      <c r="B316" s="215" t="s">
        <v>9786</v>
      </c>
      <c r="C316" s="216" t="s">
        <v>29</v>
      </c>
      <c r="D316" s="217">
        <v>79.2</v>
      </c>
    </row>
    <row r="317" spans="1:4" ht="22.5" outlineLevel="1" x14ac:dyDescent="0.2">
      <c r="A317" s="214">
        <v>5002043</v>
      </c>
      <c r="B317" s="215" t="s">
        <v>9787</v>
      </c>
      <c r="C317" s="216" t="s">
        <v>29</v>
      </c>
      <c r="D317" s="217">
        <v>18.05</v>
      </c>
    </row>
    <row r="318" spans="1:4" ht="22.5" outlineLevel="1" x14ac:dyDescent="0.2">
      <c r="A318" s="214">
        <v>5002044</v>
      </c>
      <c r="B318" s="215" t="s">
        <v>9788</v>
      </c>
      <c r="C318" s="216" t="s">
        <v>29</v>
      </c>
      <c r="D318" s="217">
        <v>199.45</v>
      </c>
    </row>
    <row r="319" spans="1:4" x14ac:dyDescent="0.2">
      <c r="A319" s="214">
        <v>5003000</v>
      </c>
      <c r="B319" s="215" t="s">
        <v>9789</v>
      </c>
      <c r="C319" s="216" t="s">
        <v>9488</v>
      </c>
      <c r="D319" s="217" t="s">
        <v>9488</v>
      </c>
    </row>
    <row r="320" spans="1:4" ht="22.5" outlineLevel="1" x14ac:dyDescent="0.2">
      <c r="A320" s="214">
        <v>5003002</v>
      </c>
      <c r="B320" s="215" t="s">
        <v>9790</v>
      </c>
      <c r="C320" s="216" t="s">
        <v>29</v>
      </c>
      <c r="D320" s="217">
        <v>140.44</v>
      </c>
    </row>
    <row r="321" spans="1:4" ht="22.5" outlineLevel="1" x14ac:dyDescent="0.2">
      <c r="A321" s="214">
        <v>5003008</v>
      </c>
      <c r="B321" s="215" t="s">
        <v>9791</v>
      </c>
      <c r="C321" s="216" t="s">
        <v>29</v>
      </c>
      <c r="D321" s="217">
        <v>139.33000000000001</v>
      </c>
    </row>
    <row r="322" spans="1:4" ht="22.5" outlineLevel="1" x14ac:dyDescent="0.2">
      <c r="A322" s="214">
        <v>5003009</v>
      </c>
      <c r="B322" s="215" t="s">
        <v>9792</v>
      </c>
      <c r="C322" s="216" t="s">
        <v>29</v>
      </c>
      <c r="D322" s="217">
        <v>145.82</v>
      </c>
    </row>
    <row r="323" spans="1:4" x14ac:dyDescent="0.2">
      <c r="A323" s="214">
        <v>5003011</v>
      </c>
      <c r="B323" s="215" t="s">
        <v>9793</v>
      </c>
      <c r="C323" s="216" t="s">
        <v>29</v>
      </c>
      <c r="D323" s="217">
        <v>151.33000000000001</v>
      </c>
    </row>
    <row r="324" spans="1:4" ht="22.5" outlineLevel="1" x14ac:dyDescent="0.2">
      <c r="A324" s="214">
        <v>5003012</v>
      </c>
      <c r="B324" s="215" t="s">
        <v>9794</v>
      </c>
      <c r="C324" s="216" t="s">
        <v>29</v>
      </c>
      <c r="D324" s="217">
        <v>112.08</v>
      </c>
    </row>
    <row r="325" spans="1:4" ht="22.5" x14ac:dyDescent="0.2">
      <c r="A325" s="214">
        <v>5003013</v>
      </c>
      <c r="B325" s="215" t="s">
        <v>9795</v>
      </c>
      <c r="C325" s="216" t="s">
        <v>29</v>
      </c>
      <c r="D325" s="217">
        <v>143.01</v>
      </c>
    </row>
    <row r="326" spans="1:4" ht="33.75" outlineLevel="1" x14ac:dyDescent="0.2">
      <c r="A326" s="214">
        <v>5003017</v>
      </c>
      <c r="B326" s="215" t="s">
        <v>9796</v>
      </c>
      <c r="C326" s="216" t="s">
        <v>29</v>
      </c>
      <c r="D326" s="217">
        <v>139.91</v>
      </c>
    </row>
    <row r="327" spans="1:4" ht="22.5" x14ac:dyDescent="0.2">
      <c r="A327" s="214">
        <v>5003040</v>
      </c>
      <c r="B327" s="215" t="s">
        <v>9781</v>
      </c>
      <c r="C327" s="216" t="s">
        <v>29</v>
      </c>
      <c r="D327" s="217">
        <v>47.17</v>
      </c>
    </row>
    <row r="328" spans="1:4" ht="22.5" outlineLevel="1" x14ac:dyDescent="0.2">
      <c r="A328" s="214">
        <v>5003043</v>
      </c>
      <c r="B328" s="215" t="s">
        <v>9797</v>
      </c>
      <c r="C328" s="216" t="s">
        <v>29</v>
      </c>
      <c r="D328" s="217">
        <v>18.05</v>
      </c>
    </row>
    <row r="329" spans="1:4" ht="22.5" x14ac:dyDescent="0.2">
      <c r="A329" s="214">
        <v>5003047</v>
      </c>
      <c r="B329" s="215" t="s">
        <v>9783</v>
      </c>
      <c r="C329" s="216" t="s">
        <v>29</v>
      </c>
      <c r="D329" s="217">
        <v>44.11</v>
      </c>
    </row>
    <row r="330" spans="1:4" outlineLevel="1" x14ac:dyDescent="0.2">
      <c r="A330" s="214">
        <v>5003054</v>
      </c>
      <c r="B330" s="215" t="s">
        <v>9798</v>
      </c>
      <c r="C330" s="216" t="s">
        <v>34</v>
      </c>
      <c r="D330" s="217">
        <v>664.52</v>
      </c>
    </row>
    <row r="331" spans="1:4" x14ac:dyDescent="0.2">
      <c r="A331" s="214">
        <v>5003055</v>
      </c>
      <c r="B331" s="215" t="s">
        <v>9799</v>
      </c>
      <c r="C331" s="216" t="s">
        <v>29</v>
      </c>
      <c r="D331" s="217">
        <v>83.25</v>
      </c>
    </row>
    <row r="332" spans="1:4" outlineLevel="1" x14ac:dyDescent="0.2">
      <c r="A332" s="214">
        <v>5003073</v>
      </c>
      <c r="B332" s="215" t="s">
        <v>9800</v>
      </c>
      <c r="C332" s="216" t="s">
        <v>29</v>
      </c>
      <c r="D332" s="217">
        <v>44.21</v>
      </c>
    </row>
    <row r="333" spans="1:4" x14ac:dyDescent="0.2">
      <c r="A333" s="214">
        <v>5004000</v>
      </c>
      <c r="B333" s="215" t="s">
        <v>9801</v>
      </c>
      <c r="C333" s="216" t="s">
        <v>9488</v>
      </c>
      <c r="D333" s="217" t="s">
        <v>9488</v>
      </c>
    </row>
    <row r="334" spans="1:4" outlineLevel="1" x14ac:dyDescent="0.2">
      <c r="A334" s="214">
        <v>5004010</v>
      </c>
      <c r="B334" s="215" t="s">
        <v>9802</v>
      </c>
      <c r="C334" s="216" t="s">
        <v>4967</v>
      </c>
      <c r="D334" s="217">
        <v>88.8</v>
      </c>
    </row>
    <row r="335" spans="1:4" outlineLevel="1" x14ac:dyDescent="0.2">
      <c r="A335" s="214">
        <v>5004030</v>
      </c>
      <c r="B335" s="215" t="s">
        <v>9803</v>
      </c>
      <c r="C335" s="216" t="s">
        <v>4967</v>
      </c>
      <c r="D335" s="217">
        <v>167.03</v>
      </c>
    </row>
    <row r="336" spans="1:4" ht="22.5" x14ac:dyDescent="0.2">
      <c r="A336" s="214">
        <v>5004050</v>
      </c>
      <c r="B336" s="215" t="s">
        <v>9804</v>
      </c>
      <c r="C336" s="216" t="s">
        <v>32</v>
      </c>
      <c r="D336" s="217">
        <v>541.97</v>
      </c>
    </row>
    <row r="337" spans="1:4" outlineLevel="1" x14ac:dyDescent="0.2">
      <c r="A337" s="214">
        <v>5050000</v>
      </c>
      <c r="B337" s="215" t="s">
        <v>9631</v>
      </c>
      <c r="C337" s="216" t="s">
        <v>9488</v>
      </c>
      <c r="D337" s="217" t="s">
        <v>9488</v>
      </c>
    </row>
    <row r="338" spans="1:4" outlineLevel="1" x14ac:dyDescent="0.2">
      <c r="A338" s="214">
        <v>5050001</v>
      </c>
      <c r="B338" s="215" t="s">
        <v>9805</v>
      </c>
      <c r="C338" s="216" t="s">
        <v>29</v>
      </c>
      <c r="D338" s="217">
        <v>12.05</v>
      </c>
    </row>
    <row r="339" spans="1:4" outlineLevel="1" x14ac:dyDescent="0.2">
      <c r="A339" s="214">
        <v>5050002</v>
      </c>
      <c r="B339" s="215" t="s">
        <v>9806</v>
      </c>
      <c r="C339" s="216" t="s">
        <v>29</v>
      </c>
      <c r="D339" s="217">
        <v>4.82</v>
      </c>
    </row>
    <row r="340" spans="1:4" outlineLevel="1" x14ac:dyDescent="0.2">
      <c r="A340" s="214">
        <v>5050005</v>
      </c>
      <c r="B340" s="215" t="s">
        <v>9807</v>
      </c>
      <c r="C340" s="216" t="s">
        <v>29</v>
      </c>
      <c r="D340" s="217">
        <v>2.41</v>
      </c>
    </row>
    <row r="341" spans="1:4" ht="22.5" outlineLevel="1" x14ac:dyDescent="0.2">
      <c r="A341" s="214">
        <v>5050010</v>
      </c>
      <c r="B341" s="215" t="s">
        <v>9808</v>
      </c>
      <c r="C341" s="216" t="s">
        <v>29</v>
      </c>
      <c r="D341" s="217">
        <v>7.23</v>
      </c>
    </row>
    <row r="342" spans="1:4" ht="22.5" x14ac:dyDescent="0.2">
      <c r="A342" s="214">
        <v>5050012</v>
      </c>
      <c r="B342" s="215" t="s">
        <v>9809</v>
      </c>
      <c r="C342" s="216" t="s">
        <v>29</v>
      </c>
      <c r="D342" s="217">
        <v>14.46</v>
      </c>
    </row>
    <row r="343" spans="1:4" outlineLevel="1" x14ac:dyDescent="0.2">
      <c r="A343" s="214">
        <v>5050015</v>
      </c>
      <c r="B343" s="215" t="s">
        <v>9810</v>
      </c>
      <c r="C343" s="216" t="s">
        <v>29</v>
      </c>
      <c r="D343" s="217">
        <v>12.05</v>
      </c>
    </row>
    <row r="344" spans="1:4" outlineLevel="1" x14ac:dyDescent="0.2">
      <c r="A344" s="214">
        <v>5060000</v>
      </c>
      <c r="B344" s="215" t="s">
        <v>9765</v>
      </c>
      <c r="C344" s="216" t="s">
        <v>9488</v>
      </c>
      <c r="D344" s="217" t="s">
        <v>9488</v>
      </c>
    </row>
    <row r="345" spans="1:4" outlineLevel="1" x14ac:dyDescent="0.2">
      <c r="A345" s="214">
        <v>5060005</v>
      </c>
      <c r="B345" s="215" t="s">
        <v>9811</v>
      </c>
      <c r="C345" s="216" t="s">
        <v>29</v>
      </c>
      <c r="D345" s="217">
        <v>7.23</v>
      </c>
    </row>
    <row r="346" spans="1:4" outlineLevel="1" x14ac:dyDescent="0.2">
      <c r="A346" s="214">
        <v>5060006</v>
      </c>
      <c r="B346" s="215" t="s">
        <v>9812</v>
      </c>
      <c r="C346" s="216" t="s">
        <v>34</v>
      </c>
      <c r="D346" s="217">
        <v>48.21</v>
      </c>
    </row>
    <row r="347" spans="1:4" outlineLevel="1" x14ac:dyDescent="0.2">
      <c r="A347" s="214">
        <v>5070000</v>
      </c>
      <c r="B347" s="215" t="s">
        <v>9765</v>
      </c>
      <c r="C347" s="216" t="s">
        <v>9488</v>
      </c>
      <c r="D347" s="217" t="s">
        <v>9488</v>
      </c>
    </row>
    <row r="348" spans="1:4" x14ac:dyDescent="0.2">
      <c r="A348" s="214">
        <v>5070006</v>
      </c>
      <c r="B348" s="215" t="s">
        <v>9813</v>
      </c>
      <c r="C348" s="216" t="s">
        <v>34</v>
      </c>
      <c r="D348" s="217">
        <v>108.47</v>
      </c>
    </row>
    <row r="349" spans="1:4" outlineLevel="1" x14ac:dyDescent="0.2">
      <c r="A349" s="214">
        <v>5080000</v>
      </c>
      <c r="B349" s="215" t="s">
        <v>9814</v>
      </c>
      <c r="C349" s="216" t="s">
        <v>9488</v>
      </c>
      <c r="D349" s="217" t="s">
        <v>9488</v>
      </c>
    </row>
    <row r="350" spans="1:4" outlineLevel="1" x14ac:dyDescent="0.2">
      <c r="A350" s="214">
        <v>5090000</v>
      </c>
      <c r="B350" s="215" t="s">
        <v>9815</v>
      </c>
      <c r="C350" s="216" t="s">
        <v>9488</v>
      </c>
      <c r="D350" s="217" t="s">
        <v>9488</v>
      </c>
    </row>
    <row r="351" spans="1:4" outlineLevel="1" x14ac:dyDescent="0.2">
      <c r="A351" s="210">
        <v>6000000</v>
      </c>
      <c r="B351" s="211" t="s">
        <v>9816</v>
      </c>
      <c r="C351" s="212"/>
      <c r="D351" s="213"/>
    </row>
    <row r="352" spans="1:4" outlineLevel="1" x14ac:dyDescent="0.2">
      <c r="A352" s="214">
        <v>6001000</v>
      </c>
      <c r="B352" s="215" t="s">
        <v>9817</v>
      </c>
      <c r="C352" s="216" t="s">
        <v>9488</v>
      </c>
      <c r="D352" s="217" t="s">
        <v>9488</v>
      </c>
    </row>
    <row r="353" spans="1:4" outlineLevel="1" x14ac:dyDescent="0.2">
      <c r="A353" s="214">
        <v>6001010</v>
      </c>
      <c r="B353" s="215" t="s">
        <v>9818</v>
      </c>
      <c r="C353" s="216" t="s">
        <v>29</v>
      </c>
      <c r="D353" s="217">
        <v>69.72</v>
      </c>
    </row>
    <row r="354" spans="1:4" ht="22.5" x14ac:dyDescent="0.2">
      <c r="A354" s="214">
        <v>6001013</v>
      </c>
      <c r="B354" s="215" t="s">
        <v>9819</v>
      </c>
      <c r="C354" s="216" t="s">
        <v>29</v>
      </c>
      <c r="D354" s="217">
        <v>246.43</v>
      </c>
    </row>
    <row r="355" spans="1:4" ht="22.5" outlineLevel="1" x14ac:dyDescent="0.2">
      <c r="A355" s="214">
        <v>6001015</v>
      </c>
      <c r="B355" s="215" t="s">
        <v>9820</v>
      </c>
      <c r="C355" s="216" t="s">
        <v>29</v>
      </c>
      <c r="D355" s="217">
        <v>157.97</v>
      </c>
    </row>
    <row r="356" spans="1:4" ht="22.5" outlineLevel="1" x14ac:dyDescent="0.2">
      <c r="A356" s="214">
        <v>6001016</v>
      </c>
      <c r="B356" s="215" t="s">
        <v>9821</v>
      </c>
      <c r="C356" s="216" t="s">
        <v>29</v>
      </c>
      <c r="D356" s="217">
        <v>173.93</v>
      </c>
    </row>
    <row r="357" spans="1:4" ht="22.5" outlineLevel="1" x14ac:dyDescent="0.2">
      <c r="A357" s="214">
        <v>6001017</v>
      </c>
      <c r="B357" s="215" t="s">
        <v>9822</v>
      </c>
      <c r="C357" s="216" t="s">
        <v>29</v>
      </c>
      <c r="D357" s="217">
        <v>205.49</v>
      </c>
    </row>
    <row r="358" spans="1:4" ht="22.5" outlineLevel="1" x14ac:dyDescent="0.2">
      <c r="A358" s="214">
        <v>6001018</v>
      </c>
      <c r="B358" s="215" t="s">
        <v>9823</v>
      </c>
      <c r="C358" s="216" t="s">
        <v>29</v>
      </c>
      <c r="D358" s="217">
        <v>244.1</v>
      </c>
    </row>
    <row r="359" spans="1:4" outlineLevel="1" x14ac:dyDescent="0.2">
      <c r="A359" s="214">
        <v>6001030</v>
      </c>
      <c r="B359" s="215" t="s">
        <v>9824</v>
      </c>
      <c r="C359" s="216" t="s">
        <v>57</v>
      </c>
      <c r="D359" s="217">
        <v>15.61</v>
      </c>
    </row>
    <row r="360" spans="1:4" x14ac:dyDescent="0.2">
      <c r="A360" s="214">
        <v>6001031</v>
      </c>
      <c r="B360" s="215" t="s">
        <v>9825</v>
      </c>
      <c r="C360" s="216" t="s">
        <v>57</v>
      </c>
      <c r="D360" s="217">
        <v>3.39</v>
      </c>
    </row>
    <row r="361" spans="1:4" outlineLevel="1" x14ac:dyDescent="0.2">
      <c r="A361" s="214">
        <v>6002000</v>
      </c>
      <c r="B361" s="215" t="s">
        <v>9826</v>
      </c>
      <c r="C361" s="216" t="s">
        <v>9488</v>
      </c>
      <c r="D361" s="217" t="s">
        <v>9488</v>
      </c>
    </row>
    <row r="362" spans="1:4" outlineLevel="1" x14ac:dyDescent="0.2">
      <c r="A362" s="214">
        <v>6002003</v>
      </c>
      <c r="B362" s="215" t="s">
        <v>9827</v>
      </c>
      <c r="C362" s="216" t="s">
        <v>29</v>
      </c>
      <c r="D362" s="217">
        <v>174.47</v>
      </c>
    </row>
    <row r="363" spans="1:4" outlineLevel="1" x14ac:dyDescent="0.2">
      <c r="A363" s="214">
        <v>6002004</v>
      </c>
      <c r="B363" s="215" t="s">
        <v>9828</v>
      </c>
      <c r="C363" s="216" t="s">
        <v>29</v>
      </c>
      <c r="D363" s="217">
        <v>165.03</v>
      </c>
    </row>
    <row r="364" spans="1:4" outlineLevel="1" x14ac:dyDescent="0.2">
      <c r="A364" s="214">
        <v>6002005</v>
      </c>
      <c r="B364" s="215" t="s">
        <v>9829</v>
      </c>
      <c r="C364" s="216" t="s">
        <v>29</v>
      </c>
      <c r="D364" s="217">
        <v>103.33</v>
      </c>
    </row>
    <row r="365" spans="1:4" outlineLevel="1" x14ac:dyDescent="0.2">
      <c r="A365" s="214">
        <v>6002021</v>
      </c>
      <c r="B365" s="215" t="s">
        <v>9830</v>
      </c>
      <c r="C365" s="216" t="s">
        <v>29</v>
      </c>
      <c r="D365" s="217">
        <v>44.49</v>
      </c>
    </row>
    <row r="366" spans="1:4" x14ac:dyDescent="0.2">
      <c r="A366" s="214">
        <v>6002022</v>
      </c>
      <c r="B366" s="215" t="s">
        <v>9831</v>
      </c>
      <c r="C366" s="216" t="s">
        <v>29</v>
      </c>
      <c r="D366" s="217">
        <v>72.97</v>
      </c>
    </row>
    <row r="367" spans="1:4" ht="22.5" outlineLevel="1" x14ac:dyDescent="0.2">
      <c r="A367" s="214">
        <v>6002023</v>
      </c>
      <c r="B367" s="215" t="s">
        <v>9832</v>
      </c>
      <c r="C367" s="216" t="s">
        <v>29</v>
      </c>
      <c r="D367" s="217">
        <v>156.05000000000001</v>
      </c>
    </row>
    <row r="368" spans="1:4" ht="22.5" outlineLevel="1" x14ac:dyDescent="0.2">
      <c r="A368" s="214">
        <v>6002025</v>
      </c>
      <c r="B368" s="215" t="s">
        <v>9833</v>
      </c>
      <c r="C368" s="216" t="s">
        <v>29</v>
      </c>
      <c r="D368" s="217">
        <v>140.63</v>
      </c>
    </row>
    <row r="369" spans="1:4" ht="22.5" outlineLevel="1" x14ac:dyDescent="0.2">
      <c r="A369" s="214">
        <v>6002043</v>
      </c>
      <c r="B369" s="215" t="s">
        <v>9834</v>
      </c>
      <c r="C369" s="216" t="s">
        <v>29</v>
      </c>
      <c r="D369" s="217">
        <v>322</v>
      </c>
    </row>
    <row r="370" spans="1:4" ht="22.5" outlineLevel="1" x14ac:dyDescent="0.2">
      <c r="A370" s="214">
        <v>6002044</v>
      </c>
      <c r="B370" s="215" t="s">
        <v>9835</v>
      </c>
      <c r="C370" s="216" t="s">
        <v>29</v>
      </c>
      <c r="D370" s="217">
        <v>85.97</v>
      </c>
    </row>
    <row r="371" spans="1:4" ht="22.5" outlineLevel="1" x14ac:dyDescent="0.2">
      <c r="A371" s="214">
        <v>6002045</v>
      </c>
      <c r="B371" s="215" t="s">
        <v>9836</v>
      </c>
      <c r="C371" s="216" t="s">
        <v>29</v>
      </c>
      <c r="D371" s="217">
        <v>89.61</v>
      </c>
    </row>
    <row r="372" spans="1:4" ht="22.5" outlineLevel="1" x14ac:dyDescent="0.2">
      <c r="A372" s="214">
        <v>6002046</v>
      </c>
      <c r="B372" s="215" t="s">
        <v>9837</v>
      </c>
      <c r="C372" s="216" t="s">
        <v>29</v>
      </c>
      <c r="D372" s="217">
        <v>186.51</v>
      </c>
    </row>
    <row r="373" spans="1:4" ht="22.5" outlineLevel="1" x14ac:dyDescent="0.2">
      <c r="A373" s="214">
        <v>6002047</v>
      </c>
      <c r="B373" s="215" t="s">
        <v>9838</v>
      </c>
      <c r="C373" s="216" t="s">
        <v>29</v>
      </c>
      <c r="D373" s="217">
        <v>105.16</v>
      </c>
    </row>
    <row r="374" spans="1:4" ht="22.5" x14ac:dyDescent="0.2">
      <c r="A374" s="214">
        <v>6002048</v>
      </c>
      <c r="B374" s="215" t="s">
        <v>9839</v>
      </c>
      <c r="C374" s="216" t="s">
        <v>29</v>
      </c>
      <c r="D374" s="217">
        <v>72.290000000000006</v>
      </c>
    </row>
    <row r="375" spans="1:4" ht="22.5" outlineLevel="1" x14ac:dyDescent="0.2">
      <c r="A375" s="214">
        <v>6002049</v>
      </c>
      <c r="B375" s="215" t="s">
        <v>9840</v>
      </c>
      <c r="C375" s="216" t="s">
        <v>29</v>
      </c>
      <c r="D375" s="217">
        <v>215.24</v>
      </c>
    </row>
    <row r="376" spans="1:4" ht="22.5" outlineLevel="1" x14ac:dyDescent="0.2">
      <c r="A376" s="214">
        <v>6002050</v>
      </c>
      <c r="B376" s="215" t="s">
        <v>9841</v>
      </c>
      <c r="C376" s="216" t="s">
        <v>29</v>
      </c>
      <c r="D376" s="217">
        <v>560.45000000000005</v>
      </c>
    </row>
    <row r="377" spans="1:4" ht="22.5" outlineLevel="1" x14ac:dyDescent="0.2">
      <c r="A377" s="214">
        <v>6002051</v>
      </c>
      <c r="B377" s="215" t="s">
        <v>9842</v>
      </c>
      <c r="C377" s="216" t="s">
        <v>32</v>
      </c>
      <c r="D377" s="217">
        <v>39.36</v>
      </c>
    </row>
    <row r="378" spans="1:4" ht="22.5" outlineLevel="1" x14ac:dyDescent="0.2">
      <c r="A378" s="214">
        <v>6002055</v>
      </c>
      <c r="B378" s="215" t="s">
        <v>9843</v>
      </c>
      <c r="C378" s="216" t="s">
        <v>32</v>
      </c>
      <c r="D378" s="217">
        <v>80.3</v>
      </c>
    </row>
    <row r="379" spans="1:4" ht="22.5" outlineLevel="1" x14ac:dyDescent="0.2">
      <c r="A379" s="214">
        <v>6002056</v>
      </c>
      <c r="B379" s="215" t="s">
        <v>9844</v>
      </c>
      <c r="C379" s="216" t="s">
        <v>32</v>
      </c>
      <c r="D379" s="217">
        <v>102.93</v>
      </c>
    </row>
    <row r="380" spans="1:4" ht="22.5" outlineLevel="1" x14ac:dyDescent="0.2">
      <c r="A380" s="214">
        <v>6002057</v>
      </c>
      <c r="B380" s="215" t="s">
        <v>9845</v>
      </c>
      <c r="C380" s="216" t="s">
        <v>32</v>
      </c>
      <c r="D380" s="217">
        <v>457.05</v>
      </c>
    </row>
    <row r="381" spans="1:4" outlineLevel="1" x14ac:dyDescent="0.2">
      <c r="A381" s="214">
        <v>6002090</v>
      </c>
      <c r="B381" s="215" t="s">
        <v>9846</v>
      </c>
      <c r="C381" s="216" t="s">
        <v>32</v>
      </c>
      <c r="D381" s="217">
        <v>118.98</v>
      </c>
    </row>
    <row r="382" spans="1:4" x14ac:dyDescent="0.2">
      <c r="A382" s="214">
        <v>6002091</v>
      </c>
      <c r="B382" s="215" t="s">
        <v>9847</v>
      </c>
      <c r="C382" s="216" t="s">
        <v>32</v>
      </c>
      <c r="D382" s="217">
        <v>117.7</v>
      </c>
    </row>
    <row r="383" spans="1:4" outlineLevel="1" x14ac:dyDescent="0.2">
      <c r="A383" s="214">
        <v>6002092</v>
      </c>
      <c r="B383" s="215" t="s">
        <v>9848</v>
      </c>
      <c r="C383" s="216" t="s">
        <v>32</v>
      </c>
      <c r="D383" s="217">
        <v>119.86</v>
      </c>
    </row>
    <row r="384" spans="1:4" outlineLevel="1" x14ac:dyDescent="0.2">
      <c r="A384" s="214">
        <v>6002093</v>
      </c>
      <c r="B384" s="215" t="s">
        <v>9849</v>
      </c>
      <c r="C384" s="216" t="s">
        <v>32</v>
      </c>
      <c r="D384" s="217">
        <v>118.96</v>
      </c>
    </row>
    <row r="385" spans="1:4" ht="22.5" outlineLevel="1" x14ac:dyDescent="0.2">
      <c r="A385" s="214">
        <v>6002094</v>
      </c>
      <c r="B385" s="215" t="s">
        <v>9850</v>
      </c>
      <c r="C385" s="216" t="s">
        <v>32</v>
      </c>
      <c r="D385" s="217">
        <v>84.21</v>
      </c>
    </row>
    <row r="386" spans="1:4" ht="22.5" outlineLevel="1" x14ac:dyDescent="0.2">
      <c r="A386" s="214">
        <v>6002095</v>
      </c>
      <c r="B386" s="215" t="s">
        <v>9851</v>
      </c>
      <c r="C386" s="216" t="s">
        <v>32</v>
      </c>
      <c r="D386" s="217">
        <v>74.55</v>
      </c>
    </row>
    <row r="387" spans="1:4" ht="22.5" outlineLevel="1" x14ac:dyDescent="0.2">
      <c r="A387" s="214">
        <v>6002096</v>
      </c>
      <c r="B387" s="215" t="s">
        <v>9852</v>
      </c>
      <c r="C387" s="216" t="s">
        <v>32</v>
      </c>
      <c r="D387" s="217">
        <v>103.27</v>
      </c>
    </row>
    <row r="388" spans="1:4" ht="22.5" outlineLevel="1" x14ac:dyDescent="0.2">
      <c r="A388" s="214">
        <v>6002097</v>
      </c>
      <c r="B388" s="215" t="s">
        <v>9853</v>
      </c>
      <c r="C388" s="216" t="s">
        <v>32</v>
      </c>
      <c r="D388" s="217">
        <v>93.59</v>
      </c>
    </row>
    <row r="389" spans="1:4" outlineLevel="1" x14ac:dyDescent="0.2">
      <c r="A389" s="214">
        <v>6002099</v>
      </c>
      <c r="B389" s="215" t="s">
        <v>9854</v>
      </c>
      <c r="C389" s="216" t="s">
        <v>29</v>
      </c>
      <c r="D389" s="217">
        <v>13.57</v>
      </c>
    </row>
    <row r="390" spans="1:4" x14ac:dyDescent="0.2">
      <c r="A390" s="214">
        <v>6003000</v>
      </c>
      <c r="B390" s="215" t="s">
        <v>9855</v>
      </c>
      <c r="C390" s="216" t="s">
        <v>9488</v>
      </c>
      <c r="D390" s="217" t="s">
        <v>9488</v>
      </c>
    </row>
    <row r="391" spans="1:4" outlineLevel="1" x14ac:dyDescent="0.2">
      <c r="A391" s="214">
        <v>6003098</v>
      </c>
      <c r="B391" s="215" t="s">
        <v>9856</v>
      </c>
      <c r="C391" s="216" t="s">
        <v>29</v>
      </c>
      <c r="D391" s="217">
        <v>882.41</v>
      </c>
    </row>
    <row r="392" spans="1:4" outlineLevel="1" x14ac:dyDescent="0.2">
      <c r="A392" s="214">
        <v>6050000</v>
      </c>
      <c r="B392" s="215" t="s">
        <v>9631</v>
      </c>
      <c r="C392" s="216" t="s">
        <v>9488</v>
      </c>
      <c r="D392" s="217" t="s">
        <v>9488</v>
      </c>
    </row>
    <row r="393" spans="1:4" outlineLevel="1" x14ac:dyDescent="0.2">
      <c r="A393" s="214">
        <v>6050020</v>
      </c>
      <c r="B393" s="215" t="s">
        <v>9857</v>
      </c>
      <c r="C393" s="216" t="s">
        <v>29</v>
      </c>
      <c r="D393" s="217">
        <v>14.46</v>
      </c>
    </row>
    <row r="394" spans="1:4" ht="22.5" outlineLevel="1" x14ac:dyDescent="0.2">
      <c r="A394" s="214">
        <v>6050025</v>
      </c>
      <c r="B394" s="215" t="s">
        <v>9858</v>
      </c>
      <c r="C394" s="216" t="s">
        <v>29</v>
      </c>
      <c r="D394" s="217">
        <v>6.03</v>
      </c>
    </row>
    <row r="395" spans="1:4" outlineLevel="1" x14ac:dyDescent="0.2">
      <c r="A395" s="214">
        <v>6060000</v>
      </c>
      <c r="B395" s="215" t="s">
        <v>9765</v>
      </c>
      <c r="C395" s="216" t="s">
        <v>9488</v>
      </c>
      <c r="D395" s="217" t="s">
        <v>9488</v>
      </c>
    </row>
    <row r="396" spans="1:4" ht="22.5" outlineLevel="1" x14ac:dyDescent="0.2">
      <c r="A396" s="214">
        <v>6060003</v>
      </c>
      <c r="B396" s="215" t="s">
        <v>9859</v>
      </c>
      <c r="C396" s="216" t="s">
        <v>29</v>
      </c>
      <c r="D396" s="217">
        <v>16.600000000000001</v>
      </c>
    </row>
    <row r="397" spans="1:4" ht="22.5" outlineLevel="1" x14ac:dyDescent="0.2">
      <c r="A397" s="214">
        <v>6060004</v>
      </c>
      <c r="B397" s="215" t="s">
        <v>9860</v>
      </c>
      <c r="C397" s="216" t="s">
        <v>29</v>
      </c>
      <c r="D397" s="217">
        <v>11.06</v>
      </c>
    </row>
    <row r="398" spans="1:4" ht="22.5" x14ac:dyDescent="0.2">
      <c r="A398" s="214">
        <v>6060005</v>
      </c>
      <c r="B398" s="215" t="s">
        <v>9861</v>
      </c>
      <c r="C398" s="216" t="s">
        <v>29</v>
      </c>
      <c r="D398" s="217">
        <v>27.66</v>
      </c>
    </row>
    <row r="399" spans="1:4" ht="22.5" outlineLevel="1" x14ac:dyDescent="0.2">
      <c r="A399" s="214">
        <v>6060006</v>
      </c>
      <c r="B399" s="215" t="s">
        <v>9862</v>
      </c>
      <c r="C399" s="216" t="s">
        <v>29</v>
      </c>
      <c r="D399" s="217">
        <v>22.13</v>
      </c>
    </row>
    <row r="400" spans="1:4" outlineLevel="1" x14ac:dyDescent="0.2">
      <c r="A400" s="214">
        <v>6060008</v>
      </c>
      <c r="B400" s="215" t="s">
        <v>9863</v>
      </c>
      <c r="C400" s="216" t="s">
        <v>57</v>
      </c>
      <c r="D400" s="217">
        <v>2.38</v>
      </c>
    </row>
    <row r="401" spans="1:4" outlineLevel="1" x14ac:dyDescent="0.2">
      <c r="A401" s="214">
        <v>6060010</v>
      </c>
      <c r="B401" s="215" t="s">
        <v>9864</v>
      </c>
      <c r="C401" s="216" t="s">
        <v>32</v>
      </c>
      <c r="D401" s="217">
        <v>0.55000000000000004</v>
      </c>
    </row>
    <row r="402" spans="1:4" x14ac:dyDescent="0.2">
      <c r="A402" s="214">
        <v>6060011</v>
      </c>
      <c r="B402" s="215" t="s">
        <v>9865</v>
      </c>
      <c r="C402" s="216" t="s">
        <v>32</v>
      </c>
      <c r="D402" s="217">
        <v>3.32</v>
      </c>
    </row>
    <row r="403" spans="1:4" outlineLevel="1" x14ac:dyDescent="0.2">
      <c r="A403" s="214">
        <v>6060012</v>
      </c>
      <c r="B403" s="215" t="s">
        <v>9866</v>
      </c>
      <c r="C403" s="216" t="s">
        <v>32</v>
      </c>
      <c r="D403" s="217">
        <v>5.53</v>
      </c>
    </row>
    <row r="404" spans="1:4" outlineLevel="1" x14ac:dyDescent="0.2">
      <c r="A404" s="214">
        <v>6060015</v>
      </c>
      <c r="B404" s="215" t="s">
        <v>9867</v>
      </c>
      <c r="C404" s="216" t="s">
        <v>15</v>
      </c>
      <c r="D404" s="217">
        <v>8.3000000000000007</v>
      </c>
    </row>
    <row r="405" spans="1:4" outlineLevel="1" x14ac:dyDescent="0.2">
      <c r="A405" s="214">
        <v>6060020</v>
      </c>
      <c r="B405" s="215" t="s">
        <v>9868</v>
      </c>
      <c r="C405" s="216" t="s">
        <v>29</v>
      </c>
      <c r="D405" s="217">
        <v>12.05</v>
      </c>
    </row>
    <row r="406" spans="1:4" x14ac:dyDescent="0.2">
      <c r="A406" s="214">
        <v>6060021</v>
      </c>
      <c r="B406" s="215" t="s">
        <v>9869</v>
      </c>
      <c r="C406" s="216" t="s">
        <v>29</v>
      </c>
      <c r="D406" s="217">
        <v>21.69</v>
      </c>
    </row>
    <row r="407" spans="1:4" outlineLevel="1" x14ac:dyDescent="0.2">
      <c r="A407" s="214">
        <v>6060022</v>
      </c>
      <c r="B407" s="215" t="s">
        <v>9870</v>
      </c>
      <c r="C407" s="216" t="s">
        <v>29</v>
      </c>
      <c r="D407" s="217">
        <v>16.87</v>
      </c>
    </row>
    <row r="408" spans="1:4" ht="22.5" outlineLevel="1" x14ac:dyDescent="0.2">
      <c r="A408" s="214">
        <v>6060025</v>
      </c>
      <c r="B408" s="215" t="s">
        <v>9871</v>
      </c>
      <c r="C408" s="216" t="s">
        <v>29</v>
      </c>
      <c r="D408" s="217">
        <v>8.44</v>
      </c>
    </row>
    <row r="409" spans="1:4" ht="22.5" outlineLevel="1" x14ac:dyDescent="0.2">
      <c r="A409" s="214">
        <v>6060028</v>
      </c>
      <c r="B409" s="215" t="s">
        <v>9872</v>
      </c>
      <c r="C409" s="216" t="s">
        <v>29</v>
      </c>
      <c r="D409" s="217">
        <v>7.23</v>
      </c>
    </row>
    <row r="410" spans="1:4" ht="22.5" x14ac:dyDescent="0.2">
      <c r="A410" s="214">
        <v>6060029</v>
      </c>
      <c r="B410" s="215" t="s">
        <v>9873</v>
      </c>
      <c r="C410" s="216" t="s">
        <v>29</v>
      </c>
      <c r="D410" s="217">
        <v>7.23</v>
      </c>
    </row>
    <row r="411" spans="1:4" outlineLevel="1" x14ac:dyDescent="0.2">
      <c r="A411" s="214">
        <v>6060040</v>
      </c>
      <c r="B411" s="215" t="s">
        <v>9874</v>
      </c>
      <c r="C411" s="216" t="s">
        <v>32</v>
      </c>
      <c r="D411" s="217">
        <v>7.23</v>
      </c>
    </row>
    <row r="412" spans="1:4" ht="22.5" x14ac:dyDescent="0.2">
      <c r="A412" s="214">
        <v>6060090</v>
      </c>
      <c r="B412" s="215" t="s">
        <v>9875</v>
      </c>
      <c r="C412" s="216" t="s">
        <v>32</v>
      </c>
      <c r="D412" s="217">
        <v>4.82</v>
      </c>
    </row>
    <row r="413" spans="1:4" outlineLevel="1" x14ac:dyDescent="0.2">
      <c r="A413" s="214">
        <v>6070000</v>
      </c>
      <c r="B413" s="215" t="s">
        <v>9772</v>
      </c>
      <c r="C413" s="216" t="s">
        <v>9488</v>
      </c>
      <c r="D413" s="217" t="s">
        <v>9488</v>
      </c>
    </row>
    <row r="414" spans="1:4" x14ac:dyDescent="0.2">
      <c r="A414" s="214">
        <v>6070010</v>
      </c>
      <c r="B414" s="215" t="s">
        <v>9876</v>
      </c>
      <c r="C414" s="216" t="s">
        <v>32</v>
      </c>
      <c r="D414" s="217">
        <v>2.78</v>
      </c>
    </row>
    <row r="415" spans="1:4" outlineLevel="1" x14ac:dyDescent="0.2">
      <c r="A415" s="214">
        <v>6070011</v>
      </c>
      <c r="B415" s="215" t="s">
        <v>9877</v>
      </c>
      <c r="C415" s="216" t="s">
        <v>32</v>
      </c>
      <c r="D415" s="217">
        <v>8.41</v>
      </c>
    </row>
    <row r="416" spans="1:4" x14ac:dyDescent="0.2">
      <c r="A416" s="214">
        <v>6070012</v>
      </c>
      <c r="B416" s="215" t="s">
        <v>9878</v>
      </c>
      <c r="C416" s="216" t="s">
        <v>32</v>
      </c>
      <c r="D416" s="217">
        <v>22.42</v>
      </c>
    </row>
    <row r="417" spans="1:4" outlineLevel="1" x14ac:dyDescent="0.2">
      <c r="A417" s="214">
        <v>6070015</v>
      </c>
      <c r="B417" s="215" t="s">
        <v>9879</v>
      </c>
      <c r="C417" s="216" t="s">
        <v>15</v>
      </c>
      <c r="D417" s="217">
        <v>16.600000000000001</v>
      </c>
    </row>
    <row r="418" spans="1:4" x14ac:dyDescent="0.2">
      <c r="A418" s="214">
        <v>6070020</v>
      </c>
      <c r="B418" s="215" t="s">
        <v>9880</v>
      </c>
      <c r="C418" s="216" t="s">
        <v>29</v>
      </c>
      <c r="D418" s="217">
        <v>38.9</v>
      </c>
    </row>
    <row r="419" spans="1:4" outlineLevel="1" x14ac:dyDescent="0.2">
      <c r="A419" s="214">
        <v>6070021</v>
      </c>
      <c r="B419" s="215" t="s">
        <v>9881</v>
      </c>
      <c r="C419" s="216" t="s">
        <v>29</v>
      </c>
      <c r="D419" s="217">
        <v>94.04</v>
      </c>
    </row>
    <row r="420" spans="1:4" x14ac:dyDescent="0.2">
      <c r="A420" s="214">
        <v>6070022</v>
      </c>
      <c r="B420" s="215" t="s">
        <v>9882</v>
      </c>
      <c r="C420" s="216" t="s">
        <v>29</v>
      </c>
      <c r="D420" s="217">
        <v>60.51</v>
      </c>
    </row>
    <row r="421" spans="1:4" ht="22.5" outlineLevel="1" x14ac:dyDescent="0.2">
      <c r="A421" s="214">
        <v>6070025</v>
      </c>
      <c r="B421" s="215" t="s">
        <v>9883</v>
      </c>
      <c r="C421" s="216" t="s">
        <v>29</v>
      </c>
      <c r="D421" s="217">
        <v>16.2</v>
      </c>
    </row>
    <row r="422" spans="1:4" ht="22.5" x14ac:dyDescent="0.2">
      <c r="A422" s="214">
        <v>6070028</v>
      </c>
      <c r="B422" s="215" t="s">
        <v>9884</v>
      </c>
      <c r="C422" s="216" t="s">
        <v>29</v>
      </c>
      <c r="D422" s="217">
        <v>16.23</v>
      </c>
    </row>
    <row r="423" spans="1:4" ht="22.5" outlineLevel="1" x14ac:dyDescent="0.2">
      <c r="A423" s="214">
        <v>6070029</v>
      </c>
      <c r="B423" s="215" t="s">
        <v>9885</v>
      </c>
      <c r="C423" s="216" t="s">
        <v>29</v>
      </c>
      <c r="D423" s="217">
        <v>16.149999999999999</v>
      </c>
    </row>
    <row r="424" spans="1:4" outlineLevel="1" x14ac:dyDescent="0.2">
      <c r="A424" s="214">
        <v>6070040</v>
      </c>
      <c r="B424" s="215" t="s">
        <v>9886</v>
      </c>
      <c r="C424" s="216" t="s">
        <v>32</v>
      </c>
      <c r="D424" s="217">
        <v>28.29</v>
      </c>
    </row>
    <row r="425" spans="1:4" ht="22.5" outlineLevel="1" x14ac:dyDescent="0.2">
      <c r="A425" s="214">
        <v>6070090</v>
      </c>
      <c r="B425" s="215" t="s">
        <v>9887</v>
      </c>
      <c r="C425" s="216" t="s">
        <v>32</v>
      </c>
      <c r="D425" s="217">
        <v>12.01</v>
      </c>
    </row>
    <row r="426" spans="1:4" outlineLevel="1" x14ac:dyDescent="0.2">
      <c r="A426" s="214">
        <v>6080000</v>
      </c>
      <c r="B426" s="215" t="s">
        <v>9814</v>
      </c>
      <c r="C426" s="216" t="s">
        <v>9488</v>
      </c>
      <c r="D426" s="217" t="s">
        <v>9488</v>
      </c>
    </row>
    <row r="427" spans="1:4" outlineLevel="1" x14ac:dyDescent="0.2">
      <c r="A427" s="214">
        <v>6080001</v>
      </c>
      <c r="B427" s="215" t="s">
        <v>9888</v>
      </c>
      <c r="C427" s="216" t="s">
        <v>29</v>
      </c>
      <c r="D427" s="217">
        <v>10.19</v>
      </c>
    </row>
    <row r="428" spans="1:4" x14ac:dyDescent="0.2">
      <c r="A428" s="214">
        <v>6080002</v>
      </c>
      <c r="B428" s="215" t="s">
        <v>9889</v>
      </c>
      <c r="C428" s="216" t="s">
        <v>29</v>
      </c>
      <c r="D428" s="217">
        <v>38.9</v>
      </c>
    </row>
    <row r="429" spans="1:4" ht="22.5" outlineLevel="1" x14ac:dyDescent="0.2">
      <c r="A429" s="214">
        <v>6080003</v>
      </c>
      <c r="B429" s="215" t="s">
        <v>9890</v>
      </c>
      <c r="C429" s="216" t="s">
        <v>29</v>
      </c>
      <c r="D429" s="217">
        <v>32.22</v>
      </c>
    </row>
    <row r="430" spans="1:4" outlineLevel="1" x14ac:dyDescent="0.2">
      <c r="A430" s="214">
        <v>6080010</v>
      </c>
      <c r="B430" s="215" t="s">
        <v>9891</v>
      </c>
      <c r="C430" s="216" t="s">
        <v>32</v>
      </c>
      <c r="D430" s="217">
        <v>9.19</v>
      </c>
    </row>
    <row r="431" spans="1:4" outlineLevel="1" x14ac:dyDescent="0.2">
      <c r="A431" s="214">
        <v>6080012</v>
      </c>
      <c r="B431" s="215" t="s">
        <v>9892</v>
      </c>
      <c r="C431" s="216" t="s">
        <v>32</v>
      </c>
      <c r="D431" s="217">
        <v>25.11</v>
      </c>
    </row>
    <row r="432" spans="1:4" outlineLevel="1" x14ac:dyDescent="0.2">
      <c r="A432" s="214">
        <v>6080016</v>
      </c>
      <c r="B432" s="215" t="s">
        <v>9893</v>
      </c>
      <c r="C432" s="216" t="s">
        <v>32</v>
      </c>
      <c r="D432" s="217">
        <v>70.87</v>
      </c>
    </row>
    <row r="433" spans="1:4" ht="22.5" outlineLevel="1" x14ac:dyDescent="0.2">
      <c r="A433" s="214">
        <v>6080047</v>
      </c>
      <c r="B433" s="215" t="s">
        <v>9894</v>
      </c>
      <c r="C433" s="216" t="s">
        <v>15</v>
      </c>
      <c r="D433" s="217">
        <v>7.78</v>
      </c>
    </row>
    <row r="434" spans="1:4" ht="22.5" x14ac:dyDescent="0.2">
      <c r="A434" s="214">
        <v>6080049</v>
      </c>
      <c r="B434" s="215" t="s">
        <v>9895</v>
      </c>
      <c r="C434" s="216" t="s">
        <v>15</v>
      </c>
      <c r="D434" s="217">
        <v>9.14</v>
      </c>
    </row>
    <row r="435" spans="1:4" outlineLevel="1" x14ac:dyDescent="0.2">
      <c r="A435" s="214">
        <v>6080084</v>
      </c>
      <c r="B435" s="215" t="s">
        <v>9896</v>
      </c>
      <c r="C435" s="216" t="s">
        <v>15</v>
      </c>
      <c r="D435" s="217">
        <v>17.899999999999999</v>
      </c>
    </row>
    <row r="436" spans="1:4" outlineLevel="1" x14ac:dyDescent="0.2">
      <c r="A436" s="210">
        <v>7000000</v>
      </c>
      <c r="B436" s="211" t="s">
        <v>9897</v>
      </c>
      <c r="C436" s="212"/>
      <c r="D436" s="213"/>
    </row>
    <row r="437" spans="1:4" outlineLevel="1" x14ac:dyDescent="0.2">
      <c r="A437" s="214">
        <v>7001000</v>
      </c>
      <c r="B437" s="215" t="s">
        <v>9898</v>
      </c>
      <c r="C437" s="216" t="s">
        <v>9488</v>
      </c>
      <c r="D437" s="217" t="s">
        <v>9488</v>
      </c>
    </row>
    <row r="438" spans="1:4" ht="22.5" outlineLevel="1" x14ac:dyDescent="0.2">
      <c r="A438" s="214">
        <v>7001003</v>
      </c>
      <c r="B438" s="215" t="s">
        <v>9899</v>
      </c>
      <c r="C438" s="216" t="s">
        <v>15</v>
      </c>
      <c r="D438" s="217">
        <v>896.58</v>
      </c>
    </row>
    <row r="439" spans="1:4" ht="22.5" outlineLevel="1" x14ac:dyDescent="0.2">
      <c r="A439" s="214">
        <v>7001004</v>
      </c>
      <c r="B439" s="215" t="s">
        <v>9900</v>
      </c>
      <c r="C439" s="216" t="s">
        <v>15</v>
      </c>
      <c r="D439" s="217">
        <v>916.71</v>
      </c>
    </row>
    <row r="440" spans="1:4" x14ac:dyDescent="0.2">
      <c r="A440" s="214">
        <v>7001005</v>
      </c>
      <c r="B440" s="215" t="s">
        <v>9901</v>
      </c>
      <c r="C440" s="216" t="s">
        <v>15</v>
      </c>
      <c r="D440" s="217">
        <v>575.16</v>
      </c>
    </row>
    <row r="441" spans="1:4" outlineLevel="1" x14ac:dyDescent="0.2">
      <c r="A441" s="214">
        <v>7001007</v>
      </c>
      <c r="B441" s="215" t="s">
        <v>9902</v>
      </c>
      <c r="C441" s="216" t="s">
        <v>15</v>
      </c>
      <c r="D441" s="217">
        <v>593.78</v>
      </c>
    </row>
    <row r="442" spans="1:4" outlineLevel="1" x14ac:dyDescent="0.2">
      <c r="A442" s="214">
        <v>7001008</v>
      </c>
      <c r="B442" s="215" t="s">
        <v>9903</v>
      </c>
      <c r="C442" s="216" t="s">
        <v>15</v>
      </c>
      <c r="D442" s="217">
        <v>636.61</v>
      </c>
    </row>
    <row r="443" spans="1:4" outlineLevel="1" x14ac:dyDescent="0.2">
      <c r="A443" s="214">
        <v>7001009</v>
      </c>
      <c r="B443" s="215" t="s">
        <v>9904</v>
      </c>
      <c r="C443" s="216" t="s">
        <v>15</v>
      </c>
      <c r="D443" s="217">
        <v>705.05</v>
      </c>
    </row>
    <row r="444" spans="1:4" outlineLevel="1" x14ac:dyDescent="0.2">
      <c r="A444" s="214">
        <v>7001011</v>
      </c>
      <c r="B444" s="215" t="s">
        <v>9905</v>
      </c>
      <c r="C444" s="216" t="s">
        <v>15</v>
      </c>
      <c r="D444" s="217">
        <v>349.81</v>
      </c>
    </row>
    <row r="445" spans="1:4" outlineLevel="1" x14ac:dyDescent="0.2">
      <c r="A445" s="214">
        <v>7001012</v>
      </c>
      <c r="B445" s="215" t="s">
        <v>9906</v>
      </c>
      <c r="C445" s="216" t="s">
        <v>15</v>
      </c>
      <c r="D445" s="217">
        <v>372.39</v>
      </c>
    </row>
    <row r="446" spans="1:4" x14ac:dyDescent="0.2">
      <c r="A446" s="214">
        <v>7001013</v>
      </c>
      <c r="B446" s="215" t="s">
        <v>9907</v>
      </c>
      <c r="C446" s="216" t="s">
        <v>15</v>
      </c>
      <c r="D446" s="217">
        <v>468.45</v>
      </c>
    </row>
    <row r="447" spans="1:4" outlineLevel="1" x14ac:dyDescent="0.2">
      <c r="A447" s="214">
        <v>7001014</v>
      </c>
      <c r="B447" s="215" t="s">
        <v>9908</v>
      </c>
      <c r="C447" s="216" t="s">
        <v>15</v>
      </c>
      <c r="D447" s="217">
        <v>496.07</v>
      </c>
    </row>
    <row r="448" spans="1:4" outlineLevel="1" x14ac:dyDescent="0.2">
      <c r="A448" s="214">
        <v>7001037</v>
      </c>
      <c r="B448" s="215" t="s">
        <v>9909</v>
      </c>
      <c r="C448" s="216" t="s">
        <v>15</v>
      </c>
      <c r="D448" s="217">
        <v>1163.5899999999999</v>
      </c>
    </row>
    <row r="449" spans="1:4" outlineLevel="1" x14ac:dyDescent="0.2">
      <c r="A449" s="214">
        <v>7001038</v>
      </c>
      <c r="B449" s="215" t="s">
        <v>9910</v>
      </c>
      <c r="C449" s="216" t="s">
        <v>15</v>
      </c>
      <c r="D449" s="217">
        <v>1283.75</v>
      </c>
    </row>
    <row r="450" spans="1:4" ht="22.5" outlineLevel="1" x14ac:dyDescent="0.2">
      <c r="A450" s="214">
        <v>7001039</v>
      </c>
      <c r="B450" s="215" t="s">
        <v>9911</v>
      </c>
      <c r="C450" s="216" t="s">
        <v>29</v>
      </c>
      <c r="D450" s="217">
        <v>419.48</v>
      </c>
    </row>
    <row r="451" spans="1:4" outlineLevel="1" x14ac:dyDescent="0.2">
      <c r="A451" s="214">
        <v>7001045</v>
      </c>
      <c r="B451" s="215" t="s">
        <v>9912</v>
      </c>
      <c r="C451" s="216" t="s">
        <v>15</v>
      </c>
      <c r="D451" s="217">
        <v>830.02</v>
      </c>
    </row>
    <row r="452" spans="1:4" x14ac:dyDescent="0.2">
      <c r="A452" s="214">
        <v>7001046</v>
      </c>
      <c r="B452" s="215" t="s">
        <v>9913</v>
      </c>
      <c r="C452" s="216" t="s">
        <v>15</v>
      </c>
      <c r="D452" s="217">
        <v>828.06</v>
      </c>
    </row>
    <row r="453" spans="1:4" outlineLevel="1" x14ac:dyDescent="0.2">
      <c r="A453" s="214">
        <v>7001047</v>
      </c>
      <c r="B453" s="215" t="s">
        <v>9914</v>
      </c>
      <c r="C453" s="216" t="s">
        <v>15</v>
      </c>
      <c r="D453" s="217">
        <v>828.76</v>
      </c>
    </row>
    <row r="454" spans="1:4" outlineLevel="1" x14ac:dyDescent="0.2">
      <c r="A454" s="214">
        <v>7001048</v>
      </c>
      <c r="B454" s="215" t="s">
        <v>9915</v>
      </c>
      <c r="C454" s="216" t="s">
        <v>15</v>
      </c>
      <c r="D454" s="217">
        <v>953.4</v>
      </c>
    </row>
    <row r="455" spans="1:4" outlineLevel="1" x14ac:dyDescent="0.2">
      <c r="A455" s="214">
        <v>7001049</v>
      </c>
      <c r="B455" s="215" t="s">
        <v>9916</v>
      </c>
      <c r="C455" s="216" t="s">
        <v>15</v>
      </c>
      <c r="D455" s="217">
        <v>1008.64</v>
      </c>
    </row>
    <row r="456" spans="1:4" outlineLevel="1" x14ac:dyDescent="0.2">
      <c r="A456" s="214">
        <v>7001050</v>
      </c>
      <c r="B456" s="215" t="s">
        <v>9917</v>
      </c>
      <c r="C456" s="216" t="s">
        <v>9918</v>
      </c>
      <c r="D456" s="217">
        <v>891.09</v>
      </c>
    </row>
    <row r="457" spans="1:4" ht="22.5" outlineLevel="1" x14ac:dyDescent="0.2">
      <c r="A457" s="214">
        <v>7001051</v>
      </c>
      <c r="B457" s="215" t="s">
        <v>9919</v>
      </c>
      <c r="C457" s="216" t="s">
        <v>9918</v>
      </c>
      <c r="D457" s="217">
        <v>863.57</v>
      </c>
    </row>
    <row r="458" spans="1:4" x14ac:dyDescent="0.2">
      <c r="A458" s="214">
        <v>7001052</v>
      </c>
      <c r="B458" s="215" t="s">
        <v>9920</v>
      </c>
      <c r="C458" s="216" t="s">
        <v>9918</v>
      </c>
      <c r="D458" s="217">
        <v>811.19</v>
      </c>
    </row>
    <row r="459" spans="1:4" outlineLevel="1" x14ac:dyDescent="0.2">
      <c r="A459" s="214">
        <v>7001053</v>
      </c>
      <c r="B459" s="215" t="s">
        <v>9921</v>
      </c>
      <c r="C459" s="216" t="s">
        <v>9918</v>
      </c>
      <c r="D459" s="217">
        <v>897.35</v>
      </c>
    </row>
    <row r="460" spans="1:4" outlineLevel="1" x14ac:dyDescent="0.2">
      <c r="A460" s="214">
        <v>7001054</v>
      </c>
      <c r="B460" s="215" t="s">
        <v>9922</v>
      </c>
      <c r="C460" s="216" t="s">
        <v>9918</v>
      </c>
      <c r="D460" s="217">
        <v>904.22</v>
      </c>
    </row>
    <row r="461" spans="1:4" ht="22.5" x14ac:dyDescent="0.2">
      <c r="A461" s="214">
        <v>7001055</v>
      </c>
      <c r="B461" s="215" t="s">
        <v>9923</v>
      </c>
      <c r="C461" s="216" t="s">
        <v>9918</v>
      </c>
      <c r="D461" s="217">
        <v>1294.77</v>
      </c>
    </row>
    <row r="462" spans="1:4" outlineLevel="1" x14ac:dyDescent="0.2">
      <c r="A462" s="214">
        <v>7001056</v>
      </c>
      <c r="B462" s="215" t="s">
        <v>9924</v>
      </c>
      <c r="C462" s="216" t="s">
        <v>9918</v>
      </c>
      <c r="D462" s="217">
        <v>1574.76</v>
      </c>
    </row>
    <row r="463" spans="1:4" outlineLevel="1" x14ac:dyDescent="0.2">
      <c r="A463" s="214">
        <v>7001057</v>
      </c>
      <c r="B463" s="215" t="s">
        <v>9925</v>
      </c>
      <c r="C463" s="216" t="s">
        <v>32</v>
      </c>
      <c r="D463" s="217">
        <v>79.95</v>
      </c>
    </row>
    <row r="464" spans="1:4" x14ac:dyDescent="0.2">
      <c r="A464" s="214">
        <v>7001075</v>
      </c>
      <c r="B464" s="215" t="s">
        <v>9926</v>
      </c>
      <c r="C464" s="216" t="s">
        <v>15</v>
      </c>
      <c r="D464" s="217">
        <v>296</v>
      </c>
    </row>
    <row r="465" spans="1:4" ht="22.5" outlineLevel="1" x14ac:dyDescent="0.2">
      <c r="A465" s="214">
        <v>7001080</v>
      </c>
      <c r="B465" s="215" t="s">
        <v>9927</v>
      </c>
      <c r="C465" s="216" t="s">
        <v>29</v>
      </c>
      <c r="D465" s="217">
        <v>154.96</v>
      </c>
    </row>
    <row r="466" spans="1:4" outlineLevel="1" x14ac:dyDescent="0.2">
      <c r="A466" s="214">
        <v>7002000</v>
      </c>
      <c r="B466" s="215" t="s">
        <v>9928</v>
      </c>
      <c r="C466" s="216" t="s">
        <v>9488</v>
      </c>
      <c r="D466" s="217" t="s">
        <v>9488</v>
      </c>
    </row>
    <row r="467" spans="1:4" ht="33.75" x14ac:dyDescent="0.2">
      <c r="A467" s="214">
        <v>7002002</v>
      </c>
      <c r="B467" s="215" t="s">
        <v>9929</v>
      </c>
      <c r="C467" s="216" t="s">
        <v>15</v>
      </c>
      <c r="D467" s="217">
        <v>328.34</v>
      </c>
    </row>
    <row r="468" spans="1:4" ht="22.5" outlineLevel="1" x14ac:dyDescent="0.2">
      <c r="A468" s="214">
        <v>7002008</v>
      </c>
      <c r="B468" s="215" t="s">
        <v>9930</v>
      </c>
      <c r="C468" s="216" t="s">
        <v>15</v>
      </c>
      <c r="D468" s="217">
        <v>411.22</v>
      </c>
    </row>
    <row r="469" spans="1:4" ht="22.5" outlineLevel="1" x14ac:dyDescent="0.2">
      <c r="A469" s="214">
        <v>7002010</v>
      </c>
      <c r="B469" s="215" t="s">
        <v>9931</v>
      </c>
      <c r="C469" s="216" t="s">
        <v>15</v>
      </c>
      <c r="D469" s="217">
        <v>182.17</v>
      </c>
    </row>
    <row r="470" spans="1:4" ht="22.5" x14ac:dyDescent="0.2">
      <c r="A470" s="214">
        <v>7002012</v>
      </c>
      <c r="B470" s="215" t="s">
        <v>9932</v>
      </c>
      <c r="C470" s="216" t="s">
        <v>15</v>
      </c>
      <c r="D470" s="217">
        <v>377.05</v>
      </c>
    </row>
    <row r="471" spans="1:4" ht="22.5" outlineLevel="1" x14ac:dyDescent="0.2">
      <c r="A471" s="214">
        <v>7002016</v>
      </c>
      <c r="B471" s="215" t="s">
        <v>9933</v>
      </c>
      <c r="C471" s="216" t="s">
        <v>15</v>
      </c>
      <c r="D471" s="217">
        <v>369.53</v>
      </c>
    </row>
    <row r="472" spans="1:4" ht="33.75" outlineLevel="1" x14ac:dyDescent="0.2">
      <c r="A472" s="214">
        <v>7002031</v>
      </c>
      <c r="B472" s="215" t="s">
        <v>9934</v>
      </c>
      <c r="C472" s="216" t="s">
        <v>15</v>
      </c>
      <c r="D472" s="217">
        <v>209.46</v>
      </c>
    </row>
    <row r="473" spans="1:4" x14ac:dyDescent="0.2">
      <c r="A473" s="214">
        <v>7002040</v>
      </c>
      <c r="B473" s="215" t="s">
        <v>9935</v>
      </c>
      <c r="C473" s="216" t="s">
        <v>35</v>
      </c>
      <c r="D473" s="217">
        <v>118.77</v>
      </c>
    </row>
    <row r="474" spans="1:4" outlineLevel="1" x14ac:dyDescent="0.2">
      <c r="A474" s="214">
        <v>7002050</v>
      </c>
      <c r="B474" s="215" t="s">
        <v>9936</v>
      </c>
      <c r="C474" s="216" t="s">
        <v>15</v>
      </c>
      <c r="D474" s="217">
        <v>203.12</v>
      </c>
    </row>
    <row r="475" spans="1:4" ht="22.5" outlineLevel="1" x14ac:dyDescent="0.2">
      <c r="A475" s="214">
        <v>7002051</v>
      </c>
      <c r="B475" s="215" t="s">
        <v>9937</v>
      </c>
      <c r="C475" s="216" t="s">
        <v>15</v>
      </c>
      <c r="D475" s="217">
        <v>281.22000000000003</v>
      </c>
    </row>
    <row r="476" spans="1:4" ht="22.5" x14ac:dyDescent="0.2">
      <c r="A476" s="214">
        <v>7002052</v>
      </c>
      <c r="B476" s="215" t="s">
        <v>9938</v>
      </c>
      <c r="C476" s="216" t="s">
        <v>15</v>
      </c>
      <c r="D476" s="217">
        <v>222.5</v>
      </c>
    </row>
    <row r="477" spans="1:4" outlineLevel="1" x14ac:dyDescent="0.2">
      <c r="A477" s="214">
        <v>7002064</v>
      </c>
      <c r="B477" s="215" t="s">
        <v>9939</v>
      </c>
      <c r="C477" s="216" t="s">
        <v>15</v>
      </c>
      <c r="D477" s="217">
        <v>278.70999999999998</v>
      </c>
    </row>
    <row r="478" spans="1:4" x14ac:dyDescent="0.2">
      <c r="A478" s="214">
        <v>7002065</v>
      </c>
      <c r="B478" s="215" t="s">
        <v>9940</v>
      </c>
      <c r="C478" s="216" t="s">
        <v>15</v>
      </c>
      <c r="D478" s="217">
        <v>347.17</v>
      </c>
    </row>
    <row r="479" spans="1:4" outlineLevel="1" x14ac:dyDescent="0.2">
      <c r="A479" s="214">
        <v>7002066</v>
      </c>
      <c r="B479" s="215" t="s">
        <v>9941</v>
      </c>
      <c r="C479" s="216" t="s">
        <v>15</v>
      </c>
      <c r="D479" s="217">
        <v>577.64</v>
      </c>
    </row>
    <row r="480" spans="1:4" ht="22.5" x14ac:dyDescent="0.2">
      <c r="A480" s="214">
        <v>7002073</v>
      </c>
      <c r="B480" s="215" t="s">
        <v>9942</v>
      </c>
      <c r="C480" s="216" t="s">
        <v>15</v>
      </c>
      <c r="D480" s="217">
        <v>31.08</v>
      </c>
    </row>
    <row r="481" spans="1:4" outlineLevel="1" x14ac:dyDescent="0.2">
      <c r="A481" s="214">
        <v>7002080</v>
      </c>
      <c r="B481" s="215" t="s">
        <v>9943</v>
      </c>
      <c r="C481" s="216" t="s">
        <v>15</v>
      </c>
      <c r="D481" s="217">
        <v>13.03</v>
      </c>
    </row>
    <row r="482" spans="1:4" outlineLevel="1" x14ac:dyDescent="0.2">
      <c r="A482" s="214">
        <v>7002081</v>
      </c>
      <c r="B482" s="215" t="s">
        <v>9944</v>
      </c>
      <c r="C482" s="216" t="s">
        <v>15</v>
      </c>
      <c r="D482" s="217">
        <v>18.309999999999999</v>
      </c>
    </row>
    <row r="483" spans="1:4" outlineLevel="1" x14ac:dyDescent="0.2">
      <c r="A483" s="214">
        <v>7002090</v>
      </c>
      <c r="B483" s="215" t="s">
        <v>9945</v>
      </c>
      <c r="C483" s="216" t="s">
        <v>15</v>
      </c>
      <c r="D483" s="217">
        <v>1165.3900000000001</v>
      </c>
    </row>
    <row r="484" spans="1:4" outlineLevel="1" x14ac:dyDescent="0.2">
      <c r="A484" s="214">
        <v>7002095</v>
      </c>
      <c r="B484" s="215" t="s">
        <v>9946</v>
      </c>
      <c r="C484" s="216" t="s">
        <v>15</v>
      </c>
      <c r="D484" s="217">
        <v>61.85</v>
      </c>
    </row>
    <row r="485" spans="1:4" outlineLevel="1" x14ac:dyDescent="0.2">
      <c r="A485" s="214">
        <v>7003000</v>
      </c>
      <c r="B485" s="215" t="s">
        <v>9947</v>
      </c>
      <c r="C485" s="216" t="s">
        <v>9488</v>
      </c>
      <c r="D485" s="217" t="s">
        <v>9488</v>
      </c>
    </row>
    <row r="486" spans="1:4" ht="22.5" outlineLevel="1" x14ac:dyDescent="0.2">
      <c r="A486" s="214">
        <v>7003001</v>
      </c>
      <c r="B486" s="215" t="s">
        <v>9948</v>
      </c>
      <c r="C486" s="216" t="s">
        <v>15</v>
      </c>
      <c r="D486" s="217">
        <v>1460.72</v>
      </c>
    </row>
    <row r="487" spans="1:4" ht="22.5" x14ac:dyDescent="0.2">
      <c r="A487" s="214">
        <v>7003002</v>
      </c>
      <c r="B487" s="215" t="s">
        <v>9949</v>
      </c>
      <c r="C487" s="216" t="s">
        <v>15</v>
      </c>
      <c r="D487" s="217">
        <v>1562.6</v>
      </c>
    </row>
    <row r="488" spans="1:4" ht="22.5" outlineLevel="1" x14ac:dyDescent="0.2">
      <c r="A488" s="214">
        <v>7003003</v>
      </c>
      <c r="B488" s="215" t="s">
        <v>9950</v>
      </c>
      <c r="C488" s="216" t="s">
        <v>15</v>
      </c>
      <c r="D488" s="217">
        <v>1665.21</v>
      </c>
    </row>
    <row r="489" spans="1:4" ht="22.5" outlineLevel="1" x14ac:dyDescent="0.2">
      <c r="A489" s="214">
        <v>7003004</v>
      </c>
      <c r="B489" s="215" t="s">
        <v>9951</v>
      </c>
      <c r="C489" s="216" t="s">
        <v>15</v>
      </c>
      <c r="D489" s="217">
        <v>1888.89</v>
      </c>
    </row>
    <row r="490" spans="1:4" ht="22.5" outlineLevel="1" x14ac:dyDescent="0.2">
      <c r="A490" s="214">
        <v>7003005</v>
      </c>
      <c r="B490" s="215" t="s">
        <v>9952</v>
      </c>
      <c r="C490" s="216" t="s">
        <v>15</v>
      </c>
      <c r="D490" s="217">
        <v>2045.08</v>
      </c>
    </row>
    <row r="491" spans="1:4" ht="22.5" outlineLevel="1" x14ac:dyDescent="0.2">
      <c r="A491" s="214">
        <v>7003017</v>
      </c>
      <c r="B491" s="215" t="s">
        <v>9953</v>
      </c>
      <c r="C491" s="216" t="s">
        <v>15</v>
      </c>
      <c r="D491" s="217">
        <v>934.15</v>
      </c>
    </row>
    <row r="492" spans="1:4" ht="22.5" outlineLevel="1" x14ac:dyDescent="0.2">
      <c r="A492" s="214">
        <v>7003018</v>
      </c>
      <c r="B492" s="215" t="s">
        <v>9954</v>
      </c>
      <c r="C492" s="216" t="s">
        <v>15</v>
      </c>
      <c r="D492" s="217">
        <v>1077.23</v>
      </c>
    </row>
    <row r="493" spans="1:4" ht="22.5" outlineLevel="1" x14ac:dyDescent="0.2">
      <c r="A493" s="214">
        <v>7003019</v>
      </c>
      <c r="B493" s="215" t="s">
        <v>9955</v>
      </c>
      <c r="C493" s="216" t="s">
        <v>15</v>
      </c>
      <c r="D493" s="217">
        <v>1151.01</v>
      </c>
    </row>
    <row r="494" spans="1:4" ht="22.5" x14ac:dyDescent="0.2">
      <c r="A494" s="214">
        <v>7003022</v>
      </c>
      <c r="B494" s="215" t="s">
        <v>9956</v>
      </c>
      <c r="C494" s="216" t="s">
        <v>15</v>
      </c>
      <c r="D494" s="217">
        <v>1308.6199999999999</v>
      </c>
    </row>
    <row r="495" spans="1:4" outlineLevel="1" x14ac:dyDescent="0.2">
      <c r="A495" s="214">
        <v>7009000</v>
      </c>
      <c r="B495" s="215" t="s">
        <v>9957</v>
      </c>
      <c r="C495" s="216" t="s">
        <v>9488</v>
      </c>
      <c r="D495" s="217" t="s">
        <v>9488</v>
      </c>
    </row>
    <row r="496" spans="1:4" ht="22.5" x14ac:dyDescent="0.2">
      <c r="A496" s="214">
        <v>7009010</v>
      </c>
      <c r="B496" s="215" t="s">
        <v>9958</v>
      </c>
      <c r="C496" s="216" t="s">
        <v>29</v>
      </c>
      <c r="D496" s="217">
        <v>1415.61</v>
      </c>
    </row>
    <row r="497" spans="1:4" outlineLevel="1" x14ac:dyDescent="0.2">
      <c r="A497" s="214">
        <v>7009012</v>
      </c>
      <c r="B497" s="215" t="s">
        <v>9959</v>
      </c>
      <c r="C497" s="216" t="s">
        <v>29</v>
      </c>
      <c r="D497" s="217">
        <v>519.03</v>
      </c>
    </row>
    <row r="498" spans="1:4" ht="22.5" x14ac:dyDescent="0.2">
      <c r="A498" s="214">
        <v>7009014</v>
      </c>
      <c r="B498" s="215" t="s">
        <v>9960</v>
      </c>
      <c r="C498" s="216" t="s">
        <v>29</v>
      </c>
      <c r="D498" s="217">
        <v>1891.49</v>
      </c>
    </row>
    <row r="499" spans="1:4" outlineLevel="1" x14ac:dyDescent="0.2">
      <c r="A499" s="214">
        <v>7009018</v>
      </c>
      <c r="B499" s="215" t="s">
        <v>9961</v>
      </c>
      <c r="C499" s="216" t="s">
        <v>29</v>
      </c>
      <c r="D499" s="217">
        <v>128.36000000000001</v>
      </c>
    </row>
    <row r="500" spans="1:4" ht="22.5" outlineLevel="1" x14ac:dyDescent="0.2">
      <c r="A500" s="214">
        <v>7009019</v>
      </c>
      <c r="B500" s="215" t="s">
        <v>9962</v>
      </c>
      <c r="C500" s="216" t="s">
        <v>29</v>
      </c>
      <c r="D500" s="217">
        <v>304.27</v>
      </c>
    </row>
    <row r="501" spans="1:4" ht="22.5" x14ac:dyDescent="0.2">
      <c r="A501" s="214">
        <v>7009020</v>
      </c>
      <c r="B501" s="215" t="s">
        <v>9963</v>
      </c>
      <c r="C501" s="216" t="s">
        <v>29</v>
      </c>
      <c r="D501" s="217">
        <v>475.88</v>
      </c>
    </row>
    <row r="502" spans="1:4" outlineLevel="1" x14ac:dyDescent="0.2">
      <c r="A502" s="214">
        <v>7009025</v>
      </c>
      <c r="B502" s="215" t="s">
        <v>9964</v>
      </c>
      <c r="C502" s="216" t="s">
        <v>29</v>
      </c>
      <c r="D502" s="217">
        <v>111.44</v>
      </c>
    </row>
    <row r="503" spans="1:4" ht="22.5" outlineLevel="1" x14ac:dyDescent="0.2">
      <c r="A503" s="214">
        <v>7009026</v>
      </c>
      <c r="B503" s="215" t="s">
        <v>9965</v>
      </c>
      <c r="C503" s="216" t="s">
        <v>29</v>
      </c>
      <c r="D503" s="217">
        <v>287.35000000000002</v>
      </c>
    </row>
    <row r="504" spans="1:4" ht="22.5" outlineLevel="1" x14ac:dyDescent="0.2">
      <c r="A504" s="214">
        <v>7009027</v>
      </c>
      <c r="B504" s="215" t="s">
        <v>9966</v>
      </c>
      <c r="C504" s="216" t="s">
        <v>29</v>
      </c>
      <c r="D504" s="217">
        <v>458.96</v>
      </c>
    </row>
    <row r="505" spans="1:4" x14ac:dyDescent="0.2">
      <c r="A505" s="214">
        <v>7009030</v>
      </c>
      <c r="B505" s="215" t="s">
        <v>9967</v>
      </c>
      <c r="C505" s="216" t="s">
        <v>15</v>
      </c>
      <c r="D505" s="217">
        <v>53.73</v>
      </c>
    </row>
    <row r="506" spans="1:4" outlineLevel="1" x14ac:dyDescent="0.2">
      <c r="A506" s="214">
        <v>7009031</v>
      </c>
      <c r="B506" s="215" t="s">
        <v>9968</v>
      </c>
      <c r="C506" s="216" t="s">
        <v>15</v>
      </c>
      <c r="D506" s="217">
        <v>109.45</v>
      </c>
    </row>
    <row r="507" spans="1:4" ht="22.5" outlineLevel="1" x14ac:dyDescent="0.2">
      <c r="A507" s="214">
        <v>7009032</v>
      </c>
      <c r="B507" s="215" t="s">
        <v>9969</v>
      </c>
      <c r="C507" s="216" t="s">
        <v>15</v>
      </c>
      <c r="D507" s="217">
        <v>209.65</v>
      </c>
    </row>
    <row r="508" spans="1:4" outlineLevel="1" x14ac:dyDescent="0.2">
      <c r="A508" s="214">
        <v>7010000</v>
      </c>
      <c r="B508" s="215" t="s">
        <v>9957</v>
      </c>
      <c r="C508" s="216" t="s">
        <v>9488</v>
      </c>
      <c r="D508" s="217" t="s">
        <v>9488</v>
      </c>
    </row>
    <row r="509" spans="1:4" x14ac:dyDescent="0.2">
      <c r="A509" s="214">
        <v>7010013</v>
      </c>
      <c r="B509" s="215" t="s">
        <v>9970</v>
      </c>
      <c r="C509" s="216" t="s">
        <v>15</v>
      </c>
      <c r="D509" s="217">
        <v>2228.25</v>
      </c>
    </row>
    <row r="510" spans="1:4" outlineLevel="1" x14ac:dyDescent="0.2">
      <c r="A510" s="214">
        <v>7010014</v>
      </c>
      <c r="B510" s="215" t="s">
        <v>9971</v>
      </c>
      <c r="C510" s="216" t="s">
        <v>15</v>
      </c>
      <c r="D510" s="217">
        <v>2239.56</v>
      </c>
    </row>
    <row r="511" spans="1:4" outlineLevel="1" x14ac:dyDescent="0.2">
      <c r="A511" s="214">
        <v>7010015</v>
      </c>
      <c r="B511" s="215" t="s">
        <v>9972</v>
      </c>
      <c r="C511" s="216" t="s">
        <v>15</v>
      </c>
      <c r="D511" s="217">
        <v>2476.94</v>
      </c>
    </row>
    <row r="512" spans="1:4" outlineLevel="1" x14ac:dyDescent="0.2">
      <c r="A512" s="214">
        <v>7010020</v>
      </c>
      <c r="B512" s="215" t="s">
        <v>9973</v>
      </c>
      <c r="C512" s="216" t="s">
        <v>32</v>
      </c>
      <c r="D512" s="217">
        <v>451.6</v>
      </c>
    </row>
    <row r="513" spans="1:4" outlineLevel="1" x14ac:dyDescent="0.2">
      <c r="A513" s="214">
        <v>7020010</v>
      </c>
      <c r="B513" s="215" t="s">
        <v>9974</v>
      </c>
      <c r="C513" s="216" t="s">
        <v>32</v>
      </c>
      <c r="D513" s="217">
        <v>273.86</v>
      </c>
    </row>
    <row r="514" spans="1:4" outlineLevel="1" x14ac:dyDescent="0.2">
      <c r="A514" s="214">
        <v>7060000</v>
      </c>
      <c r="B514" s="215" t="s">
        <v>9765</v>
      </c>
      <c r="C514" s="216" t="s">
        <v>9488</v>
      </c>
      <c r="D514" s="217" t="s">
        <v>9488</v>
      </c>
    </row>
    <row r="515" spans="1:4" x14ac:dyDescent="0.2">
      <c r="A515" s="214">
        <v>7060001</v>
      </c>
      <c r="B515" s="215" t="s">
        <v>9975</v>
      </c>
      <c r="C515" s="216" t="s">
        <v>15</v>
      </c>
      <c r="D515" s="217">
        <v>15.61</v>
      </c>
    </row>
    <row r="516" spans="1:4" outlineLevel="1" x14ac:dyDescent="0.2">
      <c r="A516" s="214">
        <v>7060002</v>
      </c>
      <c r="B516" s="215" t="s">
        <v>9976</v>
      </c>
      <c r="C516" s="216" t="s">
        <v>15</v>
      </c>
      <c r="D516" s="217">
        <v>64.44</v>
      </c>
    </row>
    <row r="517" spans="1:4" outlineLevel="1" x14ac:dyDescent="0.2">
      <c r="A517" s="214">
        <v>7060008</v>
      </c>
      <c r="B517" s="215" t="s">
        <v>9977</v>
      </c>
      <c r="C517" s="216" t="s">
        <v>32</v>
      </c>
      <c r="D517" s="217">
        <v>2.19</v>
      </c>
    </row>
    <row r="518" spans="1:4" outlineLevel="1" x14ac:dyDescent="0.2">
      <c r="A518" s="214">
        <v>7060010</v>
      </c>
      <c r="B518" s="215" t="s">
        <v>9978</v>
      </c>
      <c r="C518" s="216" t="s">
        <v>15</v>
      </c>
      <c r="D518" s="217">
        <v>64.44</v>
      </c>
    </row>
    <row r="519" spans="1:4" outlineLevel="1" x14ac:dyDescent="0.2">
      <c r="A519" s="214">
        <v>7060050</v>
      </c>
      <c r="B519" s="215" t="s">
        <v>9979</v>
      </c>
      <c r="C519" s="216" t="s">
        <v>15</v>
      </c>
      <c r="D519" s="217">
        <v>15.61</v>
      </c>
    </row>
    <row r="520" spans="1:4" outlineLevel="1" x14ac:dyDescent="0.2">
      <c r="A520" s="214">
        <v>7060051</v>
      </c>
      <c r="B520" s="215" t="s">
        <v>9980</v>
      </c>
      <c r="C520" s="216" t="s">
        <v>15</v>
      </c>
      <c r="D520" s="217">
        <v>6.24</v>
      </c>
    </row>
    <row r="521" spans="1:4" x14ac:dyDescent="0.2">
      <c r="A521" s="214">
        <v>7060065</v>
      </c>
      <c r="B521" s="215" t="s">
        <v>9981</v>
      </c>
      <c r="C521" s="216" t="s">
        <v>247</v>
      </c>
      <c r="D521" s="217">
        <v>8.43</v>
      </c>
    </row>
    <row r="522" spans="1:4" outlineLevel="1" x14ac:dyDescent="0.2">
      <c r="A522" s="214">
        <v>7060066</v>
      </c>
      <c r="B522" s="215" t="s">
        <v>9982</v>
      </c>
      <c r="C522" s="216" t="s">
        <v>247</v>
      </c>
      <c r="D522" s="217">
        <v>5.31</v>
      </c>
    </row>
    <row r="523" spans="1:4" outlineLevel="1" x14ac:dyDescent="0.2">
      <c r="A523" s="214">
        <v>7060067</v>
      </c>
      <c r="B523" s="215" t="s">
        <v>9983</v>
      </c>
      <c r="C523" s="216" t="s">
        <v>247</v>
      </c>
      <c r="D523" s="217">
        <v>5.31</v>
      </c>
    </row>
    <row r="524" spans="1:4" outlineLevel="1" x14ac:dyDescent="0.2">
      <c r="A524" s="214">
        <v>7060068</v>
      </c>
      <c r="B524" s="215" t="s">
        <v>9984</v>
      </c>
      <c r="C524" s="216" t="s">
        <v>15</v>
      </c>
      <c r="D524" s="217">
        <v>4.21</v>
      </c>
    </row>
    <row r="525" spans="1:4" outlineLevel="1" x14ac:dyDescent="0.2">
      <c r="A525" s="214">
        <v>7060070</v>
      </c>
      <c r="B525" s="215" t="s">
        <v>9985</v>
      </c>
      <c r="C525" s="216" t="s">
        <v>15</v>
      </c>
      <c r="D525" s="217">
        <v>6.24</v>
      </c>
    </row>
    <row r="526" spans="1:4" x14ac:dyDescent="0.2">
      <c r="A526" s="214">
        <v>7070000</v>
      </c>
      <c r="B526" s="215" t="s">
        <v>9772</v>
      </c>
      <c r="C526" s="216" t="s">
        <v>9488</v>
      </c>
      <c r="D526" s="217" t="s">
        <v>9488</v>
      </c>
    </row>
    <row r="527" spans="1:4" outlineLevel="1" x14ac:dyDescent="0.2">
      <c r="A527" s="214">
        <v>7070001</v>
      </c>
      <c r="B527" s="215" t="s">
        <v>9986</v>
      </c>
      <c r="C527" s="216" t="s">
        <v>15</v>
      </c>
      <c r="D527" s="217">
        <v>121.7</v>
      </c>
    </row>
    <row r="528" spans="1:4" outlineLevel="1" x14ac:dyDescent="0.2">
      <c r="A528" s="214">
        <v>7070002</v>
      </c>
      <c r="B528" s="215" t="s">
        <v>9987</v>
      </c>
      <c r="C528" s="216" t="s">
        <v>15</v>
      </c>
      <c r="D528" s="217">
        <v>72.13</v>
      </c>
    </row>
    <row r="529" spans="1:4" outlineLevel="1" x14ac:dyDescent="0.2">
      <c r="A529" s="214">
        <v>7070008</v>
      </c>
      <c r="B529" s="215" t="s">
        <v>9988</v>
      </c>
      <c r="C529" s="216" t="s">
        <v>32</v>
      </c>
      <c r="D529" s="217">
        <v>2.77</v>
      </c>
    </row>
    <row r="530" spans="1:4" outlineLevel="1" x14ac:dyDescent="0.2">
      <c r="A530" s="214">
        <v>7070010</v>
      </c>
      <c r="B530" s="215" t="s">
        <v>9989</v>
      </c>
      <c r="C530" s="216" t="s">
        <v>15</v>
      </c>
      <c r="D530" s="217">
        <v>103.97</v>
      </c>
    </row>
    <row r="531" spans="1:4" x14ac:dyDescent="0.2">
      <c r="A531" s="214">
        <v>7070050</v>
      </c>
      <c r="B531" s="215" t="s">
        <v>9990</v>
      </c>
      <c r="C531" s="216" t="s">
        <v>15</v>
      </c>
      <c r="D531" s="217">
        <v>49.63</v>
      </c>
    </row>
    <row r="532" spans="1:4" outlineLevel="1" x14ac:dyDescent="0.2">
      <c r="A532" s="214">
        <v>7070051</v>
      </c>
      <c r="B532" s="215" t="s">
        <v>9991</v>
      </c>
      <c r="C532" s="216" t="s">
        <v>15</v>
      </c>
      <c r="D532" s="217">
        <v>24.97</v>
      </c>
    </row>
    <row r="533" spans="1:4" outlineLevel="1" x14ac:dyDescent="0.2">
      <c r="A533" s="214">
        <v>7070065</v>
      </c>
      <c r="B533" s="215" t="s">
        <v>9992</v>
      </c>
      <c r="C533" s="216" t="s">
        <v>247</v>
      </c>
      <c r="D533" s="217">
        <v>5.31</v>
      </c>
    </row>
    <row r="534" spans="1:4" outlineLevel="1" x14ac:dyDescent="0.2">
      <c r="A534" s="214">
        <v>7070066</v>
      </c>
      <c r="B534" s="215" t="s">
        <v>9993</v>
      </c>
      <c r="C534" s="216" t="s">
        <v>247</v>
      </c>
      <c r="D534" s="217">
        <v>5.31</v>
      </c>
    </row>
    <row r="535" spans="1:4" outlineLevel="1" x14ac:dyDescent="0.2">
      <c r="A535" s="214">
        <v>7070067</v>
      </c>
      <c r="B535" s="215" t="s">
        <v>9994</v>
      </c>
      <c r="C535" s="216" t="s">
        <v>247</v>
      </c>
      <c r="D535" s="217">
        <v>5.31</v>
      </c>
    </row>
    <row r="536" spans="1:4" x14ac:dyDescent="0.2">
      <c r="A536" s="214">
        <v>7070068</v>
      </c>
      <c r="B536" s="215" t="s">
        <v>9995</v>
      </c>
      <c r="C536" s="216" t="s">
        <v>15</v>
      </c>
      <c r="D536" s="217">
        <v>3.9</v>
      </c>
    </row>
    <row r="537" spans="1:4" outlineLevel="1" x14ac:dyDescent="0.2">
      <c r="A537" s="214">
        <v>7070070</v>
      </c>
      <c r="B537" s="215" t="s">
        <v>9996</v>
      </c>
      <c r="C537" s="216" t="s">
        <v>15</v>
      </c>
      <c r="D537" s="217">
        <v>5.31</v>
      </c>
    </row>
    <row r="538" spans="1:4" outlineLevel="1" x14ac:dyDescent="0.2">
      <c r="A538" s="214">
        <v>7080000</v>
      </c>
      <c r="B538" s="215" t="s">
        <v>9814</v>
      </c>
      <c r="C538" s="216" t="s">
        <v>9488</v>
      </c>
      <c r="D538" s="217" t="s">
        <v>9488</v>
      </c>
    </row>
    <row r="539" spans="1:4" outlineLevel="1" x14ac:dyDescent="0.2">
      <c r="A539" s="214">
        <v>7080001</v>
      </c>
      <c r="B539" s="215" t="s">
        <v>9997</v>
      </c>
      <c r="C539" s="216" t="s">
        <v>32</v>
      </c>
      <c r="D539" s="217">
        <v>13.89</v>
      </c>
    </row>
    <row r="540" spans="1:4" outlineLevel="1" x14ac:dyDescent="0.2">
      <c r="A540" s="214">
        <v>7080002</v>
      </c>
      <c r="B540" s="215" t="s">
        <v>9998</v>
      </c>
      <c r="C540" s="216" t="s">
        <v>32</v>
      </c>
      <c r="D540" s="217">
        <v>18.260000000000002</v>
      </c>
    </row>
    <row r="541" spans="1:4" outlineLevel="1" x14ac:dyDescent="0.2">
      <c r="A541" s="214">
        <v>7080003</v>
      </c>
      <c r="B541" s="215" t="s">
        <v>9999</v>
      </c>
      <c r="C541" s="216" t="s">
        <v>32</v>
      </c>
      <c r="D541" s="217">
        <v>19.940000000000001</v>
      </c>
    </row>
    <row r="542" spans="1:4" x14ac:dyDescent="0.2">
      <c r="A542" s="214">
        <v>7080004</v>
      </c>
      <c r="B542" s="215" t="s">
        <v>10000</v>
      </c>
      <c r="C542" s="216" t="s">
        <v>32</v>
      </c>
      <c r="D542" s="217">
        <v>35.86</v>
      </c>
    </row>
    <row r="543" spans="1:4" ht="33.75" outlineLevel="1" x14ac:dyDescent="0.2">
      <c r="A543" s="214">
        <v>7080010</v>
      </c>
      <c r="B543" s="215" t="s">
        <v>10001</v>
      </c>
      <c r="C543" s="216" t="s">
        <v>15</v>
      </c>
      <c r="D543" s="217">
        <v>327.56</v>
      </c>
    </row>
    <row r="544" spans="1:4" ht="22.5" outlineLevel="1" x14ac:dyDescent="0.2">
      <c r="A544" s="214">
        <v>7080012</v>
      </c>
      <c r="B544" s="215" t="s">
        <v>10002</v>
      </c>
      <c r="C544" s="216" t="s">
        <v>15</v>
      </c>
      <c r="D544" s="217">
        <v>401.23</v>
      </c>
    </row>
    <row r="545" spans="1:4" ht="22.5" outlineLevel="1" x14ac:dyDescent="0.2">
      <c r="A545" s="214">
        <v>7080013</v>
      </c>
      <c r="B545" s="215" t="s">
        <v>10003</v>
      </c>
      <c r="C545" s="216" t="s">
        <v>15</v>
      </c>
      <c r="D545" s="217">
        <v>166.87</v>
      </c>
    </row>
    <row r="546" spans="1:4" ht="22.5" outlineLevel="1" x14ac:dyDescent="0.2">
      <c r="A546" s="214">
        <v>7080014</v>
      </c>
      <c r="B546" s="215" t="s">
        <v>10004</v>
      </c>
      <c r="C546" s="216" t="s">
        <v>15</v>
      </c>
      <c r="D546" s="217">
        <v>361.75</v>
      </c>
    </row>
    <row r="547" spans="1:4" ht="33.75" outlineLevel="1" x14ac:dyDescent="0.2">
      <c r="A547" s="214">
        <v>7080015</v>
      </c>
      <c r="B547" s="215" t="s">
        <v>10005</v>
      </c>
      <c r="C547" s="216" t="s">
        <v>15</v>
      </c>
      <c r="D547" s="217">
        <v>368.75</v>
      </c>
    </row>
    <row r="548" spans="1:4" ht="22.5" x14ac:dyDescent="0.2">
      <c r="A548" s="214">
        <v>7080022</v>
      </c>
      <c r="B548" s="215" t="s">
        <v>10006</v>
      </c>
      <c r="C548" s="216" t="s">
        <v>15</v>
      </c>
      <c r="D548" s="217">
        <v>187.51</v>
      </c>
    </row>
    <row r="549" spans="1:4" outlineLevel="1" x14ac:dyDescent="0.2">
      <c r="A549" s="214">
        <v>7080035</v>
      </c>
      <c r="B549" s="215" t="s">
        <v>10007</v>
      </c>
      <c r="C549" s="216" t="s">
        <v>15</v>
      </c>
      <c r="D549" s="217">
        <v>238.83</v>
      </c>
    </row>
    <row r="550" spans="1:4" outlineLevel="1" x14ac:dyDescent="0.2">
      <c r="A550" s="214">
        <v>7080036</v>
      </c>
      <c r="B550" s="215" t="s">
        <v>10008</v>
      </c>
      <c r="C550" s="216" t="s">
        <v>247</v>
      </c>
      <c r="D550" s="217">
        <v>133.30000000000001</v>
      </c>
    </row>
    <row r="551" spans="1:4" outlineLevel="1" x14ac:dyDescent="0.2">
      <c r="A551" s="214">
        <v>7080050</v>
      </c>
      <c r="B551" s="215" t="s">
        <v>10009</v>
      </c>
      <c r="C551" s="216" t="s">
        <v>15</v>
      </c>
      <c r="D551" s="217">
        <v>31.79</v>
      </c>
    </row>
    <row r="552" spans="1:4" outlineLevel="1" x14ac:dyDescent="0.2">
      <c r="A552" s="210">
        <v>8000000</v>
      </c>
      <c r="B552" s="211" t="s">
        <v>10010</v>
      </c>
      <c r="C552" s="212"/>
      <c r="D552" s="213"/>
    </row>
    <row r="553" spans="1:4" x14ac:dyDescent="0.2">
      <c r="A553" s="214">
        <v>8001000</v>
      </c>
      <c r="B553" s="215" t="s">
        <v>10011</v>
      </c>
      <c r="C553" s="216" t="s">
        <v>9488</v>
      </c>
      <c r="D553" s="217" t="s">
        <v>9488</v>
      </c>
    </row>
    <row r="554" spans="1:4" outlineLevel="1" x14ac:dyDescent="0.2">
      <c r="A554" s="214">
        <v>8001001</v>
      </c>
      <c r="B554" s="215" t="s">
        <v>10012</v>
      </c>
      <c r="C554" s="216" t="s">
        <v>29</v>
      </c>
      <c r="D554" s="217">
        <v>1631.53</v>
      </c>
    </row>
    <row r="555" spans="1:4" outlineLevel="1" x14ac:dyDescent="0.2">
      <c r="A555" s="214">
        <v>8001002</v>
      </c>
      <c r="B555" s="215" t="s">
        <v>10013</v>
      </c>
      <c r="C555" s="216" t="s">
        <v>29</v>
      </c>
      <c r="D555" s="217">
        <v>1050.6600000000001</v>
      </c>
    </row>
    <row r="556" spans="1:4" ht="22.5" outlineLevel="1" x14ac:dyDescent="0.2">
      <c r="A556" s="214">
        <v>8001004</v>
      </c>
      <c r="B556" s="215" t="s">
        <v>10014</v>
      </c>
      <c r="C556" s="216" t="s">
        <v>29</v>
      </c>
      <c r="D556" s="217">
        <v>1452.7</v>
      </c>
    </row>
    <row r="557" spans="1:4" ht="22.5" outlineLevel="1" x14ac:dyDescent="0.2">
      <c r="A557" s="214">
        <v>8001005</v>
      </c>
      <c r="B557" s="215" t="s">
        <v>10015</v>
      </c>
      <c r="C557" s="216" t="s">
        <v>29</v>
      </c>
      <c r="D557" s="217">
        <v>750.57</v>
      </c>
    </row>
    <row r="558" spans="1:4" x14ac:dyDescent="0.2">
      <c r="A558" s="214">
        <v>8001006</v>
      </c>
      <c r="B558" s="215" t="s">
        <v>10016</v>
      </c>
      <c r="C558" s="216" t="s">
        <v>29</v>
      </c>
      <c r="D558" s="217">
        <v>873.47</v>
      </c>
    </row>
    <row r="559" spans="1:4" ht="22.5" outlineLevel="1" x14ac:dyDescent="0.2">
      <c r="A559" s="214">
        <v>8001010</v>
      </c>
      <c r="B559" s="215" t="s">
        <v>10017</v>
      </c>
      <c r="C559" s="216" t="s">
        <v>15</v>
      </c>
      <c r="D559" s="217">
        <v>3631.88</v>
      </c>
    </row>
    <row r="560" spans="1:4" ht="22.5" outlineLevel="1" x14ac:dyDescent="0.2">
      <c r="A560" s="214">
        <v>8001011</v>
      </c>
      <c r="B560" s="215" t="s">
        <v>10018</v>
      </c>
      <c r="C560" s="216" t="s">
        <v>29</v>
      </c>
      <c r="D560" s="217">
        <v>568.69000000000005</v>
      </c>
    </row>
    <row r="561" spans="1:4" outlineLevel="1" x14ac:dyDescent="0.2">
      <c r="A561" s="214">
        <v>8001019</v>
      </c>
      <c r="B561" s="215" t="s">
        <v>10019</v>
      </c>
      <c r="C561" s="216" t="s">
        <v>29</v>
      </c>
      <c r="D561" s="217">
        <v>848.31</v>
      </c>
    </row>
    <row r="562" spans="1:4" outlineLevel="1" x14ac:dyDescent="0.2">
      <c r="A562" s="214">
        <v>8001025</v>
      </c>
      <c r="B562" s="215" t="s">
        <v>10020</v>
      </c>
      <c r="C562" s="216" t="s">
        <v>29</v>
      </c>
      <c r="D562" s="217">
        <v>933.56</v>
      </c>
    </row>
    <row r="563" spans="1:4" x14ac:dyDescent="0.2">
      <c r="A563" s="214">
        <v>8001026</v>
      </c>
      <c r="B563" s="215" t="s">
        <v>10021</v>
      </c>
      <c r="C563" s="216" t="s">
        <v>29</v>
      </c>
      <c r="D563" s="217">
        <v>933.56</v>
      </c>
    </row>
    <row r="564" spans="1:4" outlineLevel="1" x14ac:dyDescent="0.2">
      <c r="A564" s="214">
        <v>8001039</v>
      </c>
      <c r="B564" s="215" t="s">
        <v>10022</v>
      </c>
      <c r="C564" s="216" t="s">
        <v>29</v>
      </c>
      <c r="D564" s="217">
        <v>983.61</v>
      </c>
    </row>
    <row r="565" spans="1:4" outlineLevel="1" x14ac:dyDescent="0.2">
      <c r="A565" s="214">
        <v>8001040</v>
      </c>
      <c r="B565" s="215" t="s">
        <v>10023</v>
      </c>
      <c r="C565" s="216" t="s">
        <v>29</v>
      </c>
      <c r="D565" s="217">
        <v>1019.68</v>
      </c>
    </row>
    <row r="566" spans="1:4" outlineLevel="1" x14ac:dyDescent="0.2">
      <c r="A566" s="214">
        <v>8001041</v>
      </c>
      <c r="B566" s="215" t="s">
        <v>10024</v>
      </c>
      <c r="C566" s="216" t="s">
        <v>29</v>
      </c>
      <c r="D566" s="217">
        <v>1017.89</v>
      </c>
    </row>
    <row r="567" spans="1:4" outlineLevel="1" x14ac:dyDescent="0.2">
      <c r="A567" s="214">
        <v>8001045</v>
      </c>
      <c r="B567" s="215" t="s">
        <v>10025</v>
      </c>
      <c r="C567" s="216" t="s">
        <v>29</v>
      </c>
      <c r="D567" s="217">
        <v>777.4</v>
      </c>
    </row>
    <row r="568" spans="1:4" x14ac:dyDescent="0.2">
      <c r="A568" s="214">
        <v>8001050</v>
      </c>
      <c r="B568" s="215" t="s">
        <v>10026</v>
      </c>
      <c r="C568" s="216" t="s">
        <v>29</v>
      </c>
      <c r="D568" s="217">
        <v>483.1</v>
      </c>
    </row>
    <row r="569" spans="1:4" outlineLevel="1" x14ac:dyDescent="0.2">
      <c r="A569" s="214">
        <v>8001051</v>
      </c>
      <c r="B569" s="215" t="s">
        <v>10027</v>
      </c>
      <c r="C569" s="216" t="s">
        <v>29</v>
      </c>
      <c r="D569" s="217">
        <v>553.29999999999995</v>
      </c>
    </row>
    <row r="570" spans="1:4" outlineLevel="1" x14ac:dyDescent="0.2">
      <c r="A570" s="214">
        <v>8001059</v>
      </c>
      <c r="B570" s="215" t="s">
        <v>10028</v>
      </c>
      <c r="C570" s="216" t="s">
        <v>32</v>
      </c>
      <c r="D570" s="217">
        <v>203.59</v>
      </c>
    </row>
    <row r="571" spans="1:4" outlineLevel="1" x14ac:dyDescent="0.2">
      <c r="A571" s="214">
        <v>8001061</v>
      </c>
      <c r="B571" s="215" t="s">
        <v>10029</v>
      </c>
      <c r="C571" s="216" t="s">
        <v>15</v>
      </c>
      <c r="D571" s="217">
        <v>287.57</v>
      </c>
    </row>
    <row r="572" spans="1:4" outlineLevel="1" x14ac:dyDescent="0.2">
      <c r="A572" s="214">
        <v>8001071</v>
      </c>
      <c r="B572" s="215" t="s">
        <v>10030</v>
      </c>
      <c r="C572" s="216" t="s">
        <v>32</v>
      </c>
      <c r="D572" s="217">
        <v>217.24</v>
      </c>
    </row>
    <row r="573" spans="1:4" x14ac:dyDescent="0.2">
      <c r="A573" s="214">
        <v>8001074</v>
      </c>
      <c r="B573" s="215" t="s">
        <v>10031</v>
      </c>
      <c r="C573" s="216" t="s">
        <v>9918</v>
      </c>
      <c r="D573" s="217">
        <v>596.65</v>
      </c>
    </row>
    <row r="574" spans="1:4" ht="22.5" outlineLevel="1" x14ac:dyDescent="0.2">
      <c r="A574" s="214">
        <v>8001075</v>
      </c>
      <c r="B574" s="215" t="s">
        <v>10032</v>
      </c>
      <c r="C574" s="216" t="s">
        <v>9918</v>
      </c>
      <c r="D574" s="217">
        <v>725.15</v>
      </c>
    </row>
    <row r="575" spans="1:4" outlineLevel="1" x14ac:dyDescent="0.2">
      <c r="A575" s="214">
        <v>8001080</v>
      </c>
      <c r="B575" s="215" t="s">
        <v>10033</v>
      </c>
      <c r="C575" s="216" t="s">
        <v>9918</v>
      </c>
      <c r="D575" s="217">
        <v>275.8</v>
      </c>
    </row>
    <row r="576" spans="1:4" outlineLevel="1" x14ac:dyDescent="0.2">
      <c r="A576" s="214">
        <v>8001086</v>
      </c>
      <c r="B576" s="215" t="s">
        <v>10034</v>
      </c>
      <c r="C576" s="216" t="s">
        <v>29</v>
      </c>
      <c r="D576" s="217">
        <v>554.04999999999995</v>
      </c>
    </row>
    <row r="577" spans="1:4" outlineLevel="1" x14ac:dyDescent="0.2">
      <c r="A577" s="214">
        <v>8002000</v>
      </c>
      <c r="B577" s="215" t="s">
        <v>10035</v>
      </c>
      <c r="C577" s="216" t="s">
        <v>9488</v>
      </c>
      <c r="D577" s="217" t="s">
        <v>9488</v>
      </c>
    </row>
    <row r="578" spans="1:4" x14ac:dyDescent="0.2">
      <c r="A578" s="214">
        <v>8002001</v>
      </c>
      <c r="B578" s="215" t="s">
        <v>10036</v>
      </c>
      <c r="C578" s="216" t="s">
        <v>29</v>
      </c>
      <c r="D578" s="217">
        <v>554.04999999999995</v>
      </c>
    </row>
    <row r="579" spans="1:4" outlineLevel="1" x14ac:dyDescent="0.2">
      <c r="A579" s="214">
        <v>8002003</v>
      </c>
      <c r="B579" s="215" t="s">
        <v>10037</v>
      </c>
      <c r="C579" s="216" t="s">
        <v>29</v>
      </c>
      <c r="D579" s="217">
        <v>639.67999999999995</v>
      </c>
    </row>
    <row r="580" spans="1:4" outlineLevel="1" x14ac:dyDescent="0.2">
      <c r="A580" s="214">
        <v>8002005</v>
      </c>
      <c r="B580" s="215" t="s">
        <v>10038</v>
      </c>
      <c r="C580" s="216" t="s">
        <v>29</v>
      </c>
      <c r="D580" s="217">
        <v>1427.95</v>
      </c>
    </row>
    <row r="581" spans="1:4" outlineLevel="1" x14ac:dyDescent="0.2">
      <c r="A581" s="214">
        <v>8002009</v>
      </c>
      <c r="B581" s="215" t="s">
        <v>10039</v>
      </c>
      <c r="C581" s="216" t="s">
        <v>29</v>
      </c>
      <c r="D581" s="217">
        <v>1032.93</v>
      </c>
    </row>
    <row r="582" spans="1:4" outlineLevel="1" x14ac:dyDescent="0.2">
      <c r="A582" s="214">
        <v>8002013</v>
      </c>
      <c r="B582" s="215" t="s">
        <v>10040</v>
      </c>
      <c r="C582" s="216" t="s">
        <v>29</v>
      </c>
      <c r="D582" s="217">
        <v>929.66</v>
      </c>
    </row>
    <row r="583" spans="1:4" outlineLevel="1" x14ac:dyDescent="0.2">
      <c r="A583" s="214">
        <v>8002017</v>
      </c>
      <c r="B583" s="215" t="s">
        <v>10041</v>
      </c>
      <c r="C583" s="216" t="s">
        <v>29</v>
      </c>
      <c r="D583" s="217">
        <v>892.71</v>
      </c>
    </row>
    <row r="584" spans="1:4" x14ac:dyDescent="0.2">
      <c r="A584" s="214">
        <v>8002037</v>
      </c>
      <c r="B584" s="215" t="s">
        <v>10042</v>
      </c>
      <c r="C584" s="216" t="s">
        <v>29</v>
      </c>
      <c r="D584" s="217">
        <v>1354.58</v>
      </c>
    </row>
    <row r="585" spans="1:4" ht="22.5" outlineLevel="1" x14ac:dyDescent="0.2">
      <c r="A585" s="214">
        <v>8002043</v>
      </c>
      <c r="B585" s="215" t="s">
        <v>10043</v>
      </c>
      <c r="C585" s="216" t="s">
        <v>29</v>
      </c>
      <c r="D585" s="217">
        <v>1162.18</v>
      </c>
    </row>
    <row r="586" spans="1:4" ht="22.5" x14ac:dyDescent="0.2">
      <c r="A586" s="214">
        <v>8002051</v>
      </c>
      <c r="B586" s="215" t="s">
        <v>10044</v>
      </c>
      <c r="C586" s="216" t="s">
        <v>29</v>
      </c>
      <c r="D586" s="217">
        <v>611.89</v>
      </c>
    </row>
    <row r="587" spans="1:4" ht="22.5" outlineLevel="1" x14ac:dyDescent="0.2">
      <c r="A587" s="214">
        <v>8002053</v>
      </c>
      <c r="B587" s="215" t="s">
        <v>10045</v>
      </c>
      <c r="C587" s="216" t="s">
        <v>29</v>
      </c>
      <c r="D587" s="217">
        <v>912.45</v>
      </c>
    </row>
    <row r="588" spans="1:4" outlineLevel="1" x14ac:dyDescent="0.2">
      <c r="A588" s="214">
        <v>8002054</v>
      </c>
      <c r="B588" s="215" t="s">
        <v>10046</v>
      </c>
      <c r="C588" s="216" t="s">
        <v>29</v>
      </c>
      <c r="D588" s="217">
        <v>1406.29</v>
      </c>
    </row>
    <row r="589" spans="1:4" x14ac:dyDescent="0.2">
      <c r="A589" s="214">
        <v>8002058</v>
      </c>
      <c r="B589" s="215" t="s">
        <v>10047</v>
      </c>
      <c r="C589" s="216" t="s">
        <v>29</v>
      </c>
      <c r="D589" s="217">
        <v>1016.77</v>
      </c>
    </row>
    <row r="590" spans="1:4" outlineLevel="1" x14ac:dyDescent="0.2">
      <c r="A590" s="214">
        <v>8002062</v>
      </c>
      <c r="B590" s="215" t="s">
        <v>10048</v>
      </c>
      <c r="C590" s="216" t="s">
        <v>29</v>
      </c>
      <c r="D590" s="217">
        <v>1616.81</v>
      </c>
    </row>
    <row r="591" spans="1:4" x14ac:dyDescent="0.2">
      <c r="A591" s="214">
        <v>8002066</v>
      </c>
      <c r="B591" s="215" t="s">
        <v>10049</v>
      </c>
      <c r="C591" s="216" t="s">
        <v>29</v>
      </c>
      <c r="D591" s="217">
        <v>1036.08</v>
      </c>
    </row>
    <row r="592" spans="1:4" ht="22.5" outlineLevel="1" x14ac:dyDescent="0.2">
      <c r="A592" s="214">
        <v>8002067</v>
      </c>
      <c r="B592" s="215" t="s">
        <v>10050</v>
      </c>
      <c r="C592" s="216" t="s">
        <v>29</v>
      </c>
      <c r="D592" s="217">
        <v>1071.74</v>
      </c>
    </row>
    <row r="593" spans="1:4" x14ac:dyDescent="0.2">
      <c r="A593" s="214">
        <v>8002068</v>
      </c>
      <c r="B593" s="215" t="s">
        <v>10051</v>
      </c>
      <c r="C593" s="216" t="s">
        <v>29</v>
      </c>
      <c r="D593" s="217">
        <v>1402.44</v>
      </c>
    </row>
    <row r="594" spans="1:4" outlineLevel="1" x14ac:dyDescent="0.2">
      <c r="A594" s="214">
        <v>8002074</v>
      </c>
      <c r="B594" s="215" t="s">
        <v>10052</v>
      </c>
      <c r="C594" s="216" t="s">
        <v>29</v>
      </c>
      <c r="D594" s="217">
        <v>153.41</v>
      </c>
    </row>
    <row r="595" spans="1:4" outlineLevel="1" x14ac:dyDescent="0.2">
      <c r="A595" s="214">
        <v>8002075</v>
      </c>
      <c r="B595" s="215" t="s">
        <v>10053</v>
      </c>
      <c r="C595" s="216" t="s">
        <v>29</v>
      </c>
      <c r="D595" s="217">
        <v>157.91999999999999</v>
      </c>
    </row>
    <row r="596" spans="1:4" ht="22.5" outlineLevel="1" x14ac:dyDescent="0.2">
      <c r="A596" s="214">
        <v>8002076</v>
      </c>
      <c r="B596" s="215" t="s">
        <v>10054</v>
      </c>
      <c r="C596" s="216" t="s">
        <v>29</v>
      </c>
      <c r="D596" s="217">
        <v>277.33</v>
      </c>
    </row>
    <row r="597" spans="1:4" ht="22.5" x14ac:dyDescent="0.2">
      <c r="A597" s="214">
        <v>8002080</v>
      </c>
      <c r="B597" s="215" t="s">
        <v>10055</v>
      </c>
      <c r="C597" s="216" t="s">
        <v>29</v>
      </c>
      <c r="D597" s="217">
        <v>276.69</v>
      </c>
    </row>
    <row r="598" spans="1:4" ht="22.5" outlineLevel="1" x14ac:dyDescent="0.2">
      <c r="A598" s="214">
        <v>8002081</v>
      </c>
      <c r="B598" s="215" t="s">
        <v>10056</v>
      </c>
      <c r="C598" s="216" t="s">
        <v>29</v>
      </c>
      <c r="D598" s="217">
        <v>190.34</v>
      </c>
    </row>
    <row r="599" spans="1:4" outlineLevel="1" x14ac:dyDescent="0.2">
      <c r="A599" s="214">
        <v>8003000</v>
      </c>
      <c r="B599" s="215" t="s">
        <v>10057</v>
      </c>
      <c r="C599" s="216" t="s">
        <v>9488</v>
      </c>
      <c r="D599" s="217" t="s">
        <v>9488</v>
      </c>
    </row>
    <row r="600" spans="1:4" ht="22.5" outlineLevel="1" x14ac:dyDescent="0.2">
      <c r="A600" s="214">
        <v>8003001</v>
      </c>
      <c r="B600" s="215" t="s">
        <v>10058</v>
      </c>
      <c r="C600" s="216" t="s">
        <v>29</v>
      </c>
      <c r="D600" s="217">
        <v>933.29</v>
      </c>
    </row>
    <row r="601" spans="1:4" x14ac:dyDescent="0.2">
      <c r="A601" s="214">
        <v>8003005</v>
      </c>
      <c r="B601" s="215" t="s">
        <v>10059</v>
      </c>
      <c r="C601" s="216" t="s">
        <v>29</v>
      </c>
      <c r="D601" s="217">
        <v>491.69</v>
      </c>
    </row>
    <row r="602" spans="1:4" outlineLevel="1" x14ac:dyDescent="0.2">
      <c r="A602" s="214">
        <v>8003006</v>
      </c>
      <c r="B602" s="215" t="s">
        <v>10060</v>
      </c>
      <c r="C602" s="216" t="s">
        <v>29</v>
      </c>
      <c r="D602" s="217">
        <v>459.94</v>
      </c>
    </row>
    <row r="603" spans="1:4" outlineLevel="1" x14ac:dyDescent="0.2">
      <c r="A603" s="214">
        <v>8003011</v>
      </c>
      <c r="B603" s="215" t="s">
        <v>10061</v>
      </c>
      <c r="C603" s="216" t="s">
        <v>29</v>
      </c>
      <c r="D603" s="217">
        <v>1100.8800000000001</v>
      </c>
    </row>
    <row r="604" spans="1:4" outlineLevel="1" x14ac:dyDescent="0.2">
      <c r="A604" s="214">
        <v>8003020</v>
      </c>
      <c r="B604" s="215" t="s">
        <v>10062</v>
      </c>
      <c r="C604" s="216" t="s">
        <v>29</v>
      </c>
      <c r="D604" s="217">
        <v>518.9</v>
      </c>
    </row>
    <row r="605" spans="1:4" x14ac:dyDescent="0.2">
      <c r="A605" s="214">
        <v>8060000</v>
      </c>
      <c r="B605" s="215" t="s">
        <v>9765</v>
      </c>
      <c r="C605" s="216" t="s">
        <v>9488</v>
      </c>
      <c r="D605" s="217" t="s">
        <v>9488</v>
      </c>
    </row>
    <row r="606" spans="1:4" outlineLevel="1" x14ac:dyDescent="0.2">
      <c r="A606" s="214">
        <v>8060001</v>
      </c>
      <c r="B606" s="215" t="s">
        <v>10063</v>
      </c>
      <c r="C606" s="216" t="s">
        <v>29</v>
      </c>
      <c r="D606" s="217">
        <v>37.590000000000003</v>
      </c>
    </row>
    <row r="607" spans="1:4" outlineLevel="1" x14ac:dyDescent="0.2">
      <c r="A607" s="214">
        <v>8060005</v>
      </c>
      <c r="B607" s="215" t="s">
        <v>10064</v>
      </c>
      <c r="C607" s="216" t="s">
        <v>15</v>
      </c>
      <c r="D607" s="217">
        <v>64.44</v>
      </c>
    </row>
    <row r="608" spans="1:4" outlineLevel="1" x14ac:dyDescent="0.2">
      <c r="A608" s="214">
        <v>8060020</v>
      </c>
      <c r="B608" s="215" t="s">
        <v>10065</v>
      </c>
      <c r="C608" s="216" t="s">
        <v>15</v>
      </c>
      <c r="D608" s="217">
        <v>22.11</v>
      </c>
    </row>
    <row r="609" spans="1:4" outlineLevel="1" x14ac:dyDescent="0.2">
      <c r="A609" s="214">
        <v>8060021</v>
      </c>
      <c r="B609" s="215" t="s">
        <v>10066</v>
      </c>
      <c r="C609" s="216" t="s">
        <v>15</v>
      </c>
      <c r="D609" s="217">
        <v>17.690000000000001</v>
      </c>
    </row>
    <row r="610" spans="1:4" outlineLevel="1" x14ac:dyDescent="0.2">
      <c r="A610" s="214">
        <v>8060022</v>
      </c>
      <c r="B610" s="215" t="s">
        <v>10067</v>
      </c>
      <c r="C610" s="216" t="s">
        <v>15</v>
      </c>
      <c r="D610" s="217">
        <v>6.19</v>
      </c>
    </row>
    <row r="611" spans="1:4" x14ac:dyDescent="0.2">
      <c r="A611" s="214">
        <v>8070000</v>
      </c>
      <c r="B611" s="215" t="s">
        <v>9772</v>
      </c>
      <c r="C611" s="216" t="s">
        <v>9488</v>
      </c>
      <c r="D611" s="217" t="s">
        <v>9488</v>
      </c>
    </row>
    <row r="612" spans="1:4" outlineLevel="1" x14ac:dyDescent="0.2">
      <c r="A612" s="214">
        <v>8070001</v>
      </c>
      <c r="B612" s="215" t="s">
        <v>10068</v>
      </c>
      <c r="C612" s="216" t="s">
        <v>29</v>
      </c>
      <c r="D612" s="217">
        <v>53.7</v>
      </c>
    </row>
    <row r="613" spans="1:4" outlineLevel="1" x14ac:dyDescent="0.2">
      <c r="A613" s="214">
        <v>8070005</v>
      </c>
      <c r="B613" s="215" t="s">
        <v>10069</v>
      </c>
      <c r="C613" s="216" t="s">
        <v>15</v>
      </c>
      <c r="D613" s="217">
        <v>69.81</v>
      </c>
    </row>
    <row r="614" spans="1:4" outlineLevel="1" x14ac:dyDescent="0.2">
      <c r="A614" s="214">
        <v>8070020</v>
      </c>
      <c r="B614" s="215" t="s">
        <v>10070</v>
      </c>
      <c r="C614" s="216" t="s">
        <v>32</v>
      </c>
      <c r="D614" s="217">
        <v>53.08</v>
      </c>
    </row>
    <row r="615" spans="1:4" outlineLevel="1" x14ac:dyDescent="0.2">
      <c r="A615" s="214">
        <v>8070021</v>
      </c>
      <c r="B615" s="215" t="s">
        <v>10071</v>
      </c>
      <c r="C615" s="216" t="s">
        <v>15</v>
      </c>
      <c r="D615" s="217">
        <v>48.65</v>
      </c>
    </row>
    <row r="616" spans="1:4" outlineLevel="1" x14ac:dyDescent="0.2">
      <c r="A616" s="214">
        <v>8070022</v>
      </c>
      <c r="B616" s="215" t="s">
        <v>10072</v>
      </c>
      <c r="C616" s="216" t="s">
        <v>15</v>
      </c>
      <c r="D616" s="217">
        <v>8.85</v>
      </c>
    </row>
    <row r="617" spans="1:4" x14ac:dyDescent="0.2">
      <c r="A617" s="214">
        <v>8080000</v>
      </c>
      <c r="B617" s="215" t="s">
        <v>9814</v>
      </c>
      <c r="C617" s="216" t="s">
        <v>9488</v>
      </c>
      <c r="D617" s="217" t="s">
        <v>9488</v>
      </c>
    </row>
    <row r="618" spans="1:4" outlineLevel="1" x14ac:dyDescent="0.2">
      <c r="A618" s="214">
        <v>8080020</v>
      </c>
      <c r="B618" s="215" t="s">
        <v>10073</v>
      </c>
      <c r="C618" s="216" t="s">
        <v>32</v>
      </c>
      <c r="D618" s="217">
        <v>59.09</v>
      </c>
    </row>
    <row r="619" spans="1:4" outlineLevel="1" x14ac:dyDescent="0.2">
      <c r="A619" s="214">
        <v>8080021</v>
      </c>
      <c r="B619" s="215" t="s">
        <v>10074</v>
      </c>
      <c r="C619" s="216" t="s">
        <v>15</v>
      </c>
      <c r="D619" s="217">
        <v>64.739999999999995</v>
      </c>
    </row>
    <row r="620" spans="1:4" outlineLevel="1" x14ac:dyDescent="0.2">
      <c r="A620" s="214">
        <v>8080049</v>
      </c>
      <c r="B620" s="215" t="s">
        <v>10075</v>
      </c>
      <c r="C620" s="216" t="s">
        <v>29</v>
      </c>
      <c r="D620" s="217">
        <v>6.26</v>
      </c>
    </row>
    <row r="621" spans="1:4" outlineLevel="1" x14ac:dyDescent="0.2">
      <c r="A621" s="214">
        <v>8080050</v>
      </c>
      <c r="B621" s="215" t="s">
        <v>10076</v>
      </c>
      <c r="C621" s="216" t="s">
        <v>57</v>
      </c>
      <c r="D621" s="217">
        <v>15.03</v>
      </c>
    </row>
    <row r="622" spans="1:4" ht="22.5" outlineLevel="1" x14ac:dyDescent="0.2">
      <c r="A622" s="214">
        <v>8080051</v>
      </c>
      <c r="B622" s="215" t="s">
        <v>10077</v>
      </c>
      <c r="C622" s="216" t="s">
        <v>57</v>
      </c>
      <c r="D622" s="217">
        <v>95.36</v>
      </c>
    </row>
    <row r="623" spans="1:4" outlineLevel="1" x14ac:dyDescent="0.2">
      <c r="A623" s="214">
        <v>8080060</v>
      </c>
      <c r="B623" s="215" t="s">
        <v>10078</v>
      </c>
      <c r="C623" s="216" t="s">
        <v>15</v>
      </c>
      <c r="D623" s="217">
        <v>36.24</v>
      </c>
    </row>
    <row r="624" spans="1:4" x14ac:dyDescent="0.2">
      <c r="A624" s="210">
        <v>9000000</v>
      </c>
      <c r="B624" s="211" t="s">
        <v>10079</v>
      </c>
      <c r="C624" s="212"/>
      <c r="D624" s="213"/>
    </row>
    <row r="625" spans="1:4" outlineLevel="1" x14ac:dyDescent="0.2">
      <c r="A625" s="214">
        <v>9001000</v>
      </c>
      <c r="B625" s="215" t="s">
        <v>10080</v>
      </c>
      <c r="C625" s="216" t="s">
        <v>9488</v>
      </c>
      <c r="D625" s="217" t="s">
        <v>9488</v>
      </c>
    </row>
    <row r="626" spans="1:4" outlineLevel="1" x14ac:dyDescent="0.2">
      <c r="A626" s="214">
        <v>9001053</v>
      </c>
      <c r="B626" s="215" t="s">
        <v>10081</v>
      </c>
      <c r="C626" s="216" t="s">
        <v>15</v>
      </c>
      <c r="D626" s="217">
        <v>4277.53</v>
      </c>
    </row>
    <row r="627" spans="1:4" outlineLevel="1" x14ac:dyDescent="0.2">
      <c r="A627" s="214">
        <v>9001054</v>
      </c>
      <c r="B627" s="215" t="s">
        <v>10082</v>
      </c>
      <c r="C627" s="216" t="s">
        <v>15</v>
      </c>
      <c r="D627" s="217">
        <v>4277.53</v>
      </c>
    </row>
    <row r="628" spans="1:4" outlineLevel="1" x14ac:dyDescent="0.2">
      <c r="A628" s="214">
        <v>9001055</v>
      </c>
      <c r="B628" s="215" t="s">
        <v>10083</v>
      </c>
      <c r="C628" s="216" t="s">
        <v>15</v>
      </c>
      <c r="D628" s="217">
        <v>5054.79</v>
      </c>
    </row>
    <row r="629" spans="1:4" outlineLevel="1" x14ac:dyDescent="0.2">
      <c r="A629" s="214">
        <v>9001056</v>
      </c>
      <c r="B629" s="215" t="s">
        <v>10084</v>
      </c>
      <c r="C629" s="216" t="s">
        <v>15</v>
      </c>
      <c r="D629" s="217">
        <v>8480.81</v>
      </c>
    </row>
    <row r="630" spans="1:4" outlineLevel="1" x14ac:dyDescent="0.2">
      <c r="A630" s="214">
        <v>9001057</v>
      </c>
      <c r="B630" s="215" t="s">
        <v>10085</v>
      </c>
      <c r="C630" s="216" t="s">
        <v>15</v>
      </c>
      <c r="D630" s="217">
        <v>9781.2099999999991</v>
      </c>
    </row>
    <row r="631" spans="1:4" x14ac:dyDescent="0.2">
      <c r="A631" s="214">
        <v>9001058</v>
      </c>
      <c r="B631" s="215" t="s">
        <v>10086</v>
      </c>
      <c r="C631" s="216" t="s">
        <v>15</v>
      </c>
      <c r="D631" s="217">
        <v>10902.27</v>
      </c>
    </row>
    <row r="632" spans="1:4" outlineLevel="1" x14ac:dyDescent="0.2">
      <c r="A632" s="214">
        <v>9001059</v>
      </c>
      <c r="B632" s="215" t="s">
        <v>10087</v>
      </c>
      <c r="C632" s="216" t="s">
        <v>15</v>
      </c>
      <c r="D632" s="217">
        <v>12567.34</v>
      </c>
    </row>
    <row r="633" spans="1:4" outlineLevel="1" x14ac:dyDescent="0.2">
      <c r="A633" s="214">
        <v>9001060</v>
      </c>
      <c r="B633" s="215" t="s">
        <v>10088</v>
      </c>
      <c r="C633" s="216" t="s">
        <v>15</v>
      </c>
      <c r="D633" s="217">
        <v>13635.4</v>
      </c>
    </row>
    <row r="634" spans="1:4" outlineLevel="1" x14ac:dyDescent="0.2">
      <c r="A634" s="214">
        <v>9001061</v>
      </c>
      <c r="B634" s="215" t="s">
        <v>10089</v>
      </c>
      <c r="C634" s="216" t="s">
        <v>15</v>
      </c>
      <c r="D634" s="217">
        <v>14986.6</v>
      </c>
    </row>
    <row r="635" spans="1:4" outlineLevel="1" x14ac:dyDescent="0.2">
      <c r="A635" s="214">
        <v>9001062</v>
      </c>
      <c r="B635" s="215" t="s">
        <v>10090</v>
      </c>
      <c r="C635" s="216" t="s">
        <v>15</v>
      </c>
      <c r="D635" s="217">
        <v>16516.849999999999</v>
      </c>
    </row>
    <row r="636" spans="1:4" outlineLevel="1" x14ac:dyDescent="0.2">
      <c r="A636" s="214">
        <v>9001090</v>
      </c>
      <c r="B636" s="215" t="s">
        <v>10091</v>
      </c>
      <c r="C636" s="216" t="s">
        <v>15</v>
      </c>
      <c r="D636" s="217">
        <v>1626.74</v>
      </c>
    </row>
    <row r="637" spans="1:4" outlineLevel="1" x14ac:dyDescent="0.2">
      <c r="A637" s="214">
        <v>9002000</v>
      </c>
      <c r="B637" s="215" t="s">
        <v>10092</v>
      </c>
      <c r="C637" s="216" t="s">
        <v>9488</v>
      </c>
      <c r="D637" s="217" t="s">
        <v>9488</v>
      </c>
    </row>
    <row r="638" spans="1:4" outlineLevel="1" x14ac:dyDescent="0.2">
      <c r="A638" s="214">
        <v>9002001</v>
      </c>
      <c r="B638" s="215" t="s">
        <v>10093</v>
      </c>
      <c r="C638" s="216" t="s">
        <v>32</v>
      </c>
      <c r="D638" s="217">
        <v>23.32</v>
      </c>
    </row>
    <row r="639" spans="1:4" outlineLevel="1" x14ac:dyDescent="0.2">
      <c r="A639" s="214">
        <v>9002002</v>
      </c>
      <c r="B639" s="215" t="s">
        <v>10094</v>
      </c>
      <c r="C639" s="216" t="s">
        <v>32</v>
      </c>
      <c r="D639" s="217">
        <v>24.76</v>
      </c>
    </row>
    <row r="640" spans="1:4" x14ac:dyDescent="0.2">
      <c r="A640" s="214">
        <v>9002003</v>
      </c>
      <c r="B640" s="215" t="s">
        <v>10095</v>
      </c>
      <c r="C640" s="216" t="s">
        <v>32</v>
      </c>
      <c r="D640" s="217">
        <v>27.34</v>
      </c>
    </row>
    <row r="641" spans="1:4" outlineLevel="1" x14ac:dyDescent="0.2">
      <c r="A641" s="214">
        <v>9002004</v>
      </c>
      <c r="B641" s="215" t="s">
        <v>10096</v>
      </c>
      <c r="C641" s="216" t="s">
        <v>32</v>
      </c>
      <c r="D641" s="217">
        <v>41.71</v>
      </c>
    </row>
    <row r="642" spans="1:4" outlineLevel="1" x14ac:dyDescent="0.2">
      <c r="A642" s="214">
        <v>9002005</v>
      </c>
      <c r="B642" s="215" t="s">
        <v>10097</v>
      </c>
      <c r="C642" s="216" t="s">
        <v>32</v>
      </c>
      <c r="D642" s="217">
        <v>43.32</v>
      </c>
    </row>
    <row r="643" spans="1:4" outlineLevel="1" x14ac:dyDescent="0.2">
      <c r="A643" s="214">
        <v>9002006</v>
      </c>
      <c r="B643" s="215" t="s">
        <v>10098</v>
      </c>
      <c r="C643" s="216" t="s">
        <v>32</v>
      </c>
      <c r="D643" s="217">
        <v>47.37</v>
      </c>
    </row>
    <row r="644" spans="1:4" outlineLevel="1" x14ac:dyDescent="0.2">
      <c r="A644" s="214">
        <v>9002007</v>
      </c>
      <c r="B644" s="215" t="s">
        <v>10099</v>
      </c>
      <c r="C644" s="216" t="s">
        <v>32</v>
      </c>
      <c r="D644" s="217">
        <v>70.349999999999994</v>
      </c>
    </row>
    <row r="645" spans="1:4" outlineLevel="1" x14ac:dyDescent="0.2">
      <c r="A645" s="214">
        <v>9002008</v>
      </c>
      <c r="B645" s="215" t="s">
        <v>10100</v>
      </c>
      <c r="C645" s="216" t="s">
        <v>32</v>
      </c>
      <c r="D645" s="217">
        <v>82.98</v>
      </c>
    </row>
    <row r="646" spans="1:4" outlineLevel="1" x14ac:dyDescent="0.2">
      <c r="A646" s="214">
        <v>9002009</v>
      </c>
      <c r="B646" s="215" t="s">
        <v>10101</v>
      </c>
      <c r="C646" s="216" t="s">
        <v>32</v>
      </c>
      <c r="D646" s="217">
        <v>109.31</v>
      </c>
    </row>
    <row r="647" spans="1:4" outlineLevel="1" x14ac:dyDescent="0.2">
      <c r="A647" s="214">
        <v>9002011</v>
      </c>
      <c r="B647" s="215" t="s">
        <v>10102</v>
      </c>
      <c r="C647" s="216" t="s">
        <v>32</v>
      </c>
      <c r="D647" s="217">
        <v>39.700000000000003</v>
      </c>
    </row>
    <row r="648" spans="1:4" outlineLevel="1" x14ac:dyDescent="0.2">
      <c r="A648" s="214">
        <v>9002012</v>
      </c>
      <c r="B648" s="215" t="s">
        <v>10103</v>
      </c>
      <c r="C648" s="216" t="s">
        <v>32</v>
      </c>
      <c r="D648" s="217">
        <v>42.46</v>
      </c>
    </row>
    <row r="649" spans="1:4" x14ac:dyDescent="0.2">
      <c r="A649" s="214">
        <v>9002013</v>
      </c>
      <c r="B649" s="215" t="s">
        <v>10104</v>
      </c>
      <c r="C649" s="216" t="s">
        <v>32</v>
      </c>
      <c r="D649" s="217">
        <v>60.2</v>
      </c>
    </row>
    <row r="650" spans="1:4" outlineLevel="1" x14ac:dyDescent="0.2">
      <c r="A650" s="214">
        <v>9002014</v>
      </c>
      <c r="B650" s="215" t="s">
        <v>10105</v>
      </c>
      <c r="C650" s="216" t="s">
        <v>32</v>
      </c>
      <c r="D650" s="217">
        <v>62.81</v>
      </c>
    </row>
    <row r="651" spans="1:4" outlineLevel="1" x14ac:dyDescent="0.2">
      <c r="A651" s="214">
        <v>9002015</v>
      </c>
      <c r="B651" s="215" t="s">
        <v>10106</v>
      </c>
      <c r="C651" s="216" t="s">
        <v>32</v>
      </c>
      <c r="D651" s="217">
        <v>77.430000000000007</v>
      </c>
    </row>
    <row r="652" spans="1:4" outlineLevel="1" x14ac:dyDescent="0.2">
      <c r="A652" s="214">
        <v>9002016</v>
      </c>
      <c r="B652" s="215" t="s">
        <v>10107</v>
      </c>
      <c r="C652" s="216" t="s">
        <v>32</v>
      </c>
      <c r="D652" s="217">
        <v>102.16</v>
      </c>
    </row>
    <row r="653" spans="1:4" outlineLevel="1" x14ac:dyDescent="0.2">
      <c r="A653" s="214">
        <v>9002017</v>
      </c>
      <c r="B653" s="215" t="s">
        <v>10108</v>
      </c>
      <c r="C653" s="216" t="s">
        <v>32</v>
      </c>
      <c r="D653" s="217">
        <v>109.79</v>
      </c>
    </row>
    <row r="654" spans="1:4" outlineLevel="1" x14ac:dyDescent="0.2">
      <c r="A654" s="214">
        <v>9002019</v>
      </c>
      <c r="B654" s="215" t="s">
        <v>10109</v>
      </c>
      <c r="C654" s="216" t="s">
        <v>32</v>
      </c>
      <c r="D654" s="217">
        <v>127.74</v>
      </c>
    </row>
    <row r="655" spans="1:4" outlineLevel="1" x14ac:dyDescent="0.2">
      <c r="A655" s="214">
        <v>9002020</v>
      </c>
      <c r="B655" s="215" t="s">
        <v>10110</v>
      </c>
      <c r="C655" s="216" t="s">
        <v>32</v>
      </c>
      <c r="D655" s="217">
        <v>30.48</v>
      </c>
    </row>
    <row r="656" spans="1:4" outlineLevel="1" x14ac:dyDescent="0.2">
      <c r="A656" s="214">
        <v>9002021</v>
      </c>
      <c r="B656" s="215" t="s">
        <v>10111</v>
      </c>
      <c r="C656" s="216" t="s">
        <v>32</v>
      </c>
      <c r="D656" s="217">
        <v>33.06</v>
      </c>
    </row>
    <row r="657" spans="1:4" x14ac:dyDescent="0.2">
      <c r="A657" s="214">
        <v>9002023</v>
      </c>
      <c r="B657" s="215" t="s">
        <v>10112</v>
      </c>
      <c r="C657" s="216" t="s">
        <v>32</v>
      </c>
      <c r="D657" s="217">
        <v>66.59</v>
      </c>
    </row>
    <row r="658" spans="1:4" outlineLevel="1" x14ac:dyDescent="0.2">
      <c r="A658" s="214">
        <v>9002024</v>
      </c>
      <c r="B658" s="215" t="s">
        <v>10113</v>
      </c>
      <c r="C658" s="216" t="s">
        <v>32</v>
      </c>
      <c r="D658" s="217">
        <v>48.16</v>
      </c>
    </row>
    <row r="659" spans="1:4" outlineLevel="1" x14ac:dyDescent="0.2">
      <c r="A659" s="214">
        <v>9002025</v>
      </c>
      <c r="B659" s="215" t="s">
        <v>10114</v>
      </c>
      <c r="C659" s="216" t="s">
        <v>32</v>
      </c>
      <c r="D659" s="217">
        <v>76.52</v>
      </c>
    </row>
    <row r="660" spans="1:4" outlineLevel="1" x14ac:dyDescent="0.2">
      <c r="A660" s="214">
        <v>9002026</v>
      </c>
      <c r="B660" s="215" t="s">
        <v>10115</v>
      </c>
      <c r="C660" s="216" t="s">
        <v>32</v>
      </c>
      <c r="D660" s="217">
        <v>117.93</v>
      </c>
    </row>
    <row r="661" spans="1:4" outlineLevel="1" x14ac:dyDescent="0.2">
      <c r="A661" s="214">
        <v>9002027</v>
      </c>
      <c r="B661" s="215" t="s">
        <v>10116</v>
      </c>
      <c r="C661" s="216" t="s">
        <v>32</v>
      </c>
      <c r="D661" s="217">
        <v>126.43</v>
      </c>
    </row>
    <row r="662" spans="1:4" outlineLevel="1" x14ac:dyDescent="0.2">
      <c r="A662" s="214">
        <v>9002029</v>
      </c>
      <c r="B662" s="215" t="s">
        <v>10117</v>
      </c>
      <c r="C662" s="216" t="s">
        <v>32</v>
      </c>
      <c r="D662" s="217">
        <v>152.11000000000001</v>
      </c>
    </row>
    <row r="663" spans="1:4" outlineLevel="1" x14ac:dyDescent="0.2">
      <c r="A663" s="214">
        <v>9002051</v>
      </c>
      <c r="B663" s="215" t="s">
        <v>10118</v>
      </c>
      <c r="C663" s="216" t="s">
        <v>32</v>
      </c>
      <c r="D663" s="217">
        <v>50.03</v>
      </c>
    </row>
    <row r="664" spans="1:4" outlineLevel="1" x14ac:dyDescent="0.2">
      <c r="A664" s="214">
        <v>9002052</v>
      </c>
      <c r="B664" s="215" t="s">
        <v>10119</v>
      </c>
      <c r="C664" s="216" t="s">
        <v>32</v>
      </c>
      <c r="D664" s="217">
        <v>57.3</v>
      </c>
    </row>
    <row r="665" spans="1:4" x14ac:dyDescent="0.2">
      <c r="A665" s="214">
        <v>9002053</v>
      </c>
      <c r="B665" s="215" t="s">
        <v>10120</v>
      </c>
      <c r="C665" s="216" t="s">
        <v>32</v>
      </c>
      <c r="D665" s="217">
        <v>36.26</v>
      </c>
    </row>
    <row r="666" spans="1:4" outlineLevel="1" x14ac:dyDescent="0.2">
      <c r="A666" s="214">
        <v>9002054</v>
      </c>
      <c r="B666" s="215" t="s">
        <v>10121</v>
      </c>
      <c r="C666" s="216" t="s">
        <v>32</v>
      </c>
      <c r="D666" s="217">
        <v>9.51</v>
      </c>
    </row>
    <row r="667" spans="1:4" outlineLevel="1" x14ac:dyDescent="0.2">
      <c r="A667" s="214">
        <v>9002055</v>
      </c>
      <c r="B667" s="215" t="s">
        <v>10122</v>
      </c>
      <c r="C667" s="216" t="s">
        <v>32</v>
      </c>
      <c r="D667" s="217">
        <v>9.9700000000000006</v>
      </c>
    </row>
    <row r="668" spans="1:4" outlineLevel="1" x14ac:dyDescent="0.2">
      <c r="A668" s="214">
        <v>9002056</v>
      </c>
      <c r="B668" s="215" t="s">
        <v>10123</v>
      </c>
      <c r="C668" s="216" t="s">
        <v>32</v>
      </c>
      <c r="D668" s="217">
        <v>9.91</v>
      </c>
    </row>
    <row r="669" spans="1:4" outlineLevel="1" x14ac:dyDescent="0.2">
      <c r="A669" s="214">
        <v>9002061</v>
      </c>
      <c r="B669" s="215" t="s">
        <v>10124</v>
      </c>
      <c r="C669" s="216" t="s">
        <v>32</v>
      </c>
      <c r="D669" s="217">
        <v>17.91</v>
      </c>
    </row>
    <row r="670" spans="1:4" outlineLevel="1" x14ac:dyDescent="0.2">
      <c r="A670" s="214">
        <v>9002062</v>
      </c>
      <c r="B670" s="215" t="s">
        <v>10125</v>
      </c>
      <c r="C670" s="216" t="s">
        <v>32</v>
      </c>
      <c r="D670" s="217">
        <v>20.98</v>
      </c>
    </row>
    <row r="671" spans="1:4" x14ac:dyDescent="0.2">
      <c r="A671" s="214">
        <v>9002063</v>
      </c>
      <c r="B671" s="215" t="s">
        <v>10126</v>
      </c>
      <c r="C671" s="216" t="s">
        <v>32</v>
      </c>
      <c r="D671" s="217">
        <v>30.34</v>
      </c>
    </row>
    <row r="672" spans="1:4" outlineLevel="1" x14ac:dyDescent="0.2">
      <c r="A672" s="214">
        <v>9002070</v>
      </c>
      <c r="B672" s="215" t="s">
        <v>10127</v>
      </c>
      <c r="C672" s="216" t="s">
        <v>32</v>
      </c>
      <c r="D672" s="217">
        <v>7.98</v>
      </c>
    </row>
    <row r="673" spans="1:4" outlineLevel="1" x14ac:dyDescent="0.2">
      <c r="A673" s="214">
        <v>9002071</v>
      </c>
      <c r="B673" s="215" t="s">
        <v>10128</v>
      </c>
      <c r="C673" s="216" t="s">
        <v>32</v>
      </c>
      <c r="D673" s="217">
        <v>9.99</v>
      </c>
    </row>
    <row r="674" spans="1:4" outlineLevel="1" x14ac:dyDescent="0.2">
      <c r="A674" s="214">
        <v>9002098</v>
      </c>
      <c r="B674" s="215" t="s">
        <v>10129</v>
      </c>
      <c r="C674" s="216" t="s">
        <v>32</v>
      </c>
      <c r="D674" s="217">
        <v>40.49</v>
      </c>
    </row>
    <row r="675" spans="1:4" ht="22.5" outlineLevel="1" x14ac:dyDescent="0.2">
      <c r="A675" s="214">
        <v>9002099</v>
      </c>
      <c r="B675" s="215" t="s">
        <v>10130</v>
      </c>
      <c r="C675" s="216" t="s">
        <v>32</v>
      </c>
      <c r="D675" s="217">
        <v>37.479999999999997</v>
      </c>
    </row>
    <row r="676" spans="1:4" outlineLevel="1" x14ac:dyDescent="0.2">
      <c r="A676" s="214">
        <v>9003000</v>
      </c>
      <c r="B676" s="215" t="s">
        <v>10131</v>
      </c>
      <c r="C676" s="216" t="s">
        <v>9488</v>
      </c>
      <c r="D676" s="217" t="s">
        <v>9488</v>
      </c>
    </row>
    <row r="677" spans="1:4" x14ac:dyDescent="0.2">
      <c r="A677" s="214">
        <v>9003003</v>
      </c>
      <c r="B677" s="215" t="s">
        <v>10132</v>
      </c>
      <c r="C677" s="216" t="s">
        <v>32</v>
      </c>
      <c r="D677" s="217">
        <v>3.1</v>
      </c>
    </row>
    <row r="678" spans="1:4" outlineLevel="1" x14ac:dyDescent="0.2">
      <c r="A678" s="214">
        <v>9003004</v>
      </c>
      <c r="B678" s="215" t="s">
        <v>10133</v>
      </c>
      <c r="C678" s="216" t="s">
        <v>32</v>
      </c>
      <c r="D678" s="217">
        <v>3.45</v>
      </c>
    </row>
    <row r="679" spans="1:4" outlineLevel="1" x14ac:dyDescent="0.2">
      <c r="A679" s="214">
        <v>9003005</v>
      </c>
      <c r="B679" s="215" t="s">
        <v>10134</v>
      </c>
      <c r="C679" s="216" t="s">
        <v>32</v>
      </c>
      <c r="D679" s="217">
        <v>4.3099999999999996</v>
      </c>
    </row>
    <row r="680" spans="1:4" outlineLevel="1" x14ac:dyDescent="0.2">
      <c r="A680" s="214">
        <v>9003006</v>
      </c>
      <c r="B680" s="215" t="s">
        <v>10135</v>
      </c>
      <c r="C680" s="216" t="s">
        <v>32</v>
      </c>
      <c r="D680" s="217">
        <v>7.79</v>
      </c>
    </row>
    <row r="681" spans="1:4" outlineLevel="1" x14ac:dyDescent="0.2">
      <c r="A681" s="214">
        <v>9003007</v>
      </c>
      <c r="B681" s="215" t="s">
        <v>10136</v>
      </c>
      <c r="C681" s="216" t="s">
        <v>32</v>
      </c>
      <c r="D681" s="217">
        <v>10.34</v>
      </c>
    </row>
    <row r="682" spans="1:4" x14ac:dyDescent="0.2">
      <c r="A682" s="214">
        <v>9003008</v>
      </c>
      <c r="B682" s="215" t="s">
        <v>10137</v>
      </c>
      <c r="C682" s="216" t="s">
        <v>32</v>
      </c>
      <c r="D682" s="217">
        <v>14.62</v>
      </c>
    </row>
    <row r="683" spans="1:4" outlineLevel="1" x14ac:dyDescent="0.2">
      <c r="A683" s="214">
        <v>9003009</v>
      </c>
      <c r="B683" s="215" t="s">
        <v>10138</v>
      </c>
      <c r="C683" s="216" t="s">
        <v>32</v>
      </c>
      <c r="D683" s="217">
        <v>21.43</v>
      </c>
    </row>
    <row r="684" spans="1:4" outlineLevel="1" x14ac:dyDescent="0.2">
      <c r="A684" s="214">
        <v>9003010</v>
      </c>
      <c r="B684" s="215" t="s">
        <v>10139</v>
      </c>
      <c r="C684" s="216" t="s">
        <v>32</v>
      </c>
      <c r="D684" s="217">
        <v>29.92</v>
      </c>
    </row>
    <row r="685" spans="1:4" outlineLevel="1" x14ac:dyDescent="0.2">
      <c r="A685" s="214">
        <v>9003011</v>
      </c>
      <c r="B685" s="215" t="s">
        <v>10140</v>
      </c>
      <c r="C685" s="216" t="s">
        <v>32</v>
      </c>
      <c r="D685" s="217">
        <v>43.5</v>
      </c>
    </row>
    <row r="686" spans="1:4" outlineLevel="1" x14ac:dyDescent="0.2">
      <c r="A686" s="214">
        <v>9003012</v>
      </c>
      <c r="B686" s="215" t="s">
        <v>10141</v>
      </c>
      <c r="C686" s="216" t="s">
        <v>32</v>
      </c>
      <c r="D686" s="217">
        <v>63.63</v>
      </c>
    </row>
    <row r="687" spans="1:4" x14ac:dyDescent="0.2">
      <c r="A687" s="214">
        <v>9003013</v>
      </c>
      <c r="B687" s="215" t="s">
        <v>10142</v>
      </c>
      <c r="C687" s="216" t="s">
        <v>32</v>
      </c>
      <c r="D687" s="217">
        <v>83.15</v>
      </c>
    </row>
    <row r="688" spans="1:4" outlineLevel="1" x14ac:dyDescent="0.2">
      <c r="A688" s="214">
        <v>9003014</v>
      </c>
      <c r="B688" s="215" t="s">
        <v>10143</v>
      </c>
      <c r="C688" s="216" t="s">
        <v>32</v>
      </c>
      <c r="D688" s="217">
        <v>108.93</v>
      </c>
    </row>
    <row r="689" spans="1:4" outlineLevel="1" x14ac:dyDescent="0.2">
      <c r="A689" s="214">
        <v>9003015</v>
      </c>
      <c r="B689" s="215" t="s">
        <v>10144</v>
      </c>
      <c r="C689" s="216" t="s">
        <v>32</v>
      </c>
      <c r="D689" s="217">
        <v>133.30000000000001</v>
      </c>
    </row>
    <row r="690" spans="1:4" outlineLevel="1" x14ac:dyDescent="0.2">
      <c r="A690" s="214">
        <v>9003016</v>
      </c>
      <c r="B690" s="215" t="s">
        <v>10145</v>
      </c>
      <c r="C690" s="216" t="s">
        <v>32</v>
      </c>
      <c r="D690" s="217">
        <v>168.44</v>
      </c>
    </row>
    <row r="691" spans="1:4" outlineLevel="1" x14ac:dyDescent="0.2">
      <c r="A691" s="214">
        <v>9003017</v>
      </c>
      <c r="B691" s="215" t="s">
        <v>10146</v>
      </c>
      <c r="C691" s="216" t="s">
        <v>32</v>
      </c>
      <c r="D691" s="217">
        <v>204.76</v>
      </c>
    </row>
    <row r="692" spans="1:4" x14ac:dyDescent="0.2">
      <c r="A692" s="214">
        <v>9003018</v>
      </c>
      <c r="B692" s="215" t="s">
        <v>10147</v>
      </c>
      <c r="C692" s="216" t="s">
        <v>32</v>
      </c>
      <c r="D692" s="217">
        <v>256.66000000000003</v>
      </c>
    </row>
    <row r="693" spans="1:4" outlineLevel="1" x14ac:dyDescent="0.2">
      <c r="A693" s="214">
        <v>9003019</v>
      </c>
      <c r="B693" s="215" t="s">
        <v>10148</v>
      </c>
      <c r="C693" s="216" t="s">
        <v>32</v>
      </c>
      <c r="D693" s="217">
        <v>354.23</v>
      </c>
    </row>
    <row r="694" spans="1:4" outlineLevel="1" x14ac:dyDescent="0.2">
      <c r="A694" s="214">
        <v>9003020</v>
      </c>
      <c r="B694" s="215" t="s">
        <v>10149</v>
      </c>
      <c r="C694" s="216" t="s">
        <v>32</v>
      </c>
      <c r="D694" s="217">
        <v>3.31</v>
      </c>
    </row>
    <row r="695" spans="1:4" outlineLevel="1" x14ac:dyDescent="0.2">
      <c r="A695" s="214">
        <v>9003021</v>
      </c>
      <c r="B695" s="215" t="s">
        <v>10150</v>
      </c>
      <c r="C695" s="216" t="s">
        <v>32</v>
      </c>
      <c r="D695" s="217">
        <v>4.17</v>
      </c>
    </row>
    <row r="696" spans="1:4" outlineLevel="1" x14ac:dyDescent="0.2">
      <c r="A696" s="214">
        <v>9003022</v>
      </c>
      <c r="B696" s="215" t="s">
        <v>10151</v>
      </c>
      <c r="C696" s="216" t="s">
        <v>32</v>
      </c>
      <c r="D696" s="217">
        <v>5.54</v>
      </c>
    </row>
    <row r="697" spans="1:4" outlineLevel="1" x14ac:dyDescent="0.2">
      <c r="A697" s="214">
        <v>9003023</v>
      </c>
      <c r="B697" s="215" t="s">
        <v>10152</v>
      </c>
      <c r="C697" s="216" t="s">
        <v>32</v>
      </c>
      <c r="D697" s="217">
        <v>9.6999999999999993</v>
      </c>
    </row>
    <row r="698" spans="1:4" x14ac:dyDescent="0.2">
      <c r="A698" s="214">
        <v>9003028</v>
      </c>
      <c r="B698" s="215" t="s">
        <v>10153</v>
      </c>
      <c r="C698" s="216" t="s">
        <v>32</v>
      </c>
      <c r="D698" s="217">
        <v>2.95</v>
      </c>
    </row>
    <row r="699" spans="1:4" outlineLevel="1" x14ac:dyDescent="0.2">
      <c r="A699" s="214">
        <v>9003029</v>
      </c>
      <c r="B699" s="215" t="s">
        <v>10154</v>
      </c>
      <c r="C699" s="216" t="s">
        <v>32</v>
      </c>
      <c r="D699" s="217">
        <v>3.81</v>
      </c>
    </row>
    <row r="700" spans="1:4" outlineLevel="1" x14ac:dyDescent="0.2">
      <c r="A700" s="214">
        <v>9003030</v>
      </c>
      <c r="B700" s="215" t="s">
        <v>10155</v>
      </c>
      <c r="C700" s="216" t="s">
        <v>32</v>
      </c>
      <c r="D700" s="217">
        <v>6.45</v>
      </c>
    </row>
    <row r="701" spans="1:4" outlineLevel="1" x14ac:dyDescent="0.2">
      <c r="A701" s="214">
        <v>9003031</v>
      </c>
      <c r="B701" s="215" t="s">
        <v>10156</v>
      </c>
      <c r="C701" s="216" t="s">
        <v>32</v>
      </c>
      <c r="D701" s="217">
        <v>8.2799999999999994</v>
      </c>
    </row>
    <row r="702" spans="1:4" outlineLevel="1" x14ac:dyDescent="0.2">
      <c r="A702" s="214">
        <v>9003032</v>
      </c>
      <c r="B702" s="215" t="s">
        <v>10157</v>
      </c>
      <c r="C702" s="216" t="s">
        <v>32</v>
      </c>
      <c r="D702" s="217">
        <v>12.67</v>
      </c>
    </row>
    <row r="703" spans="1:4" outlineLevel="1" x14ac:dyDescent="0.2">
      <c r="A703" s="214">
        <v>9003033</v>
      </c>
      <c r="B703" s="215" t="s">
        <v>10158</v>
      </c>
      <c r="C703" s="216" t="s">
        <v>32</v>
      </c>
      <c r="D703" s="217">
        <v>13.99</v>
      </c>
    </row>
    <row r="704" spans="1:4" x14ac:dyDescent="0.2">
      <c r="A704" s="214">
        <v>9003034</v>
      </c>
      <c r="B704" s="215" t="s">
        <v>10159</v>
      </c>
      <c r="C704" s="216" t="s">
        <v>32</v>
      </c>
      <c r="D704" s="217">
        <v>24.91</v>
      </c>
    </row>
    <row r="705" spans="1:4" outlineLevel="1" x14ac:dyDescent="0.2">
      <c r="A705" s="214">
        <v>9003035</v>
      </c>
      <c r="B705" s="215" t="s">
        <v>10160</v>
      </c>
      <c r="C705" s="216" t="s">
        <v>32</v>
      </c>
      <c r="D705" s="217">
        <v>35.020000000000003</v>
      </c>
    </row>
    <row r="706" spans="1:4" outlineLevel="1" x14ac:dyDescent="0.2">
      <c r="A706" s="214">
        <v>9003036</v>
      </c>
      <c r="B706" s="215" t="s">
        <v>10161</v>
      </c>
      <c r="C706" s="216" t="s">
        <v>32</v>
      </c>
      <c r="D706" s="217">
        <v>49.73</v>
      </c>
    </row>
    <row r="707" spans="1:4" outlineLevel="1" x14ac:dyDescent="0.2">
      <c r="A707" s="214">
        <v>9003037</v>
      </c>
      <c r="B707" s="215" t="s">
        <v>10162</v>
      </c>
      <c r="C707" s="216" t="s">
        <v>32</v>
      </c>
      <c r="D707" s="217">
        <v>68.55</v>
      </c>
    </row>
    <row r="708" spans="1:4" outlineLevel="1" x14ac:dyDescent="0.2">
      <c r="A708" s="214">
        <v>9003038</v>
      </c>
      <c r="B708" s="215" t="s">
        <v>10163</v>
      </c>
      <c r="C708" s="216" t="s">
        <v>32</v>
      </c>
      <c r="D708" s="217">
        <v>88.34</v>
      </c>
    </row>
    <row r="709" spans="1:4" outlineLevel="1" x14ac:dyDescent="0.2">
      <c r="A709" s="214">
        <v>9003039</v>
      </c>
      <c r="B709" s="215" t="s">
        <v>10164</v>
      </c>
      <c r="C709" s="216" t="s">
        <v>32</v>
      </c>
      <c r="D709" s="217">
        <v>115.33</v>
      </c>
    </row>
    <row r="710" spans="1:4" x14ac:dyDescent="0.2">
      <c r="A710" s="214">
        <v>9003040</v>
      </c>
      <c r="B710" s="215" t="s">
        <v>10165</v>
      </c>
      <c r="C710" s="216" t="s">
        <v>32</v>
      </c>
      <c r="D710" s="217">
        <v>135.34</v>
      </c>
    </row>
    <row r="711" spans="1:4" outlineLevel="1" x14ac:dyDescent="0.2">
      <c r="A711" s="214">
        <v>9003041</v>
      </c>
      <c r="B711" s="215" t="s">
        <v>10166</v>
      </c>
      <c r="C711" s="216" t="s">
        <v>32</v>
      </c>
      <c r="D711" s="217">
        <v>162.24</v>
      </c>
    </row>
    <row r="712" spans="1:4" outlineLevel="1" x14ac:dyDescent="0.2">
      <c r="A712" s="214">
        <v>9003042</v>
      </c>
      <c r="B712" s="215" t="s">
        <v>10167</v>
      </c>
      <c r="C712" s="216" t="s">
        <v>32</v>
      </c>
      <c r="D712" s="217">
        <v>201.98</v>
      </c>
    </row>
    <row r="713" spans="1:4" outlineLevel="1" x14ac:dyDescent="0.2">
      <c r="A713" s="214">
        <v>9003043</v>
      </c>
      <c r="B713" s="215" t="s">
        <v>10168</v>
      </c>
      <c r="C713" s="216" t="s">
        <v>32</v>
      </c>
      <c r="D713" s="217">
        <v>316.58999999999997</v>
      </c>
    </row>
    <row r="714" spans="1:4" outlineLevel="1" x14ac:dyDescent="0.2">
      <c r="A714" s="214">
        <v>9003061</v>
      </c>
      <c r="B714" s="215" t="s">
        <v>10169</v>
      </c>
      <c r="C714" s="216" t="s">
        <v>32</v>
      </c>
      <c r="D714" s="217">
        <v>3.95</v>
      </c>
    </row>
    <row r="715" spans="1:4" x14ac:dyDescent="0.2">
      <c r="A715" s="214">
        <v>9003062</v>
      </c>
      <c r="B715" s="215" t="s">
        <v>10170</v>
      </c>
      <c r="C715" s="216" t="s">
        <v>32</v>
      </c>
      <c r="D715" s="217">
        <v>35.590000000000003</v>
      </c>
    </row>
    <row r="716" spans="1:4" outlineLevel="1" x14ac:dyDescent="0.2">
      <c r="A716" s="214">
        <v>9003070</v>
      </c>
      <c r="B716" s="215" t="s">
        <v>10171</v>
      </c>
      <c r="C716" s="216" t="s">
        <v>32</v>
      </c>
      <c r="D716" s="217">
        <v>5.77</v>
      </c>
    </row>
    <row r="717" spans="1:4" outlineLevel="1" x14ac:dyDescent="0.2">
      <c r="A717" s="214">
        <v>9003072</v>
      </c>
      <c r="B717" s="215" t="s">
        <v>10172</v>
      </c>
      <c r="C717" s="216" t="s">
        <v>32</v>
      </c>
      <c r="D717" s="217">
        <v>12.87</v>
      </c>
    </row>
    <row r="718" spans="1:4" outlineLevel="1" x14ac:dyDescent="0.2">
      <c r="A718" s="214">
        <v>9003075</v>
      </c>
      <c r="B718" s="215" t="s">
        <v>10173</v>
      </c>
      <c r="C718" s="216" t="s">
        <v>32</v>
      </c>
      <c r="D718" s="217">
        <v>7.17</v>
      </c>
    </row>
    <row r="719" spans="1:4" outlineLevel="1" x14ac:dyDescent="0.2">
      <c r="A719" s="214">
        <v>9003076</v>
      </c>
      <c r="B719" s="215" t="s">
        <v>10174</v>
      </c>
      <c r="C719" s="216" t="s">
        <v>32</v>
      </c>
      <c r="D719" s="217">
        <v>10.41</v>
      </c>
    </row>
    <row r="720" spans="1:4" x14ac:dyDescent="0.2">
      <c r="A720" s="214">
        <v>9003077</v>
      </c>
      <c r="B720" s="215" t="s">
        <v>10175</v>
      </c>
      <c r="C720" s="216" t="s">
        <v>32</v>
      </c>
      <c r="D720" s="217">
        <v>23.39</v>
      </c>
    </row>
    <row r="721" spans="1:4" outlineLevel="1" x14ac:dyDescent="0.2">
      <c r="A721" s="214">
        <v>9003078</v>
      </c>
      <c r="B721" s="215" t="s">
        <v>10176</v>
      </c>
      <c r="C721" s="216" t="s">
        <v>32</v>
      </c>
      <c r="D721" s="217">
        <v>40.39</v>
      </c>
    </row>
    <row r="722" spans="1:4" outlineLevel="1" x14ac:dyDescent="0.2">
      <c r="A722" s="214">
        <v>9003080</v>
      </c>
      <c r="B722" s="215" t="s">
        <v>10177</v>
      </c>
      <c r="C722" s="216" t="s">
        <v>32</v>
      </c>
      <c r="D722" s="217">
        <v>9.0500000000000007</v>
      </c>
    </row>
    <row r="723" spans="1:4" ht="22.5" outlineLevel="1" x14ac:dyDescent="0.2">
      <c r="A723" s="214">
        <v>9003101</v>
      </c>
      <c r="B723" s="215" t="s">
        <v>10178</v>
      </c>
      <c r="C723" s="216" t="s">
        <v>32</v>
      </c>
      <c r="D723" s="217">
        <v>3.91</v>
      </c>
    </row>
    <row r="724" spans="1:4" ht="22.5" outlineLevel="1" x14ac:dyDescent="0.2">
      <c r="A724" s="214">
        <v>9003103</v>
      </c>
      <c r="B724" s="215" t="s">
        <v>10179</v>
      </c>
      <c r="C724" s="216" t="s">
        <v>32</v>
      </c>
      <c r="D724" s="217">
        <v>5.1100000000000003</v>
      </c>
    </row>
    <row r="725" spans="1:4" ht="22.5" x14ac:dyDescent="0.2">
      <c r="A725" s="214">
        <v>9003105</v>
      </c>
      <c r="B725" s="215" t="s">
        <v>10180</v>
      </c>
      <c r="C725" s="216" t="s">
        <v>32</v>
      </c>
      <c r="D725" s="217">
        <v>9.56</v>
      </c>
    </row>
    <row r="726" spans="1:4" ht="22.5" outlineLevel="1" x14ac:dyDescent="0.2">
      <c r="A726" s="214">
        <v>9003106</v>
      </c>
      <c r="B726" s="215" t="s">
        <v>10181</v>
      </c>
      <c r="C726" s="216" t="s">
        <v>32</v>
      </c>
      <c r="D726" s="217">
        <v>13.38</v>
      </c>
    </row>
    <row r="727" spans="1:4" ht="22.5" outlineLevel="1" x14ac:dyDescent="0.2">
      <c r="A727" s="214">
        <v>9003107</v>
      </c>
      <c r="B727" s="215" t="s">
        <v>10182</v>
      </c>
      <c r="C727" s="216" t="s">
        <v>32</v>
      </c>
      <c r="D727" s="217">
        <v>19.18</v>
      </c>
    </row>
    <row r="728" spans="1:4" ht="22.5" outlineLevel="1" x14ac:dyDescent="0.2">
      <c r="A728" s="214">
        <v>9003108</v>
      </c>
      <c r="B728" s="215" t="s">
        <v>10183</v>
      </c>
      <c r="C728" s="216" t="s">
        <v>32</v>
      </c>
      <c r="D728" s="217">
        <v>29.11</v>
      </c>
    </row>
    <row r="729" spans="1:4" ht="22.5" outlineLevel="1" x14ac:dyDescent="0.2">
      <c r="A729" s="214">
        <v>9003109</v>
      </c>
      <c r="B729" s="215" t="s">
        <v>10184</v>
      </c>
      <c r="C729" s="216" t="s">
        <v>32</v>
      </c>
      <c r="D729" s="217">
        <v>38.76</v>
      </c>
    </row>
    <row r="730" spans="1:4" ht="22.5" x14ac:dyDescent="0.2">
      <c r="A730" s="214">
        <v>9003110</v>
      </c>
      <c r="B730" s="215" t="s">
        <v>10185</v>
      </c>
      <c r="C730" s="216" t="s">
        <v>32</v>
      </c>
      <c r="D730" s="217">
        <v>53.19</v>
      </c>
    </row>
    <row r="731" spans="1:4" ht="22.5" outlineLevel="1" x14ac:dyDescent="0.2">
      <c r="A731" s="214">
        <v>9003111</v>
      </c>
      <c r="B731" s="215" t="s">
        <v>10186</v>
      </c>
      <c r="C731" s="216" t="s">
        <v>32</v>
      </c>
      <c r="D731" s="217">
        <v>72.11</v>
      </c>
    </row>
    <row r="732" spans="1:4" ht="22.5" outlineLevel="1" x14ac:dyDescent="0.2">
      <c r="A732" s="214">
        <v>9003112</v>
      </c>
      <c r="B732" s="215" t="s">
        <v>10187</v>
      </c>
      <c r="C732" s="216" t="s">
        <v>32</v>
      </c>
      <c r="D732" s="217">
        <v>98.83</v>
      </c>
    </row>
    <row r="733" spans="1:4" ht="22.5" outlineLevel="1" x14ac:dyDescent="0.2">
      <c r="A733" s="214">
        <v>9003113</v>
      </c>
      <c r="B733" s="215" t="s">
        <v>10188</v>
      </c>
      <c r="C733" s="216" t="s">
        <v>32</v>
      </c>
      <c r="D733" s="217">
        <v>123.31</v>
      </c>
    </row>
    <row r="734" spans="1:4" ht="22.5" outlineLevel="1" x14ac:dyDescent="0.2">
      <c r="A734" s="214">
        <v>9003114</v>
      </c>
      <c r="B734" s="215" t="s">
        <v>10189</v>
      </c>
      <c r="C734" s="216" t="s">
        <v>32</v>
      </c>
      <c r="D734" s="217">
        <v>151.21</v>
      </c>
    </row>
    <row r="735" spans="1:4" ht="22.5" x14ac:dyDescent="0.2">
      <c r="A735" s="214">
        <v>9003115</v>
      </c>
      <c r="B735" s="215" t="s">
        <v>10190</v>
      </c>
      <c r="C735" s="216" t="s">
        <v>32</v>
      </c>
      <c r="D735" s="217">
        <v>182.18</v>
      </c>
    </row>
    <row r="736" spans="1:4" ht="22.5" outlineLevel="1" x14ac:dyDescent="0.2">
      <c r="A736" s="214">
        <v>9003116</v>
      </c>
      <c r="B736" s="215" t="s">
        <v>10191</v>
      </c>
      <c r="C736" s="216" t="s">
        <v>32</v>
      </c>
      <c r="D736" s="217">
        <v>229.48</v>
      </c>
    </row>
    <row r="737" spans="1:4" ht="22.5" outlineLevel="1" x14ac:dyDescent="0.2">
      <c r="A737" s="214">
        <v>9003118</v>
      </c>
      <c r="B737" s="215" t="s">
        <v>10192</v>
      </c>
      <c r="C737" s="216" t="s">
        <v>32</v>
      </c>
      <c r="D737" s="217">
        <v>6.7</v>
      </c>
    </row>
    <row r="738" spans="1:4" ht="22.5" outlineLevel="1" x14ac:dyDescent="0.2">
      <c r="A738" s="214">
        <v>9003119</v>
      </c>
      <c r="B738" s="215" t="s">
        <v>10193</v>
      </c>
      <c r="C738" s="216" t="s">
        <v>32</v>
      </c>
      <c r="D738" s="217">
        <v>8.75</v>
      </c>
    </row>
    <row r="739" spans="1:4" ht="22.5" x14ac:dyDescent="0.2">
      <c r="A739" s="214">
        <v>9003120</v>
      </c>
      <c r="B739" s="215" t="s">
        <v>10194</v>
      </c>
      <c r="C739" s="216" t="s">
        <v>32</v>
      </c>
      <c r="D739" s="217">
        <v>9.5299999999999994</v>
      </c>
    </row>
    <row r="740" spans="1:4" ht="22.5" outlineLevel="1" x14ac:dyDescent="0.2">
      <c r="A740" s="214">
        <v>9003121</v>
      </c>
      <c r="B740" s="215" t="s">
        <v>10195</v>
      </c>
      <c r="C740" s="216" t="s">
        <v>32</v>
      </c>
      <c r="D740" s="217">
        <v>3.94</v>
      </c>
    </row>
    <row r="741" spans="1:4" ht="22.5" outlineLevel="1" x14ac:dyDescent="0.2">
      <c r="A741" s="214">
        <v>9003122</v>
      </c>
      <c r="B741" s="215" t="s">
        <v>10196</v>
      </c>
      <c r="C741" s="216" t="s">
        <v>32</v>
      </c>
      <c r="D741" s="217">
        <v>5.16</v>
      </c>
    </row>
    <row r="742" spans="1:4" ht="22.5" outlineLevel="1" x14ac:dyDescent="0.2">
      <c r="A742" s="214">
        <v>9003123</v>
      </c>
      <c r="B742" s="215" t="s">
        <v>10197</v>
      </c>
      <c r="C742" s="216" t="s">
        <v>32</v>
      </c>
      <c r="D742" s="217">
        <v>6.96</v>
      </c>
    </row>
    <row r="743" spans="1:4" ht="22.5" outlineLevel="1" x14ac:dyDescent="0.2">
      <c r="A743" s="214">
        <v>9003124</v>
      </c>
      <c r="B743" s="215" t="s">
        <v>10198</v>
      </c>
      <c r="C743" s="216" t="s">
        <v>32</v>
      </c>
      <c r="D743" s="217">
        <v>8.7200000000000006</v>
      </c>
    </row>
    <row r="744" spans="1:4" ht="22.5" x14ac:dyDescent="0.2">
      <c r="A744" s="214">
        <v>9003140</v>
      </c>
      <c r="B744" s="215" t="s">
        <v>10199</v>
      </c>
      <c r="C744" s="216" t="s">
        <v>32</v>
      </c>
      <c r="D744" s="217">
        <v>36.97</v>
      </c>
    </row>
    <row r="745" spans="1:4" outlineLevel="1" x14ac:dyDescent="0.2">
      <c r="A745" s="214">
        <v>9004000</v>
      </c>
      <c r="B745" s="215" t="s">
        <v>10200</v>
      </c>
      <c r="C745" s="216" t="s">
        <v>9488</v>
      </c>
      <c r="D745" s="217" t="s">
        <v>9488</v>
      </c>
    </row>
    <row r="746" spans="1:4" outlineLevel="1" x14ac:dyDescent="0.2">
      <c r="A746" s="214">
        <v>9004002</v>
      </c>
      <c r="B746" s="215" t="s">
        <v>10201</v>
      </c>
      <c r="C746" s="216" t="s">
        <v>15</v>
      </c>
      <c r="D746" s="217">
        <v>162.41</v>
      </c>
    </row>
    <row r="747" spans="1:4" outlineLevel="1" x14ac:dyDescent="0.2">
      <c r="A747" s="214">
        <v>9004003</v>
      </c>
      <c r="B747" s="215" t="s">
        <v>10202</v>
      </c>
      <c r="C747" s="216" t="s">
        <v>15</v>
      </c>
      <c r="D747" s="217">
        <v>179.63</v>
      </c>
    </row>
    <row r="748" spans="1:4" outlineLevel="1" x14ac:dyDescent="0.2">
      <c r="A748" s="214">
        <v>9004011</v>
      </c>
      <c r="B748" s="215" t="s">
        <v>10203</v>
      </c>
      <c r="C748" s="216" t="s">
        <v>15</v>
      </c>
      <c r="D748" s="217">
        <v>289.07</v>
      </c>
    </row>
    <row r="749" spans="1:4" x14ac:dyDescent="0.2">
      <c r="A749" s="214">
        <v>9004030</v>
      </c>
      <c r="B749" s="215" t="s">
        <v>10204</v>
      </c>
      <c r="C749" s="216" t="s">
        <v>15</v>
      </c>
      <c r="D749" s="217">
        <v>356.28</v>
      </c>
    </row>
    <row r="750" spans="1:4" outlineLevel="1" x14ac:dyDescent="0.2">
      <c r="A750" s="214">
        <v>9004031</v>
      </c>
      <c r="B750" s="215" t="s">
        <v>10205</v>
      </c>
      <c r="C750" s="216" t="s">
        <v>15</v>
      </c>
      <c r="D750" s="217">
        <v>734.95</v>
      </c>
    </row>
    <row r="751" spans="1:4" outlineLevel="1" x14ac:dyDescent="0.2">
      <c r="A751" s="214">
        <v>9004032</v>
      </c>
      <c r="B751" s="215" t="s">
        <v>10206</v>
      </c>
      <c r="C751" s="216" t="s">
        <v>15</v>
      </c>
      <c r="D751" s="217">
        <v>1117.01</v>
      </c>
    </row>
    <row r="752" spans="1:4" outlineLevel="1" x14ac:dyDescent="0.2">
      <c r="A752" s="214">
        <v>9004033</v>
      </c>
      <c r="B752" s="215" t="s">
        <v>10207</v>
      </c>
      <c r="C752" s="216" t="s">
        <v>15</v>
      </c>
      <c r="D752" s="217">
        <v>1881.3</v>
      </c>
    </row>
    <row r="753" spans="1:4" outlineLevel="1" x14ac:dyDescent="0.2">
      <c r="A753" s="214">
        <v>9004040</v>
      </c>
      <c r="B753" s="215" t="s">
        <v>10208</v>
      </c>
      <c r="C753" s="216" t="s">
        <v>15</v>
      </c>
      <c r="D753" s="217">
        <v>351.34</v>
      </c>
    </row>
    <row r="754" spans="1:4" x14ac:dyDescent="0.2">
      <c r="A754" s="214">
        <v>9004041</v>
      </c>
      <c r="B754" s="215" t="s">
        <v>10209</v>
      </c>
      <c r="C754" s="216" t="s">
        <v>15</v>
      </c>
      <c r="D754" s="217">
        <v>500.81</v>
      </c>
    </row>
    <row r="755" spans="1:4" outlineLevel="1" x14ac:dyDescent="0.2">
      <c r="A755" s="214">
        <v>9004042</v>
      </c>
      <c r="B755" s="215" t="s">
        <v>10210</v>
      </c>
      <c r="C755" s="216" t="s">
        <v>15</v>
      </c>
      <c r="D755" s="217">
        <v>438.59</v>
      </c>
    </row>
    <row r="756" spans="1:4" outlineLevel="1" x14ac:dyDescent="0.2">
      <c r="A756" s="214">
        <v>9004048</v>
      </c>
      <c r="B756" s="215" t="s">
        <v>10211</v>
      </c>
      <c r="C756" s="216" t="s">
        <v>15</v>
      </c>
      <c r="D756" s="217">
        <v>192.71</v>
      </c>
    </row>
    <row r="757" spans="1:4" outlineLevel="1" x14ac:dyDescent="0.2">
      <c r="A757" s="214">
        <v>9004060</v>
      </c>
      <c r="B757" s="215" t="s">
        <v>10212</v>
      </c>
      <c r="C757" s="216" t="s">
        <v>15</v>
      </c>
      <c r="D757" s="217">
        <v>66.28</v>
      </c>
    </row>
    <row r="758" spans="1:4" ht="22.5" outlineLevel="1" x14ac:dyDescent="0.2">
      <c r="A758" s="214">
        <v>9004068</v>
      </c>
      <c r="B758" s="215" t="s">
        <v>10213</v>
      </c>
      <c r="C758" s="216" t="s">
        <v>15</v>
      </c>
      <c r="D758" s="217">
        <v>302.35000000000002</v>
      </c>
    </row>
    <row r="759" spans="1:4" ht="22.5" x14ac:dyDescent="0.2">
      <c r="A759" s="214">
        <v>9004069</v>
      </c>
      <c r="B759" s="215" t="s">
        <v>10214</v>
      </c>
      <c r="C759" s="216" t="s">
        <v>15</v>
      </c>
      <c r="D759" s="217">
        <v>372.79</v>
      </c>
    </row>
    <row r="760" spans="1:4" outlineLevel="1" x14ac:dyDescent="0.2">
      <c r="A760" s="214">
        <v>9004070</v>
      </c>
      <c r="B760" s="215" t="s">
        <v>10215</v>
      </c>
      <c r="C760" s="216" t="s">
        <v>15</v>
      </c>
      <c r="D760" s="217">
        <v>287.70999999999998</v>
      </c>
    </row>
    <row r="761" spans="1:4" outlineLevel="1" x14ac:dyDescent="0.2">
      <c r="A761" s="214">
        <v>9004072</v>
      </c>
      <c r="B761" s="215" t="s">
        <v>10216</v>
      </c>
      <c r="C761" s="216" t="s">
        <v>15</v>
      </c>
      <c r="D761" s="217">
        <v>408.58</v>
      </c>
    </row>
    <row r="762" spans="1:4" outlineLevel="1" x14ac:dyDescent="0.2">
      <c r="A762" s="214">
        <v>9004075</v>
      </c>
      <c r="B762" s="215" t="s">
        <v>10217</v>
      </c>
      <c r="C762" s="216" t="s">
        <v>15</v>
      </c>
      <c r="D762" s="217">
        <v>486.44</v>
      </c>
    </row>
    <row r="763" spans="1:4" outlineLevel="1" x14ac:dyDescent="0.2">
      <c r="A763" s="214">
        <v>9004076</v>
      </c>
      <c r="B763" s="215" t="s">
        <v>10218</v>
      </c>
      <c r="C763" s="216" t="s">
        <v>15</v>
      </c>
      <c r="D763" s="217">
        <v>587.41999999999996</v>
      </c>
    </row>
    <row r="764" spans="1:4" x14ac:dyDescent="0.2">
      <c r="A764" s="214">
        <v>9004077</v>
      </c>
      <c r="B764" s="215" t="s">
        <v>10219</v>
      </c>
      <c r="C764" s="216" t="s">
        <v>15</v>
      </c>
      <c r="D764" s="217">
        <v>470.83</v>
      </c>
    </row>
    <row r="765" spans="1:4" outlineLevel="1" x14ac:dyDescent="0.2">
      <c r="A765" s="214">
        <v>9004078</v>
      </c>
      <c r="B765" s="215" t="s">
        <v>10220</v>
      </c>
      <c r="C765" s="216" t="s">
        <v>15</v>
      </c>
      <c r="D765" s="217">
        <v>2050.17</v>
      </c>
    </row>
    <row r="766" spans="1:4" outlineLevel="1" x14ac:dyDescent="0.2">
      <c r="A766" s="214">
        <v>9004087</v>
      </c>
      <c r="B766" s="215" t="s">
        <v>10221</v>
      </c>
      <c r="C766" s="216" t="s">
        <v>15</v>
      </c>
      <c r="D766" s="217">
        <v>533.29</v>
      </c>
    </row>
    <row r="767" spans="1:4" outlineLevel="1" x14ac:dyDescent="0.2">
      <c r="A767" s="214">
        <v>9004088</v>
      </c>
      <c r="B767" s="215" t="s">
        <v>10222</v>
      </c>
      <c r="C767" s="216" t="s">
        <v>15</v>
      </c>
      <c r="D767" s="217">
        <v>515.14</v>
      </c>
    </row>
    <row r="768" spans="1:4" outlineLevel="1" x14ac:dyDescent="0.2">
      <c r="A768" s="214">
        <v>9004089</v>
      </c>
      <c r="B768" s="215" t="s">
        <v>10223</v>
      </c>
      <c r="C768" s="216" t="s">
        <v>15</v>
      </c>
      <c r="D768" s="217">
        <v>473.91</v>
      </c>
    </row>
    <row r="769" spans="1:4" x14ac:dyDescent="0.2">
      <c r="A769" s="214">
        <v>9004090</v>
      </c>
      <c r="B769" s="215" t="s">
        <v>10224</v>
      </c>
      <c r="C769" s="216" t="s">
        <v>15</v>
      </c>
      <c r="D769" s="217">
        <v>1057.96</v>
      </c>
    </row>
    <row r="770" spans="1:4" outlineLevel="1" x14ac:dyDescent="0.2">
      <c r="A770" s="214">
        <v>9005000</v>
      </c>
      <c r="B770" s="215" t="s">
        <v>10225</v>
      </c>
      <c r="C770" s="216" t="s">
        <v>9488</v>
      </c>
      <c r="D770" s="217" t="s">
        <v>9488</v>
      </c>
    </row>
    <row r="771" spans="1:4" x14ac:dyDescent="0.2">
      <c r="A771" s="214">
        <v>9005006</v>
      </c>
      <c r="B771" s="215" t="s">
        <v>10226</v>
      </c>
      <c r="C771" s="216" t="s">
        <v>15</v>
      </c>
      <c r="D771" s="217">
        <v>643.17999999999995</v>
      </c>
    </row>
    <row r="772" spans="1:4" outlineLevel="1" x14ac:dyDescent="0.2">
      <c r="A772" s="214">
        <v>9005010</v>
      </c>
      <c r="B772" s="215" t="s">
        <v>10227</v>
      </c>
      <c r="C772" s="216" t="s">
        <v>10228</v>
      </c>
      <c r="D772" s="217">
        <v>1346.53</v>
      </c>
    </row>
    <row r="773" spans="1:4" outlineLevel="1" x14ac:dyDescent="0.2">
      <c r="A773" s="214">
        <v>9005012</v>
      </c>
      <c r="B773" s="215" t="s">
        <v>10229</v>
      </c>
      <c r="C773" s="216" t="s">
        <v>15</v>
      </c>
      <c r="D773" s="217">
        <v>907.09</v>
      </c>
    </row>
    <row r="774" spans="1:4" outlineLevel="1" x14ac:dyDescent="0.2">
      <c r="A774" s="214">
        <v>9005014</v>
      </c>
      <c r="B774" s="215" t="s">
        <v>10230</v>
      </c>
      <c r="C774" s="216" t="s">
        <v>15</v>
      </c>
      <c r="D774" s="217">
        <v>1449.29</v>
      </c>
    </row>
    <row r="775" spans="1:4" outlineLevel="1" x14ac:dyDescent="0.2">
      <c r="A775" s="214">
        <v>9005017</v>
      </c>
      <c r="B775" s="215" t="s">
        <v>10231</v>
      </c>
      <c r="C775" s="216" t="s">
        <v>15</v>
      </c>
      <c r="D775" s="217">
        <v>1792.02</v>
      </c>
    </row>
    <row r="776" spans="1:4" outlineLevel="1" x14ac:dyDescent="0.2">
      <c r="A776" s="214">
        <v>9005019</v>
      </c>
      <c r="B776" s="215" t="s">
        <v>10232</v>
      </c>
      <c r="C776" s="216" t="s">
        <v>15</v>
      </c>
      <c r="D776" s="217">
        <v>3233.22</v>
      </c>
    </row>
    <row r="777" spans="1:4" ht="22.5" outlineLevel="1" x14ac:dyDescent="0.2">
      <c r="A777" s="214">
        <v>9005020</v>
      </c>
      <c r="B777" s="215" t="s">
        <v>10233</v>
      </c>
      <c r="C777" s="216" t="s">
        <v>15</v>
      </c>
      <c r="D777" s="217">
        <v>13.9</v>
      </c>
    </row>
    <row r="778" spans="1:4" ht="22.5" outlineLevel="1" x14ac:dyDescent="0.2">
      <c r="A778" s="214">
        <v>9005021</v>
      </c>
      <c r="B778" s="215" t="s">
        <v>10234</v>
      </c>
      <c r="C778" s="216" t="s">
        <v>15</v>
      </c>
      <c r="D778" s="217">
        <v>21.01</v>
      </c>
    </row>
    <row r="779" spans="1:4" outlineLevel="1" x14ac:dyDescent="0.2">
      <c r="A779" s="214">
        <v>9005022</v>
      </c>
      <c r="B779" s="215" t="s">
        <v>10235</v>
      </c>
      <c r="C779" s="216" t="s">
        <v>15</v>
      </c>
      <c r="D779" s="217">
        <v>14.6</v>
      </c>
    </row>
    <row r="780" spans="1:4" outlineLevel="1" x14ac:dyDescent="0.2">
      <c r="A780" s="214">
        <v>9005023</v>
      </c>
      <c r="B780" s="215" t="s">
        <v>10236</v>
      </c>
      <c r="C780" s="216" t="s">
        <v>15</v>
      </c>
      <c r="D780" s="217">
        <v>24.17</v>
      </c>
    </row>
    <row r="781" spans="1:4" outlineLevel="1" x14ac:dyDescent="0.2">
      <c r="A781" s="214">
        <v>9005024</v>
      </c>
      <c r="B781" s="215" t="s">
        <v>10237</v>
      </c>
      <c r="C781" s="216" t="s">
        <v>15</v>
      </c>
      <c r="D781" s="217">
        <v>18.93</v>
      </c>
    </row>
    <row r="782" spans="1:4" outlineLevel="1" x14ac:dyDescent="0.2">
      <c r="A782" s="214">
        <v>9005025</v>
      </c>
      <c r="B782" s="215" t="s">
        <v>10238</v>
      </c>
      <c r="C782" s="216" t="s">
        <v>15</v>
      </c>
      <c r="D782" s="217">
        <v>19.16</v>
      </c>
    </row>
    <row r="783" spans="1:4" outlineLevel="1" x14ac:dyDescent="0.2">
      <c r="A783" s="214">
        <v>9005026</v>
      </c>
      <c r="B783" s="215" t="s">
        <v>10239</v>
      </c>
      <c r="C783" s="216" t="s">
        <v>15</v>
      </c>
      <c r="D783" s="217">
        <v>31.43</v>
      </c>
    </row>
    <row r="784" spans="1:4" x14ac:dyDescent="0.2">
      <c r="A784" s="214">
        <v>9005027</v>
      </c>
      <c r="B784" s="215" t="s">
        <v>10240</v>
      </c>
      <c r="C784" s="216" t="s">
        <v>15</v>
      </c>
      <c r="D784" s="217">
        <v>16.96</v>
      </c>
    </row>
    <row r="785" spans="1:4" outlineLevel="1" x14ac:dyDescent="0.2">
      <c r="A785" s="214">
        <v>9005028</v>
      </c>
      <c r="B785" s="215" t="s">
        <v>10241</v>
      </c>
      <c r="C785" s="216" t="s">
        <v>15</v>
      </c>
      <c r="D785" s="217">
        <v>29.11</v>
      </c>
    </row>
    <row r="786" spans="1:4" outlineLevel="1" x14ac:dyDescent="0.2">
      <c r="A786" s="214">
        <v>9005029</v>
      </c>
      <c r="B786" s="215" t="s">
        <v>10242</v>
      </c>
      <c r="C786" s="216" t="s">
        <v>15</v>
      </c>
      <c r="D786" s="217">
        <v>24.56</v>
      </c>
    </row>
    <row r="787" spans="1:4" outlineLevel="1" x14ac:dyDescent="0.2">
      <c r="A787" s="214">
        <v>9005030</v>
      </c>
      <c r="B787" s="215" t="s">
        <v>10243</v>
      </c>
      <c r="C787" s="216" t="s">
        <v>15</v>
      </c>
      <c r="D787" s="217">
        <v>30.12</v>
      </c>
    </row>
    <row r="788" spans="1:4" outlineLevel="1" x14ac:dyDescent="0.2">
      <c r="A788" s="214">
        <v>9005031</v>
      </c>
      <c r="B788" s="215" t="s">
        <v>10244</v>
      </c>
      <c r="C788" s="216" t="s">
        <v>15</v>
      </c>
      <c r="D788" s="217">
        <v>53.41</v>
      </c>
    </row>
    <row r="789" spans="1:4" outlineLevel="1" x14ac:dyDescent="0.2">
      <c r="A789" s="214">
        <v>9005032</v>
      </c>
      <c r="B789" s="215" t="s">
        <v>10245</v>
      </c>
      <c r="C789" s="216" t="s">
        <v>15</v>
      </c>
      <c r="D789" s="217">
        <v>61.4</v>
      </c>
    </row>
    <row r="790" spans="1:4" outlineLevel="1" x14ac:dyDescent="0.2">
      <c r="A790" s="214">
        <v>9005033</v>
      </c>
      <c r="B790" s="215" t="s">
        <v>10246</v>
      </c>
      <c r="C790" s="216" t="s">
        <v>15</v>
      </c>
      <c r="D790" s="217">
        <v>87.65</v>
      </c>
    </row>
    <row r="791" spans="1:4" outlineLevel="1" x14ac:dyDescent="0.2">
      <c r="A791" s="214">
        <v>9005034</v>
      </c>
      <c r="B791" s="215" t="s">
        <v>10247</v>
      </c>
      <c r="C791" s="216" t="s">
        <v>15</v>
      </c>
      <c r="D791" s="217">
        <v>224.64</v>
      </c>
    </row>
    <row r="792" spans="1:4" outlineLevel="1" x14ac:dyDescent="0.2">
      <c r="A792" s="214">
        <v>9005035</v>
      </c>
      <c r="B792" s="215" t="s">
        <v>10248</v>
      </c>
      <c r="C792" s="216" t="s">
        <v>15</v>
      </c>
      <c r="D792" s="217">
        <v>285.35000000000002</v>
      </c>
    </row>
    <row r="793" spans="1:4" outlineLevel="1" x14ac:dyDescent="0.2">
      <c r="A793" s="214">
        <v>9005037</v>
      </c>
      <c r="B793" s="215" t="s">
        <v>10249</v>
      </c>
      <c r="C793" s="216" t="s">
        <v>15</v>
      </c>
      <c r="D793" s="217">
        <v>515.70000000000005</v>
      </c>
    </row>
    <row r="794" spans="1:4" ht="22.5" outlineLevel="1" x14ac:dyDescent="0.2">
      <c r="A794" s="214">
        <v>9005039</v>
      </c>
      <c r="B794" s="215" t="s">
        <v>10250</v>
      </c>
      <c r="C794" s="216" t="s">
        <v>15</v>
      </c>
      <c r="D794" s="217">
        <v>43.89</v>
      </c>
    </row>
    <row r="795" spans="1:4" ht="22.5" outlineLevel="1" x14ac:dyDescent="0.2">
      <c r="A795" s="214">
        <v>9005040</v>
      </c>
      <c r="B795" s="215" t="s">
        <v>10251</v>
      </c>
      <c r="C795" s="216" t="s">
        <v>15</v>
      </c>
      <c r="D795" s="217">
        <v>86.3</v>
      </c>
    </row>
    <row r="796" spans="1:4" ht="22.5" outlineLevel="1" x14ac:dyDescent="0.2">
      <c r="A796" s="214">
        <v>9005041</v>
      </c>
      <c r="B796" s="215" t="s">
        <v>10252</v>
      </c>
      <c r="C796" s="216" t="s">
        <v>15</v>
      </c>
      <c r="D796" s="217">
        <v>119.17</v>
      </c>
    </row>
    <row r="797" spans="1:4" ht="22.5" x14ac:dyDescent="0.2">
      <c r="A797" s="214">
        <v>9005042</v>
      </c>
      <c r="B797" s="215" t="s">
        <v>10253</v>
      </c>
      <c r="C797" s="216" t="s">
        <v>15</v>
      </c>
      <c r="D797" s="217">
        <v>199.94</v>
      </c>
    </row>
    <row r="798" spans="1:4" outlineLevel="1" x14ac:dyDescent="0.2">
      <c r="A798" s="214">
        <v>9005043</v>
      </c>
      <c r="B798" s="215" t="s">
        <v>10254</v>
      </c>
      <c r="C798" s="216" t="s">
        <v>15</v>
      </c>
      <c r="D798" s="217">
        <v>115.76</v>
      </c>
    </row>
    <row r="799" spans="1:4" outlineLevel="1" x14ac:dyDescent="0.2">
      <c r="A799" s="214">
        <v>9005044</v>
      </c>
      <c r="B799" s="215" t="s">
        <v>10255</v>
      </c>
      <c r="C799" s="216" t="s">
        <v>15</v>
      </c>
      <c r="D799" s="217">
        <v>236.23</v>
      </c>
    </row>
    <row r="800" spans="1:4" outlineLevel="1" x14ac:dyDescent="0.2">
      <c r="A800" s="214">
        <v>9005045</v>
      </c>
      <c r="B800" s="215" t="s">
        <v>10256</v>
      </c>
      <c r="C800" s="216" t="s">
        <v>15</v>
      </c>
      <c r="D800" s="217">
        <v>586.49</v>
      </c>
    </row>
    <row r="801" spans="1:4" ht="22.5" outlineLevel="1" x14ac:dyDescent="0.2">
      <c r="A801" s="214">
        <v>9005050</v>
      </c>
      <c r="B801" s="215" t="s">
        <v>10257</v>
      </c>
      <c r="C801" s="216" t="s">
        <v>15</v>
      </c>
      <c r="D801" s="217">
        <v>382.83</v>
      </c>
    </row>
    <row r="802" spans="1:4" ht="22.5" outlineLevel="1" x14ac:dyDescent="0.2">
      <c r="A802" s="214">
        <v>9005051</v>
      </c>
      <c r="B802" s="215" t="s">
        <v>10258</v>
      </c>
      <c r="C802" s="216" t="s">
        <v>15</v>
      </c>
      <c r="D802" s="217">
        <v>387.37</v>
      </c>
    </row>
    <row r="803" spans="1:4" outlineLevel="1" x14ac:dyDescent="0.2">
      <c r="A803" s="214">
        <v>9005055</v>
      </c>
      <c r="B803" s="215" t="s">
        <v>10259</v>
      </c>
      <c r="C803" s="216" t="s">
        <v>34</v>
      </c>
      <c r="D803" s="217">
        <v>91.35</v>
      </c>
    </row>
    <row r="804" spans="1:4" outlineLevel="1" x14ac:dyDescent="0.2">
      <c r="A804" s="214">
        <v>9005056</v>
      </c>
      <c r="B804" s="215" t="s">
        <v>10260</v>
      </c>
      <c r="C804" s="216" t="s">
        <v>34</v>
      </c>
      <c r="D804" s="217">
        <v>232.54</v>
      </c>
    </row>
    <row r="805" spans="1:4" outlineLevel="1" x14ac:dyDescent="0.2">
      <c r="A805" s="214">
        <v>9005057</v>
      </c>
      <c r="B805" s="215" t="s">
        <v>10261</v>
      </c>
      <c r="C805" s="216" t="s">
        <v>34</v>
      </c>
      <c r="D805" s="217">
        <v>555.84</v>
      </c>
    </row>
    <row r="806" spans="1:4" outlineLevel="1" x14ac:dyDescent="0.2">
      <c r="A806" s="214">
        <v>9005058</v>
      </c>
      <c r="B806" s="215" t="s">
        <v>10262</v>
      </c>
      <c r="C806" s="216" t="s">
        <v>29</v>
      </c>
      <c r="D806" s="217">
        <v>327.57</v>
      </c>
    </row>
    <row r="807" spans="1:4" outlineLevel="1" x14ac:dyDescent="0.2">
      <c r="A807" s="214">
        <v>9005059</v>
      </c>
      <c r="B807" s="215" t="s">
        <v>10263</v>
      </c>
      <c r="C807" s="216" t="s">
        <v>29</v>
      </c>
      <c r="D807" s="217">
        <v>449.69</v>
      </c>
    </row>
    <row r="808" spans="1:4" outlineLevel="1" x14ac:dyDescent="0.2">
      <c r="A808" s="214">
        <v>9005060</v>
      </c>
      <c r="B808" s="215" t="s">
        <v>10264</v>
      </c>
      <c r="C808" s="216" t="s">
        <v>29</v>
      </c>
      <c r="D808" s="217">
        <v>264.37</v>
      </c>
    </row>
    <row r="809" spans="1:4" ht="22.5" outlineLevel="1" x14ac:dyDescent="0.2">
      <c r="A809" s="214">
        <v>9005061</v>
      </c>
      <c r="B809" s="215" t="s">
        <v>10265</v>
      </c>
      <c r="C809" s="216" t="s">
        <v>15</v>
      </c>
      <c r="D809" s="217">
        <v>15.56</v>
      </c>
    </row>
    <row r="810" spans="1:4" x14ac:dyDescent="0.2">
      <c r="A810" s="214">
        <v>9005062</v>
      </c>
      <c r="B810" s="215" t="s">
        <v>10266</v>
      </c>
      <c r="C810" s="216" t="s">
        <v>15</v>
      </c>
      <c r="D810" s="217">
        <v>149.35</v>
      </c>
    </row>
    <row r="811" spans="1:4" outlineLevel="1" x14ac:dyDescent="0.2">
      <c r="A811" s="214">
        <v>9005063</v>
      </c>
      <c r="B811" s="215" t="s">
        <v>10267</v>
      </c>
      <c r="C811" s="216" t="s">
        <v>15</v>
      </c>
      <c r="D811" s="217">
        <v>286.29000000000002</v>
      </c>
    </row>
    <row r="812" spans="1:4" outlineLevel="1" x14ac:dyDescent="0.2">
      <c r="A812" s="214">
        <v>9005064</v>
      </c>
      <c r="B812" s="215" t="s">
        <v>10268</v>
      </c>
      <c r="C812" s="216" t="s">
        <v>15</v>
      </c>
      <c r="D812" s="217">
        <v>491.01</v>
      </c>
    </row>
    <row r="813" spans="1:4" outlineLevel="1" x14ac:dyDescent="0.2">
      <c r="A813" s="214">
        <v>9005065</v>
      </c>
      <c r="B813" s="215" t="s">
        <v>10269</v>
      </c>
      <c r="C813" s="216" t="s">
        <v>15</v>
      </c>
      <c r="D813" s="217">
        <v>817.39</v>
      </c>
    </row>
    <row r="814" spans="1:4" outlineLevel="1" x14ac:dyDescent="0.2">
      <c r="A814" s="214">
        <v>9005066</v>
      </c>
      <c r="B814" s="215" t="s">
        <v>10270</v>
      </c>
      <c r="C814" s="216" t="s">
        <v>15</v>
      </c>
      <c r="D814" s="217">
        <v>1731.6</v>
      </c>
    </row>
    <row r="815" spans="1:4" outlineLevel="1" x14ac:dyDescent="0.2">
      <c r="A815" s="214">
        <v>9005067</v>
      </c>
      <c r="B815" s="215" t="s">
        <v>10271</v>
      </c>
      <c r="C815" s="216" t="s">
        <v>15</v>
      </c>
      <c r="D815" s="217">
        <v>3786.13</v>
      </c>
    </row>
    <row r="816" spans="1:4" ht="22.5" outlineLevel="1" x14ac:dyDescent="0.2">
      <c r="A816" s="214">
        <v>9005068</v>
      </c>
      <c r="B816" s="215" t="s">
        <v>10272</v>
      </c>
      <c r="C816" s="216" t="s">
        <v>15</v>
      </c>
      <c r="D816" s="217">
        <v>172.83</v>
      </c>
    </row>
    <row r="817" spans="1:4" ht="22.5" outlineLevel="1" x14ac:dyDescent="0.2">
      <c r="A817" s="214">
        <v>9005069</v>
      </c>
      <c r="B817" s="215" t="s">
        <v>10273</v>
      </c>
      <c r="C817" s="216" t="s">
        <v>15</v>
      </c>
      <c r="D817" s="217">
        <v>181.15</v>
      </c>
    </row>
    <row r="818" spans="1:4" ht="22.5" outlineLevel="1" x14ac:dyDescent="0.2">
      <c r="A818" s="214">
        <v>9005070</v>
      </c>
      <c r="B818" s="215" t="s">
        <v>10274</v>
      </c>
      <c r="C818" s="216" t="s">
        <v>15</v>
      </c>
      <c r="D818" s="217">
        <v>216.16</v>
      </c>
    </row>
    <row r="819" spans="1:4" ht="22.5" outlineLevel="1" x14ac:dyDescent="0.2">
      <c r="A819" s="214">
        <v>9005071</v>
      </c>
      <c r="B819" s="215" t="s">
        <v>10275</v>
      </c>
      <c r="C819" s="216" t="s">
        <v>15</v>
      </c>
      <c r="D819" s="217">
        <v>291.44</v>
      </c>
    </row>
    <row r="820" spans="1:4" ht="22.5" outlineLevel="1" x14ac:dyDescent="0.2">
      <c r="A820" s="214">
        <v>9005072</v>
      </c>
      <c r="B820" s="215" t="s">
        <v>10276</v>
      </c>
      <c r="C820" s="216" t="s">
        <v>15</v>
      </c>
      <c r="D820" s="217">
        <v>376.38</v>
      </c>
    </row>
    <row r="821" spans="1:4" ht="22.5" outlineLevel="1" x14ac:dyDescent="0.2">
      <c r="A821" s="214">
        <v>9005073</v>
      </c>
      <c r="B821" s="215" t="s">
        <v>10277</v>
      </c>
      <c r="C821" s="216" t="s">
        <v>15</v>
      </c>
      <c r="D821" s="217">
        <v>964.05</v>
      </c>
    </row>
    <row r="822" spans="1:4" outlineLevel="1" x14ac:dyDescent="0.2">
      <c r="A822" s="214">
        <v>9005081</v>
      </c>
      <c r="B822" s="215" t="s">
        <v>10278</v>
      </c>
      <c r="C822" s="216" t="s">
        <v>15</v>
      </c>
      <c r="D822" s="217">
        <v>67.459999999999994</v>
      </c>
    </row>
    <row r="823" spans="1:4" x14ac:dyDescent="0.2">
      <c r="A823" s="214">
        <v>9005082</v>
      </c>
      <c r="B823" s="215" t="s">
        <v>10279</v>
      </c>
      <c r="C823" s="216" t="s">
        <v>15</v>
      </c>
      <c r="D823" s="217">
        <v>120.93</v>
      </c>
    </row>
    <row r="824" spans="1:4" outlineLevel="1" x14ac:dyDescent="0.2">
      <c r="A824" s="214">
        <v>9005083</v>
      </c>
      <c r="B824" s="215" t="s">
        <v>10280</v>
      </c>
      <c r="C824" s="216" t="s">
        <v>15</v>
      </c>
      <c r="D824" s="217">
        <v>306.49</v>
      </c>
    </row>
    <row r="825" spans="1:4" outlineLevel="1" x14ac:dyDescent="0.2">
      <c r="A825" s="214">
        <v>9005084</v>
      </c>
      <c r="B825" s="215" t="s">
        <v>10281</v>
      </c>
      <c r="C825" s="216" t="s">
        <v>15</v>
      </c>
      <c r="D825" s="217">
        <v>338.5</v>
      </c>
    </row>
    <row r="826" spans="1:4" outlineLevel="1" x14ac:dyDescent="0.2">
      <c r="A826" s="214">
        <v>9005085</v>
      </c>
      <c r="B826" s="215" t="s">
        <v>10282</v>
      </c>
      <c r="C826" s="216" t="s">
        <v>15</v>
      </c>
      <c r="D826" s="217">
        <v>506.19</v>
      </c>
    </row>
    <row r="827" spans="1:4" outlineLevel="1" x14ac:dyDescent="0.2">
      <c r="A827" s="214">
        <v>9005087</v>
      </c>
      <c r="B827" s="215" t="s">
        <v>10283</v>
      </c>
      <c r="C827" s="216" t="s">
        <v>15</v>
      </c>
      <c r="D827" s="217">
        <v>2628.6</v>
      </c>
    </row>
    <row r="828" spans="1:4" outlineLevel="1" x14ac:dyDescent="0.2">
      <c r="A828" s="214">
        <v>9005090</v>
      </c>
      <c r="B828" s="215" t="s">
        <v>10284</v>
      </c>
      <c r="C828" s="216" t="s">
        <v>15</v>
      </c>
      <c r="D828" s="217">
        <v>120.09</v>
      </c>
    </row>
    <row r="829" spans="1:4" outlineLevel="1" x14ac:dyDescent="0.2">
      <c r="A829" s="214">
        <v>9005098</v>
      </c>
      <c r="B829" s="215" t="s">
        <v>10285</v>
      </c>
      <c r="C829" s="216" t="s">
        <v>29</v>
      </c>
      <c r="D829" s="217">
        <v>1350.2</v>
      </c>
    </row>
    <row r="830" spans="1:4" outlineLevel="1" x14ac:dyDescent="0.2">
      <c r="A830" s="214">
        <v>9006000</v>
      </c>
      <c r="B830" s="215" t="s">
        <v>10286</v>
      </c>
      <c r="C830" s="216" t="s">
        <v>9488</v>
      </c>
      <c r="D830" s="217" t="s">
        <v>9488</v>
      </c>
    </row>
    <row r="831" spans="1:4" outlineLevel="1" x14ac:dyDescent="0.2">
      <c r="A831" s="214">
        <v>9006018</v>
      </c>
      <c r="B831" s="215" t="s">
        <v>10287</v>
      </c>
      <c r="C831" s="216" t="s">
        <v>15</v>
      </c>
      <c r="D831" s="217">
        <v>2317.91</v>
      </c>
    </row>
    <row r="832" spans="1:4" outlineLevel="1" x14ac:dyDescent="0.2">
      <c r="A832" s="214">
        <v>9006019</v>
      </c>
      <c r="B832" s="215" t="s">
        <v>10288</v>
      </c>
      <c r="C832" s="216" t="s">
        <v>15</v>
      </c>
      <c r="D832" s="217">
        <v>2703.41</v>
      </c>
    </row>
    <row r="833" spans="1:4" outlineLevel="1" x14ac:dyDescent="0.2">
      <c r="A833" s="214">
        <v>9006020</v>
      </c>
      <c r="B833" s="215" t="s">
        <v>10289</v>
      </c>
      <c r="C833" s="216" t="s">
        <v>15</v>
      </c>
      <c r="D833" s="217">
        <v>4511.04</v>
      </c>
    </row>
    <row r="834" spans="1:4" ht="22.5" outlineLevel="1" x14ac:dyDescent="0.2">
      <c r="A834" s="214">
        <v>9006023</v>
      </c>
      <c r="B834" s="215" t="s">
        <v>10290</v>
      </c>
      <c r="C834" s="216" t="s">
        <v>15</v>
      </c>
      <c r="D834" s="217">
        <v>419.05</v>
      </c>
    </row>
    <row r="835" spans="1:4" ht="22.5" outlineLevel="1" x14ac:dyDescent="0.2">
      <c r="A835" s="214">
        <v>9006024</v>
      </c>
      <c r="B835" s="215" t="s">
        <v>10291</v>
      </c>
      <c r="C835" s="216" t="s">
        <v>15</v>
      </c>
      <c r="D835" s="217">
        <v>969.61</v>
      </c>
    </row>
    <row r="836" spans="1:4" ht="22.5" x14ac:dyDescent="0.2">
      <c r="A836" s="214">
        <v>9006025</v>
      </c>
      <c r="B836" s="215" t="s">
        <v>10292</v>
      </c>
      <c r="C836" s="216" t="s">
        <v>15</v>
      </c>
      <c r="D836" s="217">
        <v>1315.13</v>
      </c>
    </row>
    <row r="837" spans="1:4" ht="22.5" outlineLevel="1" x14ac:dyDescent="0.2">
      <c r="A837" s="214">
        <v>9006026</v>
      </c>
      <c r="B837" s="215" t="s">
        <v>10293</v>
      </c>
      <c r="C837" s="216" t="s">
        <v>15</v>
      </c>
      <c r="D837" s="217">
        <v>1750.44</v>
      </c>
    </row>
    <row r="838" spans="1:4" ht="22.5" outlineLevel="1" x14ac:dyDescent="0.2">
      <c r="A838" s="214">
        <v>9006027</v>
      </c>
      <c r="B838" s="215" t="s">
        <v>10294</v>
      </c>
      <c r="C838" s="216" t="s">
        <v>15</v>
      </c>
      <c r="D838" s="217">
        <v>513.46</v>
      </c>
    </row>
    <row r="839" spans="1:4" ht="22.5" outlineLevel="1" x14ac:dyDescent="0.2">
      <c r="A839" s="214">
        <v>9006028</v>
      </c>
      <c r="B839" s="215" t="s">
        <v>10295</v>
      </c>
      <c r="C839" s="216" t="s">
        <v>15</v>
      </c>
      <c r="D839" s="217">
        <v>1196.8900000000001</v>
      </c>
    </row>
    <row r="840" spans="1:4" ht="22.5" outlineLevel="1" x14ac:dyDescent="0.2">
      <c r="A840" s="214">
        <v>9006029</v>
      </c>
      <c r="B840" s="215" t="s">
        <v>10296</v>
      </c>
      <c r="C840" s="216" t="s">
        <v>15</v>
      </c>
      <c r="D840" s="217">
        <v>1540.71</v>
      </c>
    </row>
    <row r="841" spans="1:4" ht="22.5" outlineLevel="1" x14ac:dyDescent="0.2">
      <c r="A841" s="214">
        <v>9006030</v>
      </c>
      <c r="B841" s="215" t="s">
        <v>10297</v>
      </c>
      <c r="C841" s="216" t="s">
        <v>15</v>
      </c>
      <c r="D841" s="217">
        <v>2287.37</v>
      </c>
    </row>
    <row r="842" spans="1:4" outlineLevel="1" x14ac:dyDescent="0.2">
      <c r="A842" s="214">
        <v>9006033</v>
      </c>
      <c r="B842" s="215" t="s">
        <v>10298</v>
      </c>
      <c r="C842" s="216" t="s">
        <v>15</v>
      </c>
      <c r="D842" s="217">
        <v>181.24</v>
      </c>
    </row>
    <row r="843" spans="1:4" outlineLevel="1" x14ac:dyDescent="0.2">
      <c r="A843" s="214">
        <v>9006036</v>
      </c>
      <c r="B843" s="215" t="s">
        <v>10299</v>
      </c>
      <c r="C843" s="216" t="s">
        <v>15</v>
      </c>
      <c r="D843" s="217">
        <v>306.52</v>
      </c>
    </row>
    <row r="844" spans="1:4" outlineLevel="1" x14ac:dyDescent="0.2">
      <c r="A844" s="214">
        <v>9006049</v>
      </c>
      <c r="B844" s="215" t="s">
        <v>10300</v>
      </c>
      <c r="C844" s="216" t="s">
        <v>15</v>
      </c>
      <c r="D844" s="217">
        <v>12.61</v>
      </c>
    </row>
    <row r="845" spans="1:4" outlineLevel="1" x14ac:dyDescent="0.2">
      <c r="A845" s="214">
        <v>9006058</v>
      </c>
      <c r="B845" s="215" t="s">
        <v>10301</v>
      </c>
      <c r="C845" s="216" t="s">
        <v>15</v>
      </c>
      <c r="D845" s="217">
        <v>85.72</v>
      </c>
    </row>
    <row r="846" spans="1:4" outlineLevel="1" x14ac:dyDescent="0.2">
      <c r="A846" s="214">
        <v>9006059</v>
      </c>
      <c r="B846" s="215" t="s">
        <v>10302</v>
      </c>
      <c r="C846" s="216" t="s">
        <v>15</v>
      </c>
      <c r="D846" s="217">
        <v>114.68</v>
      </c>
    </row>
    <row r="847" spans="1:4" outlineLevel="1" x14ac:dyDescent="0.2">
      <c r="A847" s="214">
        <v>9006060</v>
      </c>
      <c r="B847" s="215" t="s">
        <v>10303</v>
      </c>
      <c r="C847" s="216" t="s">
        <v>15</v>
      </c>
      <c r="D847" s="217">
        <v>161.47</v>
      </c>
    </row>
    <row r="848" spans="1:4" outlineLevel="1" x14ac:dyDescent="0.2">
      <c r="A848" s="214">
        <v>9006061</v>
      </c>
      <c r="B848" s="215" t="s">
        <v>10304</v>
      </c>
      <c r="C848" s="216" t="s">
        <v>15</v>
      </c>
      <c r="D848" s="217">
        <v>797.97</v>
      </c>
    </row>
    <row r="849" spans="1:4" x14ac:dyDescent="0.2">
      <c r="A849" s="214">
        <v>9006062</v>
      </c>
      <c r="B849" s="215" t="s">
        <v>10305</v>
      </c>
      <c r="C849" s="216" t="s">
        <v>15</v>
      </c>
      <c r="D849" s="217">
        <v>85.35</v>
      </c>
    </row>
    <row r="850" spans="1:4" outlineLevel="1" x14ac:dyDescent="0.2">
      <c r="A850" s="214">
        <v>9006063</v>
      </c>
      <c r="B850" s="215" t="s">
        <v>10306</v>
      </c>
      <c r="C850" s="216" t="s">
        <v>15</v>
      </c>
      <c r="D850" s="217">
        <v>106.13</v>
      </c>
    </row>
    <row r="851" spans="1:4" x14ac:dyDescent="0.2">
      <c r="A851" s="214">
        <v>9006064</v>
      </c>
      <c r="B851" s="215" t="s">
        <v>10307</v>
      </c>
      <c r="C851" s="216" t="s">
        <v>15</v>
      </c>
      <c r="D851" s="217">
        <v>126.54</v>
      </c>
    </row>
    <row r="852" spans="1:4" outlineLevel="1" x14ac:dyDescent="0.2">
      <c r="A852" s="214">
        <v>9006065</v>
      </c>
      <c r="B852" s="215" t="s">
        <v>10308</v>
      </c>
      <c r="C852" s="216" t="s">
        <v>15</v>
      </c>
      <c r="D852" s="217">
        <v>262.14</v>
      </c>
    </row>
    <row r="853" spans="1:4" outlineLevel="1" x14ac:dyDescent="0.2">
      <c r="A853" s="214">
        <v>9006066</v>
      </c>
      <c r="B853" s="215" t="s">
        <v>10309</v>
      </c>
      <c r="C853" s="216" t="s">
        <v>15</v>
      </c>
      <c r="D853" s="217">
        <v>368.03</v>
      </c>
    </row>
    <row r="854" spans="1:4" outlineLevel="1" x14ac:dyDescent="0.2">
      <c r="A854" s="214">
        <v>9006067</v>
      </c>
      <c r="B854" s="215" t="s">
        <v>10310</v>
      </c>
      <c r="C854" s="216" t="s">
        <v>15</v>
      </c>
      <c r="D854" s="217">
        <v>502.76</v>
      </c>
    </row>
    <row r="855" spans="1:4" x14ac:dyDescent="0.2">
      <c r="A855" s="214">
        <v>9006068</v>
      </c>
      <c r="B855" s="215" t="s">
        <v>10311</v>
      </c>
      <c r="C855" s="216" t="s">
        <v>15</v>
      </c>
      <c r="D855" s="217">
        <v>1815.07</v>
      </c>
    </row>
    <row r="856" spans="1:4" outlineLevel="1" x14ac:dyDescent="0.2">
      <c r="A856" s="214">
        <v>9006069</v>
      </c>
      <c r="B856" s="215" t="s">
        <v>10312</v>
      </c>
      <c r="C856" s="216" t="s">
        <v>15</v>
      </c>
      <c r="D856" s="217">
        <v>18.2</v>
      </c>
    </row>
    <row r="857" spans="1:4" x14ac:dyDescent="0.2">
      <c r="A857" s="214">
        <v>9006070</v>
      </c>
      <c r="B857" s="215" t="s">
        <v>10313</v>
      </c>
      <c r="C857" s="216" t="s">
        <v>15</v>
      </c>
      <c r="D857" s="217">
        <v>42.54</v>
      </c>
    </row>
    <row r="858" spans="1:4" outlineLevel="1" x14ac:dyDescent="0.2">
      <c r="A858" s="214">
        <v>9006071</v>
      </c>
      <c r="B858" s="215" t="s">
        <v>10314</v>
      </c>
      <c r="C858" s="216" t="s">
        <v>15</v>
      </c>
      <c r="D858" s="217">
        <v>48.67</v>
      </c>
    </row>
    <row r="859" spans="1:4" outlineLevel="1" x14ac:dyDescent="0.2">
      <c r="A859" s="214">
        <v>9006072</v>
      </c>
      <c r="B859" s="215" t="s">
        <v>10315</v>
      </c>
      <c r="C859" s="216" t="s">
        <v>15</v>
      </c>
      <c r="D859" s="217">
        <v>55.36</v>
      </c>
    </row>
    <row r="860" spans="1:4" x14ac:dyDescent="0.2">
      <c r="A860" s="214">
        <v>9006073</v>
      </c>
      <c r="B860" s="215" t="s">
        <v>10316</v>
      </c>
      <c r="C860" s="216" t="s">
        <v>32</v>
      </c>
      <c r="D860" s="217">
        <v>18</v>
      </c>
    </row>
    <row r="861" spans="1:4" outlineLevel="1" x14ac:dyDescent="0.2">
      <c r="A861" s="214">
        <v>9006074</v>
      </c>
      <c r="B861" s="215" t="s">
        <v>10317</v>
      </c>
      <c r="C861" s="216" t="s">
        <v>32</v>
      </c>
      <c r="D861" s="217">
        <v>31.15</v>
      </c>
    </row>
    <row r="862" spans="1:4" outlineLevel="1" x14ac:dyDescent="0.2">
      <c r="A862" s="214">
        <v>9006075</v>
      </c>
      <c r="B862" s="215" t="s">
        <v>10318</v>
      </c>
      <c r="C862" s="216" t="s">
        <v>32</v>
      </c>
      <c r="D862" s="217">
        <v>64.760000000000005</v>
      </c>
    </row>
    <row r="863" spans="1:4" outlineLevel="1" x14ac:dyDescent="0.2">
      <c r="A863" s="214">
        <v>9006076</v>
      </c>
      <c r="B863" s="215" t="s">
        <v>10319</v>
      </c>
      <c r="C863" s="216" t="s">
        <v>32</v>
      </c>
      <c r="D863" s="217">
        <v>135.63</v>
      </c>
    </row>
    <row r="864" spans="1:4" x14ac:dyDescent="0.2">
      <c r="A864" s="214">
        <v>9006077</v>
      </c>
      <c r="B864" s="215" t="s">
        <v>10320</v>
      </c>
      <c r="C864" s="216" t="s">
        <v>32</v>
      </c>
      <c r="D864" s="217">
        <v>154.84</v>
      </c>
    </row>
    <row r="865" spans="1:4" outlineLevel="1" x14ac:dyDescent="0.2">
      <c r="A865" s="214">
        <v>9006078</v>
      </c>
      <c r="B865" s="215" t="s">
        <v>10321</v>
      </c>
      <c r="C865" s="216" t="s">
        <v>32</v>
      </c>
      <c r="D865" s="217">
        <v>377.13</v>
      </c>
    </row>
    <row r="866" spans="1:4" outlineLevel="1" x14ac:dyDescent="0.2">
      <c r="A866" s="214">
        <v>9006079</v>
      </c>
      <c r="B866" s="215" t="s">
        <v>10322</v>
      </c>
      <c r="C866" s="216" t="s">
        <v>32</v>
      </c>
      <c r="D866" s="217">
        <v>780.2</v>
      </c>
    </row>
    <row r="867" spans="1:4" x14ac:dyDescent="0.2">
      <c r="A867" s="214">
        <v>9006080</v>
      </c>
      <c r="B867" s="215" t="s">
        <v>10323</v>
      </c>
      <c r="C867" s="216" t="s">
        <v>32</v>
      </c>
      <c r="D867" s="217">
        <v>1061.01</v>
      </c>
    </row>
    <row r="868" spans="1:4" outlineLevel="1" x14ac:dyDescent="0.2">
      <c r="A868" s="214">
        <v>9006081</v>
      </c>
      <c r="B868" s="215" t="s">
        <v>10324</v>
      </c>
      <c r="C868" s="216" t="s">
        <v>32</v>
      </c>
      <c r="D868" s="217">
        <v>1293.1099999999999</v>
      </c>
    </row>
    <row r="869" spans="1:4" x14ac:dyDescent="0.2">
      <c r="A869" s="214">
        <v>9006082</v>
      </c>
      <c r="B869" s="215" t="s">
        <v>10325</v>
      </c>
      <c r="C869" s="216" t="s">
        <v>32</v>
      </c>
      <c r="D869" s="217">
        <v>1467.72</v>
      </c>
    </row>
    <row r="870" spans="1:4" outlineLevel="1" x14ac:dyDescent="0.2">
      <c r="A870" s="214">
        <v>9006083</v>
      </c>
      <c r="B870" s="215" t="s">
        <v>10326</v>
      </c>
      <c r="C870" s="216" t="s">
        <v>32</v>
      </c>
      <c r="D870" s="217">
        <v>1758.56</v>
      </c>
    </row>
    <row r="871" spans="1:4" ht="22.5" outlineLevel="1" x14ac:dyDescent="0.2">
      <c r="A871" s="214">
        <v>9006088</v>
      </c>
      <c r="B871" s="215" t="s">
        <v>10327</v>
      </c>
      <c r="C871" s="216" t="s">
        <v>29</v>
      </c>
      <c r="D871" s="217">
        <v>347.15</v>
      </c>
    </row>
    <row r="872" spans="1:4" outlineLevel="1" x14ac:dyDescent="0.2">
      <c r="A872" s="214">
        <v>9006090</v>
      </c>
      <c r="B872" s="215" t="s">
        <v>10328</v>
      </c>
      <c r="C872" s="216" t="s">
        <v>32</v>
      </c>
      <c r="D872" s="217">
        <v>11.34</v>
      </c>
    </row>
    <row r="873" spans="1:4" outlineLevel="1" x14ac:dyDescent="0.2">
      <c r="A873" s="214">
        <v>9006091</v>
      </c>
      <c r="B873" s="215" t="s">
        <v>10329</v>
      </c>
      <c r="C873" s="216" t="s">
        <v>32</v>
      </c>
      <c r="D873" s="217">
        <v>15.35</v>
      </c>
    </row>
    <row r="874" spans="1:4" outlineLevel="1" x14ac:dyDescent="0.2">
      <c r="A874" s="214">
        <v>9006092</v>
      </c>
      <c r="B874" s="215" t="s">
        <v>10330</v>
      </c>
      <c r="C874" s="216" t="s">
        <v>32</v>
      </c>
      <c r="D874" s="217">
        <v>23.34</v>
      </c>
    </row>
    <row r="875" spans="1:4" x14ac:dyDescent="0.2">
      <c r="A875" s="214">
        <v>9006093</v>
      </c>
      <c r="B875" s="215" t="s">
        <v>10331</v>
      </c>
      <c r="C875" s="216" t="s">
        <v>32</v>
      </c>
      <c r="D875" s="217">
        <v>32.93</v>
      </c>
    </row>
    <row r="876" spans="1:4" outlineLevel="1" x14ac:dyDescent="0.2">
      <c r="A876" s="214">
        <v>9006094</v>
      </c>
      <c r="B876" s="215" t="s">
        <v>10332</v>
      </c>
      <c r="C876" s="216" t="s">
        <v>32</v>
      </c>
      <c r="D876" s="217">
        <v>50.48</v>
      </c>
    </row>
    <row r="877" spans="1:4" x14ac:dyDescent="0.2">
      <c r="A877" s="214">
        <v>9006095</v>
      </c>
      <c r="B877" s="215" t="s">
        <v>10333</v>
      </c>
      <c r="C877" s="216" t="s">
        <v>32</v>
      </c>
      <c r="D877" s="217">
        <v>68.599999999999994</v>
      </c>
    </row>
    <row r="878" spans="1:4" outlineLevel="1" x14ac:dyDescent="0.2">
      <c r="A878" s="214">
        <v>9006096</v>
      </c>
      <c r="B878" s="215" t="s">
        <v>10334</v>
      </c>
      <c r="C878" s="216" t="s">
        <v>32</v>
      </c>
      <c r="D878" s="217">
        <v>82.81</v>
      </c>
    </row>
    <row r="879" spans="1:4" x14ac:dyDescent="0.2">
      <c r="A879" s="214">
        <v>9006097</v>
      </c>
      <c r="B879" s="215" t="s">
        <v>10335</v>
      </c>
      <c r="C879" s="216" t="s">
        <v>32</v>
      </c>
      <c r="D879" s="217">
        <v>122.68</v>
      </c>
    </row>
    <row r="880" spans="1:4" outlineLevel="1" x14ac:dyDescent="0.2">
      <c r="A880" s="214">
        <v>9006098</v>
      </c>
      <c r="B880" s="215" t="s">
        <v>10336</v>
      </c>
      <c r="C880" s="216" t="s">
        <v>32</v>
      </c>
      <c r="D880" s="217">
        <v>150.80000000000001</v>
      </c>
    </row>
    <row r="881" spans="1:4" x14ac:dyDescent="0.2">
      <c r="A881" s="214">
        <v>9006099</v>
      </c>
      <c r="B881" s="215" t="s">
        <v>10337</v>
      </c>
      <c r="C881" s="216" t="s">
        <v>15</v>
      </c>
      <c r="D881" s="217">
        <v>432.93</v>
      </c>
    </row>
    <row r="882" spans="1:4" outlineLevel="1" x14ac:dyDescent="0.2">
      <c r="A882" s="214">
        <v>9007000</v>
      </c>
      <c r="B882" s="215" t="s">
        <v>10338</v>
      </c>
      <c r="C882" s="216" t="s">
        <v>9488</v>
      </c>
      <c r="D882" s="217" t="s">
        <v>9488</v>
      </c>
    </row>
    <row r="883" spans="1:4" outlineLevel="1" x14ac:dyDescent="0.2">
      <c r="A883" s="214">
        <v>9007001</v>
      </c>
      <c r="B883" s="215" t="s">
        <v>10339</v>
      </c>
      <c r="C883" s="216" t="s">
        <v>15</v>
      </c>
      <c r="D883" s="217">
        <v>167.1</v>
      </c>
    </row>
    <row r="884" spans="1:4" outlineLevel="1" x14ac:dyDescent="0.2">
      <c r="A884" s="214">
        <v>9007002</v>
      </c>
      <c r="B884" s="215" t="s">
        <v>10340</v>
      </c>
      <c r="C884" s="216" t="s">
        <v>15</v>
      </c>
      <c r="D884" s="217">
        <v>260.82</v>
      </c>
    </row>
    <row r="885" spans="1:4" outlineLevel="1" x14ac:dyDescent="0.2">
      <c r="A885" s="214">
        <v>9007003</v>
      </c>
      <c r="B885" s="215" t="s">
        <v>10341</v>
      </c>
      <c r="C885" s="216" t="s">
        <v>15</v>
      </c>
      <c r="D885" s="217">
        <v>332.12</v>
      </c>
    </row>
    <row r="886" spans="1:4" x14ac:dyDescent="0.2">
      <c r="A886" s="214">
        <v>9007005</v>
      </c>
      <c r="B886" s="215" t="s">
        <v>10342</v>
      </c>
      <c r="C886" s="216" t="s">
        <v>15</v>
      </c>
      <c r="D886" s="217">
        <v>262.7</v>
      </c>
    </row>
    <row r="887" spans="1:4" outlineLevel="1" x14ac:dyDescent="0.2">
      <c r="A887" s="214">
        <v>9007006</v>
      </c>
      <c r="B887" s="215" t="s">
        <v>10343</v>
      </c>
      <c r="C887" s="216" t="s">
        <v>15</v>
      </c>
      <c r="D887" s="217">
        <v>344.72</v>
      </c>
    </row>
    <row r="888" spans="1:4" outlineLevel="1" x14ac:dyDescent="0.2">
      <c r="A888" s="214">
        <v>9007007</v>
      </c>
      <c r="B888" s="215" t="s">
        <v>10344</v>
      </c>
      <c r="C888" s="216" t="s">
        <v>15</v>
      </c>
      <c r="D888" s="217">
        <v>432.59</v>
      </c>
    </row>
    <row r="889" spans="1:4" outlineLevel="1" x14ac:dyDescent="0.2">
      <c r="A889" s="214">
        <v>9007008</v>
      </c>
      <c r="B889" s="215" t="s">
        <v>10345</v>
      </c>
      <c r="C889" s="216" t="s">
        <v>15</v>
      </c>
      <c r="D889" s="217">
        <v>259.92</v>
      </c>
    </row>
    <row r="890" spans="1:4" outlineLevel="1" x14ac:dyDescent="0.2">
      <c r="A890" s="214">
        <v>9007010</v>
      </c>
      <c r="B890" s="215" t="s">
        <v>10346</v>
      </c>
      <c r="C890" s="216" t="s">
        <v>15</v>
      </c>
      <c r="D890" s="217">
        <v>240.76</v>
      </c>
    </row>
    <row r="891" spans="1:4" outlineLevel="1" x14ac:dyDescent="0.2">
      <c r="A891" s="214">
        <v>9007015</v>
      </c>
      <c r="B891" s="215" t="s">
        <v>10347</v>
      </c>
      <c r="C891" s="216" t="s">
        <v>15</v>
      </c>
      <c r="D891" s="217">
        <v>188.18</v>
      </c>
    </row>
    <row r="892" spans="1:4" outlineLevel="1" x14ac:dyDescent="0.2">
      <c r="A892" s="214">
        <v>9007018</v>
      </c>
      <c r="B892" s="215" t="s">
        <v>10348</v>
      </c>
      <c r="C892" s="216" t="s">
        <v>15</v>
      </c>
      <c r="D892" s="217">
        <v>272.83</v>
      </c>
    </row>
    <row r="893" spans="1:4" x14ac:dyDescent="0.2">
      <c r="A893" s="214">
        <v>9007030</v>
      </c>
      <c r="B893" s="215" t="s">
        <v>10349</v>
      </c>
      <c r="C893" s="216" t="s">
        <v>15</v>
      </c>
      <c r="D893" s="217">
        <v>304.86</v>
      </c>
    </row>
    <row r="894" spans="1:4" outlineLevel="1" x14ac:dyDescent="0.2">
      <c r="A894" s="214">
        <v>9007035</v>
      </c>
      <c r="B894" s="215" t="s">
        <v>10350</v>
      </c>
      <c r="C894" s="216" t="s">
        <v>15</v>
      </c>
      <c r="D894" s="217">
        <v>185.03</v>
      </c>
    </row>
    <row r="895" spans="1:4" outlineLevel="1" x14ac:dyDescent="0.2">
      <c r="A895" s="214">
        <v>9007036</v>
      </c>
      <c r="B895" s="215" t="s">
        <v>10351</v>
      </c>
      <c r="C895" s="216" t="s">
        <v>15</v>
      </c>
      <c r="D895" s="217">
        <v>278.75</v>
      </c>
    </row>
    <row r="896" spans="1:4" outlineLevel="1" x14ac:dyDescent="0.2">
      <c r="A896" s="214">
        <v>9007037</v>
      </c>
      <c r="B896" s="215" t="s">
        <v>10352</v>
      </c>
      <c r="C896" s="216" t="s">
        <v>15</v>
      </c>
      <c r="D896" s="217">
        <v>350.05</v>
      </c>
    </row>
    <row r="897" spans="1:4" ht="22.5" x14ac:dyDescent="0.2">
      <c r="A897" s="214">
        <v>9007038</v>
      </c>
      <c r="B897" s="215" t="s">
        <v>10353</v>
      </c>
      <c r="C897" s="216" t="s">
        <v>15</v>
      </c>
      <c r="D897" s="217">
        <v>452.27</v>
      </c>
    </row>
    <row r="898" spans="1:4" outlineLevel="1" x14ac:dyDescent="0.2">
      <c r="A898" s="214">
        <v>9007040</v>
      </c>
      <c r="B898" s="215" t="s">
        <v>10354</v>
      </c>
      <c r="C898" s="216" t="s">
        <v>15</v>
      </c>
      <c r="D898" s="217">
        <v>258.69</v>
      </c>
    </row>
    <row r="899" spans="1:4" ht="22.5" outlineLevel="1" x14ac:dyDescent="0.2">
      <c r="A899" s="214">
        <v>9007041</v>
      </c>
      <c r="B899" s="215" t="s">
        <v>10355</v>
      </c>
      <c r="C899" s="216" t="s">
        <v>15</v>
      </c>
      <c r="D899" s="217">
        <v>338.73</v>
      </c>
    </row>
    <row r="900" spans="1:4" outlineLevel="1" x14ac:dyDescent="0.2">
      <c r="A900" s="214">
        <v>9007045</v>
      </c>
      <c r="B900" s="215" t="s">
        <v>10356</v>
      </c>
      <c r="C900" s="216" t="s">
        <v>15</v>
      </c>
      <c r="D900" s="217">
        <v>206.11</v>
      </c>
    </row>
    <row r="901" spans="1:4" x14ac:dyDescent="0.2">
      <c r="A901" s="214">
        <v>9007050</v>
      </c>
      <c r="B901" s="215" t="s">
        <v>10357</v>
      </c>
      <c r="C901" s="216" t="s">
        <v>15</v>
      </c>
      <c r="D901" s="217">
        <v>290.76</v>
      </c>
    </row>
    <row r="902" spans="1:4" outlineLevel="1" x14ac:dyDescent="0.2">
      <c r="A902" s="214">
        <v>9007055</v>
      </c>
      <c r="B902" s="215" t="s">
        <v>10358</v>
      </c>
      <c r="C902" s="216" t="s">
        <v>15</v>
      </c>
      <c r="D902" s="217">
        <v>314.39</v>
      </c>
    </row>
    <row r="903" spans="1:4" ht="22.5" x14ac:dyDescent="0.2">
      <c r="A903" s="214">
        <v>9007056</v>
      </c>
      <c r="B903" s="215" t="s">
        <v>10359</v>
      </c>
      <c r="C903" s="216" t="s">
        <v>15</v>
      </c>
      <c r="D903" s="217">
        <v>421.12</v>
      </c>
    </row>
    <row r="904" spans="1:4" outlineLevel="1" x14ac:dyDescent="0.2">
      <c r="A904" s="214">
        <v>9007060</v>
      </c>
      <c r="B904" s="215" t="s">
        <v>10360</v>
      </c>
      <c r="C904" s="216" t="s">
        <v>15</v>
      </c>
      <c r="D904" s="217">
        <v>158.28</v>
      </c>
    </row>
    <row r="905" spans="1:4" x14ac:dyDescent="0.2">
      <c r="A905" s="214">
        <v>9007061</v>
      </c>
      <c r="B905" s="215" t="s">
        <v>10361</v>
      </c>
      <c r="C905" s="216" t="s">
        <v>15</v>
      </c>
      <c r="D905" s="217">
        <v>247.23</v>
      </c>
    </row>
    <row r="906" spans="1:4" outlineLevel="1" x14ac:dyDescent="0.2">
      <c r="A906" s="214">
        <v>9007070</v>
      </c>
      <c r="B906" s="215" t="s">
        <v>10362</v>
      </c>
      <c r="C906" s="216" t="s">
        <v>15</v>
      </c>
      <c r="D906" s="217">
        <v>249.81</v>
      </c>
    </row>
    <row r="907" spans="1:4" x14ac:dyDescent="0.2">
      <c r="A907" s="214">
        <v>9007075</v>
      </c>
      <c r="B907" s="215" t="s">
        <v>10363</v>
      </c>
      <c r="C907" s="216" t="s">
        <v>15</v>
      </c>
      <c r="D907" s="217">
        <v>286.27</v>
      </c>
    </row>
    <row r="908" spans="1:4" outlineLevel="1" x14ac:dyDescent="0.2">
      <c r="A908" s="214">
        <v>9007076</v>
      </c>
      <c r="B908" s="215" t="s">
        <v>10364</v>
      </c>
      <c r="C908" s="216" t="s">
        <v>15</v>
      </c>
      <c r="D908" s="217">
        <v>204.81</v>
      </c>
    </row>
    <row r="909" spans="1:4" x14ac:dyDescent="0.2">
      <c r="A909" s="214">
        <v>9007080</v>
      </c>
      <c r="B909" s="215" t="s">
        <v>10365</v>
      </c>
      <c r="C909" s="216" t="s">
        <v>15</v>
      </c>
      <c r="D909" s="217">
        <v>475.84</v>
      </c>
    </row>
    <row r="910" spans="1:4" outlineLevel="1" x14ac:dyDescent="0.2">
      <c r="A910" s="214">
        <v>9007085</v>
      </c>
      <c r="B910" s="215" t="s">
        <v>10366</v>
      </c>
      <c r="C910" s="216" t="s">
        <v>15</v>
      </c>
      <c r="D910" s="217">
        <v>283.52999999999997</v>
      </c>
    </row>
    <row r="911" spans="1:4" x14ac:dyDescent="0.2">
      <c r="A911" s="214">
        <v>9007090</v>
      </c>
      <c r="B911" s="215" t="s">
        <v>10367</v>
      </c>
      <c r="C911" s="216" t="s">
        <v>15</v>
      </c>
      <c r="D911" s="217">
        <v>278.92</v>
      </c>
    </row>
    <row r="912" spans="1:4" outlineLevel="1" x14ac:dyDescent="0.2">
      <c r="A912" s="214">
        <v>9007095</v>
      </c>
      <c r="B912" s="215" t="s">
        <v>10368</v>
      </c>
      <c r="C912" s="216" t="s">
        <v>15</v>
      </c>
      <c r="D912" s="217">
        <v>319.5</v>
      </c>
    </row>
    <row r="913" spans="1:4" x14ac:dyDescent="0.2">
      <c r="A913" s="214">
        <v>9008000</v>
      </c>
      <c r="B913" s="215" t="s">
        <v>10369</v>
      </c>
      <c r="C913" s="216" t="s">
        <v>9488</v>
      </c>
      <c r="D913" s="217" t="s">
        <v>9488</v>
      </c>
    </row>
    <row r="914" spans="1:4" outlineLevel="1" x14ac:dyDescent="0.2">
      <c r="A914" s="214">
        <v>9008010</v>
      </c>
      <c r="B914" s="215" t="s">
        <v>10370</v>
      </c>
      <c r="C914" s="216" t="s">
        <v>15</v>
      </c>
      <c r="D914" s="217">
        <v>30.23</v>
      </c>
    </row>
    <row r="915" spans="1:4" outlineLevel="1" x14ac:dyDescent="0.2">
      <c r="A915" s="214">
        <v>9008011</v>
      </c>
      <c r="B915" s="215" t="s">
        <v>10371</v>
      </c>
      <c r="C915" s="216" t="s">
        <v>15</v>
      </c>
      <c r="D915" s="217">
        <v>29.81</v>
      </c>
    </row>
    <row r="916" spans="1:4" outlineLevel="1" x14ac:dyDescent="0.2">
      <c r="A916" s="214">
        <v>9008012</v>
      </c>
      <c r="B916" s="215" t="s">
        <v>10372</v>
      </c>
      <c r="C916" s="216" t="s">
        <v>15</v>
      </c>
      <c r="D916" s="217">
        <v>81.91</v>
      </c>
    </row>
    <row r="917" spans="1:4" outlineLevel="1" x14ac:dyDescent="0.2">
      <c r="A917" s="214">
        <v>9008013</v>
      </c>
      <c r="B917" s="215" t="s">
        <v>10373</v>
      </c>
      <c r="C917" s="216" t="s">
        <v>15</v>
      </c>
      <c r="D917" s="217">
        <v>78.37</v>
      </c>
    </row>
    <row r="918" spans="1:4" x14ac:dyDescent="0.2">
      <c r="A918" s="214">
        <v>9008014</v>
      </c>
      <c r="B918" s="215" t="s">
        <v>10374</v>
      </c>
      <c r="C918" s="216" t="s">
        <v>15</v>
      </c>
      <c r="D918" s="217">
        <v>116.59</v>
      </c>
    </row>
    <row r="919" spans="1:4" outlineLevel="1" x14ac:dyDescent="0.2">
      <c r="A919" s="214">
        <v>9008015</v>
      </c>
      <c r="B919" s="215" t="s">
        <v>10375</v>
      </c>
      <c r="C919" s="216" t="s">
        <v>15</v>
      </c>
      <c r="D919" s="217">
        <v>108.06</v>
      </c>
    </row>
    <row r="920" spans="1:4" outlineLevel="1" x14ac:dyDescent="0.2">
      <c r="A920" s="214">
        <v>9008016</v>
      </c>
      <c r="B920" s="215" t="s">
        <v>10376</v>
      </c>
      <c r="C920" s="216" t="s">
        <v>15</v>
      </c>
      <c r="D920" s="217">
        <v>129.15</v>
      </c>
    </row>
    <row r="921" spans="1:4" outlineLevel="1" x14ac:dyDescent="0.2">
      <c r="A921" s="214">
        <v>9008017</v>
      </c>
      <c r="B921" s="215" t="s">
        <v>10377</v>
      </c>
      <c r="C921" s="216" t="s">
        <v>15</v>
      </c>
      <c r="D921" s="217">
        <v>231.38</v>
      </c>
    </row>
    <row r="922" spans="1:4" outlineLevel="1" x14ac:dyDescent="0.2">
      <c r="A922" s="214">
        <v>9008018</v>
      </c>
      <c r="B922" s="215" t="s">
        <v>10378</v>
      </c>
      <c r="C922" s="216" t="s">
        <v>15</v>
      </c>
      <c r="D922" s="217">
        <v>236.99</v>
      </c>
    </row>
    <row r="923" spans="1:4" x14ac:dyDescent="0.2">
      <c r="A923" s="214">
        <v>9008019</v>
      </c>
      <c r="B923" s="215" t="s">
        <v>10379</v>
      </c>
      <c r="C923" s="216" t="s">
        <v>15</v>
      </c>
      <c r="D923" s="217">
        <v>84.79</v>
      </c>
    </row>
    <row r="924" spans="1:4" outlineLevel="1" x14ac:dyDescent="0.2">
      <c r="A924" s="214">
        <v>9008020</v>
      </c>
      <c r="B924" s="215" t="s">
        <v>10380</v>
      </c>
      <c r="C924" s="216" t="s">
        <v>15</v>
      </c>
      <c r="D924" s="217">
        <v>161.13</v>
      </c>
    </row>
    <row r="925" spans="1:4" outlineLevel="1" x14ac:dyDescent="0.2">
      <c r="A925" s="214">
        <v>9008021</v>
      </c>
      <c r="B925" s="215" t="s">
        <v>10381</v>
      </c>
      <c r="C925" s="216" t="s">
        <v>15</v>
      </c>
      <c r="D925" s="217">
        <v>43921.62</v>
      </c>
    </row>
    <row r="926" spans="1:4" outlineLevel="1" x14ac:dyDescent="0.2">
      <c r="A926" s="214">
        <v>9008022</v>
      </c>
      <c r="B926" s="215" t="s">
        <v>10382</v>
      </c>
      <c r="C926" s="216" t="s">
        <v>15</v>
      </c>
      <c r="D926" s="217">
        <v>25163.81</v>
      </c>
    </row>
    <row r="927" spans="1:4" outlineLevel="1" x14ac:dyDescent="0.2">
      <c r="A927" s="214">
        <v>9008023</v>
      </c>
      <c r="B927" s="215" t="s">
        <v>10383</v>
      </c>
      <c r="C927" s="216" t="s">
        <v>15</v>
      </c>
      <c r="D927" s="217">
        <v>31588.07</v>
      </c>
    </row>
    <row r="928" spans="1:4" x14ac:dyDescent="0.2">
      <c r="A928" s="214">
        <v>9008024</v>
      </c>
      <c r="B928" s="215" t="s">
        <v>10384</v>
      </c>
      <c r="C928" s="216" t="s">
        <v>15</v>
      </c>
      <c r="D928" s="217">
        <v>34152.589999999997</v>
      </c>
    </row>
    <row r="929" spans="1:4" outlineLevel="1" x14ac:dyDescent="0.2">
      <c r="A929" s="214">
        <v>9008025</v>
      </c>
      <c r="B929" s="215" t="s">
        <v>10385</v>
      </c>
      <c r="C929" s="216" t="s">
        <v>15</v>
      </c>
      <c r="D929" s="217">
        <v>53505.5</v>
      </c>
    </row>
    <row r="930" spans="1:4" outlineLevel="1" x14ac:dyDescent="0.2">
      <c r="A930" s="214">
        <v>9008026</v>
      </c>
      <c r="B930" s="215" t="s">
        <v>10386</v>
      </c>
      <c r="C930" s="216" t="s">
        <v>15</v>
      </c>
      <c r="D930" s="217">
        <v>82666.350000000006</v>
      </c>
    </row>
    <row r="931" spans="1:4" outlineLevel="1" x14ac:dyDescent="0.2">
      <c r="A931" s="214">
        <v>9008027</v>
      </c>
      <c r="B931" s="215" t="s">
        <v>10387</v>
      </c>
      <c r="C931" s="216" t="s">
        <v>15</v>
      </c>
      <c r="D931" s="217">
        <v>63654.64</v>
      </c>
    </row>
    <row r="932" spans="1:4" outlineLevel="1" x14ac:dyDescent="0.2">
      <c r="A932" s="214">
        <v>9008028</v>
      </c>
      <c r="B932" s="215" t="s">
        <v>10388</v>
      </c>
      <c r="C932" s="216" t="s">
        <v>15</v>
      </c>
      <c r="D932" s="217">
        <v>1103.6199999999999</v>
      </c>
    </row>
    <row r="933" spans="1:4" x14ac:dyDescent="0.2">
      <c r="A933" s="214">
        <v>9008029</v>
      </c>
      <c r="B933" s="215" t="s">
        <v>10389</v>
      </c>
      <c r="C933" s="216" t="s">
        <v>15</v>
      </c>
      <c r="D933" s="217">
        <v>1064.73</v>
      </c>
    </row>
    <row r="934" spans="1:4" ht="22.5" outlineLevel="1" x14ac:dyDescent="0.2">
      <c r="A934" s="214">
        <v>9008031</v>
      </c>
      <c r="B934" s="215" t="s">
        <v>10390</v>
      </c>
      <c r="C934" s="216" t="s">
        <v>15</v>
      </c>
      <c r="D934" s="217">
        <v>518.24</v>
      </c>
    </row>
    <row r="935" spans="1:4" ht="22.5" outlineLevel="1" x14ac:dyDescent="0.2">
      <c r="A935" s="214">
        <v>9008033</v>
      </c>
      <c r="B935" s="215" t="s">
        <v>10391</v>
      </c>
      <c r="C935" s="216" t="s">
        <v>15</v>
      </c>
      <c r="D935" s="217">
        <v>2640.04</v>
      </c>
    </row>
    <row r="936" spans="1:4" ht="22.5" outlineLevel="1" x14ac:dyDescent="0.2">
      <c r="A936" s="214">
        <v>9008035</v>
      </c>
      <c r="B936" s="215" t="s">
        <v>10392</v>
      </c>
      <c r="C936" s="216" t="s">
        <v>15</v>
      </c>
      <c r="D936" s="217">
        <v>5657.11</v>
      </c>
    </row>
    <row r="937" spans="1:4" ht="22.5" outlineLevel="1" x14ac:dyDescent="0.2">
      <c r="A937" s="214">
        <v>9008037</v>
      </c>
      <c r="B937" s="215" t="s">
        <v>10393</v>
      </c>
      <c r="C937" s="216" t="s">
        <v>15</v>
      </c>
      <c r="D937" s="217">
        <v>5622.19</v>
      </c>
    </row>
    <row r="938" spans="1:4" ht="22.5" x14ac:dyDescent="0.2">
      <c r="A938" s="214">
        <v>9008046</v>
      </c>
      <c r="B938" s="215" t="s">
        <v>10394</v>
      </c>
      <c r="C938" s="216" t="s">
        <v>15</v>
      </c>
      <c r="D938" s="217">
        <v>1384.21</v>
      </c>
    </row>
    <row r="939" spans="1:4" ht="22.5" outlineLevel="1" x14ac:dyDescent="0.2">
      <c r="A939" s="214">
        <v>9008047</v>
      </c>
      <c r="B939" s="215" t="s">
        <v>10395</v>
      </c>
      <c r="C939" s="216" t="s">
        <v>15</v>
      </c>
      <c r="D939" s="217">
        <v>1384.21</v>
      </c>
    </row>
    <row r="940" spans="1:4" ht="22.5" outlineLevel="1" x14ac:dyDescent="0.2">
      <c r="A940" s="214">
        <v>9008048</v>
      </c>
      <c r="B940" s="215" t="s">
        <v>10396</v>
      </c>
      <c r="C940" s="216" t="s">
        <v>15</v>
      </c>
      <c r="D940" s="217">
        <v>1390.82</v>
      </c>
    </row>
    <row r="941" spans="1:4" ht="22.5" outlineLevel="1" x14ac:dyDescent="0.2">
      <c r="A941" s="214">
        <v>9008050</v>
      </c>
      <c r="B941" s="215" t="s">
        <v>10397</v>
      </c>
      <c r="C941" s="216" t="s">
        <v>15</v>
      </c>
      <c r="D941" s="217">
        <v>2555.5500000000002</v>
      </c>
    </row>
    <row r="942" spans="1:4" ht="22.5" outlineLevel="1" x14ac:dyDescent="0.2">
      <c r="A942" s="214">
        <v>9008052</v>
      </c>
      <c r="B942" s="215" t="s">
        <v>10398</v>
      </c>
      <c r="C942" s="216" t="s">
        <v>15</v>
      </c>
      <c r="D942" s="217">
        <v>2514.5700000000002</v>
      </c>
    </row>
    <row r="943" spans="1:4" ht="22.5" x14ac:dyDescent="0.2">
      <c r="A943" s="214">
        <v>9008053</v>
      </c>
      <c r="B943" s="215" t="s">
        <v>10399</v>
      </c>
      <c r="C943" s="216" t="s">
        <v>15</v>
      </c>
      <c r="D943" s="217">
        <v>2512.8200000000002</v>
      </c>
    </row>
    <row r="944" spans="1:4" ht="22.5" outlineLevel="1" x14ac:dyDescent="0.2">
      <c r="A944" s="214">
        <v>9008055</v>
      </c>
      <c r="B944" s="215" t="s">
        <v>10400</v>
      </c>
      <c r="C944" s="216" t="s">
        <v>15</v>
      </c>
      <c r="D944" s="217">
        <v>2504.02</v>
      </c>
    </row>
    <row r="945" spans="1:4" ht="22.5" outlineLevel="1" x14ac:dyDescent="0.2">
      <c r="A945" s="214">
        <v>9008056</v>
      </c>
      <c r="B945" s="215" t="s">
        <v>10401</v>
      </c>
      <c r="C945" s="216" t="s">
        <v>15</v>
      </c>
      <c r="D945" s="217">
        <v>4363.04</v>
      </c>
    </row>
    <row r="946" spans="1:4" ht="22.5" outlineLevel="1" x14ac:dyDescent="0.2">
      <c r="A946" s="214">
        <v>9008058</v>
      </c>
      <c r="B946" s="215" t="s">
        <v>10402</v>
      </c>
      <c r="C946" s="216" t="s">
        <v>15</v>
      </c>
      <c r="D946" s="217">
        <v>4350.33</v>
      </c>
    </row>
    <row r="947" spans="1:4" ht="22.5" outlineLevel="1" x14ac:dyDescent="0.2">
      <c r="A947" s="214">
        <v>9008080</v>
      </c>
      <c r="B947" s="215" t="s">
        <v>10403</v>
      </c>
      <c r="C947" s="216" t="s">
        <v>15</v>
      </c>
      <c r="D947" s="217">
        <v>832.04</v>
      </c>
    </row>
    <row r="948" spans="1:4" ht="22.5" x14ac:dyDescent="0.2">
      <c r="A948" s="214">
        <v>9008081</v>
      </c>
      <c r="B948" s="215" t="s">
        <v>10404</v>
      </c>
      <c r="C948" s="216" t="s">
        <v>15</v>
      </c>
      <c r="D948" s="217">
        <v>706.2</v>
      </c>
    </row>
    <row r="949" spans="1:4" ht="22.5" outlineLevel="1" x14ac:dyDescent="0.2">
      <c r="A949" s="214">
        <v>9008082</v>
      </c>
      <c r="B949" s="215" t="s">
        <v>10405</v>
      </c>
      <c r="C949" s="216" t="s">
        <v>15</v>
      </c>
      <c r="D949" s="217">
        <v>700.27</v>
      </c>
    </row>
    <row r="950" spans="1:4" ht="22.5" outlineLevel="1" x14ac:dyDescent="0.2">
      <c r="A950" s="214">
        <v>9008083</v>
      </c>
      <c r="B950" s="215" t="s">
        <v>10406</v>
      </c>
      <c r="C950" s="216" t="s">
        <v>15</v>
      </c>
      <c r="D950" s="217">
        <v>589</v>
      </c>
    </row>
    <row r="951" spans="1:4" ht="22.5" outlineLevel="1" x14ac:dyDescent="0.2">
      <c r="A951" s="214">
        <v>9008085</v>
      </c>
      <c r="B951" s="215" t="s">
        <v>10407</v>
      </c>
      <c r="C951" s="216" t="s">
        <v>15</v>
      </c>
      <c r="D951" s="217">
        <v>946.74</v>
      </c>
    </row>
    <row r="952" spans="1:4" ht="22.5" outlineLevel="1" x14ac:dyDescent="0.2">
      <c r="A952" s="214">
        <v>9008086</v>
      </c>
      <c r="B952" s="215" t="s">
        <v>10408</v>
      </c>
      <c r="C952" s="216" t="s">
        <v>15</v>
      </c>
      <c r="D952" s="217">
        <v>1045.54</v>
      </c>
    </row>
    <row r="953" spans="1:4" ht="22.5" x14ac:dyDescent="0.2">
      <c r="A953" s="214">
        <v>9008090</v>
      </c>
      <c r="B953" s="215" t="s">
        <v>10409</v>
      </c>
      <c r="C953" s="216" t="s">
        <v>15</v>
      </c>
      <c r="D953" s="217">
        <v>1451.63</v>
      </c>
    </row>
    <row r="954" spans="1:4" outlineLevel="1" x14ac:dyDescent="0.2">
      <c r="A954" s="214">
        <v>9009000</v>
      </c>
      <c r="B954" s="215" t="s">
        <v>10410</v>
      </c>
      <c r="C954" s="216" t="s">
        <v>9488</v>
      </c>
      <c r="D954" s="217" t="s">
        <v>9488</v>
      </c>
    </row>
    <row r="955" spans="1:4" outlineLevel="1" x14ac:dyDescent="0.2">
      <c r="A955" s="214">
        <v>9009035</v>
      </c>
      <c r="B955" s="215" t="s">
        <v>10411</v>
      </c>
      <c r="C955" s="216" t="s">
        <v>15</v>
      </c>
      <c r="D955" s="217">
        <v>1056.03</v>
      </c>
    </row>
    <row r="956" spans="1:4" outlineLevel="1" x14ac:dyDescent="0.2">
      <c r="A956" s="214">
        <v>9009036</v>
      </c>
      <c r="B956" s="215" t="s">
        <v>10412</v>
      </c>
      <c r="C956" s="216" t="s">
        <v>15</v>
      </c>
      <c r="D956" s="217">
        <v>1217.03</v>
      </c>
    </row>
    <row r="957" spans="1:4" outlineLevel="1" x14ac:dyDescent="0.2">
      <c r="A957" s="214">
        <v>9009037</v>
      </c>
      <c r="B957" s="215" t="s">
        <v>10413</v>
      </c>
      <c r="C957" s="216" t="s">
        <v>15</v>
      </c>
      <c r="D957" s="217">
        <v>728.41</v>
      </c>
    </row>
    <row r="958" spans="1:4" x14ac:dyDescent="0.2">
      <c r="A958" s="214">
        <v>9009038</v>
      </c>
      <c r="B958" s="215" t="s">
        <v>10414</v>
      </c>
      <c r="C958" s="216" t="s">
        <v>15</v>
      </c>
      <c r="D958" s="217">
        <v>200.69</v>
      </c>
    </row>
    <row r="959" spans="1:4" outlineLevel="1" x14ac:dyDescent="0.2">
      <c r="A959" s="214">
        <v>9009039</v>
      </c>
      <c r="B959" s="215" t="s">
        <v>10415</v>
      </c>
      <c r="C959" s="216" t="s">
        <v>15</v>
      </c>
      <c r="D959" s="217">
        <v>278.02</v>
      </c>
    </row>
    <row r="960" spans="1:4" outlineLevel="1" x14ac:dyDescent="0.2">
      <c r="A960" s="214">
        <v>9009040</v>
      </c>
      <c r="B960" s="215" t="s">
        <v>10416</v>
      </c>
      <c r="C960" s="216" t="s">
        <v>15</v>
      </c>
      <c r="D960" s="217">
        <v>193.8</v>
      </c>
    </row>
    <row r="961" spans="1:4" outlineLevel="1" x14ac:dyDescent="0.2">
      <c r="A961" s="214">
        <v>9009043</v>
      </c>
      <c r="B961" s="215" t="s">
        <v>10417</v>
      </c>
      <c r="C961" s="216" t="s">
        <v>15</v>
      </c>
      <c r="D961" s="217">
        <v>263.79000000000002</v>
      </c>
    </row>
    <row r="962" spans="1:4" ht="22.5" outlineLevel="1" x14ac:dyDescent="0.2">
      <c r="A962" s="214">
        <v>9009044</v>
      </c>
      <c r="B962" s="215" t="s">
        <v>10418</v>
      </c>
      <c r="C962" s="216" t="s">
        <v>15</v>
      </c>
      <c r="D962" s="217">
        <v>406.59</v>
      </c>
    </row>
    <row r="963" spans="1:4" ht="22.5" x14ac:dyDescent="0.2">
      <c r="A963" s="214">
        <v>9009050</v>
      </c>
      <c r="B963" s="215" t="s">
        <v>10419</v>
      </c>
      <c r="C963" s="216" t="s">
        <v>15</v>
      </c>
      <c r="D963" s="217">
        <v>245.26</v>
      </c>
    </row>
    <row r="964" spans="1:4" ht="22.5" outlineLevel="1" x14ac:dyDescent="0.2">
      <c r="A964" s="214">
        <v>9009051</v>
      </c>
      <c r="B964" s="215" t="s">
        <v>10420</v>
      </c>
      <c r="C964" s="216" t="s">
        <v>15</v>
      </c>
      <c r="D964" s="217">
        <v>219.39</v>
      </c>
    </row>
    <row r="965" spans="1:4" ht="22.5" outlineLevel="1" x14ac:dyDescent="0.2">
      <c r="A965" s="214">
        <v>9009052</v>
      </c>
      <c r="B965" s="215" t="s">
        <v>10421</v>
      </c>
      <c r="C965" s="216" t="s">
        <v>15</v>
      </c>
      <c r="D965" s="217">
        <v>256.95</v>
      </c>
    </row>
    <row r="966" spans="1:4" ht="22.5" outlineLevel="1" x14ac:dyDescent="0.2">
      <c r="A966" s="214">
        <v>9009053</v>
      </c>
      <c r="B966" s="215" t="s">
        <v>10422</v>
      </c>
      <c r="C966" s="216" t="s">
        <v>15</v>
      </c>
      <c r="D966" s="217">
        <v>279.58999999999997</v>
      </c>
    </row>
    <row r="967" spans="1:4" ht="45" outlineLevel="1" x14ac:dyDescent="0.2">
      <c r="A967" s="214">
        <v>9009054</v>
      </c>
      <c r="B967" s="215" t="s">
        <v>10423</v>
      </c>
      <c r="C967" s="216" t="s">
        <v>15</v>
      </c>
      <c r="D967" s="217">
        <v>318.04000000000002</v>
      </c>
    </row>
    <row r="968" spans="1:4" ht="22.5" outlineLevel="1" x14ac:dyDescent="0.2">
      <c r="A968" s="214">
        <v>9009057</v>
      </c>
      <c r="B968" s="215" t="s">
        <v>10424</v>
      </c>
      <c r="C968" s="216" t="s">
        <v>15</v>
      </c>
      <c r="D968" s="217">
        <v>725.18</v>
      </c>
    </row>
    <row r="969" spans="1:4" outlineLevel="1" x14ac:dyDescent="0.2">
      <c r="A969" s="214">
        <v>9009072</v>
      </c>
      <c r="B969" s="215" t="s">
        <v>10425</v>
      </c>
      <c r="C969" s="216" t="s">
        <v>15</v>
      </c>
      <c r="D969" s="217">
        <v>237.17</v>
      </c>
    </row>
    <row r="970" spans="1:4" x14ac:dyDescent="0.2">
      <c r="A970" s="214">
        <v>9009075</v>
      </c>
      <c r="B970" s="215" t="s">
        <v>10426</v>
      </c>
      <c r="C970" s="216" t="s">
        <v>15</v>
      </c>
      <c r="D970" s="217">
        <v>328.34</v>
      </c>
    </row>
    <row r="971" spans="1:4" ht="22.5" outlineLevel="1" x14ac:dyDescent="0.2">
      <c r="A971" s="214">
        <v>9009076</v>
      </c>
      <c r="B971" s="215" t="s">
        <v>10427</v>
      </c>
      <c r="C971" s="216" t="s">
        <v>15</v>
      </c>
      <c r="D971" s="217">
        <v>355.06</v>
      </c>
    </row>
    <row r="972" spans="1:4" ht="22.5" outlineLevel="1" x14ac:dyDescent="0.2">
      <c r="A972" s="214">
        <v>9009078</v>
      </c>
      <c r="B972" s="215" t="s">
        <v>10428</v>
      </c>
      <c r="C972" s="216" t="s">
        <v>15</v>
      </c>
      <c r="D972" s="217">
        <v>290.61</v>
      </c>
    </row>
    <row r="973" spans="1:4" ht="22.5" outlineLevel="1" x14ac:dyDescent="0.2">
      <c r="A973" s="214">
        <v>9009079</v>
      </c>
      <c r="B973" s="215" t="s">
        <v>10429</v>
      </c>
      <c r="C973" s="216" t="s">
        <v>15</v>
      </c>
      <c r="D973" s="217">
        <v>312.74</v>
      </c>
    </row>
    <row r="974" spans="1:4" ht="45" outlineLevel="1" x14ac:dyDescent="0.2">
      <c r="A974" s="214">
        <v>9009087</v>
      </c>
      <c r="B974" s="215" t="s">
        <v>10430</v>
      </c>
      <c r="C974" s="216" t="s">
        <v>15</v>
      </c>
      <c r="D974" s="217">
        <v>328.23</v>
      </c>
    </row>
    <row r="975" spans="1:4" ht="45" outlineLevel="1" x14ac:dyDescent="0.2">
      <c r="A975" s="214">
        <v>9009088</v>
      </c>
      <c r="B975" s="215" t="s">
        <v>10431</v>
      </c>
      <c r="C975" s="216" t="s">
        <v>15</v>
      </c>
      <c r="D975" s="217">
        <v>460.26</v>
      </c>
    </row>
    <row r="976" spans="1:4" outlineLevel="1" x14ac:dyDescent="0.2">
      <c r="A976" s="214">
        <v>9009091</v>
      </c>
      <c r="B976" s="215" t="s">
        <v>10432</v>
      </c>
      <c r="C976" s="216" t="s">
        <v>15</v>
      </c>
      <c r="D976" s="217">
        <v>361.49</v>
      </c>
    </row>
    <row r="977" spans="1:4" x14ac:dyDescent="0.2">
      <c r="A977" s="214">
        <v>9009092</v>
      </c>
      <c r="B977" s="215" t="s">
        <v>10433</v>
      </c>
      <c r="C977" s="216" t="s">
        <v>15</v>
      </c>
      <c r="D977" s="217">
        <v>433.23</v>
      </c>
    </row>
    <row r="978" spans="1:4" outlineLevel="1" x14ac:dyDescent="0.2">
      <c r="A978" s="214">
        <v>9009094</v>
      </c>
      <c r="B978" s="215" t="s">
        <v>10434</v>
      </c>
      <c r="C978" s="216" t="s">
        <v>15</v>
      </c>
      <c r="D978" s="217">
        <v>349.52</v>
      </c>
    </row>
    <row r="979" spans="1:4" outlineLevel="1" x14ac:dyDescent="0.2">
      <c r="A979" s="214">
        <v>9009096</v>
      </c>
      <c r="B979" s="215" t="s">
        <v>10435</v>
      </c>
      <c r="C979" s="216" t="s">
        <v>15</v>
      </c>
      <c r="D979" s="217">
        <v>392.9</v>
      </c>
    </row>
    <row r="980" spans="1:4" ht="22.5" outlineLevel="1" x14ac:dyDescent="0.2">
      <c r="A980" s="214">
        <v>9009102</v>
      </c>
      <c r="B980" s="215" t="s">
        <v>10436</v>
      </c>
      <c r="C980" s="216" t="s">
        <v>15</v>
      </c>
      <c r="D980" s="217">
        <v>91.27</v>
      </c>
    </row>
    <row r="981" spans="1:4" ht="22.5" outlineLevel="1" x14ac:dyDescent="0.2">
      <c r="A981" s="214">
        <v>9009104</v>
      </c>
      <c r="B981" s="215" t="s">
        <v>10437</v>
      </c>
      <c r="C981" s="216" t="s">
        <v>15</v>
      </c>
      <c r="D981" s="217">
        <v>113.92</v>
      </c>
    </row>
    <row r="982" spans="1:4" outlineLevel="1" x14ac:dyDescent="0.2">
      <c r="A982" s="214">
        <v>9009111</v>
      </c>
      <c r="B982" s="215" t="s">
        <v>10438</v>
      </c>
      <c r="C982" s="216" t="s">
        <v>15</v>
      </c>
      <c r="D982" s="217">
        <v>54.06</v>
      </c>
    </row>
    <row r="983" spans="1:4" outlineLevel="1" x14ac:dyDescent="0.2">
      <c r="A983" s="214">
        <v>9009112</v>
      </c>
      <c r="B983" s="215" t="s">
        <v>10439</v>
      </c>
      <c r="C983" s="216" t="s">
        <v>15</v>
      </c>
      <c r="D983" s="217">
        <v>286.13</v>
      </c>
    </row>
    <row r="984" spans="1:4" ht="22.5" x14ac:dyDescent="0.2">
      <c r="A984" s="214">
        <v>9009114</v>
      </c>
      <c r="B984" s="215" t="s">
        <v>10440</v>
      </c>
      <c r="C984" s="216" t="s">
        <v>15</v>
      </c>
      <c r="D984" s="217">
        <v>232.38</v>
      </c>
    </row>
    <row r="985" spans="1:4" ht="22.5" outlineLevel="1" x14ac:dyDescent="0.2">
      <c r="A985" s="214">
        <v>9009117</v>
      </c>
      <c r="B985" s="215" t="s">
        <v>10441</v>
      </c>
      <c r="C985" s="216" t="s">
        <v>15</v>
      </c>
      <c r="D985" s="217">
        <v>221.16</v>
      </c>
    </row>
    <row r="986" spans="1:4" ht="22.5" outlineLevel="1" x14ac:dyDescent="0.2">
      <c r="A986" s="214">
        <v>9009118</v>
      </c>
      <c r="B986" s="215" t="s">
        <v>10442</v>
      </c>
      <c r="C986" s="216" t="s">
        <v>15</v>
      </c>
      <c r="D986" s="217">
        <v>166.7</v>
      </c>
    </row>
    <row r="987" spans="1:4" ht="22.5" outlineLevel="1" x14ac:dyDescent="0.2">
      <c r="A987" s="214">
        <v>9009121</v>
      </c>
      <c r="B987" s="215" t="s">
        <v>10443</v>
      </c>
      <c r="C987" s="216" t="s">
        <v>15</v>
      </c>
      <c r="D987" s="217">
        <v>191.42</v>
      </c>
    </row>
    <row r="988" spans="1:4" outlineLevel="1" x14ac:dyDescent="0.2">
      <c r="A988" s="214">
        <v>9010000</v>
      </c>
      <c r="B988" s="215" t="s">
        <v>10444</v>
      </c>
      <c r="C988" s="216" t="s">
        <v>9488</v>
      </c>
      <c r="D988" s="217" t="s">
        <v>9488</v>
      </c>
    </row>
    <row r="989" spans="1:4" x14ac:dyDescent="0.2">
      <c r="A989" s="214">
        <v>9010023</v>
      </c>
      <c r="B989" s="215" t="s">
        <v>10445</v>
      </c>
      <c r="C989" s="216" t="s">
        <v>15</v>
      </c>
      <c r="D989" s="217">
        <v>339.83</v>
      </c>
    </row>
    <row r="990" spans="1:4" outlineLevel="1" x14ac:dyDescent="0.2">
      <c r="A990" s="214">
        <v>9010024</v>
      </c>
      <c r="B990" s="215" t="s">
        <v>10446</v>
      </c>
      <c r="C990" s="216" t="s">
        <v>15</v>
      </c>
      <c r="D990" s="217">
        <v>702.97</v>
      </c>
    </row>
    <row r="991" spans="1:4" outlineLevel="1" x14ac:dyDescent="0.2">
      <c r="A991" s="214">
        <v>9010027</v>
      </c>
      <c r="B991" s="215" t="s">
        <v>10447</v>
      </c>
      <c r="C991" s="216" t="s">
        <v>15</v>
      </c>
      <c r="D991" s="217">
        <v>306.08999999999997</v>
      </c>
    </row>
    <row r="992" spans="1:4" ht="22.5" outlineLevel="1" x14ac:dyDescent="0.2">
      <c r="A992" s="214">
        <v>9010028</v>
      </c>
      <c r="B992" s="215" t="s">
        <v>10448</v>
      </c>
      <c r="C992" s="216" t="s">
        <v>15</v>
      </c>
      <c r="D992" s="217">
        <v>91.63</v>
      </c>
    </row>
    <row r="993" spans="1:4" outlineLevel="1" x14ac:dyDescent="0.2">
      <c r="A993" s="214">
        <v>9010031</v>
      </c>
      <c r="B993" s="215" t="s">
        <v>10449</v>
      </c>
      <c r="C993" s="216" t="s">
        <v>15</v>
      </c>
      <c r="D993" s="217">
        <v>544.96</v>
      </c>
    </row>
    <row r="994" spans="1:4" x14ac:dyDescent="0.2">
      <c r="A994" s="214">
        <v>9010033</v>
      </c>
      <c r="B994" s="215" t="s">
        <v>10450</v>
      </c>
      <c r="C994" s="216" t="s">
        <v>15</v>
      </c>
      <c r="D994" s="217">
        <v>1258.57</v>
      </c>
    </row>
    <row r="995" spans="1:4" outlineLevel="1" x14ac:dyDescent="0.2">
      <c r="A995" s="214">
        <v>9010050</v>
      </c>
      <c r="B995" s="215" t="s">
        <v>10451</v>
      </c>
      <c r="C995" s="216" t="s">
        <v>15</v>
      </c>
      <c r="D995" s="217">
        <v>1266.69</v>
      </c>
    </row>
    <row r="996" spans="1:4" outlineLevel="1" x14ac:dyDescent="0.2">
      <c r="A996" s="214">
        <v>9010053</v>
      </c>
      <c r="B996" s="215" t="s">
        <v>10452</v>
      </c>
      <c r="C996" s="216" t="s">
        <v>15</v>
      </c>
      <c r="D996" s="217">
        <v>1670.35</v>
      </c>
    </row>
    <row r="997" spans="1:4" outlineLevel="1" x14ac:dyDescent="0.2">
      <c r="A997" s="214">
        <v>9010054</v>
      </c>
      <c r="B997" s="215" t="s">
        <v>10453</v>
      </c>
      <c r="C997" s="216" t="s">
        <v>15</v>
      </c>
      <c r="D997" s="217">
        <v>197.17</v>
      </c>
    </row>
    <row r="998" spans="1:4" outlineLevel="1" x14ac:dyDescent="0.2">
      <c r="A998" s="214">
        <v>9010055</v>
      </c>
      <c r="B998" s="215" t="s">
        <v>10454</v>
      </c>
      <c r="C998" s="216" t="s">
        <v>15</v>
      </c>
      <c r="D998" s="217">
        <v>100.36</v>
      </c>
    </row>
    <row r="999" spans="1:4" x14ac:dyDescent="0.2">
      <c r="A999" s="214">
        <v>9010056</v>
      </c>
      <c r="B999" s="215" t="s">
        <v>10455</v>
      </c>
      <c r="C999" s="216" t="s">
        <v>15</v>
      </c>
      <c r="D999" s="217">
        <v>45.88</v>
      </c>
    </row>
    <row r="1000" spans="1:4" outlineLevel="1" x14ac:dyDescent="0.2">
      <c r="A1000" s="214">
        <v>9010058</v>
      </c>
      <c r="B1000" s="215" t="s">
        <v>10456</v>
      </c>
      <c r="C1000" s="216" t="s">
        <v>15</v>
      </c>
      <c r="D1000" s="217">
        <v>170.68</v>
      </c>
    </row>
    <row r="1001" spans="1:4" outlineLevel="1" x14ac:dyDescent="0.2">
      <c r="A1001" s="214">
        <v>9010062</v>
      </c>
      <c r="B1001" s="215" t="s">
        <v>10457</v>
      </c>
      <c r="C1001" s="216" t="s">
        <v>15</v>
      </c>
      <c r="D1001" s="217">
        <v>122.99</v>
      </c>
    </row>
    <row r="1002" spans="1:4" outlineLevel="1" x14ac:dyDescent="0.2">
      <c r="A1002" s="214">
        <v>9010063</v>
      </c>
      <c r="B1002" s="215" t="s">
        <v>10458</v>
      </c>
      <c r="C1002" s="216" t="s">
        <v>15</v>
      </c>
      <c r="D1002" s="217">
        <v>181.46</v>
      </c>
    </row>
    <row r="1003" spans="1:4" outlineLevel="1" x14ac:dyDescent="0.2">
      <c r="A1003" s="214">
        <v>9010066</v>
      </c>
      <c r="B1003" s="215" t="s">
        <v>10459</v>
      </c>
      <c r="C1003" s="216" t="s">
        <v>15</v>
      </c>
      <c r="D1003" s="217">
        <v>213.42</v>
      </c>
    </row>
    <row r="1004" spans="1:4" x14ac:dyDescent="0.2">
      <c r="A1004" s="214">
        <v>9010071</v>
      </c>
      <c r="B1004" s="215" t="s">
        <v>10460</v>
      </c>
      <c r="C1004" s="216" t="s">
        <v>15</v>
      </c>
      <c r="D1004" s="217">
        <v>79.31</v>
      </c>
    </row>
    <row r="1005" spans="1:4" outlineLevel="1" x14ac:dyDescent="0.2">
      <c r="A1005" s="214">
        <v>9010072</v>
      </c>
      <c r="B1005" s="215" t="s">
        <v>10461</v>
      </c>
      <c r="C1005" s="216" t="s">
        <v>15</v>
      </c>
      <c r="D1005" s="217">
        <v>209.36</v>
      </c>
    </row>
    <row r="1006" spans="1:4" outlineLevel="1" x14ac:dyDescent="0.2">
      <c r="A1006" s="214">
        <v>9010074</v>
      </c>
      <c r="B1006" s="215" t="s">
        <v>10462</v>
      </c>
      <c r="C1006" s="216" t="s">
        <v>15</v>
      </c>
      <c r="D1006" s="217">
        <v>45593.55</v>
      </c>
    </row>
    <row r="1007" spans="1:4" outlineLevel="1" x14ac:dyDescent="0.2">
      <c r="A1007" s="214">
        <v>9010075</v>
      </c>
      <c r="B1007" s="215" t="s">
        <v>10463</v>
      </c>
      <c r="C1007" s="216" t="s">
        <v>15</v>
      </c>
      <c r="D1007" s="217">
        <v>24181.360000000001</v>
      </c>
    </row>
    <row r="1008" spans="1:4" outlineLevel="1" x14ac:dyDescent="0.2">
      <c r="A1008" s="214">
        <v>9010077</v>
      </c>
      <c r="B1008" s="215" t="s">
        <v>10464</v>
      </c>
      <c r="C1008" s="216" t="s">
        <v>15</v>
      </c>
      <c r="D1008" s="217">
        <v>24126.82</v>
      </c>
    </row>
    <row r="1009" spans="1:4" ht="22.5" x14ac:dyDescent="0.2">
      <c r="A1009" s="214">
        <v>9010084</v>
      </c>
      <c r="B1009" s="215" t="s">
        <v>10465</v>
      </c>
      <c r="C1009" s="216" t="s">
        <v>15</v>
      </c>
      <c r="D1009" s="217">
        <v>93323.43</v>
      </c>
    </row>
    <row r="1010" spans="1:4" ht="22.5" outlineLevel="1" x14ac:dyDescent="0.2">
      <c r="A1010" s="214">
        <v>9010085</v>
      </c>
      <c r="B1010" s="215" t="s">
        <v>10466</v>
      </c>
      <c r="C1010" s="216" t="s">
        <v>15</v>
      </c>
      <c r="D1010" s="217">
        <v>122604.86</v>
      </c>
    </row>
    <row r="1011" spans="1:4" ht="22.5" outlineLevel="1" x14ac:dyDescent="0.2">
      <c r="A1011" s="214">
        <v>9010086</v>
      </c>
      <c r="B1011" s="215" t="s">
        <v>10467</v>
      </c>
      <c r="C1011" s="216" t="s">
        <v>15</v>
      </c>
      <c r="D1011" s="217">
        <v>144602.98000000001</v>
      </c>
    </row>
    <row r="1012" spans="1:4" ht="22.5" outlineLevel="1" x14ac:dyDescent="0.2">
      <c r="A1012" s="214">
        <v>9010088</v>
      </c>
      <c r="B1012" s="215" t="s">
        <v>10468</v>
      </c>
      <c r="C1012" s="216" t="s">
        <v>15</v>
      </c>
      <c r="D1012" s="217">
        <v>145683.54</v>
      </c>
    </row>
    <row r="1013" spans="1:4" ht="22.5" outlineLevel="1" x14ac:dyDescent="0.2">
      <c r="A1013" s="214">
        <v>9010089</v>
      </c>
      <c r="B1013" s="215" t="s">
        <v>10469</v>
      </c>
      <c r="C1013" s="216" t="s">
        <v>15</v>
      </c>
      <c r="D1013" s="217">
        <v>188215.17</v>
      </c>
    </row>
    <row r="1014" spans="1:4" ht="22.5" x14ac:dyDescent="0.2">
      <c r="A1014" s="214">
        <v>9010090</v>
      </c>
      <c r="B1014" s="215" t="s">
        <v>10470</v>
      </c>
      <c r="C1014" s="216" t="s">
        <v>15</v>
      </c>
      <c r="D1014" s="217">
        <v>231277.75</v>
      </c>
    </row>
    <row r="1015" spans="1:4" outlineLevel="1" x14ac:dyDescent="0.2">
      <c r="A1015" s="214">
        <v>9010102</v>
      </c>
      <c r="B1015" s="215" t="s">
        <v>10471</v>
      </c>
      <c r="C1015" s="216" t="s">
        <v>15</v>
      </c>
      <c r="D1015" s="217">
        <v>40.549999999999997</v>
      </c>
    </row>
    <row r="1016" spans="1:4" ht="33.75" outlineLevel="1" x14ac:dyDescent="0.2">
      <c r="A1016" s="214">
        <v>9010106</v>
      </c>
      <c r="B1016" s="215" t="s">
        <v>10472</v>
      </c>
      <c r="C1016" s="216" t="s">
        <v>15</v>
      </c>
      <c r="D1016" s="217">
        <v>822.94</v>
      </c>
    </row>
    <row r="1017" spans="1:4" outlineLevel="1" x14ac:dyDescent="0.2">
      <c r="A1017" s="214">
        <v>9011000</v>
      </c>
      <c r="B1017" s="215" t="s">
        <v>10473</v>
      </c>
      <c r="C1017" s="216" t="s">
        <v>9488</v>
      </c>
      <c r="D1017" s="217" t="s">
        <v>9488</v>
      </c>
    </row>
    <row r="1018" spans="1:4" outlineLevel="1" x14ac:dyDescent="0.2">
      <c r="A1018" s="214">
        <v>9011005</v>
      </c>
      <c r="B1018" s="215" t="s">
        <v>10474</v>
      </c>
      <c r="C1018" s="216" t="s">
        <v>15</v>
      </c>
      <c r="D1018" s="217">
        <v>825.37</v>
      </c>
    </row>
    <row r="1019" spans="1:4" x14ac:dyDescent="0.2">
      <c r="A1019" s="214">
        <v>9011014</v>
      </c>
      <c r="B1019" s="215" t="s">
        <v>10475</v>
      </c>
      <c r="C1019" s="216" t="s">
        <v>15</v>
      </c>
      <c r="D1019" s="217">
        <v>169.3</v>
      </c>
    </row>
    <row r="1020" spans="1:4" ht="22.5" outlineLevel="1" x14ac:dyDescent="0.2">
      <c r="A1020" s="214">
        <v>9011015</v>
      </c>
      <c r="B1020" s="215" t="s">
        <v>10476</v>
      </c>
      <c r="C1020" s="216" t="s">
        <v>15</v>
      </c>
      <c r="D1020" s="217">
        <v>104.74</v>
      </c>
    </row>
    <row r="1021" spans="1:4" outlineLevel="1" x14ac:dyDescent="0.2">
      <c r="A1021" s="214">
        <v>9011017</v>
      </c>
      <c r="B1021" s="215" t="s">
        <v>10477</v>
      </c>
      <c r="C1021" s="216" t="s">
        <v>15</v>
      </c>
      <c r="D1021" s="217">
        <v>221.24</v>
      </c>
    </row>
    <row r="1022" spans="1:4" outlineLevel="1" x14ac:dyDescent="0.2">
      <c r="A1022" s="214">
        <v>9011018</v>
      </c>
      <c r="B1022" s="215" t="s">
        <v>10478</v>
      </c>
      <c r="C1022" s="216" t="s">
        <v>15</v>
      </c>
      <c r="D1022" s="217">
        <v>301.70999999999998</v>
      </c>
    </row>
    <row r="1023" spans="1:4" outlineLevel="1" x14ac:dyDescent="0.2">
      <c r="A1023" s="214">
        <v>9011040</v>
      </c>
      <c r="B1023" s="215" t="s">
        <v>10479</v>
      </c>
      <c r="C1023" s="216" t="s">
        <v>32</v>
      </c>
      <c r="D1023" s="217">
        <v>14.04</v>
      </c>
    </row>
    <row r="1024" spans="1:4" x14ac:dyDescent="0.2">
      <c r="A1024" s="214">
        <v>9011041</v>
      </c>
      <c r="B1024" s="215" t="s">
        <v>10480</v>
      </c>
      <c r="C1024" s="216" t="s">
        <v>32</v>
      </c>
      <c r="D1024" s="217">
        <v>17.16</v>
      </c>
    </row>
    <row r="1025" spans="1:4" outlineLevel="1" x14ac:dyDescent="0.2">
      <c r="A1025" s="214">
        <v>9011050</v>
      </c>
      <c r="B1025" s="215" t="s">
        <v>10481</v>
      </c>
      <c r="C1025" s="216" t="s">
        <v>15</v>
      </c>
      <c r="D1025" s="217">
        <v>703.46</v>
      </c>
    </row>
    <row r="1026" spans="1:4" outlineLevel="1" x14ac:dyDescent="0.2">
      <c r="A1026" s="214">
        <v>9011051</v>
      </c>
      <c r="B1026" s="215" t="s">
        <v>10482</v>
      </c>
      <c r="C1026" s="216" t="s">
        <v>32</v>
      </c>
      <c r="D1026" s="217">
        <v>58.6</v>
      </c>
    </row>
    <row r="1027" spans="1:4" outlineLevel="1" x14ac:dyDescent="0.2">
      <c r="A1027" s="214">
        <v>9011053</v>
      </c>
      <c r="B1027" s="215" t="s">
        <v>10483</v>
      </c>
      <c r="C1027" s="216" t="s">
        <v>32</v>
      </c>
      <c r="D1027" s="217">
        <v>84.21</v>
      </c>
    </row>
    <row r="1028" spans="1:4" outlineLevel="1" x14ac:dyDescent="0.2">
      <c r="A1028" s="214">
        <v>9011054</v>
      </c>
      <c r="B1028" s="215" t="s">
        <v>10484</v>
      </c>
      <c r="C1028" s="216" t="s">
        <v>32</v>
      </c>
      <c r="D1028" s="217">
        <v>102.44</v>
      </c>
    </row>
    <row r="1029" spans="1:4" x14ac:dyDescent="0.2">
      <c r="A1029" s="214">
        <v>9011061</v>
      </c>
      <c r="B1029" s="215" t="s">
        <v>10485</v>
      </c>
      <c r="C1029" s="216" t="s">
        <v>15</v>
      </c>
      <c r="D1029" s="217">
        <v>115.9</v>
      </c>
    </row>
    <row r="1030" spans="1:4" outlineLevel="1" x14ac:dyDescent="0.2">
      <c r="A1030" s="214">
        <v>9011090</v>
      </c>
      <c r="B1030" s="215" t="s">
        <v>10486</v>
      </c>
      <c r="C1030" s="216" t="s">
        <v>15</v>
      </c>
      <c r="D1030" s="217">
        <v>1299.3699999999999</v>
      </c>
    </row>
    <row r="1031" spans="1:4" outlineLevel="1" x14ac:dyDescent="0.2">
      <c r="A1031" s="214">
        <v>9011091</v>
      </c>
      <c r="B1031" s="215" t="s">
        <v>10487</v>
      </c>
      <c r="C1031" s="216" t="s">
        <v>15</v>
      </c>
      <c r="D1031" s="217">
        <v>460.43</v>
      </c>
    </row>
    <row r="1032" spans="1:4" outlineLevel="1" x14ac:dyDescent="0.2">
      <c r="A1032" s="214">
        <v>9011094</v>
      </c>
      <c r="B1032" s="215" t="s">
        <v>10488</v>
      </c>
      <c r="C1032" s="216" t="s">
        <v>32</v>
      </c>
      <c r="D1032" s="217">
        <v>35.799999999999997</v>
      </c>
    </row>
    <row r="1033" spans="1:4" outlineLevel="1" x14ac:dyDescent="0.2">
      <c r="A1033" s="214">
        <v>9011095</v>
      </c>
      <c r="B1033" s="215" t="s">
        <v>10489</v>
      </c>
      <c r="C1033" s="216" t="s">
        <v>32</v>
      </c>
      <c r="D1033" s="217">
        <v>27.39</v>
      </c>
    </row>
    <row r="1034" spans="1:4" x14ac:dyDescent="0.2">
      <c r="A1034" s="214">
        <v>9012000</v>
      </c>
      <c r="B1034" s="215" t="s">
        <v>10490</v>
      </c>
      <c r="C1034" s="216" t="s">
        <v>9488</v>
      </c>
      <c r="D1034" s="217" t="s">
        <v>9488</v>
      </c>
    </row>
    <row r="1035" spans="1:4" outlineLevel="1" x14ac:dyDescent="0.2">
      <c r="A1035" s="214">
        <v>9012050</v>
      </c>
      <c r="B1035" s="215" t="s">
        <v>10491</v>
      </c>
      <c r="C1035" s="216" t="s">
        <v>15</v>
      </c>
      <c r="D1035" s="217">
        <v>2558.21</v>
      </c>
    </row>
    <row r="1036" spans="1:4" outlineLevel="1" x14ac:dyDescent="0.2">
      <c r="A1036" s="214">
        <v>9012051</v>
      </c>
      <c r="B1036" s="215" t="s">
        <v>10492</v>
      </c>
      <c r="C1036" s="216" t="s">
        <v>15</v>
      </c>
      <c r="D1036" s="217">
        <v>2623.49</v>
      </c>
    </row>
    <row r="1037" spans="1:4" outlineLevel="1" x14ac:dyDescent="0.2">
      <c r="A1037" s="214">
        <v>9012052</v>
      </c>
      <c r="B1037" s="215" t="s">
        <v>10493</v>
      </c>
      <c r="C1037" s="216" t="s">
        <v>15</v>
      </c>
      <c r="D1037" s="217">
        <v>3092.62</v>
      </c>
    </row>
    <row r="1038" spans="1:4" outlineLevel="1" x14ac:dyDescent="0.2">
      <c r="A1038" s="214">
        <v>9012053</v>
      </c>
      <c r="B1038" s="215" t="s">
        <v>10494</v>
      </c>
      <c r="C1038" s="216" t="s">
        <v>15</v>
      </c>
      <c r="D1038" s="217">
        <v>1743.84</v>
      </c>
    </row>
    <row r="1039" spans="1:4" x14ac:dyDescent="0.2">
      <c r="A1039" s="214">
        <v>9012054</v>
      </c>
      <c r="B1039" s="215" t="s">
        <v>10495</v>
      </c>
      <c r="C1039" s="216" t="s">
        <v>15</v>
      </c>
      <c r="D1039" s="217">
        <v>4595.3100000000004</v>
      </c>
    </row>
    <row r="1040" spans="1:4" outlineLevel="1" x14ac:dyDescent="0.2">
      <c r="A1040" s="214">
        <v>9013000</v>
      </c>
      <c r="B1040" s="215" t="s">
        <v>10496</v>
      </c>
      <c r="C1040" s="216" t="s">
        <v>9488</v>
      </c>
      <c r="D1040" s="217" t="s">
        <v>9488</v>
      </c>
    </row>
    <row r="1041" spans="1:4" outlineLevel="1" x14ac:dyDescent="0.2">
      <c r="A1041" s="214">
        <v>9013005</v>
      </c>
      <c r="B1041" s="215" t="s">
        <v>10497</v>
      </c>
      <c r="C1041" s="216" t="s">
        <v>32</v>
      </c>
      <c r="D1041" s="217">
        <v>75.010000000000005</v>
      </c>
    </row>
    <row r="1042" spans="1:4" outlineLevel="1" x14ac:dyDescent="0.2">
      <c r="A1042" s="214">
        <v>9013007</v>
      </c>
      <c r="B1042" s="215" t="s">
        <v>10498</v>
      </c>
      <c r="C1042" s="216" t="s">
        <v>32</v>
      </c>
      <c r="D1042" s="217">
        <v>55.7</v>
      </c>
    </row>
    <row r="1043" spans="1:4" outlineLevel="1" x14ac:dyDescent="0.2">
      <c r="A1043" s="214">
        <v>9013008</v>
      </c>
      <c r="B1043" s="215" t="s">
        <v>10499</v>
      </c>
      <c r="C1043" s="216" t="s">
        <v>32</v>
      </c>
      <c r="D1043" s="217">
        <v>113.36</v>
      </c>
    </row>
    <row r="1044" spans="1:4" ht="22.5" x14ac:dyDescent="0.2">
      <c r="A1044" s="214">
        <v>9013011</v>
      </c>
      <c r="B1044" s="215" t="s">
        <v>10500</v>
      </c>
      <c r="C1044" s="216" t="s">
        <v>32</v>
      </c>
      <c r="D1044" s="217">
        <v>74.25</v>
      </c>
    </row>
    <row r="1045" spans="1:4" ht="22.5" outlineLevel="1" x14ac:dyDescent="0.2">
      <c r="A1045" s="214">
        <v>9013013</v>
      </c>
      <c r="B1045" s="215" t="s">
        <v>10501</v>
      </c>
      <c r="C1045" s="216" t="s">
        <v>32</v>
      </c>
      <c r="D1045" s="217">
        <v>54.11</v>
      </c>
    </row>
    <row r="1046" spans="1:4" ht="22.5" outlineLevel="1" x14ac:dyDescent="0.2">
      <c r="A1046" s="214">
        <v>9013014</v>
      </c>
      <c r="B1046" s="215" t="s">
        <v>10502</v>
      </c>
      <c r="C1046" s="216" t="s">
        <v>32</v>
      </c>
      <c r="D1046" s="217">
        <v>111.17</v>
      </c>
    </row>
    <row r="1047" spans="1:4" ht="22.5" outlineLevel="1" x14ac:dyDescent="0.2">
      <c r="A1047" s="214">
        <v>9013021</v>
      </c>
      <c r="B1047" s="215" t="s">
        <v>10503</v>
      </c>
      <c r="C1047" s="216" t="s">
        <v>32</v>
      </c>
      <c r="D1047" s="217">
        <v>125.55</v>
      </c>
    </row>
    <row r="1048" spans="1:4" ht="22.5" outlineLevel="1" x14ac:dyDescent="0.2">
      <c r="A1048" s="214">
        <v>9013022</v>
      </c>
      <c r="B1048" s="215" t="s">
        <v>10504</v>
      </c>
      <c r="C1048" s="216" t="s">
        <v>32</v>
      </c>
      <c r="D1048" s="217">
        <v>141.58000000000001</v>
      </c>
    </row>
    <row r="1049" spans="1:4" ht="22.5" x14ac:dyDescent="0.2">
      <c r="A1049" s="214">
        <v>9013023</v>
      </c>
      <c r="B1049" s="215" t="s">
        <v>10505</v>
      </c>
      <c r="C1049" s="216" t="s">
        <v>32</v>
      </c>
      <c r="D1049" s="217">
        <v>155.49</v>
      </c>
    </row>
    <row r="1050" spans="1:4" ht="22.5" outlineLevel="1" x14ac:dyDescent="0.2">
      <c r="A1050" s="214">
        <v>9013024</v>
      </c>
      <c r="B1050" s="215" t="s">
        <v>10506</v>
      </c>
      <c r="C1050" s="216" t="s">
        <v>32</v>
      </c>
      <c r="D1050" s="217">
        <v>172.38</v>
      </c>
    </row>
    <row r="1051" spans="1:4" ht="22.5" outlineLevel="1" x14ac:dyDescent="0.2">
      <c r="A1051" s="214">
        <v>9013025</v>
      </c>
      <c r="B1051" s="215" t="s">
        <v>10507</v>
      </c>
      <c r="C1051" s="216" t="s">
        <v>32</v>
      </c>
      <c r="D1051" s="217">
        <v>187.97</v>
      </c>
    </row>
    <row r="1052" spans="1:4" outlineLevel="1" x14ac:dyDescent="0.2">
      <c r="A1052" s="214">
        <v>9013026</v>
      </c>
      <c r="B1052" s="215" t="s">
        <v>10508</v>
      </c>
      <c r="C1052" s="216" t="s">
        <v>32</v>
      </c>
      <c r="D1052" s="217">
        <v>213.1</v>
      </c>
    </row>
    <row r="1053" spans="1:4" ht="22.5" outlineLevel="1" x14ac:dyDescent="0.2">
      <c r="A1053" s="214">
        <v>9013027</v>
      </c>
      <c r="B1053" s="215" t="s">
        <v>10509</v>
      </c>
      <c r="C1053" s="216" t="s">
        <v>32</v>
      </c>
      <c r="D1053" s="217">
        <v>230.18</v>
      </c>
    </row>
    <row r="1054" spans="1:4" x14ac:dyDescent="0.2">
      <c r="A1054" s="214">
        <v>9013031</v>
      </c>
      <c r="B1054" s="215" t="s">
        <v>10510</v>
      </c>
      <c r="C1054" s="216" t="s">
        <v>32</v>
      </c>
      <c r="D1054" s="217">
        <v>202.65</v>
      </c>
    </row>
    <row r="1055" spans="1:4" ht="22.5" outlineLevel="1" x14ac:dyDescent="0.2">
      <c r="A1055" s="214">
        <v>9013032</v>
      </c>
      <c r="B1055" s="215" t="s">
        <v>10511</v>
      </c>
      <c r="C1055" s="216" t="s">
        <v>32</v>
      </c>
      <c r="D1055" s="217">
        <v>232.82</v>
      </c>
    </row>
    <row r="1056" spans="1:4" outlineLevel="1" x14ac:dyDescent="0.2">
      <c r="A1056" s="214">
        <v>9013033</v>
      </c>
      <c r="B1056" s="215" t="s">
        <v>10512</v>
      </c>
      <c r="C1056" s="216" t="s">
        <v>32</v>
      </c>
      <c r="D1056" s="217">
        <v>253.41</v>
      </c>
    </row>
    <row r="1057" spans="1:4" ht="22.5" outlineLevel="1" x14ac:dyDescent="0.2">
      <c r="A1057" s="214">
        <v>9013034</v>
      </c>
      <c r="B1057" s="215" t="s">
        <v>10513</v>
      </c>
      <c r="C1057" s="216" t="s">
        <v>32</v>
      </c>
      <c r="D1057" s="217">
        <v>274.17</v>
      </c>
    </row>
    <row r="1058" spans="1:4" outlineLevel="1" x14ac:dyDescent="0.2">
      <c r="A1058" s="214">
        <v>9013035</v>
      </c>
      <c r="B1058" s="215" t="s">
        <v>10514</v>
      </c>
      <c r="C1058" s="216" t="s">
        <v>32</v>
      </c>
      <c r="D1058" s="217">
        <v>321.89999999999998</v>
      </c>
    </row>
    <row r="1059" spans="1:4" x14ac:dyDescent="0.2">
      <c r="A1059" s="214">
        <v>9013038</v>
      </c>
      <c r="B1059" s="215" t="s">
        <v>10515</v>
      </c>
      <c r="C1059" s="216" t="s">
        <v>32</v>
      </c>
      <c r="D1059" s="217">
        <v>122.03</v>
      </c>
    </row>
    <row r="1060" spans="1:4" outlineLevel="1" x14ac:dyDescent="0.2">
      <c r="A1060" s="214">
        <v>9013039</v>
      </c>
      <c r="B1060" s="215" t="s">
        <v>10516</v>
      </c>
      <c r="C1060" s="216" t="s">
        <v>32</v>
      </c>
      <c r="D1060" s="217">
        <v>135.01</v>
      </c>
    </row>
    <row r="1061" spans="1:4" outlineLevel="1" x14ac:dyDescent="0.2">
      <c r="A1061" s="214">
        <v>9013040</v>
      </c>
      <c r="B1061" s="215" t="s">
        <v>10517</v>
      </c>
      <c r="C1061" s="216" t="s">
        <v>32</v>
      </c>
      <c r="D1061" s="217">
        <v>150.80000000000001</v>
      </c>
    </row>
    <row r="1062" spans="1:4" outlineLevel="1" x14ac:dyDescent="0.2">
      <c r="A1062" s="214">
        <v>9013041</v>
      </c>
      <c r="B1062" s="215" t="s">
        <v>10518</v>
      </c>
      <c r="C1062" s="216" t="s">
        <v>32</v>
      </c>
      <c r="D1062" s="217">
        <v>166.91</v>
      </c>
    </row>
    <row r="1063" spans="1:4" outlineLevel="1" x14ac:dyDescent="0.2">
      <c r="A1063" s="214">
        <v>9013042</v>
      </c>
      <c r="B1063" s="215" t="s">
        <v>10519</v>
      </c>
      <c r="C1063" s="216" t="s">
        <v>32</v>
      </c>
      <c r="D1063" s="217">
        <v>191.09</v>
      </c>
    </row>
    <row r="1064" spans="1:4" x14ac:dyDescent="0.2">
      <c r="A1064" s="214">
        <v>9013043</v>
      </c>
      <c r="B1064" s="215" t="s">
        <v>10520</v>
      </c>
      <c r="C1064" s="216" t="s">
        <v>32</v>
      </c>
      <c r="D1064" s="217">
        <v>211.51</v>
      </c>
    </row>
    <row r="1065" spans="1:4" outlineLevel="1" x14ac:dyDescent="0.2">
      <c r="A1065" s="214">
        <v>9013044</v>
      </c>
      <c r="B1065" s="215" t="s">
        <v>10521</v>
      </c>
      <c r="C1065" s="216" t="s">
        <v>32</v>
      </c>
      <c r="D1065" s="217">
        <v>227.91</v>
      </c>
    </row>
    <row r="1066" spans="1:4" outlineLevel="1" x14ac:dyDescent="0.2">
      <c r="A1066" s="214">
        <v>9013046</v>
      </c>
      <c r="B1066" s="215" t="s">
        <v>10522</v>
      </c>
      <c r="C1066" s="216" t="s">
        <v>32</v>
      </c>
      <c r="D1066" s="217">
        <v>190.26</v>
      </c>
    </row>
    <row r="1067" spans="1:4" outlineLevel="1" x14ac:dyDescent="0.2">
      <c r="A1067" s="214">
        <v>9013047</v>
      </c>
      <c r="B1067" s="215" t="s">
        <v>10523</v>
      </c>
      <c r="C1067" s="216" t="s">
        <v>32</v>
      </c>
      <c r="D1067" s="217">
        <v>227</v>
      </c>
    </row>
    <row r="1068" spans="1:4" outlineLevel="1" x14ac:dyDescent="0.2">
      <c r="A1068" s="214">
        <v>9013048</v>
      </c>
      <c r="B1068" s="215" t="s">
        <v>10524</v>
      </c>
      <c r="C1068" s="216" t="s">
        <v>32</v>
      </c>
      <c r="D1068" s="217">
        <v>251.02</v>
      </c>
    </row>
    <row r="1069" spans="1:4" x14ac:dyDescent="0.2">
      <c r="A1069" s="214">
        <v>9013050</v>
      </c>
      <c r="B1069" s="215" t="s">
        <v>10525</v>
      </c>
      <c r="C1069" s="216" t="s">
        <v>32</v>
      </c>
      <c r="D1069" s="217">
        <v>317.24</v>
      </c>
    </row>
    <row r="1070" spans="1:4" outlineLevel="1" x14ac:dyDescent="0.2">
      <c r="A1070" s="214">
        <v>9014000</v>
      </c>
      <c r="B1070" s="215" t="s">
        <v>10526</v>
      </c>
      <c r="C1070" s="216" t="s">
        <v>9488</v>
      </c>
      <c r="D1070" s="217" t="s">
        <v>9488</v>
      </c>
    </row>
    <row r="1071" spans="1:4" outlineLevel="1" x14ac:dyDescent="0.2">
      <c r="A1071" s="214">
        <v>9014001</v>
      </c>
      <c r="B1071" s="215" t="s">
        <v>10527</v>
      </c>
      <c r="C1071" s="216" t="s">
        <v>2632</v>
      </c>
      <c r="D1071" s="217">
        <v>29.58</v>
      </c>
    </row>
    <row r="1072" spans="1:4" outlineLevel="1" x14ac:dyDescent="0.2">
      <c r="A1072" s="214">
        <v>9014006</v>
      </c>
      <c r="B1072" s="215" t="s">
        <v>10528</v>
      </c>
      <c r="C1072" s="216" t="s">
        <v>15</v>
      </c>
      <c r="D1072" s="217">
        <v>180.23</v>
      </c>
    </row>
    <row r="1073" spans="1:4" outlineLevel="1" x14ac:dyDescent="0.2">
      <c r="A1073" s="214">
        <v>9014007</v>
      </c>
      <c r="B1073" s="215" t="s">
        <v>10529</v>
      </c>
      <c r="C1073" s="216" t="s">
        <v>15</v>
      </c>
      <c r="D1073" s="217">
        <v>198.93</v>
      </c>
    </row>
    <row r="1074" spans="1:4" x14ac:dyDescent="0.2">
      <c r="A1074" s="214">
        <v>9014008</v>
      </c>
      <c r="B1074" s="215" t="s">
        <v>10530</v>
      </c>
      <c r="C1074" s="216" t="s">
        <v>15</v>
      </c>
      <c r="D1074" s="217">
        <v>95.59</v>
      </c>
    </row>
    <row r="1075" spans="1:4" outlineLevel="1" x14ac:dyDescent="0.2">
      <c r="A1075" s="214">
        <v>9014009</v>
      </c>
      <c r="B1075" s="215" t="s">
        <v>10531</v>
      </c>
      <c r="C1075" s="216" t="s">
        <v>15</v>
      </c>
      <c r="D1075" s="217">
        <v>43.8</v>
      </c>
    </row>
    <row r="1076" spans="1:4" outlineLevel="1" x14ac:dyDescent="0.2">
      <c r="A1076" s="214">
        <v>9014013</v>
      </c>
      <c r="B1076" s="215" t="s">
        <v>10532</v>
      </c>
      <c r="C1076" s="216" t="s">
        <v>32</v>
      </c>
      <c r="D1076" s="217">
        <v>93.03</v>
      </c>
    </row>
    <row r="1077" spans="1:4" outlineLevel="1" x14ac:dyDescent="0.2">
      <c r="A1077" s="214">
        <v>9014014</v>
      </c>
      <c r="B1077" s="215" t="s">
        <v>10533</v>
      </c>
      <c r="C1077" s="216" t="s">
        <v>15</v>
      </c>
      <c r="D1077" s="217">
        <v>34.96</v>
      </c>
    </row>
    <row r="1078" spans="1:4" outlineLevel="1" x14ac:dyDescent="0.2">
      <c r="A1078" s="214">
        <v>9014017</v>
      </c>
      <c r="B1078" s="215" t="s">
        <v>10534</v>
      </c>
      <c r="C1078" s="216" t="s">
        <v>32</v>
      </c>
      <c r="D1078" s="217">
        <v>125.04</v>
      </c>
    </row>
    <row r="1079" spans="1:4" x14ac:dyDescent="0.2">
      <c r="A1079" s="214">
        <v>9014018</v>
      </c>
      <c r="B1079" s="215" t="s">
        <v>10535</v>
      </c>
      <c r="C1079" s="216" t="s">
        <v>15</v>
      </c>
      <c r="D1079" s="217">
        <v>75.16</v>
      </c>
    </row>
    <row r="1080" spans="1:4" outlineLevel="1" x14ac:dyDescent="0.2">
      <c r="A1080" s="214">
        <v>9014019</v>
      </c>
      <c r="B1080" s="215" t="s">
        <v>10536</v>
      </c>
      <c r="C1080" s="216" t="s">
        <v>15</v>
      </c>
      <c r="D1080" s="217">
        <v>114.97</v>
      </c>
    </row>
    <row r="1081" spans="1:4" outlineLevel="1" x14ac:dyDescent="0.2">
      <c r="A1081" s="214">
        <v>9014021</v>
      </c>
      <c r="B1081" s="215" t="s">
        <v>10537</v>
      </c>
      <c r="C1081" s="216" t="s">
        <v>15</v>
      </c>
      <c r="D1081" s="217">
        <v>400.62</v>
      </c>
    </row>
    <row r="1082" spans="1:4" outlineLevel="1" x14ac:dyDescent="0.2">
      <c r="A1082" s="214">
        <v>9014022</v>
      </c>
      <c r="B1082" s="215" t="s">
        <v>10538</v>
      </c>
      <c r="C1082" s="216" t="s">
        <v>15</v>
      </c>
      <c r="D1082" s="217">
        <v>570.5</v>
      </c>
    </row>
    <row r="1083" spans="1:4" outlineLevel="1" x14ac:dyDescent="0.2">
      <c r="A1083" s="214">
        <v>9014023</v>
      </c>
      <c r="B1083" s="215" t="s">
        <v>10539</v>
      </c>
      <c r="C1083" s="216" t="s">
        <v>15</v>
      </c>
      <c r="D1083" s="217">
        <v>1030.93</v>
      </c>
    </row>
    <row r="1084" spans="1:4" x14ac:dyDescent="0.2">
      <c r="A1084" s="214">
        <v>9014024</v>
      </c>
      <c r="B1084" s="215" t="s">
        <v>10540</v>
      </c>
      <c r="C1084" s="216" t="s">
        <v>15</v>
      </c>
      <c r="D1084" s="217">
        <v>1578.85</v>
      </c>
    </row>
    <row r="1085" spans="1:4" outlineLevel="1" x14ac:dyDescent="0.2">
      <c r="A1085" s="214">
        <v>9014025</v>
      </c>
      <c r="B1085" s="215" t="s">
        <v>10541</v>
      </c>
      <c r="C1085" s="216" t="s">
        <v>15</v>
      </c>
      <c r="D1085" s="217">
        <v>552.04</v>
      </c>
    </row>
    <row r="1086" spans="1:4" outlineLevel="1" x14ac:dyDescent="0.2">
      <c r="A1086" s="214">
        <v>9014026</v>
      </c>
      <c r="B1086" s="215" t="s">
        <v>10542</v>
      </c>
      <c r="C1086" s="216" t="s">
        <v>15</v>
      </c>
      <c r="D1086" s="217">
        <v>124.44</v>
      </c>
    </row>
    <row r="1087" spans="1:4" outlineLevel="1" x14ac:dyDescent="0.2">
      <c r="A1087" s="214">
        <v>9014027</v>
      </c>
      <c r="B1087" s="215" t="s">
        <v>10543</v>
      </c>
      <c r="C1087" s="216" t="s">
        <v>15</v>
      </c>
      <c r="D1087" s="217">
        <v>1179.23</v>
      </c>
    </row>
    <row r="1088" spans="1:4" outlineLevel="1" x14ac:dyDescent="0.2">
      <c r="A1088" s="214">
        <v>9014028</v>
      </c>
      <c r="B1088" s="215" t="s">
        <v>10544</v>
      </c>
      <c r="C1088" s="216" t="s">
        <v>15</v>
      </c>
      <c r="D1088" s="217">
        <v>294.63</v>
      </c>
    </row>
    <row r="1089" spans="1:4" x14ac:dyDescent="0.2">
      <c r="A1089" s="214">
        <v>9014029</v>
      </c>
      <c r="B1089" s="215" t="s">
        <v>10545</v>
      </c>
      <c r="C1089" s="216" t="s">
        <v>15</v>
      </c>
      <c r="D1089" s="217">
        <v>468.97</v>
      </c>
    </row>
    <row r="1090" spans="1:4" outlineLevel="1" x14ac:dyDescent="0.2">
      <c r="A1090" s="214">
        <v>9014030</v>
      </c>
      <c r="B1090" s="215" t="s">
        <v>10546</v>
      </c>
      <c r="C1090" s="216" t="s">
        <v>15</v>
      </c>
      <c r="D1090" s="217">
        <v>482.03</v>
      </c>
    </row>
    <row r="1091" spans="1:4" outlineLevel="1" x14ac:dyDescent="0.2">
      <c r="A1091" s="214">
        <v>9014031</v>
      </c>
      <c r="B1091" s="215" t="s">
        <v>10547</v>
      </c>
      <c r="C1091" s="216" t="s">
        <v>15</v>
      </c>
      <c r="D1091" s="217">
        <v>1247.6099999999999</v>
      </c>
    </row>
    <row r="1092" spans="1:4" outlineLevel="1" x14ac:dyDescent="0.2">
      <c r="A1092" s="214">
        <v>9014034</v>
      </c>
      <c r="B1092" s="215" t="s">
        <v>10548</v>
      </c>
      <c r="C1092" s="216" t="s">
        <v>15</v>
      </c>
      <c r="D1092" s="217">
        <v>3520.72</v>
      </c>
    </row>
    <row r="1093" spans="1:4" outlineLevel="1" x14ac:dyDescent="0.2">
      <c r="A1093" s="214">
        <v>9014036</v>
      </c>
      <c r="B1093" s="215" t="s">
        <v>10549</v>
      </c>
      <c r="C1093" s="216" t="s">
        <v>15</v>
      </c>
      <c r="D1093" s="217">
        <v>48.31</v>
      </c>
    </row>
    <row r="1094" spans="1:4" x14ac:dyDescent="0.2">
      <c r="A1094" s="214">
        <v>9014038</v>
      </c>
      <c r="B1094" s="215" t="s">
        <v>10550</v>
      </c>
      <c r="C1094" s="216" t="s">
        <v>15</v>
      </c>
      <c r="D1094" s="217">
        <v>22676.13</v>
      </c>
    </row>
    <row r="1095" spans="1:4" outlineLevel="1" x14ac:dyDescent="0.2">
      <c r="A1095" s="214">
        <v>9014040</v>
      </c>
      <c r="B1095" s="215" t="s">
        <v>10551</v>
      </c>
      <c r="C1095" s="216" t="s">
        <v>15</v>
      </c>
      <c r="D1095" s="217">
        <v>1630.37</v>
      </c>
    </row>
    <row r="1096" spans="1:4" outlineLevel="1" x14ac:dyDescent="0.2">
      <c r="A1096" s="214">
        <v>9014042</v>
      </c>
      <c r="B1096" s="215" t="s">
        <v>10552</v>
      </c>
      <c r="C1096" s="216" t="s">
        <v>15</v>
      </c>
      <c r="D1096" s="217">
        <v>660.02</v>
      </c>
    </row>
    <row r="1097" spans="1:4" outlineLevel="1" x14ac:dyDescent="0.2">
      <c r="A1097" s="214">
        <v>9014045</v>
      </c>
      <c r="B1097" s="215" t="s">
        <v>10553</v>
      </c>
      <c r="C1097" s="216" t="s">
        <v>15</v>
      </c>
      <c r="D1097" s="217">
        <v>128.55000000000001</v>
      </c>
    </row>
    <row r="1098" spans="1:4" x14ac:dyDescent="0.2">
      <c r="A1098" s="214">
        <v>9014046</v>
      </c>
      <c r="B1098" s="215" t="s">
        <v>10554</v>
      </c>
      <c r="C1098" s="216" t="s">
        <v>15</v>
      </c>
      <c r="D1098" s="217">
        <v>779.07</v>
      </c>
    </row>
    <row r="1099" spans="1:4" outlineLevel="1" x14ac:dyDescent="0.2">
      <c r="A1099" s="214">
        <v>9014047</v>
      </c>
      <c r="B1099" s="215" t="s">
        <v>10555</v>
      </c>
      <c r="C1099" s="216" t="s">
        <v>15</v>
      </c>
      <c r="D1099" s="217">
        <v>1488.44</v>
      </c>
    </row>
    <row r="1100" spans="1:4" outlineLevel="1" x14ac:dyDescent="0.2">
      <c r="A1100" s="214">
        <v>9014048</v>
      </c>
      <c r="B1100" s="215" t="s">
        <v>10556</v>
      </c>
      <c r="C1100" s="216" t="s">
        <v>29</v>
      </c>
      <c r="D1100" s="217">
        <v>1566.81</v>
      </c>
    </row>
    <row r="1101" spans="1:4" ht="22.5" outlineLevel="1" x14ac:dyDescent="0.2">
      <c r="A1101" s="214">
        <v>9014049</v>
      </c>
      <c r="B1101" s="215" t="s">
        <v>10557</v>
      </c>
      <c r="C1101" s="216" t="s">
        <v>15</v>
      </c>
      <c r="D1101" s="217">
        <v>54.46</v>
      </c>
    </row>
    <row r="1102" spans="1:4" outlineLevel="1" x14ac:dyDescent="0.2">
      <c r="A1102" s="214">
        <v>9014050</v>
      </c>
      <c r="B1102" s="215" t="s">
        <v>10558</v>
      </c>
      <c r="C1102" s="216" t="s">
        <v>15</v>
      </c>
      <c r="D1102" s="217">
        <v>15.1</v>
      </c>
    </row>
    <row r="1103" spans="1:4" x14ac:dyDescent="0.2">
      <c r="A1103" s="214">
        <v>9014051</v>
      </c>
      <c r="B1103" s="215" t="s">
        <v>10559</v>
      </c>
      <c r="C1103" s="216" t="s">
        <v>15</v>
      </c>
      <c r="D1103" s="217">
        <v>383.26</v>
      </c>
    </row>
    <row r="1104" spans="1:4" outlineLevel="1" x14ac:dyDescent="0.2">
      <c r="A1104" s="214">
        <v>9014053</v>
      </c>
      <c r="B1104" s="215" t="s">
        <v>10560</v>
      </c>
      <c r="C1104" s="216" t="s">
        <v>15</v>
      </c>
      <c r="D1104" s="217">
        <v>1290.18</v>
      </c>
    </row>
    <row r="1105" spans="1:4" outlineLevel="1" x14ac:dyDescent="0.2">
      <c r="A1105" s="214">
        <v>9014057</v>
      </c>
      <c r="B1105" s="215" t="s">
        <v>10561</v>
      </c>
      <c r="C1105" s="216" t="s">
        <v>15</v>
      </c>
      <c r="D1105" s="217">
        <v>91.59</v>
      </c>
    </row>
    <row r="1106" spans="1:4" outlineLevel="1" x14ac:dyDescent="0.2">
      <c r="A1106" s="214">
        <v>9014059</v>
      </c>
      <c r="B1106" s="215" t="s">
        <v>10562</v>
      </c>
      <c r="C1106" s="216" t="s">
        <v>247</v>
      </c>
      <c r="D1106" s="217">
        <v>607.44000000000005</v>
      </c>
    </row>
    <row r="1107" spans="1:4" outlineLevel="1" x14ac:dyDescent="0.2">
      <c r="A1107" s="214">
        <v>9014060</v>
      </c>
      <c r="B1107" s="215" t="s">
        <v>10563</v>
      </c>
      <c r="C1107" s="216" t="s">
        <v>15</v>
      </c>
      <c r="D1107" s="217">
        <v>2532.27</v>
      </c>
    </row>
    <row r="1108" spans="1:4" x14ac:dyDescent="0.2">
      <c r="A1108" s="214">
        <v>9014061</v>
      </c>
      <c r="B1108" s="215" t="s">
        <v>10564</v>
      </c>
      <c r="C1108" s="216" t="s">
        <v>15</v>
      </c>
      <c r="D1108" s="217">
        <v>1927.65</v>
      </c>
    </row>
    <row r="1109" spans="1:4" outlineLevel="1" x14ac:dyDescent="0.2">
      <c r="A1109" s="214">
        <v>9014062</v>
      </c>
      <c r="B1109" s="215" t="s">
        <v>10565</v>
      </c>
      <c r="C1109" s="216" t="s">
        <v>15</v>
      </c>
      <c r="D1109" s="217">
        <v>3296.61</v>
      </c>
    </row>
    <row r="1110" spans="1:4" outlineLevel="1" x14ac:dyDescent="0.2">
      <c r="A1110" s="214">
        <v>9014063</v>
      </c>
      <c r="B1110" s="215" t="s">
        <v>10566</v>
      </c>
      <c r="C1110" s="216" t="s">
        <v>15</v>
      </c>
      <c r="D1110" s="217">
        <v>1287.71</v>
      </c>
    </row>
    <row r="1111" spans="1:4" outlineLevel="1" x14ac:dyDescent="0.2">
      <c r="A1111" s="214">
        <v>9014064</v>
      </c>
      <c r="B1111" s="215" t="s">
        <v>10567</v>
      </c>
      <c r="C1111" s="216" t="s">
        <v>15</v>
      </c>
      <c r="D1111" s="217">
        <v>5417.55</v>
      </c>
    </row>
    <row r="1112" spans="1:4" x14ac:dyDescent="0.2">
      <c r="A1112" s="214">
        <v>9014065</v>
      </c>
      <c r="B1112" s="215" t="s">
        <v>10568</v>
      </c>
      <c r="C1112" s="216" t="s">
        <v>15</v>
      </c>
      <c r="D1112" s="217">
        <v>2454.0500000000002</v>
      </c>
    </row>
    <row r="1113" spans="1:4" ht="22.5" outlineLevel="1" x14ac:dyDescent="0.2">
      <c r="A1113" s="214">
        <v>9014066</v>
      </c>
      <c r="B1113" s="215" t="s">
        <v>10569</v>
      </c>
      <c r="C1113" s="216" t="s">
        <v>15</v>
      </c>
      <c r="D1113" s="217">
        <v>3276.72</v>
      </c>
    </row>
    <row r="1114" spans="1:4" outlineLevel="1" x14ac:dyDescent="0.2">
      <c r="A1114" s="214">
        <v>9015002</v>
      </c>
      <c r="B1114" s="215" t="s">
        <v>10570</v>
      </c>
      <c r="C1114" s="216" t="s">
        <v>15</v>
      </c>
      <c r="D1114" s="217">
        <v>5494.91</v>
      </c>
    </row>
    <row r="1115" spans="1:4" outlineLevel="1" x14ac:dyDescent="0.2">
      <c r="A1115" s="214">
        <v>9015005</v>
      </c>
      <c r="B1115" s="215" t="s">
        <v>10571</v>
      </c>
      <c r="C1115" s="216" t="s">
        <v>15</v>
      </c>
      <c r="D1115" s="217">
        <v>25016.21</v>
      </c>
    </row>
    <row r="1116" spans="1:4" outlineLevel="1" x14ac:dyDescent="0.2">
      <c r="A1116" s="214">
        <v>9015006</v>
      </c>
      <c r="B1116" s="215" t="s">
        <v>10572</v>
      </c>
      <c r="C1116" s="216" t="s">
        <v>15</v>
      </c>
      <c r="D1116" s="217">
        <v>31228.85</v>
      </c>
    </row>
    <row r="1117" spans="1:4" outlineLevel="1" x14ac:dyDescent="0.2">
      <c r="A1117" s="214">
        <v>9015007</v>
      </c>
      <c r="B1117" s="215" t="s">
        <v>10573</v>
      </c>
      <c r="C1117" s="216" t="s">
        <v>15</v>
      </c>
      <c r="D1117" s="217">
        <v>42559.49</v>
      </c>
    </row>
    <row r="1118" spans="1:4" outlineLevel="1" x14ac:dyDescent="0.2">
      <c r="A1118" s="214">
        <v>9015008</v>
      </c>
      <c r="B1118" s="215" t="s">
        <v>10574</v>
      </c>
      <c r="C1118" s="216" t="s">
        <v>15</v>
      </c>
      <c r="D1118" s="217">
        <v>51058.33</v>
      </c>
    </row>
    <row r="1119" spans="1:4" ht="22.5" outlineLevel="1" x14ac:dyDescent="0.2">
      <c r="A1119" s="214">
        <v>9015009</v>
      </c>
      <c r="B1119" s="215" t="s">
        <v>10575</v>
      </c>
      <c r="C1119" s="216" t="s">
        <v>15</v>
      </c>
      <c r="D1119" s="217">
        <v>77836.81</v>
      </c>
    </row>
    <row r="1120" spans="1:4" ht="22.5" outlineLevel="1" x14ac:dyDescent="0.2">
      <c r="A1120" s="214">
        <v>9015010</v>
      </c>
      <c r="B1120" s="215" t="s">
        <v>10576</v>
      </c>
      <c r="C1120" s="216" t="s">
        <v>15</v>
      </c>
      <c r="D1120" s="217">
        <v>97344.4</v>
      </c>
    </row>
    <row r="1121" spans="1:4" ht="22.5" outlineLevel="1" x14ac:dyDescent="0.2">
      <c r="A1121" s="214">
        <v>9015011</v>
      </c>
      <c r="B1121" s="215" t="s">
        <v>10577</v>
      </c>
      <c r="C1121" s="216" t="s">
        <v>15</v>
      </c>
      <c r="D1121" s="217">
        <v>121938.67</v>
      </c>
    </row>
    <row r="1122" spans="1:4" outlineLevel="1" x14ac:dyDescent="0.2">
      <c r="A1122" s="214">
        <v>9015020</v>
      </c>
      <c r="B1122" s="215" t="s">
        <v>10578</v>
      </c>
      <c r="C1122" s="216" t="s">
        <v>15</v>
      </c>
      <c r="D1122" s="217">
        <v>4926.29</v>
      </c>
    </row>
    <row r="1123" spans="1:4" outlineLevel="1" x14ac:dyDescent="0.2">
      <c r="A1123" s="214">
        <v>9015025</v>
      </c>
      <c r="B1123" s="215" t="s">
        <v>10579</v>
      </c>
      <c r="C1123" s="216" t="s">
        <v>15</v>
      </c>
      <c r="D1123" s="217">
        <v>4849.7299999999996</v>
      </c>
    </row>
    <row r="1124" spans="1:4" ht="22.5" outlineLevel="1" x14ac:dyDescent="0.2">
      <c r="A1124" s="214">
        <v>9015038</v>
      </c>
      <c r="B1124" s="215" t="s">
        <v>10580</v>
      </c>
      <c r="C1124" s="216" t="s">
        <v>15</v>
      </c>
      <c r="D1124" s="217">
        <v>124580.42</v>
      </c>
    </row>
    <row r="1125" spans="1:4" ht="22.5" x14ac:dyDescent="0.2">
      <c r="A1125" s="214">
        <v>9015039</v>
      </c>
      <c r="B1125" s="215" t="s">
        <v>10581</v>
      </c>
      <c r="C1125" s="216" t="s">
        <v>15</v>
      </c>
      <c r="D1125" s="217">
        <v>137834.26</v>
      </c>
    </row>
    <row r="1126" spans="1:4" outlineLevel="1" x14ac:dyDescent="0.2">
      <c r="A1126" s="214">
        <v>9015040</v>
      </c>
      <c r="B1126" s="215" t="s">
        <v>10582</v>
      </c>
      <c r="C1126" s="216" t="s">
        <v>15</v>
      </c>
      <c r="D1126" s="217">
        <v>86074.59</v>
      </c>
    </row>
    <row r="1127" spans="1:4" ht="22.5" outlineLevel="1" x14ac:dyDescent="0.2">
      <c r="A1127" s="214">
        <v>9015041</v>
      </c>
      <c r="B1127" s="215" t="s">
        <v>10583</v>
      </c>
      <c r="C1127" s="216" t="s">
        <v>15</v>
      </c>
      <c r="D1127" s="217">
        <v>64633.4</v>
      </c>
    </row>
    <row r="1128" spans="1:4" outlineLevel="1" x14ac:dyDescent="0.2">
      <c r="A1128" s="214">
        <v>9016002</v>
      </c>
      <c r="B1128" s="215" t="s">
        <v>10584</v>
      </c>
      <c r="C1128" s="216" t="s">
        <v>15</v>
      </c>
      <c r="D1128" s="217">
        <v>854.92</v>
      </c>
    </row>
    <row r="1129" spans="1:4" x14ac:dyDescent="0.2">
      <c r="A1129" s="214">
        <v>9016004</v>
      </c>
      <c r="B1129" s="215" t="s">
        <v>10585</v>
      </c>
      <c r="C1129" s="216" t="s">
        <v>15</v>
      </c>
      <c r="D1129" s="217">
        <v>1453.51</v>
      </c>
    </row>
    <row r="1130" spans="1:4" outlineLevel="1" x14ac:dyDescent="0.2">
      <c r="A1130" s="214">
        <v>9016006</v>
      </c>
      <c r="B1130" s="215" t="s">
        <v>10586</v>
      </c>
      <c r="C1130" s="216" t="s">
        <v>15</v>
      </c>
      <c r="D1130" s="217">
        <v>2299.31</v>
      </c>
    </row>
    <row r="1131" spans="1:4" outlineLevel="1" x14ac:dyDescent="0.2">
      <c r="A1131" s="214">
        <v>9016008</v>
      </c>
      <c r="B1131" s="215" t="s">
        <v>10587</v>
      </c>
      <c r="C1131" s="216" t="s">
        <v>15</v>
      </c>
      <c r="D1131" s="217">
        <v>2785.07</v>
      </c>
    </row>
    <row r="1132" spans="1:4" outlineLevel="1" x14ac:dyDescent="0.2">
      <c r="A1132" s="214">
        <v>9016011</v>
      </c>
      <c r="B1132" s="215" t="s">
        <v>10588</v>
      </c>
      <c r="C1132" s="216" t="s">
        <v>15</v>
      </c>
      <c r="D1132" s="217">
        <v>3543.4</v>
      </c>
    </row>
    <row r="1133" spans="1:4" outlineLevel="1" x14ac:dyDescent="0.2">
      <c r="A1133" s="214">
        <v>9016013</v>
      </c>
      <c r="B1133" s="215" t="s">
        <v>10589</v>
      </c>
      <c r="C1133" s="216" t="s">
        <v>15</v>
      </c>
      <c r="D1133" s="217">
        <v>4571.88</v>
      </c>
    </row>
    <row r="1134" spans="1:4" x14ac:dyDescent="0.2">
      <c r="A1134" s="214">
        <v>9016015</v>
      </c>
      <c r="B1134" s="215" t="s">
        <v>10590</v>
      </c>
      <c r="C1134" s="216" t="s">
        <v>15</v>
      </c>
      <c r="D1134" s="217">
        <v>6765.76</v>
      </c>
    </row>
    <row r="1135" spans="1:4" ht="22.5" outlineLevel="1" x14ac:dyDescent="0.2">
      <c r="A1135" s="214">
        <v>9016016</v>
      </c>
      <c r="B1135" s="215" t="s">
        <v>10591</v>
      </c>
      <c r="C1135" s="216" t="s">
        <v>15</v>
      </c>
      <c r="D1135" s="217">
        <v>16763.28</v>
      </c>
    </row>
    <row r="1136" spans="1:4" ht="22.5" outlineLevel="1" x14ac:dyDescent="0.2">
      <c r="A1136" s="214">
        <v>9016017</v>
      </c>
      <c r="B1136" s="215" t="s">
        <v>10592</v>
      </c>
      <c r="C1136" s="216" t="s">
        <v>15</v>
      </c>
      <c r="D1136" s="217">
        <v>26391.02</v>
      </c>
    </row>
    <row r="1137" spans="1:4" ht="22.5" outlineLevel="1" x14ac:dyDescent="0.2">
      <c r="A1137" s="214">
        <v>9016018</v>
      </c>
      <c r="B1137" s="215" t="s">
        <v>10593</v>
      </c>
      <c r="C1137" s="216" t="s">
        <v>15</v>
      </c>
      <c r="D1137" s="217">
        <v>34923.61</v>
      </c>
    </row>
    <row r="1138" spans="1:4" outlineLevel="1" x14ac:dyDescent="0.2">
      <c r="A1138" s="214">
        <v>9017001</v>
      </c>
      <c r="B1138" s="215" t="s">
        <v>10594</v>
      </c>
      <c r="C1138" s="216" t="s">
        <v>15</v>
      </c>
      <c r="D1138" s="217">
        <v>232.68</v>
      </c>
    </row>
    <row r="1139" spans="1:4" x14ac:dyDescent="0.2">
      <c r="A1139" s="214">
        <v>9017002</v>
      </c>
      <c r="B1139" s="215" t="s">
        <v>10595</v>
      </c>
      <c r="C1139" s="216" t="s">
        <v>15</v>
      </c>
      <c r="D1139" s="217">
        <v>186.47</v>
      </c>
    </row>
    <row r="1140" spans="1:4" outlineLevel="1" x14ac:dyDescent="0.2">
      <c r="A1140" s="214">
        <v>9017003</v>
      </c>
      <c r="B1140" s="215" t="s">
        <v>10596</v>
      </c>
      <c r="C1140" s="216" t="s">
        <v>15</v>
      </c>
      <c r="D1140" s="217">
        <v>307.74</v>
      </c>
    </row>
    <row r="1141" spans="1:4" outlineLevel="1" x14ac:dyDescent="0.2">
      <c r="A1141" s="214">
        <v>9017004</v>
      </c>
      <c r="B1141" s="215" t="s">
        <v>10597</v>
      </c>
      <c r="C1141" s="216" t="s">
        <v>15</v>
      </c>
      <c r="D1141" s="217">
        <v>175.44</v>
      </c>
    </row>
    <row r="1142" spans="1:4" outlineLevel="1" x14ac:dyDescent="0.2">
      <c r="A1142" s="214">
        <v>9017005</v>
      </c>
      <c r="B1142" s="215" t="s">
        <v>10598</v>
      </c>
      <c r="C1142" s="216" t="s">
        <v>15</v>
      </c>
      <c r="D1142" s="217">
        <v>179.5</v>
      </c>
    </row>
    <row r="1143" spans="1:4" outlineLevel="1" x14ac:dyDescent="0.2">
      <c r="A1143" s="214">
        <v>9017006</v>
      </c>
      <c r="B1143" s="215" t="s">
        <v>10599</v>
      </c>
      <c r="C1143" s="216" t="s">
        <v>32</v>
      </c>
      <c r="D1143" s="217">
        <v>211.92</v>
      </c>
    </row>
    <row r="1144" spans="1:4" x14ac:dyDescent="0.2">
      <c r="A1144" s="214">
        <v>9017007</v>
      </c>
      <c r="B1144" s="215" t="s">
        <v>10600</v>
      </c>
      <c r="C1144" s="216" t="s">
        <v>32</v>
      </c>
      <c r="D1144" s="217">
        <v>272.16000000000003</v>
      </c>
    </row>
    <row r="1145" spans="1:4" outlineLevel="1" x14ac:dyDescent="0.2">
      <c r="A1145" s="214">
        <v>9017008</v>
      </c>
      <c r="B1145" s="215" t="s">
        <v>10601</v>
      </c>
      <c r="C1145" s="216" t="s">
        <v>15</v>
      </c>
      <c r="D1145" s="217">
        <v>179.5</v>
      </c>
    </row>
    <row r="1146" spans="1:4" outlineLevel="1" x14ac:dyDescent="0.2">
      <c r="A1146" s="214">
        <v>9017009</v>
      </c>
      <c r="B1146" s="215" t="s">
        <v>10602</v>
      </c>
      <c r="C1146" s="216" t="s">
        <v>15</v>
      </c>
      <c r="D1146" s="217">
        <v>210.48</v>
      </c>
    </row>
    <row r="1147" spans="1:4" outlineLevel="1" x14ac:dyDescent="0.2">
      <c r="A1147" s="214">
        <v>9017010</v>
      </c>
      <c r="B1147" s="215" t="s">
        <v>10603</v>
      </c>
      <c r="C1147" s="216" t="s">
        <v>15</v>
      </c>
      <c r="D1147" s="217">
        <v>1923.01</v>
      </c>
    </row>
    <row r="1148" spans="1:4" outlineLevel="1" x14ac:dyDescent="0.2">
      <c r="A1148" s="214">
        <v>9017011</v>
      </c>
      <c r="B1148" s="215" t="s">
        <v>10604</v>
      </c>
      <c r="C1148" s="216" t="s">
        <v>15</v>
      </c>
      <c r="D1148" s="217">
        <v>197.79</v>
      </c>
    </row>
    <row r="1149" spans="1:4" outlineLevel="1" x14ac:dyDescent="0.2">
      <c r="A1149" s="214">
        <v>9017012</v>
      </c>
      <c r="B1149" s="215" t="s">
        <v>10605</v>
      </c>
      <c r="C1149" s="216" t="s">
        <v>15</v>
      </c>
      <c r="D1149" s="217">
        <v>118.93</v>
      </c>
    </row>
    <row r="1150" spans="1:4" x14ac:dyDescent="0.2">
      <c r="A1150" s="214">
        <v>9017013</v>
      </c>
      <c r="B1150" s="215" t="s">
        <v>10606</v>
      </c>
      <c r="C1150" s="216" t="s">
        <v>15</v>
      </c>
      <c r="D1150" s="217">
        <v>421.12</v>
      </c>
    </row>
    <row r="1151" spans="1:4" outlineLevel="1" x14ac:dyDescent="0.2">
      <c r="A1151" s="214">
        <v>9017014</v>
      </c>
      <c r="B1151" s="215" t="s">
        <v>10607</v>
      </c>
      <c r="C1151" s="216" t="s">
        <v>15</v>
      </c>
      <c r="D1151" s="217">
        <v>469.35</v>
      </c>
    </row>
    <row r="1152" spans="1:4" outlineLevel="1" x14ac:dyDescent="0.2">
      <c r="A1152" s="214">
        <v>9017015</v>
      </c>
      <c r="B1152" s="215" t="s">
        <v>10608</v>
      </c>
      <c r="C1152" s="216" t="s">
        <v>15</v>
      </c>
      <c r="D1152" s="217">
        <v>484.63</v>
      </c>
    </row>
    <row r="1153" spans="1:4" outlineLevel="1" x14ac:dyDescent="0.2">
      <c r="A1153" s="214">
        <v>9017016</v>
      </c>
      <c r="B1153" s="215" t="s">
        <v>10609</v>
      </c>
      <c r="C1153" s="216" t="s">
        <v>15</v>
      </c>
      <c r="D1153" s="217">
        <v>34175.1</v>
      </c>
    </row>
    <row r="1154" spans="1:4" outlineLevel="1" x14ac:dyDescent="0.2">
      <c r="A1154" s="214">
        <v>9017017</v>
      </c>
      <c r="B1154" s="215" t="s">
        <v>10610</v>
      </c>
      <c r="C1154" s="216" t="s">
        <v>15</v>
      </c>
      <c r="D1154" s="217">
        <v>36291.64</v>
      </c>
    </row>
    <row r="1155" spans="1:4" outlineLevel="1" x14ac:dyDescent="0.2">
      <c r="A1155" s="214">
        <v>9017018</v>
      </c>
      <c r="B1155" s="215" t="s">
        <v>10611</v>
      </c>
      <c r="C1155" s="216" t="s">
        <v>15</v>
      </c>
      <c r="D1155" s="217">
        <v>299.48</v>
      </c>
    </row>
    <row r="1156" spans="1:4" x14ac:dyDescent="0.2">
      <c r="A1156" s="214">
        <v>9017019</v>
      </c>
      <c r="B1156" s="215" t="s">
        <v>10612</v>
      </c>
      <c r="C1156" s="216" t="s">
        <v>15</v>
      </c>
      <c r="D1156" s="217">
        <v>636.49</v>
      </c>
    </row>
    <row r="1157" spans="1:4" outlineLevel="1" x14ac:dyDescent="0.2">
      <c r="A1157" s="214">
        <v>9017020</v>
      </c>
      <c r="B1157" s="215" t="s">
        <v>10613</v>
      </c>
      <c r="C1157" s="216" t="s">
        <v>247</v>
      </c>
      <c r="D1157" s="217">
        <v>40.020000000000003</v>
      </c>
    </row>
    <row r="1158" spans="1:4" outlineLevel="1" x14ac:dyDescent="0.2">
      <c r="A1158" s="214">
        <v>9017021</v>
      </c>
      <c r="B1158" s="215" t="s">
        <v>10614</v>
      </c>
      <c r="C1158" s="216" t="s">
        <v>15</v>
      </c>
      <c r="D1158" s="217">
        <v>49099.97</v>
      </c>
    </row>
    <row r="1159" spans="1:4" outlineLevel="1" x14ac:dyDescent="0.2">
      <c r="A1159" s="214">
        <v>9017022</v>
      </c>
      <c r="B1159" s="215" t="s">
        <v>10615</v>
      </c>
      <c r="C1159" s="216" t="s">
        <v>15</v>
      </c>
      <c r="D1159" s="217">
        <v>56343.17</v>
      </c>
    </row>
    <row r="1160" spans="1:4" outlineLevel="1" x14ac:dyDescent="0.2">
      <c r="A1160" s="214">
        <v>9017023</v>
      </c>
      <c r="B1160" s="215" t="s">
        <v>10616</v>
      </c>
      <c r="C1160" s="216" t="s">
        <v>15</v>
      </c>
      <c r="D1160" s="217">
        <v>1580.42</v>
      </c>
    </row>
    <row r="1161" spans="1:4" outlineLevel="1" x14ac:dyDescent="0.2">
      <c r="A1161" s="214">
        <v>9017024</v>
      </c>
      <c r="B1161" s="215" t="s">
        <v>10617</v>
      </c>
      <c r="C1161" s="216" t="s">
        <v>15</v>
      </c>
      <c r="D1161" s="217">
        <v>8187.55</v>
      </c>
    </row>
    <row r="1162" spans="1:4" x14ac:dyDescent="0.2">
      <c r="A1162" s="214">
        <v>9017025</v>
      </c>
      <c r="B1162" s="215" t="s">
        <v>10618</v>
      </c>
      <c r="C1162" s="216" t="s">
        <v>32</v>
      </c>
      <c r="D1162" s="217">
        <v>41.28</v>
      </c>
    </row>
    <row r="1163" spans="1:4" outlineLevel="1" x14ac:dyDescent="0.2">
      <c r="A1163" s="214">
        <v>9017026</v>
      </c>
      <c r="B1163" s="215" t="s">
        <v>10619</v>
      </c>
      <c r="C1163" s="216" t="s">
        <v>15</v>
      </c>
      <c r="D1163" s="217">
        <v>161.30000000000001</v>
      </c>
    </row>
    <row r="1164" spans="1:4" outlineLevel="1" x14ac:dyDescent="0.2">
      <c r="A1164" s="214">
        <v>9017027</v>
      </c>
      <c r="B1164" s="215" t="s">
        <v>10620</v>
      </c>
      <c r="C1164" s="216" t="s">
        <v>15</v>
      </c>
      <c r="D1164" s="217">
        <v>169.27</v>
      </c>
    </row>
    <row r="1165" spans="1:4" outlineLevel="1" x14ac:dyDescent="0.2">
      <c r="A1165" s="214">
        <v>9017028</v>
      </c>
      <c r="B1165" s="215" t="s">
        <v>10621</v>
      </c>
      <c r="C1165" s="216" t="s">
        <v>15</v>
      </c>
      <c r="D1165" s="217">
        <v>168.39</v>
      </c>
    </row>
    <row r="1166" spans="1:4" outlineLevel="1" x14ac:dyDescent="0.2">
      <c r="A1166" s="214">
        <v>9017029</v>
      </c>
      <c r="B1166" s="215" t="s">
        <v>10622</v>
      </c>
      <c r="C1166" s="216" t="s">
        <v>15</v>
      </c>
      <c r="D1166" s="217">
        <v>76.47</v>
      </c>
    </row>
    <row r="1167" spans="1:4" outlineLevel="1" x14ac:dyDescent="0.2">
      <c r="A1167" s="214">
        <v>9017030</v>
      </c>
      <c r="B1167" s="215" t="s">
        <v>10623</v>
      </c>
      <c r="C1167" s="216" t="s">
        <v>15</v>
      </c>
      <c r="D1167" s="217">
        <v>38.99</v>
      </c>
    </row>
    <row r="1168" spans="1:4" x14ac:dyDescent="0.2">
      <c r="A1168" s="214">
        <v>9017031</v>
      </c>
      <c r="B1168" s="215" t="s">
        <v>10624</v>
      </c>
      <c r="C1168" s="216" t="s">
        <v>15</v>
      </c>
      <c r="D1168" s="217">
        <v>67.59</v>
      </c>
    </row>
    <row r="1169" spans="1:4" outlineLevel="1" x14ac:dyDescent="0.2">
      <c r="A1169" s="214">
        <v>9017032</v>
      </c>
      <c r="B1169" s="215" t="s">
        <v>10625</v>
      </c>
      <c r="C1169" s="216" t="s">
        <v>15</v>
      </c>
      <c r="D1169" s="217">
        <v>1451.59</v>
      </c>
    </row>
    <row r="1170" spans="1:4" x14ac:dyDescent="0.2">
      <c r="A1170" s="214">
        <v>9017033</v>
      </c>
      <c r="B1170" s="215" t="s">
        <v>10626</v>
      </c>
      <c r="C1170" s="216" t="s">
        <v>15</v>
      </c>
      <c r="D1170" s="217">
        <v>1412.78</v>
      </c>
    </row>
    <row r="1171" spans="1:4" outlineLevel="1" x14ac:dyDescent="0.2">
      <c r="A1171" s="214">
        <v>9017034</v>
      </c>
      <c r="B1171" s="215" t="s">
        <v>10627</v>
      </c>
      <c r="C1171" s="216" t="s">
        <v>15</v>
      </c>
      <c r="D1171" s="217">
        <v>1474.9</v>
      </c>
    </row>
    <row r="1172" spans="1:4" ht="22.5" x14ac:dyDescent="0.2">
      <c r="A1172" s="214">
        <v>9017035</v>
      </c>
      <c r="B1172" s="215" t="s">
        <v>10628</v>
      </c>
      <c r="C1172" s="216" t="s">
        <v>15</v>
      </c>
      <c r="D1172" s="217">
        <v>172.85</v>
      </c>
    </row>
    <row r="1173" spans="1:4" outlineLevel="1" x14ac:dyDescent="0.2">
      <c r="A1173" s="214">
        <v>9017039</v>
      </c>
      <c r="B1173" s="215" t="s">
        <v>10629</v>
      </c>
      <c r="C1173" s="216" t="s">
        <v>15</v>
      </c>
      <c r="D1173" s="217">
        <v>995.69</v>
      </c>
    </row>
    <row r="1174" spans="1:4" x14ac:dyDescent="0.2">
      <c r="A1174" s="214">
        <v>9020000</v>
      </c>
      <c r="B1174" s="215" t="s">
        <v>10630</v>
      </c>
      <c r="C1174" s="216" t="s">
        <v>9488</v>
      </c>
      <c r="D1174" s="217" t="s">
        <v>9488</v>
      </c>
    </row>
    <row r="1175" spans="1:4" ht="33.75" outlineLevel="1" x14ac:dyDescent="0.2">
      <c r="A1175" s="214">
        <v>9020011</v>
      </c>
      <c r="B1175" s="215" t="s">
        <v>10631</v>
      </c>
      <c r="C1175" s="216" t="s">
        <v>35</v>
      </c>
      <c r="D1175" s="217">
        <v>4242.43</v>
      </c>
    </row>
    <row r="1176" spans="1:4" ht="22.5" x14ac:dyDescent="0.2">
      <c r="A1176" s="214">
        <v>9020016</v>
      </c>
      <c r="B1176" s="215" t="s">
        <v>10632</v>
      </c>
      <c r="C1176" s="216" t="s">
        <v>15</v>
      </c>
      <c r="D1176" s="217">
        <v>1402.78</v>
      </c>
    </row>
    <row r="1177" spans="1:4" ht="45" outlineLevel="1" x14ac:dyDescent="0.2">
      <c r="A1177" s="214">
        <v>9020035</v>
      </c>
      <c r="B1177" s="215" t="s">
        <v>10633</v>
      </c>
      <c r="C1177" s="216" t="s">
        <v>15</v>
      </c>
      <c r="D1177" s="217">
        <v>3887.27</v>
      </c>
    </row>
    <row r="1178" spans="1:4" ht="45" x14ac:dyDescent="0.2">
      <c r="A1178" s="214">
        <v>9020036</v>
      </c>
      <c r="B1178" s="215" t="s">
        <v>10634</v>
      </c>
      <c r="C1178" s="216" t="s">
        <v>15</v>
      </c>
      <c r="D1178" s="217">
        <v>3531.13</v>
      </c>
    </row>
    <row r="1179" spans="1:4" outlineLevel="1" x14ac:dyDescent="0.2">
      <c r="A1179" s="214">
        <v>9050000</v>
      </c>
      <c r="B1179" s="215" t="s">
        <v>10635</v>
      </c>
      <c r="C1179" s="216" t="s">
        <v>9488</v>
      </c>
      <c r="D1179" s="217" t="s">
        <v>9488</v>
      </c>
    </row>
    <row r="1180" spans="1:4" ht="22.5" x14ac:dyDescent="0.2">
      <c r="A1180" s="214">
        <v>9050001</v>
      </c>
      <c r="B1180" s="215" t="s">
        <v>10636</v>
      </c>
      <c r="C1180" s="216" t="s">
        <v>15</v>
      </c>
      <c r="D1180" s="217">
        <v>233.8</v>
      </c>
    </row>
    <row r="1181" spans="1:4" outlineLevel="1" x14ac:dyDescent="0.2">
      <c r="A1181" s="214">
        <v>9050002</v>
      </c>
      <c r="B1181" s="215" t="s">
        <v>10637</v>
      </c>
      <c r="C1181" s="216" t="s">
        <v>15</v>
      </c>
      <c r="D1181" s="217">
        <v>292.25</v>
      </c>
    </row>
    <row r="1182" spans="1:4" x14ac:dyDescent="0.2">
      <c r="A1182" s="214">
        <v>9050003</v>
      </c>
      <c r="B1182" s="215" t="s">
        <v>10638</v>
      </c>
      <c r="C1182" s="216" t="s">
        <v>15</v>
      </c>
      <c r="D1182" s="217">
        <v>233.8</v>
      </c>
    </row>
    <row r="1183" spans="1:4" outlineLevel="1" x14ac:dyDescent="0.2">
      <c r="A1183" s="214">
        <v>9050004</v>
      </c>
      <c r="B1183" s="215" t="s">
        <v>10639</v>
      </c>
      <c r="C1183" s="216" t="s">
        <v>15</v>
      </c>
      <c r="D1183" s="217">
        <v>29.23</v>
      </c>
    </row>
    <row r="1184" spans="1:4" x14ac:dyDescent="0.2">
      <c r="A1184" s="214">
        <v>9050005</v>
      </c>
      <c r="B1184" s="215" t="s">
        <v>10640</v>
      </c>
      <c r="C1184" s="216" t="s">
        <v>15</v>
      </c>
      <c r="D1184" s="217">
        <v>14.61</v>
      </c>
    </row>
    <row r="1185" spans="1:4" outlineLevel="1" x14ac:dyDescent="0.2">
      <c r="A1185" s="214">
        <v>9050006</v>
      </c>
      <c r="B1185" s="215" t="s">
        <v>10641</v>
      </c>
      <c r="C1185" s="216" t="s">
        <v>15</v>
      </c>
      <c r="D1185" s="217">
        <v>116.9</v>
      </c>
    </row>
    <row r="1186" spans="1:4" x14ac:dyDescent="0.2">
      <c r="A1186" s="214">
        <v>9050009</v>
      </c>
      <c r="B1186" s="215" t="s">
        <v>10642</v>
      </c>
      <c r="C1186" s="216" t="s">
        <v>32</v>
      </c>
      <c r="D1186" s="217">
        <v>23.38</v>
      </c>
    </row>
    <row r="1187" spans="1:4" outlineLevel="1" x14ac:dyDescent="0.2">
      <c r="A1187" s="214">
        <v>9050010</v>
      </c>
      <c r="B1187" s="215" t="s">
        <v>10643</v>
      </c>
      <c r="C1187" s="216" t="s">
        <v>32</v>
      </c>
      <c r="D1187" s="217">
        <v>29.23</v>
      </c>
    </row>
    <row r="1188" spans="1:4" outlineLevel="1" x14ac:dyDescent="0.2">
      <c r="A1188" s="214">
        <v>9050011</v>
      </c>
      <c r="B1188" s="215" t="s">
        <v>10644</v>
      </c>
      <c r="C1188" s="216" t="s">
        <v>32</v>
      </c>
      <c r="D1188" s="217">
        <v>58.45</v>
      </c>
    </row>
    <row r="1189" spans="1:4" outlineLevel="1" x14ac:dyDescent="0.2">
      <c r="A1189" s="214">
        <v>9050012</v>
      </c>
      <c r="B1189" s="215" t="s">
        <v>10645</v>
      </c>
      <c r="C1189" s="216" t="s">
        <v>32</v>
      </c>
      <c r="D1189" s="217">
        <v>14.61</v>
      </c>
    </row>
    <row r="1190" spans="1:4" outlineLevel="1" x14ac:dyDescent="0.2">
      <c r="A1190" s="214">
        <v>9050013</v>
      </c>
      <c r="B1190" s="215" t="s">
        <v>10646</v>
      </c>
      <c r="C1190" s="216" t="s">
        <v>32</v>
      </c>
      <c r="D1190" s="217">
        <v>29.23</v>
      </c>
    </row>
    <row r="1191" spans="1:4" outlineLevel="1" x14ac:dyDescent="0.2">
      <c r="A1191" s="214">
        <v>9050014</v>
      </c>
      <c r="B1191" s="215" t="s">
        <v>10647</v>
      </c>
      <c r="C1191" s="216" t="s">
        <v>32</v>
      </c>
      <c r="D1191" s="217">
        <v>2.92</v>
      </c>
    </row>
    <row r="1192" spans="1:4" outlineLevel="1" x14ac:dyDescent="0.2">
      <c r="A1192" s="214">
        <v>9050015</v>
      </c>
      <c r="B1192" s="215" t="s">
        <v>10648</v>
      </c>
      <c r="C1192" s="216" t="s">
        <v>32</v>
      </c>
      <c r="D1192" s="217">
        <v>5.85</v>
      </c>
    </row>
    <row r="1193" spans="1:4" outlineLevel="1" x14ac:dyDescent="0.2">
      <c r="A1193" s="214">
        <v>9050016</v>
      </c>
      <c r="B1193" s="215" t="s">
        <v>10649</v>
      </c>
      <c r="C1193" s="216" t="s">
        <v>32</v>
      </c>
      <c r="D1193" s="217">
        <v>3.51</v>
      </c>
    </row>
    <row r="1194" spans="1:4" x14ac:dyDescent="0.2">
      <c r="A1194" s="214">
        <v>9050017</v>
      </c>
      <c r="B1194" s="215" t="s">
        <v>10650</v>
      </c>
      <c r="C1194" s="216" t="s">
        <v>32</v>
      </c>
      <c r="D1194" s="217">
        <v>7.01</v>
      </c>
    </row>
    <row r="1195" spans="1:4" outlineLevel="1" x14ac:dyDescent="0.2">
      <c r="A1195" s="214">
        <v>9050018</v>
      </c>
      <c r="B1195" s="215" t="s">
        <v>10651</v>
      </c>
      <c r="C1195" s="216" t="s">
        <v>15</v>
      </c>
      <c r="D1195" s="217">
        <v>11.69</v>
      </c>
    </row>
    <row r="1196" spans="1:4" outlineLevel="1" x14ac:dyDescent="0.2">
      <c r="A1196" s="214">
        <v>9050020</v>
      </c>
      <c r="B1196" s="215" t="s">
        <v>10652</v>
      </c>
      <c r="C1196" s="216" t="s">
        <v>15</v>
      </c>
      <c r="D1196" s="217">
        <v>11.69</v>
      </c>
    </row>
    <row r="1197" spans="1:4" outlineLevel="1" x14ac:dyDescent="0.2">
      <c r="A1197" s="214">
        <v>9051000</v>
      </c>
      <c r="B1197" s="215" t="s">
        <v>10653</v>
      </c>
      <c r="C1197" s="216" t="s">
        <v>9488</v>
      </c>
      <c r="D1197" s="217" t="s">
        <v>9488</v>
      </c>
    </row>
    <row r="1198" spans="1:4" outlineLevel="1" x14ac:dyDescent="0.2">
      <c r="A1198" s="214">
        <v>9051011</v>
      </c>
      <c r="B1198" s="215" t="s">
        <v>10654</v>
      </c>
      <c r="C1198" s="216" t="s">
        <v>15</v>
      </c>
      <c r="D1198" s="217">
        <v>11.69</v>
      </c>
    </row>
    <row r="1199" spans="1:4" outlineLevel="1" x14ac:dyDescent="0.2">
      <c r="A1199" s="214">
        <v>9051015</v>
      </c>
      <c r="B1199" s="215" t="s">
        <v>10655</v>
      </c>
      <c r="C1199" s="216" t="s">
        <v>15</v>
      </c>
      <c r="D1199" s="217">
        <v>17.54</v>
      </c>
    </row>
    <row r="1200" spans="1:4" outlineLevel="1" x14ac:dyDescent="0.2">
      <c r="A1200" s="214">
        <v>9051016</v>
      </c>
      <c r="B1200" s="215" t="s">
        <v>10656</v>
      </c>
      <c r="C1200" s="216" t="s">
        <v>15</v>
      </c>
      <c r="D1200" s="217">
        <v>40.92</v>
      </c>
    </row>
    <row r="1201" spans="1:4" outlineLevel="1" x14ac:dyDescent="0.2">
      <c r="A1201" s="214">
        <v>9051017</v>
      </c>
      <c r="B1201" s="215" t="s">
        <v>10657</v>
      </c>
      <c r="C1201" s="216" t="s">
        <v>15</v>
      </c>
      <c r="D1201" s="217">
        <v>75.989999999999995</v>
      </c>
    </row>
    <row r="1202" spans="1:4" x14ac:dyDescent="0.2">
      <c r="A1202" s="214">
        <v>9051025</v>
      </c>
      <c r="B1202" s="215" t="s">
        <v>10658</v>
      </c>
      <c r="C1202" s="216" t="s">
        <v>15</v>
      </c>
      <c r="D1202" s="217">
        <v>29.23</v>
      </c>
    </row>
    <row r="1203" spans="1:4" outlineLevel="1" x14ac:dyDescent="0.2">
      <c r="A1203" s="214">
        <v>9051026</v>
      </c>
      <c r="B1203" s="215" t="s">
        <v>10659</v>
      </c>
      <c r="C1203" s="216" t="s">
        <v>15</v>
      </c>
      <c r="D1203" s="217">
        <v>58.45</v>
      </c>
    </row>
    <row r="1204" spans="1:4" outlineLevel="1" x14ac:dyDescent="0.2">
      <c r="A1204" s="214">
        <v>9051027</v>
      </c>
      <c r="B1204" s="215" t="s">
        <v>10660</v>
      </c>
      <c r="C1204" s="216" t="s">
        <v>29</v>
      </c>
      <c r="D1204" s="217">
        <v>58.45</v>
      </c>
    </row>
    <row r="1205" spans="1:4" outlineLevel="1" x14ac:dyDescent="0.2">
      <c r="A1205" s="214">
        <v>9051029</v>
      </c>
      <c r="B1205" s="215" t="s">
        <v>10661</v>
      </c>
      <c r="C1205" s="216" t="s">
        <v>29</v>
      </c>
      <c r="D1205" s="217">
        <v>58.45</v>
      </c>
    </row>
    <row r="1206" spans="1:4" ht="22.5" outlineLevel="1" x14ac:dyDescent="0.2">
      <c r="A1206" s="214">
        <v>9051030</v>
      </c>
      <c r="B1206" s="215" t="s">
        <v>10662</v>
      </c>
      <c r="C1206" s="216" t="s">
        <v>15</v>
      </c>
      <c r="D1206" s="217">
        <v>11.69</v>
      </c>
    </row>
    <row r="1207" spans="1:4" outlineLevel="1" x14ac:dyDescent="0.2">
      <c r="A1207" s="214">
        <v>9051032</v>
      </c>
      <c r="B1207" s="215" t="s">
        <v>10663</v>
      </c>
      <c r="C1207" s="216" t="s">
        <v>15</v>
      </c>
      <c r="D1207" s="217">
        <v>14.61</v>
      </c>
    </row>
    <row r="1208" spans="1:4" outlineLevel="1" x14ac:dyDescent="0.2">
      <c r="A1208" s="214">
        <v>9051034</v>
      </c>
      <c r="B1208" s="215" t="s">
        <v>10664</v>
      </c>
      <c r="C1208" s="216" t="s">
        <v>15</v>
      </c>
      <c r="D1208" s="217">
        <v>14.61</v>
      </c>
    </row>
    <row r="1209" spans="1:4" outlineLevel="1" x14ac:dyDescent="0.2">
      <c r="A1209" s="214">
        <v>9051035</v>
      </c>
      <c r="B1209" s="215" t="s">
        <v>10665</v>
      </c>
      <c r="C1209" s="216" t="s">
        <v>15</v>
      </c>
      <c r="D1209" s="217">
        <v>335.05</v>
      </c>
    </row>
    <row r="1210" spans="1:4" ht="22.5" x14ac:dyDescent="0.2">
      <c r="A1210" s="214">
        <v>9051036</v>
      </c>
      <c r="B1210" s="215" t="s">
        <v>10666</v>
      </c>
      <c r="C1210" s="216" t="s">
        <v>15</v>
      </c>
      <c r="D1210" s="217">
        <v>29.23</v>
      </c>
    </row>
    <row r="1211" spans="1:4" ht="22.5" outlineLevel="1" x14ac:dyDescent="0.2">
      <c r="A1211" s="214">
        <v>9051037</v>
      </c>
      <c r="B1211" s="215" t="s">
        <v>10667</v>
      </c>
      <c r="C1211" s="216" t="s">
        <v>15</v>
      </c>
      <c r="D1211" s="217">
        <v>29.23</v>
      </c>
    </row>
    <row r="1212" spans="1:4" ht="22.5" outlineLevel="1" x14ac:dyDescent="0.2">
      <c r="A1212" s="214">
        <v>9051038</v>
      </c>
      <c r="B1212" s="215" t="s">
        <v>10668</v>
      </c>
      <c r="C1212" s="216" t="s">
        <v>15</v>
      </c>
      <c r="D1212" s="217">
        <v>43.84</v>
      </c>
    </row>
    <row r="1213" spans="1:4" outlineLevel="1" x14ac:dyDescent="0.2">
      <c r="A1213" s="214">
        <v>9051039</v>
      </c>
      <c r="B1213" s="215" t="s">
        <v>10669</v>
      </c>
      <c r="C1213" s="216" t="s">
        <v>15</v>
      </c>
      <c r="D1213" s="217">
        <v>14.61</v>
      </c>
    </row>
    <row r="1214" spans="1:4" x14ac:dyDescent="0.2">
      <c r="A1214" s="214">
        <v>9052000</v>
      </c>
      <c r="B1214" s="215" t="s">
        <v>10670</v>
      </c>
      <c r="C1214" s="216" t="s">
        <v>9488</v>
      </c>
      <c r="D1214" s="217" t="s">
        <v>9488</v>
      </c>
    </row>
    <row r="1215" spans="1:4" outlineLevel="1" x14ac:dyDescent="0.2">
      <c r="A1215" s="214">
        <v>9052001</v>
      </c>
      <c r="B1215" s="215" t="s">
        <v>10671</v>
      </c>
      <c r="C1215" s="216" t="s">
        <v>15</v>
      </c>
      <c r="D1215" s="217">
        <v>11.69</v>
      </c>
    </row>
    <row r="1216" spans="1:4" outlineLevel="1" x14ac:dyDescent="0.2">
      <c r="A1216" s="214">
        <v>9052002</v>
      </c>
      <c r="B1216" s="215" t="s">
        <v>10672</v>
      </c>
      <c r="C1216" s="216" t="s">
        <v>15</v>
      </c>
      <c r="D1216" s="217">
        <v>29.23</v>
      </c>
    </row>
    <row r="1217" spans="1:4" outlineLevel="1" x14ac:dyDescent="0.2">
      <c r="A1217" s="214">
        <v>9052003</v>
      </c>
      <c r="B1217" s="215" t="s">
        <v>10673</v>
      </c>
      <c r="C1217" s="216" t="s">
        <v>15</v>
      </c>
      <c r="D1217" s="217">
        <v>2.41</v>
      </c>
    </row>
    <row r="1218" spans="1:4" x14ac:dyDescent="0.2">
      <c r="A1218" s="214">
        <v>9052004</v>
      </c>
      <c r="B1218" s="215" t="s">
        <v>10674</v>
      </c>
      <c r="C1218" s="216" t="s">
        <v>15</v>
      </c>
      <c r="D1218" s="217">
        <v>17.54</v>
      </c>
    </row>
    <row r="1219" spans="1:4" outlineLevel="1" x14ac:dyDescent="0.2">
      <c r="A1219" s="214">
        <v>9052005</v>
      </c>
      <c r="B1219" s="215" t="s">
        <v>10675</v>
      </c>
      <c r="C1219" s="216" t="s">
        <v>15</v>
      </c>
      <c r="D1219" s="217">
        <v>2.41</v>
      </c>
    </row>
    <row r="1220" spans="1:4" x14ac:dyDescent="0.2">
      <c r="A1220" s="214">
        <v>9052006</v>
      </c>
      <c r="B1220" s="215" t="s">
        <v>10676</v>
      </c>
      <c r="C1220" s="216" t="s">
        <v>15</v>
      </c>
      <c r="D1220" s="217">
        <v>23.38</v>
      </c>
    </row>
    <row r="1221" spans="1:4" outlineLevel="1" x14ac:dyDescent="0.2">
      <c r="A1221" s="214">
        <v>9052008</v>
      </c>
      <c r="B1221" s="215" t="s">
        <v>10677</v>
      </c>
      <c r="C1221" s="216" t="s">
        <v>15</v>
      </c>
      <c r="D1221" s="217">
        <v>29.23</v>
      </c>
    </row>
    <row r="1222" spans="1:4" x14ac:dyDescent="0.2">
      <c r="A1222" s="214">
        <v>9052009</v>
      </c>
      <c r="B1222" s="215" t="s">
        <v>10678</v>
      </c>
      <c r="C1222" s="216" t="s">
        <v>15</v>
      </c>
      <c r="D1222" s="217">
        <v>58.45</v>
      </c>
    </row>
    <row r="1223" spans="1:4" outlineLevel="1" x14ac:dyDescent="0.2">
      <c r="A1223" s="214">
        <v>9052010</v>
      </c>
      <c r="B1223" s="215" t="s">
        <v>10679</v>
      </c>
      <c r="C1223" s="216" t="s">
        <v>15</v>
      </c>
      <c r="D1223" s="217">
        <v>23.38</v>
      </c>
    </row>
    <row r="1224" spans="1:4" x14ac:dyDescent="0.2">
      <c r="A1224" s="214">
        <v>9052011</v>
      </c>
      <c r="B1224" s="215" t="s">
        <v>10680</v>
      </c>
      <c r="C1224" s="216" t="s">
        <v>15</v>
      </c>
      <c r="D1224" s="217">
        <v>43.84</v>
      </c>
    </row>
    <row r="1225" spans="1:4" outlineLevel="1" x14ac:dyDescent="0.2">
      <c r="A1225" s="214">
        <v>9052012</v>
      </c>
      <c r="B1225" s="215" t="s">
        <v>10681</v>
      </c>
      <c r="C1225" s="216" t="s">
        <v>15</v>
      </c>
      <c r="D1225" s="217">
        <v>87.68</v>
      </c>
    </row>
    <row r="1226" spans="1:4" x14ac:dyDescent="0.2">
      <c r="A1226" s="214">
        <v>9052013</v>
      </c>
      <c r="B1226" s="215" t="s">
        <v>10682</v>
      </c>
      <c r="C1226" s="216" t="s">
        <v>15</v>
      </c>
      <c r="D1226" s="217">
        <v>87.68</v>
      </c>
    </row>
    <row r="1227" spans="1:4" outlineLevel="1" x14ac:dyDescent="0.2">
      <c r="A1227" s="214">
        <v>9052014</v>
      </c>
      <c r="B1227" s="215" t="s">
        <v>10683</v>
      </c>
      <c r="C1227" s="216" t="s">
        <v>15</v>
      </c>
      <c r="D1227" s="217">
        <v>29.23</v>
      </c>
    </row>
    <row r="1228" spans="1:4" x14ac:dyDescent="0.2">
      <c r="A1228" s="214">
        <v>9052018</v>
      </c>
      <c r="B1228" s="215" t="s">
        <v>10684</v>
      </c>
      <c r="C1228" s="216" t="s">
        <v>15</v>
      </c>
      <c r="D1228" s="217">
        <v>87.68</v>
      </c>
    </row>
    <row r="1229" spans="1:4" outlineLevel="1" x14ac:dyDescent="0.2">
      <c r="A1229" s="214">
        <v>9052019</v>
      </c>
      <c r="B1229" s="215" t="s">
        <v>10685</v>
      </c>
      <c r="C1229" s="216" t="s">
        <v>15</v>
      </c>
      <c r="D1229" s="217">
        <v>58.45</v>
      </c>
    </row>
    <row r="1230" spans="1:4" x14ac:dyDescent="0.2">
      <c r="A1230" s="214">
        <v>9052020</v>
      </c>
      <c r="B1230" s="215" t="s">
        <v>10686</v>
      </c>
      <c r="C1230" s="216" t="s">
        <v>15</v>
      </c>
      <c r="D1230" s="217">
        <v>87.68</v>
      </c>
    </row>
    <row r="1231" spans="1:4" outlineLevel="1" x14ac:dyDescent="0.2">
      <c r="A1231" s="214">
        <v>9052025</v>
      </c>
      <c r="B1231" s="215" t="s">
        <v>10687</v>
      </c>
      <c r="C1231" s="216" t="s">
        <v>15</v>
      </c>
      <c r="D1231" s="217">
        <v>46.76</v>
      </c>
    </row>
    <row r="1232" spans="1:4" x14ac:dyDescent="0.2">
      <c r="A1232" s="214">
        <v>9052030</v>
      </c>
      <c r="B1232" s="215" t="s">
        <v>10688</v>
      </c>
      <c r="C1232" s="216" t="s">
        <v>15</v>
      </c>
      <c r="D1232" s="217">
        <v>3.86</v>
      </c>
    </row>
    <row r="1233" spans="1:4" outlineLevel="1" x14ac:dyDescent="0.2">
      <c r="A1233" s="214">
        <v>9052031</v>
      </c>
      <c r="B1233" s="215" t="s">
        <v>10689</v>
      </c>
      <c r="C1233" s="216" t="s">
        <v>15</v>
      </c>
      <c r="D1233" s="217">
        <v>3.86</v>
      </c>
    </row>
    <row r="1234" spans="1:4" x14ac:dyDescent="0.2">
      <c r="A1234" s="214">
        <v>9053000</v>
      </c>
      <c r="B1234" s="215" t="s">
        <v>10690</v>
      </c>
      <c r="C1234" s="216" t="s">
        <v>9488</v>
      </c>
      <c r="D1234" s="217" t="s">
        <v>9488</v>
      </c>
    </row>
    <row r="1235" spans="1:4" outlineLevel="1" x14ac:dyDescent="0.2">
      <c r="A1235" s="214">
        <v>9053010</v>
      </c>
      <c r="B1235" s="215" t="s">
        <v>10691</v>
      </c>
      <c r="C1235" s="216" t="s">
        <v>15</v>
      </c>
      <c r="D1235" s="217">
        <v>29.23</v>
      </c>
    </row>
    <row r="1236" spans="1:4" x14ac:dyDescent="0.2">
      <c r="A1236" s="214">
        <v>9053011</v>
      </c>
      <c r="B1236" s="215" t="s">
        <v>10692</v>
      </c>
      <c r="C1236" s="216" t="s">
        <v>15</v>
      </c>
      <c r="D1236" s="217">
        <v>29.23</v>
      </c>
    </row>
    <row r="1237" spans="1:4" outlineLevel="1" x14ac:dyDescent="0.2">
      <c r="A1237" s="214">
        <v>9053014</v>
      </c>
      <c r="B1237" s="215" t="s">
        <v>10693</v>
      </c>
      <c r="C1237" s="216" t="s">
        <v>32</v>
      </c>
      <c r="D1237" s="217">
        <v>11.69</v>
      </c>
    </row>
    <row r="1238" spans="1:4" x14ac:dyDescent="0.2">
      <c r="A1238" s="214">
        <v>9053015</v>
      </c>
      <c r="B1238" s="215" t="s">
        <v>10694</v>
      </c>
      <c r="C1238" s="216" t="s">
        <v>32</v>
      </c>
      <c r="D1238" s="217">
        <v>14.61</v>
      </c>
    </row>
    <row r="1239" spans="1:4" outlineLevel="1" x14ac:dyDescent="0.2">
      <c r="A1239" s="214">
        <v>9053016</v>
      </c>
      <c r="B1239" s="215" t="s">
        <v>10695</v>
      </c>
      <c r="C1239" s="216" t="s">
        <v>15</v>
      </c>
      <c r="D1239" s="217">
        <v>11.69</v>
      </c>
    </row>
    <row r="1240" spans="1:4" x14ac:dyDescent="0.2">
      <c r="A1240" s="214">
        <v>9053020</v>
      </c>
      <c r="B1240" s="215" t="s">
        <v>10696</v>
      </c>
      <c r="C1240" s="216" t="s">
        <v>15</v>
      </c>
      <c r="D1240" s="217">
        <v>58.45</v>
      </c>
    </row>
    <row r="1241" spans="1:4" outlineLevel="1" x14ac:dyDescent="0.2">
      <c r="A1241" s="214">
        <v>9053021</v>
      </c>
      <c r="B1241" s="215" t="s">
        <v>10697</v>
      </c>
      <c r="C1241" s="216" t="s">
        <v>32</v>
      </c>
      <c r="D1241" s="217">
        <v>29.23</v>
      </c>
    </row>
    <row r="1242" spans="1:4" x14ac:dyDescent="0.2">
      <c r="A1242" s="214">
        <v>9053022</v>
      </c>
      <c r="B1242" s="215" t="s">
        <v>10698</v>
      </c>
      <c r="C1242" s="216" t="s">
        <v>15</v>
      </c>
      <c r="D1242" s="217">
        <v>29.23</v>
      </c>
    </row>
    <row r="1243" spans="1:4" outlineLevel="1" x14ac:dyDescent="0.2">
      <c r="A1243" s="214">
        <v>9053025</v>
      </c>
      <c r="B1243" s="215" t="s">
        <v>10699</v>
      </c>
      <c r="C1243" s="216" t="s">
        <v>15</v>
      </c>
      <c r="D1243" s="217">
        <v>58.45</v>
      </c>
    </row>
    <row r="1244" spans="1:4" x14ac:dyDescent="0.2">
      <c r="A1244" s="214">
        <v>9053055</v>
      </c>
      <c r="B1244" s="215" t="s">
        <v>10700</v>
      </c>
      <c r="C1244" s="216" t="s">
        <v>15</v>
      </c>
      <c r="D1244" s="217">
        <v>35.07</v>
      </c>
    </row>
    <row r="1245" spans="1:4" outlineLevel="1" x14ac:dyDescent="0.2">
      <c r="A1245" s="214">
        <v>9053056</v>
      </c>
      <c r="B1245" s="215" t="s">
        <v>10701</v>
      </c>
      <c r="C1245" s="216" t="s">
        <v>15</v>
      </c>
      <c r="D1245" s="217">
        <v>58.45</v>
      </c>
    </row>
    <row r="1246" spans="1:4" outlineLevel="1" x14ac:dyDescent="0.2">
      <c r="A1246" s="214">
        <v>9053060</v>
      </c>
      <c r="B1246" s="215" t="s">
        <v>10702</v>
      </c>
      <c r="C1246" s="216" t="s">
        <v>15</v>
      </c>
      <c r="D1246" s="217">
        <v>292.25</v>
      </c>
    </row>
    <row r="1247" spans="1:4" outlineLevel="1" x14ac:dyDescent="0.2">
      <c r="A1247" s="214">
        <v>9053061</v>
      </c>
      <c r="B1247" s="215" t="s">
        <v>10703</v>
      </c>
      <c r="C1247" s="216" t="s">
        <v>15</v>
      </c>
      <c r="D1247" s="217">
        <v>467.6</v>
      </c>
    </row>
    <row r="1248" spans="1:4" x14ac:dyDescent="0.2">
      <c r="A1248" s="214">
        <v>9053062</v>
      </c>
      <c r="B1248" s="215" t="s">
        <v>10704</v>
      </c>
      <c r="C1248" s="216" t="s">
        <v>15</v>
      </c>
      <c r="D1248" s="217">
        <v>292.25</v>
      </c>
    </row>
    <row r="1249" spans="1:4" outlineLevel="1" x14ac:dyDescent="0.2">
      <c r="A1249" s="214">
        <v>9054000</v>
      </c>
      <c r="B1249" s="215" t="s">
        <v>10705</v>
      </c>
      <c r="C1249" s="216" t="s">
        <v>9488</v>
      </c>
      <c r="D1249" s="217" t="s">
        <v>9488</v>
      </c>
    </row>
    <row r="1250" spans="1:4" outlineLevel="1" x14ac:dyDescent="0.2">
      <c r="A1250" s="214">
        <v>9054001</v>
      </c>
      <c r="B1250" s="215" t="s">
        <v>10706</v>
      </c>
      <c r="C1250" s="216" t="s">
        <v>15</v>
      </c>
      <c r="D1250" s="217">
        <v>8.77</v>
      </c>
    </row>
    <row r="1251" spans="1:4" x14ac:dyDescent="0.2">
      <c r="A1251" s="214">
        <v>9054002</v>
      </c>
      <c r="B1251" s="215" t="s">
        <v>10707</v>
      </c>
      <c r="C1251" s="216" t="s">
        <v>15</v>
      </c>
      <c r="D1251" s="217">
        <v>2.41</v>
      </c>
    </row>
    <row r="1252" spans="1:4" outlineLevel="1" x14ac:dyDescent="0.2">
      <c r="A1252" s="214">
        <v>9054003</v>
      </c>
      <c r="B1252" s="215" t="s">
        <v>10708</v>
      </c>
      <c r="C1252" s="216" t="s">
        <v>15</v>
      </c>
      <c r="D1252" s="217">
        <v>14.61</v>
      </c>
    </row>
    <row r="1253" spans="1:4" outlineLevel="1" x14ac:dyDescent="0.2">
      <c r="A1253" s="214">
        <v>9054004</v>
      </c>
      <c r="B1253" s="215" t="s">
        <v>10709</v>
      </c>
      <c r="C1253" s="216" t="s">
        <v>15</v>
      </c>
      <c r="D1253" s="217">
        <v>11.69</v>
      </c>
    </row>
    <row r="1254" spans="1:4" outlineLevel="1" x14ac:dyDescent="0.2">
      <c r="A1254" s="214">
        <v>9054005</v>
      </c>
      <c r="B1254" s="215" t="s">
        <v>10710</v>
      </c>
      <c r="C1254" s="216" t="s">
        <v>15</v>
      </c>
      <c r="D1254" s="217">
        <v>82.55</v>
      </c>
    </row>
    <row r="1255" spans="1:4" outlineLevel="1" x14ac:dyDescent="0.2">
      <c r="A1255" s="214">
        <v>9054006</v>
      </c>
      <c r="B1255" s="215" t="s">
        <v>10711</v>
      </c>
      <c r="C1255" s="216" t="s">
        <v>15</v>
      </c>
      <c r="D1255" s="217">
        <v>23.38</v>
      </c>
    </row>
    <row r="1256" spans="1:4" outlineLevel="1" x14ac:dyDescent="0.2">
      <c r="A1256" s="214">
        <v>9054007</v>
      </c>
      <c r="B1256" s="215" t="s">
        <v>10712</v>
      </c>
      <c r="C1256" s="216" t="s">
        <v>15</v>
      </c>
      <c r="D1256" s="217">
        <v>23.38</v>
      </c>
    </row>
    <row r="1257" spans="1:4" x14ac:dyDescent="0.2">
      <c r="A1257" s="214">
        <v>9054008</v>
      </c>
      <c r="B1257" s="215" t="s">
        <v>10713</v>
      </c>
      <c r="C1257" s="216" t="s">
        <v>32</v>
      </c>
      <c r="D1257" s="217">
        <v>11.69</v>
      </c>
    </row>
    <row r="1258" spans="1:4" outlineLevel="1" x14ac:dyDescent="0.2">
      <c r="A1258" s="214">
        <v>9054009</v>
      </c>
      <c r="B1258" s="215" t="s">
        <v>10714</v>
      </c>
      <c r="C1258" s="216" t="s">
        <v>15</v>
      </c>
      <c r="D1258" s="217">
        <v>4.82</v>
      </c>
    </row>
    <row r="1259" spans="1:4" outlineLevel="1" x14ac:dyDescent="0.2">
      <c r="A1259" s="214">
        <v>9054010</v>
      </c>
      <c r="B1259" s="215" t="s">
        <v>10715</v>
      </c>
      <c r="C1259" s="216" t="s">
        <v>15</v>
      </c>
      <c r="D1259" s="217">
        <v>165.11</v>
      </c>
    </row>
    <row r="1260" spans="1:4" outlineLevel="1" x14ac:dyDescent="0.2">
      <c r="A1260" s="214">
        <v>9054011</v>
      </c>
      <c r="B1260" s="215" t="s">
        <v>10716</v>
      </c>
      <c r="C1260" s="216" t="s">
        <v>15</v>
      </c>
      <c r="D1260" s="217">
        <v>37.99</v>
      </c>
    </row>
    <row r="1261" spans="1:4" outlineLevel="1" x14ac:dyDescent="0.2">
      <c r="A1261" s="214">
        <v>9054012</v>
      </c>
      <c r="B1261" s="215" t="s">
        <v>10717</v>
      </c>
      <c r="C1261" s="216" t="s">
        <v>15</v>
      </c>
      <c r="D1261" s="217">
        <v>218.15</v>
      </c>
    </row>
    <row r="1262" spans="1:4" outlineLevel="1" x14ac:dyDescent="0.2">
      <c r="A1262" s="214">
        <v>9054013</v>
      </c>
      <c r="B1262" s="215" t="s">
        <v>10718</v>
      </c>
      <c r="C1262" s="216" t="s">
        <v>15</v>
      </c>
      <c r="D1262" s="217">
        <v>424.53</v>
      </c>
    </row>
    <row r="1263" spans="1:4" x14ac:dyDescent="0.2">
      <c r="A1263" s="214">
        <v>9054014</v>
      </c>
      <c r="B1263" s="215" t="s">
        <v>10719</v>
      </c>
      <c r="C1263" s="216" t="s">
        <v>15</v>
      </c>
      <c r="D1263" s="217">
        <v>87.68</v>
      </c>
    </row>
    <row r="1264" spans="1:4" outlineLevel="1" x14ac:dyDescent="0.2">
      <c r="A1264" s="214">
        <v>9054015</v>
      </c>
      <c r="B1264" s="215" t="s">
        <v>10720</v>
      </c>
      <c r="C1264" s="216" t="s">
        <v>15</v>
      </c>
      <c r="D1264" s="217">
        <v>38.57</v>
      </c>
    </row>
    <row r="1265" spans="1:4" x14ac:dyDescent="0.2">
      <c r="A1265" s="214">
        <v>9054016</v>
      </c>
      <c r="B1265" s="215" t="s">
        <v>10721</v>
      </c>
      <c r="C1265" s="216" t="s">
        <v>32</v>
      </c>
      <c r="D1265" s="217">
        <v>41.28</v>
      </c>
    </row>
    <row r="1266" spans="1:4" outlineLevel="1" x14ac:dyDescent="0.2">
      <c r="A1266" s="214">
        <v>9054017</v>
      </c>
      <c r="B1266" s="215" t="s">
        <v>10722</v>
      </c>
      <c r="C1266" s="216" t="s">
        <v>15</v>
      </c>
      <c r="D1266" s="217">
        <v>123.83</v>
      </c>
    </row>
    <row r="1267" spans="1:4" outlineLevel="1" x14ac:dyDescent="0.2">
      <c r="A1267" s="214">
        <v>9054018</v>
      </c>
      <c r="B1267" s="215" t="s">
        <v>10723</v>
      </c>
      <c r="C1267" s="216" t="s">
        <v>15</v>
      </c>
      <c r="D1267" s="217">
        <v>108.89</v>
      </c>
    </row>
    <row r="1268" spans="1:4" outlineLevel="1" x14ac:dyDescent="0.2">
      <c r="A1268" s="214">
        <v>9054019</v>
      </c>
      <c r="B1268" s="215" t="s">
        <v>10724</v>
      </c>
      <c r="C1268" s="216" t="s">
        <v>15</v>
      </c>
      <c r="D1268" s="217">
        <v>82.55</v>
      </c>
    </row>
    <row r="1269" spans="1:4" x14ac:dyDescent="0.2">
      <c r="A1269" s="214">
        <v>9054020</v>
      </c>
      <c r="B1269" s="215" t="s">
        <v>10725</v>
      </c>
      <c r="C1269" s="216" t="s">
        <v>15</v>
      </c>
      <c r="D1269" s="217">
        <v>17.54</v>
      </c>
    </row>
    <row r="1270" spans="1:4" outlineLevel="1" x14ac:dyDescent="0.2">
      <c r="A1270" s="214">
        <v>9054021</v>
      </c>
      <c r="B1270" s="215" t="s">
        <v>10726</v>
      </c>
      <c r="C1270" s="216" t="s">
        <v>2632</v>
      </c>
      <c r="D1270" s="217">
        <v>0.96</v>
      </c>
    </row>
    <row r="1271" spans="1:4" outlineLevel="1" x14ac:dyDescent="0.2">
      <c r="A1271" s="214">
        <v>9054022</v>
      </c>
      <c r="B1271" s="215" t="s">
        <v>10727</v>
      </c>
      <c r="C1271" s="216" t="s">
        <v>15</v>
      </c>
      <c r="D1271" s="217">
        <v>12.05</v>
      </c>
    </row>
    <row r="1272" spans="1:4" x14ac:dyDescent="0.2">
      <c r="A1272" s="214">
        <v>9054023</v>
      </c>
      <c r="B1272" s="215" t="s">
        <v>10728</v>
      </c>
      <c r="C1272" s="216" t="s">
        <v>15</v>
      </c>
      <c r="D1272" s="217">
        <v>29.23</v>
      </c>
    </row>
    <row r="1273" spans="1:4" outlineLevel="1" x14ac:dyDescent="0.2">
      <c r="A1273" s="214">
        <v>9054024</v>
      </c>
      <c r="B1273" s="215" t="s">
        <v>10729</v>
      </c>
      <c r="C1273" s="216" t="s">
        <v>15</v>
      </c>
      <c r="D1273" s="217">
        <v>17.54</v>
      </c>
    </row>
    <row r="1274" spans="1:4" outlineLevel="1" x14ac:dyDescent="0.2">
      <c r="A1274" s="214">
        <v>9054025</v>
      </c>
      <c r="B1274" s="215" t="s">
        <v>10730</v>
      </c>
      <c r="C1274" s="216" t="s">
        <v>15</v>
      </c>
      <c r="D1274" s="217">
        <v>27.48</v>
      </c>
    </row>
    <row r="1275" spans="1:4" outlineLevel="1" x14ac:dyDescent="0.2">
      <c r="A1275" s="214">
        <v>9054026</v>
      </c>
      <c r="B1275" s="215" t="s">
        <v>10731</v>
      </c>
      <c r="C1275" s="216" t="s">
        <v>15</v>
      </c>
      <c r="D1275" s="217">
        <v>123.83</v>
      </c>
    </row>
    <row r="1276" spans="1:4" x14ac:dyDescent="0.2">
      <c r="A1276" s="214">
        <v>9054027</v>
      </c>
      <c r="B1276" s="215" t="s">
        <v>10732</v>
      </c>
      <c r="C1276" s="216" t="s">
        <v>15</v>
      </c>
      <c r="D1276" s="217">
        <v>82.55</v>
      </c>
    </row>
    <row r="1277" spans="1:4" outlineLevel="1" x14ac:dyDescent="0.2">
      <c r="A1277" s="214">
        <v>9060000</v>
      </c>
      <c r="B1277" s="215" t="s">
        <v>10733</v>
      </c>
      <c r="C1277" s="216" t="s">
        <v>9488</v>
      </c>
      <c r="D1277" s="217" t="s">
        <v>9488</v>
      </c>
    </row>
    <row r="1278" spans="1:4" ht="22.5" outlineLevel="1" x14ac:dyDescent="0.2">
      <c r="A1278" s="214">
        <v>9060001</v>
      </c>
      <c r="B1278" s="215" t="s">
        <v>10734</v>
      </c>
      <c r="C1278" s="216" t="s">
        <v>15</v>
      </c>
      <c r="D1278" s="217">
        <v>233.8</v>
      </c>
    </row>
    <row r="1279" spans="1:4" outlineLevel="1" x14ac:dyDescent="0.2">
      <c r="A1279" s="214">
        <v>9060002</v>
      </c>
      <c r="B1279" s="215" t="s">
        <v>10735</v>
      </c>
      <c r="C1279" s="216" t="s">
        <v>15</v>
      </c>
      <c r="D1279" s="217">
        <v>292.25</v>
      </c>
    </row>
    <row r="1280" spans="1:4" outlineLevel="1" x14ac:dyDescent="0.2">
      <c r="A1280" s="214">
        <v>9060003</v>
      </c>
      <c r="B1280" s="215" t="s">
        <v>10736</v>
      </c>
      <c r="C1280" s="216" t="s">
        <v>15</v>
      </c>
      <c r="D1280" s="217">
        <v>263.02999999999997</v>
      </c>
    </row>
    <row r="1281" spans="1:4" x14ac:dyDescent="0.2">
      <c r="A1281" s="214">
        <v>9060004</v>
      </c>
      <c r="B1281" s="215" t="s">
        <v>10737</v>
      </c>
      <c r="C1281" s="216" t="s">
        <v>15</v>
      </c>
      <c r="D1281" s="217">
        <v>29.23</v>
      </c>
    </row>
    <row r="1282" spans="1:4" outlineLevel="1" x14ac:dyDescent="0.2">
      <c r="A1282" s="214">
        <v>9060005</v>
      </c>
      <c r="B1282" s="215" t="s">
        <v>10738</v>
      </c>
      <c r="C1282" s="216" t="s">
        <v>15</v>
      </c>
      <c r="D1282" s="217">
        <v>14.61</v>
      </c>
    </row>
    <row r="1283" spans="1:4" x14ac:dyDescent="0.2">
      <c r="A1283" s="214">
        <v>9060008</v>
      </c>
      <c r="B1283" s="215" t="s">
        <v>10739</v>
      </c>
      <c r="C1283" s="216" t="s">
        <v>15</v>
      </c>
      <c r="D1283" s="217">
        <v>29.23</v>
      </c>
    </row>
    <row r="1284" spans="1:4" outlineLevel="1" x14ac:dyDescent="0.2">
      <c r="A1284" s="214">
        <v>9060009</v>
      </c>
      <c r="B1284" s="215" t="s">
        <v>10740</v>
      </c>
      <c r="C1284" s="216" t="s">
        <v>32</v>
      </c>
      <c r="D1284" s="217">
        <v>23.38</v>
      </c>
    </row>
    <row r="1285" spans="1:4" outlineLevel="1" x14ac:dyDescent="0.2">
      <c r="A1285" s="214">
        <v>9060012</v>
      </c>
      <c r="B1285" s="215" t="s">
        <v>10741</v>
      </c>
      <c r="C1285" s="216" t="s">
        <v>32</v>
      </c>
      <c r="D1285" s="217">
        <v>14.61</v>
      </c>
    </row>
    <row r="1286" spans="1:4" x14ac:dyDescent="0.2">
      <c r="A1286" s="214">
        <v>9060013</v>
      </c>
      <c r="B1286" s="215" t="s">
        <v>10742</v>
      </c>
      <c r="C1286" s="216" t="s">
        <v>32</v>
      </c>
      <c r="D1286" s="217">
        <v>29.23</v>
      </c>
    </row>
    <row r="1287" spans="1:4" outlineLevel="1" x14ac:dyDescent="0.2">
      <c r="A1287" s="214">
        <v>9060014</v>
      </c>
      <c r="B1287" s="215" t="s">
        <v>10743</v>
      </c>
      <c r="C1287" s="216" t="s">
        <v>32</v>
      </c>
      <c r="D1287" s="217">
        <v>2.92</v>
      </c>
    </row>
    <row r="1288" spans="1:4" outlineLevel="1" x14ac:dyDescent="0.2">
      <c r="A1288" s="214">
        <v>9060015</v>
      </c>
      <c r="B1288" s="215" t="s">
        <v>10744</v>
      </c>
      <c r="C1288" s="216" t="s">
        <v>32</v>
      </c>
      <c r="D1288" s="217">
        <v>5.85</v>
      </c>
    </row>
    <row r="1289" spans="1:4" outlineLevel="1" x14ac:dyDescent="0.2">
      <c r="A1289" s="214">
        <v>9060016</v>
      </c>
      <c r="B1289" s="215" t="s">
        <v>10745</v>
      </c>
      <c r="C1289" s="216" t="s">
        <v>32</v>
      </c>
      <c r="D1289" s="217">
        <v>3.51</v>
      </c>
    </row>
    <row r="1290" spans="1:4" outlineLevel="1" x14ac:dyDescent="0.2">
      <c r="A1290" s="214">
        <v>9060017</v>
      </c>
      <c r="B1290" s="215" t="s">
        <v>10746</v>
      </c>
      <c r="C1290" s="216" t="s">
        <v>32</v>
      </c>
      <c r="D1290" s="217">
        <v>7.01</v>
      </c>
    </row>
    <row r="1291" spans="1:4" outlineLevel="1" x14ac:dyDescent="0.2">
      <c r="A1291" s="214">
        <v>9060018</v>
      </c>
      <c r="B1291" s="215" t="s">
        <v>10747</v>
      </c>
      <c r="C1291" s="216" t="s">
        <v>15</v>
      </c>
      <c r="D1291" s="217">
        <v>11.69</v>
      </c>
    </row>
    <row r="1292" spans="1:4" x14ac:dyDescent="0.2">
      <c r="A1292" s="214">
        <v>9060020</v>
      </c>
      <c r="B1292" s="215" t="s">
        <v>10748</v>
      </c>
      <c r="C1292" s="216" t="s">
        <v>15</v>
      </c>
      <c r="D1292" s="217">
        <v>11.69</v>
      </c>
    </row>
    <row r="1293" spans="1:4" outlineLevel="1" x14ac:dyDescent="0.2">
      <c r="A1293" s="214">
        <v>9061000</v>
      </c>
      <c r="B1293" s="215" t="s">
        <v>10749</v>
      </c>
      <c r="C1293" s="216" t="s">
        <v>9488</v>
      </c>
      <c r="D1293" s="217" t="s">
        <v>9488</v>
      </c>
    </row>
    <row r="1294" spans="1:4" outlineLevel="1" x14ac:dyDescent="0.2">
      <c r="A1294" s="214">
        <v>9061010</v>
      </c>
      <c r="B1294" s="215" t="s">
        <v>10750</v>
      </c>
      <c r="C1294" s="216" t="s">
        <v>32</v>
      </c>
      <c r="D1294" s="217">
        <v>46.76</v>
      </c>
    </row>
    <row r="1295" spans="1:4" outlineLevel="1" x14ac:dyDescent="0.2">
      <c r="A1295" s="214">
        <v>9061011</v>
      </c>
      <c r="B1295" s="215" t="s">
        <v>10751</v>
      </c>
      <c r="C1295" s="216" t="s">
        <v>15</v>
      </c>
      <c r="D1295" s="217">
        <v>11.69</v>
      </c>
    </row>
    <row r="1296" spans="1:4" outlineLevel="1" x14ac:dyDescent="0.2">
      <c r="A1296" s="214">
        <v>9061015</v>
      </c>
      <c r="B1296" s="215" t="s">
        <v>10752</v>
      </c>
      <c r="C1296" s="216" t="s">
        <v>15</v>
      </c>
      <c r="D1296" s="217">
        <v>17.54</v>
      </c>
    </row>
    <row r="1297" spans="1:4" x14ac:dyDescent="0.2">
      <c r="A1297" s="214">
        <v>9061016</v>
      </c>
      <c r="B1297" s="215" t="s">
        <v>10753</v>
      </c>
      <c r="C1297" s="216" t="s">
        <v>15</v>
      </c>
      <c r="D1297" s="217">
        <v>40.92</v>
      </c>
    </row>
    <row r="1298" spans="1:4" outlineLevel="1" x14ac:dyDescent="0.2">
      <c r="A1298" s="214">
        <v>9061017</v>
      </c>
      <c r="B1298" s="215" t="s">
        <v>10754</v>
      </c>
      <c r="C1298" s="216" t="s">
        <v>15</v>
      </c>
      <c r="D1298" s="217">
        <v>75.989999999999995</v>
      </c>
    </row>
    <row r="1299" spans="1:4" x14ac:dyDescent="0.2">
      <c r="A1299" s="214">
        <v>9061025</v>
      </c>
      <c r="B1299" s="215" t="s">
        <v>10755</v>
      </c>
      <c r="C1299" s="216" t="s">
        <v>15</v>
      </c>
      <c r="D1299" s="217">
        <v>29.23</v>
      </c>
    </row>
    <row r="1300" spans="1:4" outlineLevel="1" x14ac:dyDescent="0.2">
      <c r="A1300" s="214">
        <v>9061026</v>
      </c>
      <c r="B1300" s="215" t="s">
        <v>10756</v>
      </c>
      <c r="C1300" s="216" t="s">
        <v>29</v>
      </c>
      <c r="D1300" s="217">
        <v>116.9</v>
      </c>
    </row>
    <row r="1301" spans="1:4" ht="22.5" x14ac:dyDescent="0.2">
      <c r="A1301" s="214">
        <v>9061030</v>
      </c>
      <c r="B1301" s="215" t="s">
        <v>10757</v>
      </c>
      <c r="C1301" s="216" t="s">
        <v>15</v>
      </c>
      <c r="D1301" s="217">
        <v>11.69</v>
      </c>
    </row>
    <row r="1302" spans="1:4" outlineLevel="1" x14ac:dyDescent="0.2">
      <c r="A1302" s="214">
        <v>9061032</v>
      </c>
      <c r="B1302" s="215" t="s">
        <v>10758</v>
      </c>
      <c r="C1302" s="216" t="s">
        <v>15</v>
      </c>
      <c r="D1302" s="217">
        <v>17.54</v>
      </c>
    </row>
    <row r="1303" spans="1:4" x14ac:dyDescent="0.2">
      <c r="A1303" s="214">
        <v>9061034</v>
      </c>
      <c r="B1303" s="215" t="s">
        <v>10759</v>
      </c>
      <c r="C1303" s="216" t="s">
        <v>15</v>
      </c>
      <c r="D1303" s="217">
        <v>14.61</v>
      </c>
    </row>
    <row r="1304" spans="1:4" outlineLevel="1" x14ac:dyDescent="0.2">
      <c r="A1304" s="214">
        <v>9061035</v>
      </c>
      <c r="B1304" s="215" t="s">
        <v>10760</v>
      </c>
      <c r="C1304" s="216" t="s">
        <v>15</v>
      </c>
      <c r="D1304" s="217">
        <v>670.1</v>
      </c>
    </row>
    <row r="1305" spans="1:4" x14ac:dyDescent="0.2">
      <c r="A1305" s="214">
        <v>9061037</v>
      </c>
      <c r="B1305" s="215" t="s">
        <v>10761</v>
      </c>
      <c r="C1305" s="216" t="s">
        <v>15</v>
      </c>
      <c r="D1305" s="217">
        <v>29.23</v>
      </c>
    </row>
    <row r="1306" spans="1:4" outlineLevel="1" x14ac:dyDescent="0.2">
      <c r="A1306" s="214">
        <v>9061038</v>
      </c>
      <c r="B1306" s="215" t="s">
        <v>10762</v>
      </c>
      <c r="C1306" s="216" t="s">
        <v>15</v>
      </c>
      <c r="D1306" s="217">
        <v>43.84</v>
      </c>
    </row>
    <row r="1307" spans="1:4" x14ac:dyDescent="0.2">
      <c r="A1307" s="214">
        <v>9061039</v>
      </c>
      <c r="B1307" s="215" t="s">
        <v>10763</v>
      </c>
      <c r="C1307" s="216" t="s">
        <v>15</v>
      </c>
      <c r="D1307" s="217">
        <v>14.61</v>
      </c>
    </row>
    <row r="1308" spans="1:4" outlineLevel="1" x14ac:dyDescent="0.2">
      <c r="A1308" s="214">
        <v>9061040</v>
      </c>
      <c r="B1308" s="215" t="s">
        <v>10764</v>
      </c>
      <c r="C1308" s="216" t="s">
        <v>15</v>
      </c>
      <c r="D1308" s="217">
        <v>29.23</v>
      </c>
    </row>
    <row r="1309" spans="1:4" x14ac:dyDescent="0.2">
      <c r="A1309" s="214">
        <v>9062000</v>
      </c>
      <c r="B1309" s="215" t="s">
        <v>10765</v>
      </c>
      <c r="C1309" s="216" t="s">
        <v>9488</v>
      </c>
      <c r="D1309" s="217" t="s">
        <v>9488</v>
      </c>
    </row>
    <row r="1310" spans="1:4" outlineLevel="1" x14ac:dyDescent="0.2">
      <c r="A1310" s="214">
        <v>9062001</v>
      </c>
      <c r="B1310" s="215" t="s">
        <v>10766</v>
      </c>
      <c r="C1310" s="216" t="s">
        <v>15</v>
      </c>
      <c r="D1310" s="217">
        <v>14.61</v>
      </c>
    </row>
    <row r="1311" spans="1:4" outlineLevel="1" x14ac:dyDescent="0.2">
      <c r="A1311" s="214">
        <v>9062002</v>
      </c>
      <c r="B1311" s="215" t="s">
        <v>10767</v>
      </c>
      <c r="C1311" s="216" t="s">
        <v>15</v>
      </c>
      <c r="D1311" s="217">
        <v>5.85</v>
      </c>
    </row>
    <row r="1312" spans="1:4" outlineLevel="1" x14ac:dyDescent="0.2">
      <c r="A1312" s="214">
        <v>9062003</v>
      </c>
      <c r="B1312" s="215" t="s">
        <v>10768</v>
      </c>
      <c r="C1312" s="216" t="s">
        <v>15</v>
      </c>
      <c r="D1312" s="217">
        <v>2.41</v>
      </c>
    </row>
    <row r="1313" spans="1:4" x14ac:dyDescent="0.2">
      <c r="A1313" s="214">
        <v>9062004</v>
      </c>
      <c r="B1313" s="215" t="s">
        <v>10769</v>
      </c>
      <c r="C1313" s="216" t="s">
        <v>15</v>
      </c>
      <c r="D1313" s="217">
        <v>17.54</v>
      </c>
    </row>
    <row r="1314" spans="1:4" outlineLevel="1" x14ac:dyDescent="0.2">
      <c r="A1314" s="214">
        <v>9062005</v>
      </c>
      <c r="B1314" s="215" t="s">
        <v>10770</v>
      </c>
      <c r="C1314" s="216" t="s">
        <v>15</v>
      </c>
      <c r="D1314" s="217">
        <v>2.41</v>
      </c>
    </row>
    <row r="1315" spans="1:4" outlineLevel="1" x14ac:dyDescent="0.2">
      <c r="A1315" s="214">
        <v>9062010</v>
      </c>
      <c r="B1315" s="215" t="s">
        <v>10771</v>
      </c>
      <c r="C1315" s="216" t="s">
        <v>15</v>
      </c>
      <c r="D1315" s="217">
        <v>23.38</v>
      </c>
    </row>
    <row r="1316" spans="1:4" x14ac:dyDescent="0.2">
      <c r="A1316" s="214">
        <v>9062011</v>
      </c>
      <c r="B1316" s="215" t="s">
        <v>10772</v>
      </c>
      <c r="C1316" s="216" t="s">
        <v>15</v>
      </c>
      <c r="D1316" s="217">
        <v>43.84</v>
      </c>
    </row>
    <row r="1317" spans="1:4" outlineLevel="1" x14ac:dyDescent="0.2">
      <c r="A1317" s="214">
        <v>9062012</v>
      </c>
      <c r="B1317" s="215" t="s">
        <v>10773</v>
      </c>
      <c r="C1317" s="216" t="s">
        <v>15</v>
      </c>
      <c r="D1317" s="217">
        <v>87.68</v>
      </c>
    </row>
    <row r="1318" spans="1:4" outlineLevel="1" x14ac:dyDescent="0.2">
      <c r="A1318" s="214">
        <v>9062013</v>
      </c>
      <c r="B1318" s="215" t="s">
        <v>10774</v>
      </c>
      <c r="C1318" s="216" t="s">
        <v>15</v>
      </c>
      <c r="D1318" s="217">
        <v>87.68</v>
      </c>
    </row>
    <row r="1319" spans="1:4" outlineLevel="1" x14ac:dyDescent="0.2">
      <c r="A1319" s="214">
        <v>9062014</v>
      </c>
      <c r="B1319" s="215" t="s">
        <v>10775</v>
      </c>
      <c r="C1319" s="216" t="s">
        <v>15</v>
      </c>
      <c r="D1319" s="217">
        <v>29.23</v>
      </c>
    </row>
    <row r="1320" spans="1:4" x14ac:dyDescent="0.2">
      <c r="A1320" s="214">
        <v>9062018</v>
      </c>
      <c r="B1320" s="215" t="s">
        <v>10776</v>
      </c>
      <c r="C1320" s="216" t="s">
        <v>15</v>
      </c>
      <c r="D1320" s="217">
        <v>87.68</v>
      </c>
    </row>
    <row r="1321" spans="1:4" outlineLevel="1" x14ac:dyDescent="0.2">
      <c r="A1321" s="214">
        <v>9062019</v>
      </c>
      <c r="B1321" s="215" t="s">
        <v>10777</v>
      </c>
      <c r="C1321" s="216" t="s">
        <v>15</v>
      </c>
      <c r="D1321" s="217">
        <v>58.45</v>
      </c>
    </row>
    <row r="1322" spans="1:4" outlineLevel="1" x14ac:dyDescent="0.2">
      <c r="A1322" s="214">
        <v>9062025</v>
      </c>
      <c r="B1322" s="215" t="s">
        <v>10778</v>
      </c>
      <c r="C1322" s="216" t="s">
        <v>15</v>
      </c>
      <c r="D1322" s="217">
        <v>58.45</v>
      </c>
    </row>
    <row r="1323" spans="1:4" x14ac:dyDescent="0.2">
      <c r="A1323" s="214">
        <v>9062030</v>
      </c>
      <c r="B1323" s="215" t="s">
        <v>10779</v>
      </c>
      <c r="C1323" s="216" t="s">
        <v>15</v>
      </c>
      <c r="D1323" s="217">
        <v>5.0599999999999996</v>
      </c>
    </row>
    <row r="1324" spans="1:4" outlineLevel="1" x14ac:dyDescent="0.2">
      <c r="A1324" s="214">
        <v>9062031</v>
      </c>
      <c r="B1324" s="215" t="s">
        <v>10780</v>
      </c>
      <c r="C1324" s="216" t="s">
        <v>15</v>
      </c>
      <c r="D1324" s="217">
        <v>5.0599999999999996</v>
      </c>
    </row>
    <row r="1325" spans="1:4" outlineLevel="1" x14ac:dyDescent="0.2">
      <c r="A1325" s="214">
        <v>9063000</v>
      </c>
      <c r="B1325" s="215" t="s">
        <v>10781</v>
      </c>
      <c r="C1325" s="216" t="s">
        <v>9488</v>
      </c>
      <c r="D1325" s="217" t="s">
        <v>9488</v>
      </c>
    </row>
    <row r="1326" spans="1:4" x14ac:dyDescent="0.2">
      <c r="A1326" s="214">
        <v>9063014</v>
      </c>
      <c r="B1326" s="215" t="s">
        <v>10782</v>
      </c>
      <c r="C1326" s="216" t="s">
        <v>32</v>
      </c>
      <c r="D1326" s="217">
        <v>11.69</v>
      </c>
    </row>
    <row r="1327" spans="1:4" outlineLevel="1" x14ac:dyDescent="0.2">
      <c r="A1327" s="214">
        <v>9063015</v>
      </c>
      <c r="B1327" s="215" t="s">
        <v>10783</v>
      </c>
      <c r="C1327" s="216" t="s">
        <v>32</v>
      </c>
      <c r="D1327" s="217">
        <v>14.61</v>
      </c>
    </row>
    <row r="1328" spans="1:4" outlineLevel="1" x14ac:dyDescent="0.2">
      <c r="A1328" s="214">
        <v>9063016</v>
      </c>
      <c r="B1328" s="215" t="s">
        <v>10784</v>
      </c>
      <c r="C1328" s="216" t="s">
        <v>15</v>
      </c>
      <c r="D1328" s="217">
        <v>11.69</v>
      </c>
    </row>
    <row r="1329" spans="1:4" outlineLevel="1" x14ac:dyDescent="0.2">
      <c r="A1329" s="214">
        <v>9063060</v>
      </c>
      <c r="B1329" s="215" t="s">
        <v>10785</v>
      </c>
      <c r="C1329" s="216" t="s">
        <v>15</v>
      </c>
      <c r="D1329" s="217">
        <v>292.25</v>
      </c>
    </row>
    <row r="1330" spans="1:4" x14ac:dyDescent="0.2">
      <c r="A1330" s="214">
        <v>9063061</v>
      </c>
      <c r="B1330" s="215" t="s">
        <v>10786</v>
      </c>
      <c r="C1330" s="216" t="s">
        <v>15</v>
      </c>
      <c r="D1330" s="217">
        <v>467.6</v>
      </c>
    </row>
    <row r="1331" spans="1:4" outlineLevel="1" x14ac:dyDescent="0.2">
      <c r="A1331" s="214">
        <v>9063062</v>
      </c>
      <c r="B1331" s="215" t="s">
        <v>10787</v>
      </c>
      <c r="C1331" s="216" t="s">
        <v>15</v>
      </c>
      <c r="D1331" s="217">
        <v>653.80999999999995</v>
      </c>
    </row>
    <row r="1332" spans="1:4" outlineLevel="1" x14ac:dyDescent="0.2">
      <c r="A1332" s="214">
        <v>9064000</v>
      </c>
      <c r="B1332" s="215" t="s">
        <v>10788</v>
      </c>
      <c r="C1332" s="216" t="s">
        <v>9488</v>
      </c>
      <c r="D1332" s="217" t="s">
        <v>9488</v>
      </c>
    </row>
    <row r="1333" spans="1:4" x14ac:dyDescent="0.2">
      <c r="A1333" s="214">
        <v>9064001</v>
      </c>
      <c r="B1333" s="215" t="s">
        <v>10789</v>
      </c>
      <c r="C1333" s="216" t="s">
        <v>15</v>
      </c>
      <c r="D1333" s="217">
        <v>58.45</v>
      </c>
    </row>
    <row r="1334" spans="1:4" outlineLevel="1" x14ac:dyDescent="0.2">
      <c r="A1334" s="214">
        <v>9064002</v>
      </c>
      <c r="B1334" s="215" t="s">
        <v>10790</v>
      </c>
      <c r="C1334" s="216" t="s">
        <v>15</v>
      </c>
      <c r="D1334" s="217">
        <v>2.41</v>
      </c>
    </row>
    <row r="1335" spans="1:4" outlineLevel="1" x14ac:dyDescent="0.2">
      <c r="A1335" s="214">
        <v>9064003</v>
      </c>
      <c r="B1335" s="215" t="s">
        <v>10791</v>
      </c>
      <c r="C1335" s="216" t="s">
        <v>15</v>
      </c>
      <c r="D1335" s="217">
        <v>14.61</v>
      </c>
    </row>
    <row r="1336" spans="1:4" x14ac:dyDescent="0.2">
      <c r="A1336" s="214">
        <v>9064004</v>
      </c>
      <c r="B1336" s="215" t="s">
        <v>10792</v>
      </c>
      <c r="C1336" s="216" t="s">
        <v>15</v>
      </c>
      <c r="D1336" s="217">
        <v>11.69</v>
      </c>
    </row>
    <row r="1337" spans="1:4" outlineLevel="1" x14ac:dyDescent="0.2">
      <c r="A1337" s="214">
        <v>9064005</v>
      </c>
      <c r="B1337" s="215" t="s">
        <v>10793</v>
      </c>
      <c r="C1337" s="216" t="s">
        <v>15</v>
      </c>
      <c r="D1337" s="217">
        <v>123.83</v>
      </c>
    </row>
    <row r="1338" spans="1:4" x14ac:dyDescent="0.2">
      <c r="A1338" s="214">
        <v>9064006</v>
      </c>
      <c r="B1338" s="215" t="s">
        <v>10794</v>
      </c>
      <c r="C1338" s="216" t="s">
        <v>15</v>
      </c>
      <c r="D1338" s="217">
        <v>23.38</v>
      </c>
    </row>
    <row r="1339" spans="1:4" outlineLevel="1" x14ac:dyDescent="0.2">
      <c r="A1339" s="214">
        <v>9064007</v>
      </c>
      <c r="B1339" s="215" t="s">
        <v>10795</v>
      </c>
      <c r="C1339" s="216" t="s">
        <v>15</v>
      </c>
      <c r="D1339" s="217">
        <v>23.38</v>
      </c>
    </row>
    <row r="1340" spans="1:4" x14ac:dyDescent="0.2">
      <c r="A1340" s="214">
        <v>9064008</v>
      </c>
      <c r="B1340" s="215" t="s">
        <v>10796</v>
      </c>
      <c r="C1340" s="216" t="s">
        <v>32</v>
      </c>
      <c r="D1340" s="217">
        <v>11.69</v>
      </c>
    </row>
    <row r="1341" spans="1:4" outlineLevel="1" x14ac:dyDescent="0.2">
      <c r="A1341" s="214">
        <v>9064009</v>
      </c>
      <c r="B1341" s="215" t="s">
        <v>10797</v>
      </c>
      <c r="C1341" s="216" t="s">
        <v>15</v>
      </c>
      <c r="D1341" s="217">
        <v>4.82</v>
      </c>
    </row>
    <row r="1342" spans="1:4" x14ac:dyDescent="0.2">
      <c r="A1342" s="214">
        <v>9064010</v>
      </c>
      <c r="B1342" s="215" t="s">
        <v>10798</v>
      </c>
      <c r="C1342" s="216" t="s">
        <v>15</v>
      </c>
      <c r="D1342" s="217">
        <v>165.11</v>
      </c>
    </row>
    <row r="1343" spans="1:4" outlineLevel="1" x14ac:dyDescent="0.2">
      <c r="A1343" s="214">
        <v>9064011</v>
      </c>
      <c r="B1343" s="215" t="s">
        <v>10799</v>
      </c>
      <c r="C1343" s="216" t="s">
        <v>15</v>
      </c>
      <c r="D1343" s="217">
        <v>37.99</v>
      </c>
    </row>
    <row r="1344" spans="1:4" x14ac:dyDescent="0.2">
      <c r="A1344" s="214">
        <v>9064012</v>
      </c>
      <c r="B1344" s="215" t="s">
        <v>10800</v>
      </c>
      <c r="C1344" s="216" t="s">
        <v>15</v>
      </c>
      <c r="D1344" s="217">
        <v>218.15</v>
      </c>
    </row>
    <row r="1345" spans="1:4" outlineLevel="1" x14ac:dyDescent="0.2">
      <c r="A1345" s="214">
        <v>9064013</v>
      </c>
      <c r="B1345" s="215" t="s">
        <v>10801</v>
      </c>
      <c r="C1345" s="216" t="s">
        <v>15</v>
      </c>
      <c r="D1345" s="217">
        <v>424.53</v>
      </c>
    </row>
    <row r="1346" spans="1:4" x14ac:dyDescent="0.2">
      <c r="A1346" s="214">
        <v>9064014</v>
      </c>
      <c r="B1346" s="215" t="s">
        <v>10802</v>
      </c>
      <c r="C1346" s="216" t="s">
        <v>15</v>
      </c>
      <c r="D1346" s="217">
        <v>87.68</v>
      </c>
    </row>
    <row r="1347" spans="1:4" outlineLevel="1" x14ac:dyDescent="0.2">
      <c r="A1347" s="214">
        <v>9064015</v>
      </c>
      <c r="B1347" s="215" t="s">
        <v>10803</v>
      </c>
      <c r="C1347" s="216" t="s">
        <v>15</v>
      </c>
      <c r="D1347" s="217">
        <v>38.57</v>
      </c>
    </row>
    <row r="1348" spans="1:4" x14ac:dyDescent="0.2">
      <c r="A1348" s="214">
        <v>9064016</v>
      </c>
      <c r="B1348" s="215" t="s">
        <v>10804</v>
      </c>
      <c r="C1348" s="216" t="s">
        <v>32</v>
      </c>
      <c r="D1348" s="217">
        <v>8.77</v>
      </c>
    </row>
    <row r="1349" spans="1:4" outlineLevel="1" x14ac:dyDescent="0.2">
      <c r="A1349" s="214">
        <v>9064017</v>
      </c>
      <c r="B1349" s="215" t="s">
        <v>10805</v>
      </c>
      <c r="C1349" s="216" t="s">
        <v>15</v>
      </c>
      <c r="D1349" s="217">
        <v>87.26</v>
      </c>
    </row>
    <row r="1350" spans="1:4" x14ac:dyDescent="0.2">
      <c r="A1350" s="214">
        <v>9064018</v>
      </c>
      <c r="B1350" s="215" t="s">
        <v>10806</v>
      </c>
      <c r="C1350" s="216" t="s">
        <v>15</v>
      </c>
      <c r="D1350" s="217">
        <v>172.65</v>
      </c>
    </row>
    <row r="1351" spans="1:4" outlineLevel="1" x14ac:dyDescent="0.2">
      <c r="A1351" s="214">
        <v>9064023</v>
      </c>
      <c r="B1351" s="215" t="s">
        <v>10807</v>
      </c>
      <c r="C1351" s="216" t="s">
        <v>15</v>
      </c>
      <c r="D1351" s="217">
        <v>29.23</v>
      </c>
    </row>
    <row r="1352" spans="1:4" x14ac:dyDescent="0.2">
      <c r="A1352" s="214">
        <v>9064024</v>
      </c>
      <c r="B1352" s="215" t="s">
        <v>10808</v>
      </c>
      <c r="C1352" s="216" t="s">
        <v>15</v>
      </c>
      <c r="D1352" s="217">
        <v>17.54</v>
      </c>
    </row>
    <row r="1353" spans="1:4" outlineLevel="1" x14ac:dyDescent="0.2">
      <c r="A1353" s="214">
        <v>9070000</v>
      </c>
      <c r="B1353" s="215" t="s">
        <v>10809</v>
      </c>
      <c r="C1353" s="216" t="s">
        <v>9488</v>
      </c>
      <c r="D1353" s="217" t="s">
        <v>9488</v>
      </c>
    </row>
    <row r="1354" spans="1:4" ht="22.5" x14ac:dyDescent="0.2">
      <c r="A1354" s="214">
        <v>9070001</v>
      </c>
      <c r="B1354" s="215" t="s">
        <v>10810</v>
      </c>
      <c r="C1354" s="216" t="s">
        <v>15</v>
      </c>
      <c r="D1354" s="217">
        <v>436.3</v>
      </c>
    </row>
    <row r="1355" spans="1:4" ht="22.5" outlineLevel="1" x14ac:dyDescent="0.2">
      <c r="A1355" s="214">
        <v>9070002</v>
      </c>
      <c r="B1355" s="215" t="s">
        <v>10811</v>
      </c>
      <c r="C1355" s="216" t="s">
        <v>15</v>
      </c>
      <c r="D1355" s="217">
        <v>601.41</v>
      </c>
    </row>
    <row r="1356" spans="1:4" x14ac:dyDescent="0.2">
      <c r="A1356" s="214">
        <v>9070003</v>
      </c>
      <c r="B1356" s="215" t="s">
        <v>10812</v>
      </c>
      <c r="C1356" s="216" t="s">
        <v>15</v>
      </c>
      <c r="D1356" s="217">
        <v>292.25</v>
      </c>
    </row>
    <row r="1357" spans="1:4" outlineLevel="1" x14ac:dyDescent="0.2">
      <c r="A1357" s="214">
        <v>9070004</v>
      </c>
      <c r="B1357" s="215" t="s">
        <v>10813</v>
      </c>
      <c r="C1357" s="216" t="s">
        <v>15</v>
      </c>
      <c r="D1357" s="217">
        <v>23.38</v>
      </c>
    </row>
    <row r="1358" spans="1:4" outlineLevel="1" x14ac:dyDescent="0.2">
      <c r="A1358" s="214">
        <v>9070005</v>
      </c>
      <c r="B1358" s="215" t="s">
        <v>10814</v>
      </c>
      <c r="C1358" s="216" t="s">
        <v>15</v>
      </c>
      <c r="D1358" s="217">
        <v>23.38</v>
      </c>
    </row>
    <row r="1359" spans="1:4" outlineLevel="1" x14ac:dyDescent="0.2">
      <c r="A1359" s="214">
        <v>9070008</v>
      </c>
      <c r="B1359" s="215" t="s">
        <v>10815</v>
      </c>
      <c r="C1359" s="216" t="s">
        <v>15</v>
      </c>
      <c r="D1359" s="217">
        <v>29.23</v>
      </c>
    </row>
    <row r="1360" spans="1:4" outlineLevel="1" x14ac:dyDescent="0.2">
      <c r="A1360" s="214">
        <v>9070009</v>
      </c>
      <c r="B1360" s="215" t="s">
        <v>10816</v>
      </c>
      <c r="C1360" s="216" t="s">
        <v>32</v>
      </c>
      <c r="D1360" s="217">
        <v>29.23</v>
      </c>
    </row>
    <row r="1361" spans="1:4" x14ac:dyDescent="0.2">
      <c r="A1361" s="214">
        <v>9070012</v>
      </c>
      <c r="B1361" s="215" t="s">
        <v>10817</v>
      </c>
      <c r="C1361" s="216" t="s">
        <v>32</v>
      </c>
      <c r="D1361" s="217">
        <v>17.54</v>
      </c>
    </row>
    <row r="1362" spans="1:4" outlineLevel="1" x14ac:dyDescent="0.2">
      <c r="A1362" s="214">
        <v>9070013</v>
      </c>
      <c r="B1362" s="215" t="s">
        <v>10818</v>
      </c>
      <c r="C1362" s="216" t="s">
        <v>32</v>
      </c>
      <c r="D1362" s="217">
        <v>35.07</v>
      </c>
    </row>
    <row r="1363" spans="1:4" outlineLevel="1" x14ac:dyDescent="0.2">
      <c r="A1363" s="214">
        <v>9070014</v>
      </c>
      <c r="B1363" s="215" t="s">
        <v>10819</v>
      </c>
      <c r="C1363" s="216" t="s">
        <v>32</v>
      </c>
      <c r="D1363" s="217">
        <v>2.92</v>
      </c>
    </row>
    <row r="1364" spans="1:4" outlineLevel="1" x14ac:dyDescent="0.2">
      <c r="A1364" s="214">
        <v>9070015</v>
      </c>
      <c r="B1364" s="215" t="s">
        <v>10820</v>
      </c>
      <c r="C1364" s="216" t="s">
        <v>32</v>
      </c>
      <c r="D1364" s="217">
        <v>40.92</v>
      </c>
    </row>
    <row r="1365" spans="1:4" outlineLevel="1" x14ac:dyDescent="0.2">
      <c r="A1365" s="214">
        <v>9070016</v>
      </c>
      <c r="B1365" s="215" t="s">
        <v>10821</v>
      </c>
      <c r="C1365" s="216" t="s">
        <v>32</v>
      </c>
      <c r="D1365" s="217">
        <v>1.75</v>
      </c>
    </row>
    <row r="1366" spans="1:4" x14ac:dyDescent="0.2">
      <c r="A1366" s="214">
        <v>9070017</v>
      </c>
      <c r="B1366" s="215" t="s">
        <v>10822</v>
      </c>
      <c r="C1366" s="216" t="s">
        <v>32</v>
      </c>
      <c r="D1366" s="217">
        <v>17.54</v>
      </c>
    </row>
    <row r="1367" spans="1:4" outlineLevel="1" x14ac:dyDescent="0.2">
      <c r="A1367" s="214">
        <v>9070018</v>
      </c>
      <c r="B1367" s="215" t="s">
        <v>10823</v>
      </c>
      <c r="C1367" s="216" t="s">
        <v>15</v>
      </c>
      <c r="D1367" s="217">
        <v>23.38</v>
      </c>
    </row>
    <row r="1368" spans="1:4" outlineLevel="1" x14ac:dyDescent="0.2">
      <c r="A1368" s="214">
        <v>9070020</v>
      </c>
      <c r="B1368" s="215" t="s">
        <v>10824</v>
      </c>
      <c r="C1368" s="216" t="s">
        <v>15</v>
      </c>
      <c r="D1368" s="217">
        <v>17.54</v>
      </c>
    </row>
    <row r="1369" spans="1:4" outlineLevel="1" x14ac:dyDescent="0.2">
      <c r="A1369" s="214">
        <v>9071000</v>
      </c>
      <c r="B1369" s="215" t="s">
        <v>10825</v>
      </c>
      <c r="C1369" s="216" t="s">
        <v>9488</v>
      </c>
      <c r="D1369" s="217" t="s">
        <v>9488</v>
      </c>
    </row>
    <row r="1370" spans="1:4" outlineLevel="1" x14ac:dyDescent="0.2">
      <c r="A1370" s="214">
        <v>9071010</v>
      </c>
      <c r="B1370" s="215" t="s">
        <v>10826</v>
      </c>
      <c r="C1370" s="216" t="s">
        <v>32</v>
      </c>
      <c r="D1370" s="217">
        <v>58.45</v>
      </c>
    </row>
    <row r="1371" spans="1:4" outlineLevel="1" x14ac:dyDescent="0.2">
      <c r="A1371" s="214">
        <v>9071011</v>
      </c>
      <c r="B1371" s="215" t="s">
        <v>10827</v>
      </c>
      <c r="C1371" s="216" t="s">
        <v>15</v>
      </c>
      <c r="D1371" s="217">
        <v>14.61</v>
      </c>
    </row>
    <row r="1372" spans="1:4" x14ac:dyDescent="0.2">
      <c r="A1372" s="214">
        <v>9071015</v>
      </c>
      <c r="B1372" s="215" t="s">
        <v>10828</v>
      </c>
      <c r="C1372" s="216" t="s">
        <v>15</v>
      </c>
      <c r="D1372" s="217">
        <v>29.23</v>
      </c>
    </row>
    <row r="1373" spans="1:4" outlineLevel="1" x14ac:dyDescent="0.2">
      <c r="A1373" s="214">
        <v>9071016</v>
      </c>
      <c r="B1373" s="215" t="s">
        <v>10829</v>
      </c>
      <c r="C1373" s="216" t="s">
        <v>15</v>
      </c>
      <c r="D1373" s="217">
        <v>46.76</v>
      </c>
    </row>
    <row r="1374" spans="1:4" outlineLevel="1" x14ac:dyDescent="0.2">
      <c r="A1374" s="214">
        <v>9071017</v>
      </c>
      <c r="B1374" s="215" t="s">
        <v>10830</v>
      </c>
      <c r="C1374" s="216" t="s">
        <v>15</v>
      </c>
      <c r="D1374" s="217">
        <v>87.68</v>
      </c>
    </row>
    <row r="1375" spans="1:4" ht="22.5" outlineLevel="1" x14ac:dyDescent="0.2">
      <c r="A1375" s="214">
        <v>9071025</v>
      </c>
      <c r="B1375" s="215" t="s">
        <v>10831</v>
      </c>
      <c r="C1375" s="216" t="s">
        <v>15</v>
      </c>
      <c r="D1375" s="217">
        <v>29.23</v>
      </c>
    </row>
    <row r="1376" spans="1:4" outlineLevel="1" x14ac:dyDescent="0.2">
      <c r="A1376" s="214">
        <v>9071026</v>
      </c>
      <c r="B1376" s="215" t="s">
        <v>10832</v>
      </c>
      <c r="C1376" s="216" t="s">
        <v>29</v>
      </c>
      <c r="D1376" s="217">
        <v>352.19</v>
      </c>
    </row>
    <row r="1377" spans="1:4" ht="22.5" outlineLevel="1" x14ac:dyDescent="0.2">
      <c r="A1377" s="214">
        <v>9071030</v>
      </c>
      <c r="B1377" s="215" t="s">
        <v>10833</v>
      </c>
      <c r="C1377" s="216" t="s">
        <v>15</v>
      </c>
      <c r="D1377" s="217">
        <v>14.61</v>
      </c>
    </row>
    <row r="1378" spans="1:4" x14ac:dyDescent="0.2">
      <c r="A1378" s="214">
        <v>9071032</v>
      </c>
      <c r="B1378" s="215" t="s">
        <v>10834</v>
      </c>
      <c r="C1378" s="216" t="s">
        <v>15</v>
      </c>
      <c r="D1378" s="217">
        <v>17.54</v>
      </c>
    </row>
    <row r="1379" spans="1:4" ht="22.5" outlineLevel="1" x14ac:dyDescent="0.2">
      <c r="A1379" s="214">
        <v>9071034</v>
      </c>
      <c r="B1379" s="215" t="s">
        <v>10835</v>
      </c>
      <c r="C1379" s="216" t="s">
        <v>15</v>
      </c>
      <c r="D1379" s="217">
        <v>58.45</v>
      </c>
    </row>
    <row r="1380" spans="1:4" outlineLevel="1" x14ac:dyDescent="0.2">
      <c r="A1380" s="214">
        <v>9071035</v>
      </c>
      <c r="B1380" s="215" t="s">
        <v>10836</v>
      </c>
      <c r="C1380" s="216" t="s">
        <v>15</v>
      </c>
      <c r="D1380" s="217">
        <v>670.1</v>
      </c>
    </row>
    <row r="1381" spans="1:4" ht="22.5" outlineLevel="1" x14ac:dyDescent="0.2">
      <c r="A1381" s="214">
        <v>9071037</v>
      </c>
      <c r="B1381" s="215" t="s">
        <v>10837</v>
      </c>
      <c r="C1381" s="216" t="s">
        <v>15</v>
      </c>
      <c r="D1381" s="217">
        <v>40.92</v>
      </c>
    </row>
    <row r="1382" spans="1:4" ht="22.5" outlineLevel="1" x14ac:dyDescent="0.2">
      <c r="A1382" s="214">
        <v>9071038</v>
      </c>
      <c r="B1382" s="215" t="s">
        <v>10838</v>
      </c>
      <c r="C1382" s="216" t="s">
        <v>15</v>
      </c>
      <c r="D1382" s="217">
        <v>58.45</v>
      </c>
    </row>
    <row r="1383" spans="1:4" outlineLevel="1" x14ac:dyDescent="0.2">
      <c r="A1383" s="214">
        <v>9071039</v>
      </c>
      <c r="B1383" s="215" t="s">
        <v>10839</v>
      </c>
      <c r="C1383" s="216" t="s">
        <v>15</v>
      </c>
      <c r="D1383" s="217">
        <v>29.23</v>
      </c>
    </row>
    <row r="1384" spans="1:4" x14ac:dyDescent="0.2">
      <c r="A1384" s="214">
        <v>9071040</v>
      </c>
      <c r="B1384" s="215" t="s">
        <v>10840</v>
      </c>
      <c r="C1384" s="216" t="s">
        <v>15</v>
      </c>
      <c r="D1384" s="217">
        <v>29.23</v>
      </c>
    </row>
    <row r="1385" spans="1:4" outlineLevel="1" x14ac:dyDescent="0.2">
      <c r="A1385" s="214">
        <v>9072000</v>
      </c>
      <c r="B1385" s="215" t="s">
        <v>10841</v>
      </c>
      <c r="C1385" s="216" t="s">
        <v>9488</v>
      </c>
      <c r="D1385" s="217" t="s">
        <v>9488</v>
      </c>
    </row>
    <row r="1386" spans="1:4" outlineLevel="1" x14ac:dyDescent="0.2">
      <c r="A1386" s="214">
        <v>9072001</v>
      </c>
      <c r="B1386" s="215" t="s">
        <v>10842</v>
      </c>
      <c r="C1386" s="216" t="s">
        <v>15</v>
      </c>
      <c r="D1386" s="217">
        <v>17.54</v>
      </c>
    </row>
    <row r="1387" spans="1:4" outlineLevel="1" x14ac:dyDescent="0.2">
      <c r="A1387" s="214">
        <v>9072002</v>
      </c>
      <c r="B1387" s="215" t="s">
        <v>10843</v>
      </c>
      <c r="C1387" s="216" t="s">
        <v>15</v>
      </c>
      <c r="D1387" s="217">
        <v>37.99</v>
      </c>
    </row>
    <row r="1388" spans="1:4" outlineLevel="1" x14ac:dyDescent="0.2">
      <c r="A1388" s="214">
        <v>9072003</v>
      </c>
      <c r="B1388" s="215" t="s">
        <v>10844</v>
      </c>
      <c r="C1388" s="216" t="s">
        <v>15</v>
      </c>
      <c r="D1388" s="217">
        <v>2.41</v>
      </c>
    </row>
    <row r="1389" spans="1:4" outlineLevel="1" x14ac:dyDescent="0.2">
      <c r="A1389" s="214">
        <v>9072004</v>
      </c>
      <c r="B1389" s="215" t="s">
        <v>10845</v>
      </c>
      <c r="C1389" s="216" t="s">
        <v>15</v>
      </c>
      <c r="D1389" s="217">
        <v>17.54</v>
      </c>
    </row>
    <row r="1390" spans="1:4" x14ac:dyDescent="0.2">
      <c r="A1390" s="214">
        <v>9072005</v>
      </c>
      <c r="B1390" s="215" t="s">
        <v>10846</v>
      </c>
      <c r="C1390" s="216" t="s">
        <v>15</v>
      </c>
      <c r="D1390" s="217">
        <v>2.41</v>
      </c>
    </row>
    <row r="1391" spans="1:4" outlineLevel="1" x14ac:dyDescent="0.2">
      <c r="A1391" s="214">
        <v>9072011</v>
      </c>
      <c r="B1391" s="215" t="s">
        <v>10847</v>
      </c>
      <c r="C1391" s="216" t="s">
        <v>15</v>
      </c>
      <c r="D1391" s="217">
        <v>87.68</v>
      </c>
    </row>
    <row r="1392" spans="1:4" x14ac:dyDescent="0.2">
      <c r="A1392" s="214">
        <v>9072012</v>
      </c>
      <c r="B1392" s="215" t="s">
        <v>10848</v>
      </c>
      <c r="C1392" s="216" t="s">
        <v>15</v>
      </c>
      <c r="D1392" s="217">
        <v>233.8</v>
      </c>
    </row>
    <row r="1393" spans="1:4" outlineLevel="1" x14ac:dyDescent="0.2">
      <c r="A1393" s="214">
        <v>9072013</v>
      </c>
      <c r="B1393" s="215" t="s">
        <v>10849</v>
      </c>
      <c r="C1393" s="216" t="s">
        <v>15</v>
      </c>
      <c r="D1393" s="217">
        <v>116.9</v>
      </c>
    </row>
    <row r="1394" spans="1:4" x14ac:dyDescent="0.2">
      <c r="A1394" s="214">
        <v>9072014</v>
      </c>
      <c r="B1394" s="215" t="s">
        <v>10850</v>
      </c>
      <c r="C1394" s="216" t="s">
        <v>15</v>
      </c>
      <c r="D1394" s="217">
        <v>58.45</v>
      </c>
    </row>
    <row r="1395" spans="1:4" outlineLevel="1" x14ac:dyDescent="0.2">
      <c r="A1395" s="214">
        <v>9072018</v>
      </c>
      <c r="B1395" s="215" t="s">
        <v>10851</v>
      </c>
      <c r="C1395" s="216" t="s">
        <v>15</v>
      </c>
      <c r="D1395" s="217">
        <v>58.45</v>
      </c>
    </row>
    <row r="1396" spans="1:4" outlineLevel="1" x14ac:dyDescent="0.2">
      <c r="A1396" s="214">
        <v>9072019</v>
      </c>
      <c r="B1396" s="215" t="s">
        <v>10852</v>
      </c>
      <c r="C1396" s="216" t="s">
        <v>15</v>
      </c>
      <c r="D1396" s="217">
        <v>46.76</v>
      </c>
    </row>
    <row r="1397" spans="1:4" outlineLevel="1" x14ac:dyDescent="0.2">
      <c r="A1397" s="214">
        <v>9072025</v>
      </c>
      <c r="B1397" s="215" t="s">
        <v>10853</v>
      </c>
      <c r="C1397" s="216" t="s">
        <v>15</v>
      </c>
      <c r="D1397" s="217">
        <v>58.45</v>
      </c>
    </row>
    <row r="1398" spans="1:4" outlineLevel="1" x14ac:dyDescent="0.2">
      <c r="A1398" s="214">
        <v>9072030</v>
      </c>
      <c r="B1398" s="215" t="s">
        <v>10854</v>
      </c>
      <c r="C1398" s="216" t="s">
        <v>15</v>
      </c>
      <c r="D1398" s="217">
        <v>12.27</v>
      </c>
    </row>
    <row r="1399" spans="1:4" outlineLevel="1" x14ac:dyDescent="0.2">
      <c r="A1399" s="214">
        <v>9073000</v>
      </c>
      <c r="B1399" s="215" t="s">
        <v>10855</v>
      </c>
      <c r="C1399" s="216" t="s">
        <v>9488</v>
      </c>
      <c r="D1399" s="217" t="s">
        <v>9488</v>
      </c>
    </row>
    <row r="1400" spans="1:4" outlineLevel="1" x14ac:dyDescent="0.2">
      <c r="A1400" s="214">
        <v>9073014</v>
      </c>
      <c r="B1400" s="215" t="s">
        <v>10856</v>
      </c>
      <c r="C1400" s="216" t="s">
        <v>32</v>
      </c>
      <c r="D1400" s="217">
        <v>29.23</v>
      </c>
    </row>
    <row r="1401" spans="1:4" x14ac:dyDescent="0.2">
      <c r="A1401" s="214">
        <v>9073015</v>
      </c>
      <c r="B1401" s="215" t="s">
        <v>10857</v>
      </c>
      <c r="C1401" s="216" t="s">
        <v>32</v>
      </c>
      <c r="D1401" s="217">
        <v>29.23</v>
      </c>
    </row>
    <row r="1402" spans="1:4" outlineLevel="1" x14ac:dyDescent="0.2">
      <c r="A1402" s="214">
        <v>9073016</v>
      </c>
      <c r="B1402" s="215" t="s">
        <v>10858</v>
      </c>
      <c r="C1402" s="216" t="s">
        <v>15</v>
      </c>
      <c r="D1402" s="217">
        <v>17.54</v>
      </c>
    </row>
    <row r="1403" spans="1:4" outlineLevel="1" x14ac:dyDescent="0.2">
      <c r="A1403" s="214">
        <v>9073060</v>
      </c>
      <c r="B1403" s="215" t="s">
        <v>10859</v>
      </c>
      <c r="C1403" s="216" t="s">
        <v>15</v>
      </c>
      <c r="D1403" s="217">
        <v>436.3</v>
      </c>
    </row>
    <row r="1404" spans="1:4" outlineLevel="1" x14ac:dyDescent="0.2">
      <c r="A1404" s="214">
        <v>9073061</v>
      </c>
      <c r="B1404" s="215" t="s">
        <v>10860</v>
      </c>
      <c r="C1404" s="216" t="s">
        <v>15</v>
      </c>
      <c r="D1404" s="217">
        <v>601.41</v>
      </c>
    </row>
    <row r="1405" spans="1:4" x14ac:dyDescent="0.2">
      <c r="A1405" s="214">
        <v>9073062</v>
      </c>
      <c r="B1405" s="215" t="s">
        <v>10861</v>
      </c>
      <c r="C1405" s="216" t="s">
        <v>15</v>
      </c>
      <c r="D1405" s="217">
        <v>702.02</v>
      </c>
    </row>
    <row r="1406" spans="1:4" outlineLevel="1" x14ac:dyDescent="0.2">
      <c r="A1406" s="214">
        <v>9074000</v>
      </c>
      <c r="B1406" s="215" t="s">
        <v>10862</v>
      </c>
      <c r="C1406" s="216" t="s">
        <v>9488</v>
      </c>
      <c r="D1406" s="217" t="s">
        <v>9488</v>
      </c>
    </row>
    <row r="1407" spans="1:4" outlineLevel="1" x14ac:dyDescent="0.2">
      <c r="A1407" s="214">
        <v>9074001</v>
      </c>
      <c r="B1407" s="215" t="s">
        <v>10863</v>
      </c>
      <c r="C1407" s="216" t="s">
        <v>15</v>
      </c>
      <c r="D1407" s="217">
        <v>11.69</v>
      </c>
    </row>
    <row r="1408" spans="1:4" ht="22.5" outlineLevel="1" x14ac:dyDescent="0.2">
      <c r="A1408" s="214">
        <v>9074002</v>
      </c>
      <c r="B1408" s="215" t="s">
        <v>10864</v>
      </c>
      <c r="C1408" s="216" t="s">
        <v>15</v>
      </c>
      <c r="D1408" s="217">
        <v>11.69</v>
      </c>
    </row>
    <row r="1409" spans="1:4" x14ac:dyDescent="0.2">
      <c r="A1409" s="214">
        <v>9074003</v>
      </c>
      <c r="B1409" s="215" t="s">
        <v>10865</v>
      </c>
      <c r="C1409" s="216" t="s">
        <v>15</v>
      </c>
      <c r="D1409" s="217">
        <v>37.99</v>
      </c>
    </row>
    <row r="1410" spans="1:4" outlineLevel="1" x14ac:dyDescent="0.2">
      <c r="A1410" s="214">
        <v>9074004</v>
      </c>
      <c r="B1410" s="215" t="s">
        <v>10866</v>
      </c>
      <c r="C1410" s="216" t="s">
        <v>15</v>
      </c>
      <c r="D1410" s="217">
        <v>35.07</v>
      </c>
    </row>
    <row r="1411" spans="1:4" outlineLevel="1" x14ac:dyDescent="0.2">
      <c r="A1411" s="214">
        <v>9074005</v>
      </c>
      <c r="B1411" s="215" t="s">
        <v>10867</v>
      </c>
      <c r="C1411" s="216" t="s">
        <v>15</v>
      </c>
      <c r="D1411" s="217">
        <v>165.11</v>
      </c>
    </row>
    <row r="1412" spans="1:4" outlineLevel="1" x14ac:dyDescent="0.2">
      <c r="A1412" s="214">
        <v>9074006</v>
      </c>
      <c r="B1412" s="215" t="s">
        <v>10868</v>
      </c>
      <c r="C1412" s="216" t="s">
        <v>15</v>
      </c>
      <c r="D1412" s="217">
        <v>29.23</v>
      </c>
    </row>
    <row r="1413" spans="1:4" outlineLevel="1" x14ac:dyDescent="0.2">
      <c r="A1413" s="214">
        <v>9074007</v>
      </c>
      <c r="B1413" s="215" t="s">
        <v>10869</v>
      </c>
      <c r="C1413" s="216" t="s">
        <v>15</v>
      </c>
      <c r="D1413" s="217">
        <v>29.23</v>
      </c>
    </row>
    <row r="1414" spans="1:4" outlineLevel="1" x14ac:dyDescent="0.2">
      <c r="A1414" s="214">
        <v>9074008</v>
      </c>
      <c r="B1414" s="215" t="s">
        <v>10870</v>
      </c>
      <c r="C1414" s="216" t="s">
        <v>32</v>
      </c>
      <c r="D1414" s="217">
        <v>23.38</v>
      </c>
    </row>
    <row r="1415" spans="1:4" outlineLevel="1" x14ac:dyDescent="0.2">
      <c r="A1415" s="214">
        <v>9074009</v>
      </c>
      <c r="B1415" s="215" t="s">
        <v>10871</v>
      </c>
      <c r="C1415" s="216" t="s">
        <v>15</v>
      </c>
      <c r="D1415" s="217">
        <v>11.69</v>
      </c>
    </row>
    <row r="1416" spans="1:4" outlineLevel="1" x14ac:dyDescent="0.2">
      <c r="A1416" s="214">
        <v>9074010</v>
      </c>
      <c r="B1416" s="215" t="s">
        <v>10872</v>
      </c>
      <c r="C1416" s="216" t="s">
        <v>15</v>
      </c>
      <c r="D1416" s="217">
        <v>274.18</v>
      </c>
    </row>
    <row r="1417" spans="1:4" x14ac:dyDescent="0.2">
      <c r="A1417" s="214">
        <v>9074011</v>
      </c>
      <c r="B1417" s="215" t="s">
        <v>10873</v>
      </c>
      <c r="C1417" s="216" t="s">
        <v>15</v>
      </c>
      <c r="D1417" s="217">
        <v>98.47</v>
      </c>
    </row>
    <row r="1418" spans="1:4" outlineLevel="1" x14ac:dyDescent="0.2">
      <c r="A1418" s="214">
        <v>9074012</v>
      </c>
      <c r="B1418" s="215" t="s">
        <v>10874</v>
      </c>
      <c r="C1418" s="216" t="s">
        <v>15</v>
      </c>
      <c r="D1418" s="217">
        <v>520.64</v>
      </c>
    </row>
    <row r="1419" spans="1:4" outlineLevel="1" x14ac:dyDescent="0.2">
      <c r="A1419" s="214">
        <v>9074013</v>
      </c>
      <c r="B1419" s="215" t="s">
        <v>10875</v>
      </c>
      <c r="C1419" s="216" t="s">
        <v>15</v>
      </c>
      <c r="D1419" s="217">
        <v>872.59</v>
      </c>
    </row>
    <row r="1420" spans="1:4" outlineLevel="1" x14ac:dyDescent="0.2">
      <c r="A1420" s="214">
        <v>9074014</v>
      </c>
      <c r="B1420" s="215" t="s">
        <v>10876</v>
      </c>
      <c r="C1420" s="216" t="s">
        <v>15</v>
      </c>
      <c r="D1420" s="217">
        <v>81.96</v>
      </c>
    </row>
    <row r="1421" spans="1:4" outlineLevel="1" x14ac:dyDescent="0.2">
      <c r="A1421" s="214">
        <v>9074015</v>
      </c>
      <c r="B1421" s="215" t="s">
        <v>10877</v>
      </c>
      <c r="C1421" s="216" t="s">
        <v>15</v>
      </c>
      <c r="D1421" s="217">
        <v>165.11</v>
      </c>
    </row>
    <row r="1422" spans="1:4" outlineLevel="1" x14ac:dyDescent="0.2">
      <c r="A1422" s="214">
        <v>9074016</v>
      </c>
      <c r="B1422" s="215" t="s">
        <v>10878</v>
      </c>
      <c r="C1422" s="216" t="s">
        <v>32</v>
      </c>
      <c r="D1422" s="217">
        <v>17.54</v>
      </c>
    </row>
    <row r="1423" spans="1:4" outlineLevel="1" x14ac:dyDescent="0.2">
      <c r="A1423" s="214">
        <v>9074017</v>
      </c>
      <c r="B1423" s="215" t="s">
        <v>10879</v>
      </c>
      <c r="C1423" s="216" t="s">
        <v>15</v>
      </c>
      <c r="D1423" s="217">
        <v>278.2</v>
      </c>
    </row>
    <row r="1424" spans="1:4" outlineLevel="1" x14ac:dyDescent="0.2">
      <c r="A1424" s="214">
        <v>9074018</v>
      </c>
      <c r="B1424" s="215" t="s">
        <v>10880</v>
      </c>
      <c r="C1424" s="216" t="s">
        <v>15</v>
      </c>
      <c r="D1424" s="217">
        <v>345.29</v>
      </c>
    </row>
    <row r="1425" spans="1:4" x14ac:dyDescent="0.2">
      <c r="A1425" s="214">
        <v>9074023</v>
      </c>
      <c r="B1425" s="215" t="s">
        <v>10881</v>
      </c>
      <c r="C1425" s="216" t="s">
        <v>15</v>
      </c>
      <c r="D1425" s="217">
        <v>29.23</v>
      </c>
    </row>
    <row r="1426" spans="1:4" outlineLevel="1" x14ac:dyDescent="0.2">
      <c r="A1426" s="214">
        <v>9074024</v>
      </c>
      <c r="B1426" s="215" t="s">
        <v>10882</v>
      </c>
      <c r="C1426" s="216" t="s">
        <v>15</v>
      </c>
      <c r="D1426" s="217">
        <v>17.54</v>
      </c>
    </row>
    <row r="1427" spans="1:4" outlineLevel="1" x14ac:dyDescent="0.2">
      <c r="A1427" s="214">
        <v>9080000</v>
      </c>
      <c r="B1427" s="215" t="s">
        <v>10883</v>
      </c>
      <c r="C1427" s="216" t="s">
        <v>9488</v>
      </c>
      <c r="D1427" s="217" t="s">
        <v>9488</v>
      </c>
    </row>
    <row r="1428" spans="1:4" outlineLevel="1" x14ac:dyDescent="0.2">
      <c r="A1428" s="214">
        <v>9080003</v>
      </c>
      <c r="B1428" s="215" t="s">
        <v>10884</v>
      </c>
      <c r="C1428" s="216" t="s">
        <v>15</v>
      </c>
      <c r="D1428" s="217">
        <v>1478.35</v>
      </c>
    </row>
    <row r="1429" spans="1:4" outlineLevel="1" x14ac:dyDescent="0.2">
      <c r="A1429" s="214">
        <v>9080004</v>
      </c>
      <c r="B1429" s="215" t="s">
        <v>10885</v>
      </c>
      <c r="C1429" s="216" t="s">
        <v>15</v>
      </c>
      <c r="D1429" s="217">
        <v>1585.28</v>
      </c>
    </row>
    <row r="1430" spans="1:4" ht="22.5" outlineLevel="1" x14ac:dyDescent="0.2">
      <c r="A1430" s="214">
        <v>9080011</v>
      </c>
      <c r="B1430" s="215" t="s">
        <v>10886</v>
      </c>
      <c r="C1430" s="216" t="s">
        <v>15</v>
      </c>
      <c r="D1430" s="217">
        <v>13429.96</v>
      </c>
    </row>
    <row r="1431" spans="1:4" outlineLevel="1" x14ac:dyDescent="0.2">
      <c r="A1431" s="214">
        <v>9080018</v>
      </c>
      <c r="B1431" s="215" t="s">
        <v>10887</v>
      </c>
      <c r="C1431" s="216" t="s">
        <v>15</v>
      </c>
      <c r="D1431" s="217">
        <v>20.86</v>
      </c>
    </row>
    <row r="1432" spans="1:4" outlineLevel="1" x14ac:dyDescent="0.2">
      <c r="A1432" s="214">
        <v>9080019</v>
      </c>
      <c r="B1432" s="215" t="s">
        <v>10888</v>
      </c>
      <c r="C1432" s="216" t="s">
        <v>15</v>
      </c>
      <c r="D1432" s="217">
        <v>25.96</v>
      </c>
    </row>
    <row r="1433" spans="1:4" outlineLevel="1" x14ac:dyDescent="0.2">
      <c r="A1433" s="214">
        <v>9080020</v>
      </c>
      <c r="B1433" s="215" t="s">
        <v>10889</v>
      </c>
      <c r="C1433" s="216" t="s">
        <v>15</v>
      </c>
      <c r="D1433" s="217">
        <v>27.7</v>
      </c>
    </row>
    <row r="1434" spans="1:4" x14ac:dyDescent="0.2">
      <c r="A1434" s="214">
        <v>9080021</v>
      </c>
      <c r="B1434" s="215" t="s">
        <v>10890</v>
      </c>
      <c r="C1434" s="216" t="s">
        <v>15</v>
      </c>
      <c r="D1434" s="217">
        <v>28.14</v>
      </c>
    </row>
    <row r="1435" spans="1:4" outlineLevel="1" x14ac:dyDescent="0.2">
      <c r="A1435" s="214">
        <v>9080022</v>
      </c>
      <c r="B1435" s="215" t="s">
        <v>10891</v>
      </c>
      <c r="C1435" s="216" t="s">
        <v>15</v>
      </c>
      <c r="D1435" s="217">
        <v>28.01</v>
      </c>
    </row>
    <row r="1436" spans="1:4" outlineLevel="1" x14ac:dyDescent="0.2">
      <c r="A1436" s="214">
        <v>9080023</v>
      </c>
      <c r="B1436" s="215" t="s">
        <v>10892</v>
      </c>
      <c r="C1436" s="216" t="s">
        <v>15</v>
      </c>
      <c r="D1436" s="217">
        <v>39.840000000000003</v>
      </c>
    </row>
    <row r="1437" spans="1:4" outlineLevel="1" x14ac:dyDescent="0.2">
      <c r="A1437" s="214">
        <v>9080024</v>
      </c>
      <c r="B1437" s="215" t="s">
        <v>10893</v>
      </c>
      <c r="C1437" s="216" t="s">
        <v>15</v>
      </c>
      <c r="D1437" s="217">
        <v>39.950000000000003</v>
      </c>
    </row>
    <row r="1438" spans="1:4" outlineLevel="1" x14ac:dyDescent="0.2">
      <c r="A1438" s="214">
        <v>9080025</v>
      </c>
      <c r="B1438" s="215" t="s">
        <v>10894</v>
      </c>
      <c r="C1438" s="216" t="s">
        <v>15</v>
      </c>
      <c r="D1438" s="217">
        <v>46.78</v>
      </c>
    </row>
    <row r="1439" spans="1:4" outlineLevel="1" x14ac:dyDescent="0.2">
      <c r="A1439" s="214">
        <v>9080026</v>
      </c>
      <c r="B1439" s="215" t="s">
        <v>10895</v>
      </c>
      <c r="C1439" s="216" t="s">
        <v>15</v>
      </c>
      <c r="D1439" s="217">
        <v>62.55</v>
      </c>
    </row>
    <row r="1440" spans="1:4" outlineLevel="1" x14ac:dyDescent="0.2">
      <c r="A1440" s="214">
        <v>9080027</v>
      </c>
      <c r="B1440" s="215" t="s">
        <v>10896</v>
      </c>
      <c r="C1440" s="216" t="s">
        <v>15</v>
      </c>
      <c r="D1440" s="217">
        <v>63.7</v>
      </c>
    </row>
    <row r="1441" spans="1:4" outlineLevel="1" x14ac:dyDescent="0.2">
      <c r="A1441" s="214">
        <v>9080028</v>
      </c>
      <c r="B1441" s="215" t="s">
        <v>10897</v>
      </c>
      <c r="C1441" s="216" t="s">
        <v>15</v>
      </c>
      <c r="D1441" s="217">
        <v>72.83</v>
      </c>
    </row>
    <row r="1442" spans="1:4" outlineLevel="1" x14ac:dyDescent="0.2">
      <c r="A1442" s="214">
        <v>9080029</v>
      </c>
      <c r="B1442" s="215" t="s">
        <v>10898</v>
      </c>
      <c r="C1442" s="216" t="s">
        <v>15</v>
      </c>
      <c r="D1442" s="217">
        <v>77.489999999999995</v>
      </c>
    </row>
    <row r="1443" spans="1:4" outlineLevel="1" x14ac:dyDescent="0.2">
      <c r="A1443" s="214">
        <v>9080030</v>
      </c>
      <c r="B1443" s="215" t="s">
        <v>10899</v>
      </c>
      <c r="C1443" s="216" t="s">
        <v>15</v>
      </c>
      <c r="D1443" s="217">
        <v>83.12</v>
      </c>
    </row>
    <row r="1444" spans="1:4" outlineLevel="1" x14ac:dyDescent="0.2">
      <c r="A1444" s="214">
        <v>9082000</v>
      </c>
      <c r="B1444" s="215" t="s">
        <v>10900</v>
      </c>
      <c r="C1444" s="216" t="s">
        <v>9488</v>
      </c>
      <c r="D1444" s="217" t="s">
        <v>9488</v>
      </c>
    </row>
    <row r="1445" spans="1:4" outlineLevel="1" x14ac:dyDescent="0.2">
      <c r="A1445" s="214">
        <v>9082001</v>
      </c>
      <c r="B1445" s="215" t="s">
        <v>10901</v>
      </c>
      <c r="C1445" s="216" t="s">
        <v>15</v>
      </c>
      <c r="D1445" s="217">
        <v>20.04</v>
      </c>
    </row>
    <row r="1446" spans="1:4" x14ac:dyDescent="0.2">
      <c r="A1446" s="214">
        <v>9082002</v>
      </c>
      <c r="B1446" s="215" t="s">
        <v>10902</v>
      </c>
      <c r="C1446" s="216" t="s">
        <v>15</v>
      </c>
      <c r="D1446" s="217">
        <v>37.32</v>
      </c>
    </row>
    <row r="1447" spans="1:4" outlineLevel="1" x14ac:dyDescent="0.2">
      <c r="A1447" s="214">
        <v>9082003</v>
      </c>
      <c r="B1447" s="215" t="s">
        <v>10903</v>
      </c>
      <c r="C1447" s="216" t="s">
        <v>15</v>
      </c>
      <c r="D1447" s="217">
        <v>43.89</v>
      </c>
    </row>
    <row r="1448" spans="1:4" outlineLevel="1" x14ac:dyDescent="0.2">
      <c r="A1448" s="214">
        <v>9082004</v>
      </c>
      <c r="B1448" s="215" t="s">
        <v>10904</v>
      </c>
      <c r="C1448" s="216" t="s">
        <v>15</v>
      </c>
      <c r="D1448" s="217">
        <v>49.38</v>
      </c>
    </row>
    <row r="1449" spans="1:4" outlineLevel="1" x14ac:dyDescent="0.2">
      <c r="A1449" s="214">
        <v>9082005</v>
      </c>
      <c r="B1449" s="215" t="s">
        <v>10905</v>
      </c>
      <c r="C1449" s="216" t="s">
        <v>15</v>
      </c>
      <c r="D1449" s="217">
        <v>21.87</v>
      </c>
    </row>
    <row r="1450" spans="1:4" outlineLevel="1" x14ac:dyDescent="0.2">
      <c r="A1450" s="214">
        <v>9082006</v>
      </c>
      <c r="B1450" s="215" t="s">
        <v>10906</v>
      </c>
      <c r="C1450" s="216" t="s">
        <v>15</v>
      </c>
      <c r="D1450" s="217">
        <v>4.7300000000000004</v>
      </c>
    </row>
    <row r="1451" spans="1:4" x14ac:dyDescent="0.2">
      <c r="A1451" s="214">
        <v>9082007</v>
      </c>
      <c r="B1451" s="215" t="s">
        <v>10907</v>
      </c>
      <c r="C1451" s="216" t="s">
        <v>15</v>
      </c>
      <c r="D1451" s="217">
        <v>6.63</v>
      </c>
    </row>
    <row r="1452" spans="1:4" outlineLevel="1" x14ac:dyDescent="0.2">
      <c r="A1452" s="214">
        <v>9082008</v>
      </c>
      <c r="B1452" s="215" t="s">
        <v>10908</v>
      </c>
      <c r="C1452" s="216" t="s">
        <v>15</v>
      </c>
      <c r="D1452" s="217">
        <v>12.1</v>
      </c>
    </row>
    <row r="1453" spans="1:4" outlineLevel="1" x14ac:dyDescent="0.2">
      <c r="A1453" s="214">
        <v>9082010</v>
      </c>
      <c r="B1453" s="215" t="s">
        <v>10909</v>
      </c>
      <c r="C1453" s="216" t="s">
        <v>15</v>
      </c>
      <c r="D1453" s="217">
        <v>23.11</v>
      </c>
    </row>
    <row r="1454" spans="1:4" outlineLevel="1" x14ac:dyDescent="0.2">
      <c r="A1454" s="214">
        <v>9082012</v>
      </c>
      <c r="B1454" s="215" t="s">
        <v>10910</v>
      </c>
      <c r="C1454" s="216" t="s">
        <v>15</v>
      </c>
      <c r="D1454" s="217">
        <v>58.29</v>
      </c>
    </row>
    <row r="1455" spans="1:4" outlineLevel="1" x14ac:dyDescent="0.2">
      <c r="A1455" s="214">
        <v>9082013</v>
      </c>
      <c r="B1455" s="215" t="s">
        <v>10911</v>
      </c>
      <c r="C1455" s="216" t="s">
        <v>15</v>
      </c>
      <c r="D1455" s="217">
        <v>135.16</v>
      </c>
    </row>
    <row r="1456" spans="1:4" x14ac:dyDescent="0.2">
      <c r="A1456" s="214">
        <v>9082014</v>
      </c>
      <c r="B1456" s="215" t="s">
        <v>10912</v>
      </c>
      <c r="C1456" s="216" t="s">
        <v>15</v>
      </c>
      <c r="D1456" s="217">
        <v>106.91</v>
      </c>
    </row>
    <row r="1457" spans="1:4" outlineLevel="1" x14ac:dyDescent="0.2">
      <c r="A1457" s="214">
        <v>9082015</v>
      </c>
      <c r="B1457" s="215" t="s">
        <v>10913</v>
      </c>
      <c r="C1457" s="216" t="s">
        <v>15</v>
      </c>
      <c r="D1457" s="217">
        <v>423.99</v>
      </c>
    </row>
    <row r="1458" spans="1:4" outlineLevel="1" x14ac:dyDescent="0.2">
      <c r="A1458" s="214">
        <v>9082016</v>
      </c>
      <c r="B1458" s="215" t="s">
        <v>10914</v>
      </c>
      <c r="C1458" s="216" t="s">
        <v>15</v>
      </c>
      <c r="D1458" s="217">
        <v>26.32</v>
      </c>
    </row>
    <row r="1459" spans="1:4" outlineLevel="1" x14ac:dyDescent="0.2">
      <c r="A1459" s="214">
        <v>9082017</v>
      </c>
      <c r="B1459" s="215" t="s">
        <v>10915</v>
      </c>
      <c r="C1459" s="216" t="s">
        <v>15</v>
      </c>
      <c r="D1459" s="217">
        <v>125.19</v>
      </c>
    </row>
    <row r="1460" spans="1:4" outlineLevel="1" x14ac:dyDescent="0.2">
      <c r="A1460" s="214">
        <v>9082018</v>
      </c>
      <c r="B1460" s="215" t="s">
        <v>10916</v>
      </c>
      <c r="C1460" s="216" t="s">
        <v>15</v>
      </c>
      <c r="D1460" s="217">
        <v>23.11</v>
      </c>
    </row>
    <row r="1461" spans="1:4" ht="22.5" x14ac:dyDescent="0.2">
      <c r="A1461" s="214">
        <v>9082022</v>
      </c>
      <c r="B1461" s="215" t="s">
        <v>10917</v>
      </c>
      <c r="C1461" s="216" t="s">
        <v>15</v>
      </c>
      <c r="D1461" s="217">
        <v>23.75</v>
      </c>
    </row>
    <row r="1462" spans="1:4" outlineLevel="1" x14ac:dyDescent="0.2">
      <c r="A1462" s="214">
        <v>9082025</v>
      </c>
      <c r="B1462" s="215" t="s">
        <v>10918</v>
      </c>
      <c r="C1462" s="216" t="s">
        <v>15</v>
      </c>
      <c r="D1462" s="217">
        <v>41.01</v>
      </c>
    </row>
    <row r="1463" spans="1:4" ht="22.5" outlineLevel="1" x14ac:dyDescent="0.2">
      <c r="A1463" s="214">
        <v>9082034</v>
      </c>
      <c r="B1463" s="215" t="s">
        <v>10919</v>
      </c>
      <c r="C1463" s="216" t="s">
        <v>15</v>
      </c>
      <c r="D1463" s="217">
        <v>134.52000000000001</v>
      </c>
    </row>
    <row r="1464" spans="1:4" outlineLevel="1" x14ac:dyDescent="0.2">
      <c r="A1464" s="214">
        <v>9082044</v>
      </c>
      <c r="B1464" s="215" t="s">
        <v>10920</v>
      </c>
      <c r="C1464" s="216" t="s">
        <v>15</v>
      </c>
      <c r="D1464" s="217">
        <v>132.63999999999999</v>
      </c>
    </row>
    <row r="1465" spans="1:4" outlineLevel="1" x14ac:dyDescent="0.2">
      <c r="A1465" s="214">
        <v>9082045</v>
      </c>
      <c r="B1465" s="215" t="s">
        <v>10921</v>
      </c>
      <c r="C1465" s="216" t="s">
        <v>15</v>
      </c>
      <c r="D1465" s="217">
        <v>150.30000000000001</v>
      </c>
    </row>
    <row r="1466" spans="1:4" x14ac:dyDescent="0.2">
      <c r="A1466" s="214">
        <v>9082046</v>
      </c>
      <c r="B1466" s="215" t="s">
        <v>10922</v>
      </c>
      <c r="C1466" s="216" t="s">
        <v>15</v>
      </c>
      <c r="D1466" s="217">
        <v>180.01</v>
      </c>
    </row>
    <row r="1467" spans="1:4" outlineLevel="1" x14ac:dyDescent="0.2">
      <c r="A1467" s="214">
        <v>9082047</v>
      </c>
      <c r="B1467" s="215" t="s">
        <v>10923</v>
      </c>
      <c r="C1467" s="216" t="s">
        <v>15</v>
      </c>
      <c r="D1467" s="217">
        <v>223.3</v>
      </c>
    </row>
    <row r="1468" spans="1:4" ht="22.5" outlineLevel="1" x14ac:dyDescent="0.2">
      <c r="A1468" s="214">
        <v>9082048</v>
      </c>
      <c r="B1468" s="215" t="s">
        <v>10924</v>
      </c>
      <c r="C1468" s="216" t="s">
        <v>15</v>
      </c>
      <c r="D1468" s="217">
        <v>22653.919999999998</v>
      </c>
    </row>
    <row r="1469" spans="1:4" ht="22.5" outlineLevel="1" x14ac:dyDescent="0.2">
      <c r="A1469" s="214">
        <v>9082049</v>
      </c>
      <c r="B1469" s="215" t="s">
        <v>10925</v>
      </c>
      <c r="C1469" s="216" t="s">
        <v>15</v>
      </c>
      <c r="D1469" s="217">
        <v>12491.63</v>
      </c>
    </row>
    <row r="1470" spans="1:4" outlineLevel="1" x14ac:dyDescent="0.2">
      <c r="A1470" s="214">
        <v>9082055</v>
      </c>
      <c r="B1470" s="215" t="s">
        <v>10926</v>
      </c>
      <c r="C1470" s="216" t="s">
        <v>15</v>
      </c>
      <c r="D1470" s="217">
        <v>13.31</v>
      </c>
    </row>
    <row r="1471" spans="1:4" x14ac:dyDescent="0.2">
      <c r="A1471" s="214">
        <v>9082060</v>
      </c>
      <c r="B1471" s="215" t="s">
        <v>10927</v>
      </c>
      <c r="C1471" s="216" t="s">
        <v>15</v>
      </c>
      <c r="D1471" s="217">
        <v>77.55</v>
      </c>
    </row>
    <row r="1472" spans="1:4" outlineLevel="1" x14ac:dyDescent="0.2">
      <c r="A1472" s="214">
        <v>9082066</v>
      </c>
      <c r="B1472" s="215" t="s">
        <v>10928</v>
      </c>
      <c r="C1472" s="216" t="s">
        <v>15</v>
      </c>
      <c r="D1472" s="217">
        <v>71.47</v>
      </c>
    </row>
    <row r="1473" spans="1:4" outlineLevel="1" x14ac:dyDescent="0.2">
      <c r="A1473" s="214">
        <v>9082067</v>
      </c>
      <c r="B1473" s="215" t="s">
        <v>10929</v>
      </c>
      <c r="C1473" s="216" t="s">
        <v>15</v>
      </c>
      <c r="D1473" s="217">
        <v>65.66</v>
      </c>
    </row>
    <row r="1474" spans="1:4" outlineLevel="1" x14ac:dyDescent="0.2">
      <c r="A1474" s="214">
        <v>9082068</v>
      </c>
      <c r="B1474" s="215" t="s">
        <v>10930</v>
      </c>
      <c r="C1474" s="216" t="s">
        <v>15</v>
      </c>
      <c r="D1474" s="217">
        <v>108.41</v>
      </c>
    </row>
    <row r="1475" spans="1:4" outlineLevel="1" x14ac:dyDescent="0.2">
      <c r="A1475" s="214">
        <v>9082069</v>
      </c>
      <c r="B1475" s="215" t="s">
        <v>10931</v>
      </c>
      <c r="C1475" s="216" t="s">
        <v>15</v>
      </c>
      <c r="D1475" s="217">
        <v>96.35</v>
      </c>
    </row>
    <row r="1476" spans="1:4" x14ac:dyDescent="0.2">
      <c r="A1476" s="214">
        <v>9082075</v>
      </c>
      <c r="B1476" s="215" t="s">
        <v>10932</v>
      </c>
      <c r="C1476" s="216" t="s">
        <v>15</v>
      </c>
      <c r="D1476" s="217">
        <v>27.85</v>
      </c>
    </row>
    <row r="1477" spans="1:4" outlineLevel="1" x14ac:dyDescent="0.2">
      <c r="A1477" s="214">
        <v>9082077</v>
      </c>
      <c r="B1477" s="215" t="s">
        <v>10933</v>
      </c>
      <c r="C1477" s="216" t="s">
        <v>15</v>
      </c>
      <c r="D1477" s="217">
        <v>96.95</v>
      </c>
    </row>
    <row r="1478" spans="1:4" outlineLevel="1" x14ac:dyDescent="0.2">
      <c r="A1478" s="214">
        <v>9082078</v>
      </c>
      <c r="B1478" s="215" t="s">
        <v>10934</v>
      </c>
      <c r="C1478" s="216" t="s">
        <v>15</v>
      </c>
      <c r="D1478" s="217">
        <v>57.45</v>
      </c>
    </row>
    <row r="1479" spans="1:4" outlineLevel="1" x14ac:dyDescent="0.2">
      <c r="A1479" s="214">
        <v>9082079</v>
      </c>
      <c r="B1479" s="215" t="s">
        <v>10935</v>
      </c>
      <c r="C1479" s="216" t="s">
        <v>15</v>
      </c>
      <c r="D1479" s="217">
        <v>97.47</v>
      </c>
    </row>
    <row r="1480" spans="1:4" outlineLevel="1" x14ac:dyDescent="0.2">
      <c r="A1480" s="214">
        <v>9082080</v>
      </c>
      <c r="B1480" s="215" t="s">
        <v>10936</v>
      </c>
      <c r="C1480" s="216" t="s">
        <v>15</v>
      </c>
      <c r="D1480" s="217">
        <v>13.86</v>
      </c>
    </row>
    <row r="1481" spans="1:4" x14ac:dyDescent="0.2">
      <c r="A1481" s="214">
        <v>9082081</v>
      </c>
      <c r="B1481" s="215" t="s">
        <v>10937</v>
      </c>
      <c r="C1481" s="216" t="s">
        <v>15</v>
      </c>
      <c r="D1481" s="217">
        <v>22.57</v>
      </c>
    </row>
    <row r="1482" spans="1:4" outlineLevel="1" x14ac:dyDescent="0.2">
      <c r="A1482" s="214">
        <v>9082083</v>
      </c>
      <c r="B1482" s="215" t="s">
        <v>10938</v>
      </c>
      <c r="C1482" s="216" t="s">
        <v>15</v>
      </c>
      <c r="D1482" s="217">
        <v>16.100000000000001</v>
      </c>
    </row>
    <row r="1483" spans="1:4" ht="22.5" x14ac:dyDescent="0.2">
      <c r="A1483" s="214">
        <v>9082084</v>
      </c>
      <c r="B1483" s="215" t="s">
        <v>10939</v>
      </c>
      <c r="C1483" s="216" t="s">
        <v>15</v>
      </c>
      <c r="D1483" s="217">
        <v>1117.8800000000001</v>
      </c>
    </row>
    <row r="1484" spans="1:4" outlineLevel="1" x14ac:dyDescent="0.2">
      <c r="A1484" s="214">
        <v>9082085</v>
      </c>
      <c r="B1484" s="215" t="s">
        <v>10940</v>
      </c>
      <c r="C1484" s="216" t="s">
        <v>15</v>
      </c>
      <c r="D1484" s="217">
        <v>144.25</v>
      </c>
    </row>
    <row r="1485" spans="1:4" outlineLevel="1" x14ac:dyDescent="0.2">
      <c r="A1485" s="214">
        <v>9082086</v>
      </c>
      <c r="B1485" s="215" t="s">
        <v>10941</v>
      </c>
      <c r="C1485" s="216" t="s">
        <v>15</v>
      </c>
      <c r="D1485" s="217">
        <v>177.39</v>
      </c>
    </row>
    <row r="1486" spans="1:4" outlineLevel="1" x14ac:dyDescent="0.2">
      <c r="A1486" s="214">
        <v>9082091</v>
      </c>
      <c r="B1486" s="215" t="s">
        <v>10942</v>
      </c>
      <c r="C1486" s="216" t="s">
        <v>15</v>
      </c>
      <c r="D1486" s="217">
        <v>203.96</v>
      </c>
    </row>
    <row r="1487" spans="1:4" outlineLevel="1" x14ac:dyDescent="0.2">
      <c r="A1487" s="214">
        <v>9082092</v>
      </c>
      <c r="B1487" s="215" t="s">
        <v>10943</v>
      </c>
      <c r="C1487" s="216" t="s">
        <v>15</v>
      </c>
      <c r="D1487" s="217">
        <v>243.12</v>
      </c>
    </row>
    <row r="1488" spans="1:4" x14ac:dyDescent="0.2">
      <c r="A1488" s="214">
        <v>9082093</v>
      </c>
      <c r="B1488" s="215" t="s">
        <v>10944</v>
      </c>
      <c r="C1488" s="216" t="s">
        <v>15</v>
      </c>
      <c r="D1488" s="217">
        <v>583.25</v>
      </c>
    </row>
    <row r="1489" spans="1:4" outlineLevel="1" x14ac:dyDescent="0.2">
      <c r="A1489" s="214">
        <v>9082094</v>
      </c>
      <c r="B1489" s="215" t="s">
        <v>10945</v>
      </c>
      <c r="C1489" s="216" t="s">
        <v>15</v>
      </c>
      <c r="D1489" s="217">
        <v>28.84</v>
      </c>
    </row>
    <row r="1490" spans="1:4" outlineLevel="1" x14ac:dyDescent="0.2">
      <c r="A1490" s="214">
        <v>9082095</v>
      </c>
      <c r="B1490" s="215" t="s">
        <v>10946</v>
      </c>
      <c r="C1490" s="216" t="s">
        <v>15</v>
      </c>
      <c r="D1490" s="217">
        <v>12.37</v>
      </c>
    </row>
    <row r="1491" spans="1:4" outlineLevel="1" x14ac:dyDescent="0.2">
      <c r="A1491" s="214">
        <v>9082096</v>
      </c>
      <c r="B1491" s="215" t="s">
        <v>10947</v>
      </c>
      <c r="C1491" s="216" t="s">
        <v>15</v>
      </c>
      <c r="D1491" s="217">
        <v>300.47000000000003</v>
      </c>
    </row>
    <row r="1492" spans="1:4" outlineLevel="1" x14ac:dyDescent="0.2">
      <c r="A1492" s="214">
        <v>9082097</v>
      </c>
      <c r="B1492" s="215" t="s">
        <v>10948</v>
      </c>
      <c r="C1492" s="216" t="s">
        <v>15</v>
      </c>
      <c r="D1492" s="217">
        <v>65.12</v>
      </c>
    </row>
    <row r="1493" spans="1:4" outlineLevel="1" x14ac:dyDescent="0.2">
      <c r="A1493" s="214">
        <v>9083000</v>
      </c>
      <c r="B1493" s="215" t="s">
        <v>10949</v>
      </c>
      <c r="C1493" s="216" t="s">
        <v>9488</v>
      </c>
      <c r="D1493" s="217" t="s">
        <v>9488</v>
      </c>
    </row>
    <row r="1494" spans="1:4" outlineLevel="1" x14ac:dyDescent="0.2">
      <c r="A1494" s="214">
        <v>9083020</v>
      </c>
      <c r="B1494" s="215" t="s">
        <v>10950</v>
      </c>
      <c r="C1494" s="216" t="s">
        <v>32</v>
      </c>
      <c r="D1494" s="217">
        <v>3.44</v>
      </c>
    </row>
    <row r="1495" spans="1:4" x14ac:dyDescent="0.2">
      <c r="A1495" s="214">
        <v>9083021</v>
      </c>
      <c r="B1495" s="215" t="s">
        <v>10951</v>
      </c>
      <c r="C1495" s="216" t="s">
        <v>15</v>
      </c>
      <c r="D1495" s="217">
        <v>62.05</v>
      </c>
    </row>
    <row r="1496" spans="1:4" outlineLevel="1" x14ac:dyDescent="0.2">
      <c r="A1496" s="214">
        <v>9083051</v>
      </c>
      <c r="B1496" s="215" t="s">
        <v>10952</v>
      </c>
      <c r="C1496" s="216" t="s">
        <v>15</v>
      </c>
      <c r="D1496" s="217">
        <v>126.73</v>
      </c>
    </row>
    <row r="1497" spans="1:4" outlineLevel="1" x14ac:dyDescent="0.2">
      <c r="A1497" s="214">
        <v>9083055</v>
      </c>
      <c r="B1497" s="215" t="s">
        <v>10953</v>
      </c>
      <c r="C1497" s="216" t="s">
        <v>15</v>
      </c>
      <c r="D1497" s="217">
        <v>291.54000000000002</v>
      </c>
    </row>
    <row r="1498" spans="1:4" ht="22.5" outlineLevel="1" x14ac:dyDescent="0.2">
      <c r="A1498" s="214">
        <v>9083056</v>
      </c>
      <c r="B1498" s="215" t="s">
        <v>10954</v>
      </c>
      <c r="C1498" s="216" t="s">
        <v>15</v>
      </c>
      <c r="D1498" s="217">
        <v>30.49</v>
      </c>
    </row>
    <row r="1499" spans="1:4" outlineLevel="1" x14ac:dyDescent="0.2">
      <c r="A1499" s="214">
        <v>9083057</v>
      </c>
      <c r="B1499" s="215" t="s">
        <v>10955</v>
      </c>
      <c r="C1499" s="216" t="s">
        <v>15</v>
      </c>
      <c r="D1499" s="217">
        <v>40.26</v>
      </c>
    </row>
    <row r="1500" spans="1:4" x14ac:dyDescent="0.2">
      <c r="A1500" s="214">
        <v>9083058</v>
      </c>
      <c r="B1500" s="215" t="s">
        <v>10956</v>
      </c>
      <c r="C1500" s="216" t="s">
        <v>15</v>
      </c>
      <c r="D1500" s="217">
        <v>71.91</v>
      </c>
    </row>
    <row r="1501" spans="1:4" outlineLevel="1" x14ac:dyDescent="0.2">
      <c r="A1501" s="214">
        <v>9083062</v>
      </c>
      <c r="B1501" s="215" t="s">
        <v>10957</v>
      </c>
      <c r="C1501" s="216" t="s">
        <v>15</v>
      </c>
      <c r="D1501" s="217">
        <v>350.79</v>
      </c>
    </row>
    <row r="1502" spans="1:4" outlineLevel="1" x14ac:dyDescent="0.2">
      <c r="A1502" s="214">
        <v>9083063</v>
      </c>
      <c r="B1502" s="215" t="s">
        <v>10958</v>
      </c>
      <c r="C1502" s="216" t="s">
        <v>15</v>
      </c>
      <c r="D1502" s="217">
        <v>164.46</v>
      </c>
    </row>
    <row r="1503" spans="1:4" outlineLevel="1" x14ac:dyDescent="0.2">
      <c r="A1503" s="214">
        <v>9083065</v>
      </c>
      <c r="B1503" s="215" t="s">
        <v>10959</v>
      </c>
      <c r="C1503" s="216" t="s">
        <v>15</v>
      </c>
      <c r="D1503" s="217">
        <v>1329.11</v>
      </c>
    </row>
    <row r="1504" spans="1:4" outlineLevel="1" x14ac:dyDescent="0.2">
      <c r="A1504" s="214">
        <v>9083066</v>
      </c>
      <c r="B1504" s="215" t="s">
        <v>10960</v>
      </c>
      <c r="C1504" s="216" t="s">
        <v>15</v>
      </c>
      <c r="D1504" s="217">
        <v>1744.95</v>
      </c>
    </row>
    <row r="1505" spans="1:4" x14ac:dyDescent="0.2">
      <c r="A1505" s="214">
        <v>9083070</v>
      </c>
      <c r="B1505" s="215" t="s">
        <v>10961</v>
      </c>
      <c r="C1505" s="216" t="s">
        <v>15</v>
      </c>
      <c r="D1505" s="217">
        <v>1666.94</v>
      </c>
    </row>
    <row r="1506" spans="1:4" outlineLevel="1" x14ac:dyDescent="0.2">
      <c r="A1506" s="214">
        <v>9083071</v>
      </c>
      <c r="B1506" s="215" t="s">
        <v>10962</v>
      </c>
      <c r="C1506" s="216" t="s">
        <v>15</v>
      </c>
      <c r="D1506" s="217">
        <v>1891.22</v>
      </c>
    </row>
    <row r="1507" spans="1:4" outlineLevel="1" x14ac:dyDescent="0.2">
      <c r="A1507" s="214">
        <v>9083072</v>
      </c>
      <c r="B1507" s="215" t="s">
        <v>10963</v>
      </c>
      <c r="C1507" s="216" t="s">
        <v>15</v>
      </c>
      <c r="D1507" s="217">
        <v>2259.11</v>
      </c>
    </row>
    <row r="1508" spans="1:4" outlineLevel="1" x14ac:dyDescent="0.2">
      <c r="A1508" s="214">
        <v>9083074</v>
      </c>
      <c r="B1508" s="215" t="s">
        <v>10964</v>
      </c>
      <c r="C1508" s="216" t="s">
        <v>15</v>
      </c>
      <c r="D1508" s="217">
        <v>2500.0100000000002</v>
      </c>
    </row>
    <row r="1509" spans="1:4" outlineLevel="1" x14ac:dyDescent="0.2">
      <c r="A1509" s="214">
        <v>9083076</v>
      </c>
      <c r="B1509" s="215" t="s">
        <v>10965</v>
      </c>
      <c r="C1509" s="216" t="s">
        <v>15</v>
      </c>
      <c r="D1509" s="217">
        <v>23.27</v>
      </c>
    </row>
    <row r="1510" spans="1:4" x14ac:dyDescent="0.2">
      <c r="A1510" s="214">
        <v>9083077</v>
      </c>
      <c r="B1510" s="215" t="s">
        <v>10966</v>
      </c>
      <c r="C1510" s="216" t="s">
        <v>15</v>
      </c>
      <c r="D1510" s="217">
        <v>25.31</v>
      </c>
    </row>
    <row r="1511" spans="1:4" outlineLevel="1" x14ac:dyDescent="0.2">
      <c r="A1511" s="214">
        <v>9083078</v>
      </c>
      <c r="B1511" s="215" t="s">
        <v>10967</v>
      </c>
      <c r="C1511" s="216" t="s">
        <v>15</v>
      </c>
      <c r="D1511" s="217">
        <v>30.29</v>
      </c>
    </row>
    <row r="1512" spans="1:4" outlineLevel="1" x14ac:dyDescent="0.2">
      <c r="A1512" s="214">
        <v>9083079</v>
      </c>
      <c r="B1512" s="215" t="s">
        <v>10968</v>
      </c>
      <c r="C1512" s="216" t="s">
        <v>15</v>
      </c>
      <c r="D1512" s="217">
        <v>34.58</v>
      </c>
    </row>
    <row r="1513" spans="1:4" outlineLevel="1" x14ac:dyDescent="0.2">
      <c r="A1513" s="214">
        <v>9083082</v>
      </c>
      <c r="B1513" s="215" t="s">
        <v>10969</v>
      </c>
      <c r="C1513" s="216" t="s">
        <v>15</v>
      </c>
      <c r="D1513" s="217">
        <v>65.08</v>
      </c>
    </row>
    <row r="1514" spans="1:4" outlineLevel="1" x14ac:dyDescent="0.2">
      <c r="A1514" s="214">
        <v>9083083</v>
      </c>
      <c r="B1514" s="215" t="s">
        <v>10970</v>
      </c>
      <c r="C1514" s="216" t="s">
        <v>15</v>
      </c>
      <c r="D1514" s="217">
        <v>19.89</v>
      </c>
    </row>
    <row r="1515" spans="1:4" x14ac:dyDescent="0.2">
      <c r="A1515" s="214">
        <v>9083085</v>
      </c>
      <c r="B1515" s="215" t="s">
        <v>10971</v>
      </c>
      <c r="C1515" s="216" t="s">
        <v>15</v>
      </c>
      <c r="D1515" s="217">
        <v>22.85</v>
      </c>
    </row>
    <row r="1516" spans="1:4" outlineLevel="1" x14ac:dyDescent="0.2">
      <c r="A1516" s="214">
        <v>9083090</v>
      </c>
      <c r="B1516" s="215" t="s">
        <v>10972</v>
      </c>
      <c r="C1516" s="216" t="s">
        <v>15</v>
      </c>
      <c r="D1516" s="217">
        <v>282.55</v>
      </c>
    </row>
    <row r="1517" spans="1:4" outlineLevel="1" x14ac:dyDescent="0.2">
      <c r="A1517" s="214">
        <v>9083091</v>
      </c>
      <c r="B1517" s="215" t="s">
        <v>10973</v>
      </c>
      <c r="C1517" s="216" t="s">
        <v>15</v>
      </c>
      <c r="D1517" s="217">
        <v>61.18</v>
      </c>
    </row>
    <row r="1518" spans="1:4" outlineLevel="1" x14ac:dyDescent="0.2">
      <c r="A1518" s="214">
        <v>9083095</v>
      </c>
      <c r="B1518" s="215" t="s">
        <v>10974</v>
      </c>
      <c r="C1518" s="216" t="s">
        <v>15</v>
      </c>
      <c r="D1518" s="217">
        <v>188.37</v>
      </c>
    </row>
    <row r="1519" spans="1:4" outlineLevel="1" x14ac:dyDescent="0.2">
      <c r="A1519" s="214">
        <v>9083097</v>
      </c>
      <c r="B1519" s="215" t="s">
        <v>10975</v>
      </c>
      <c r="C1519" s="216" t="s">
        <v>15</v>
      </c>
      <c r="D1519" s="217">
        <v>381.77</v>
      </c>
    </row>
    <row r="1520" spans="1:4" x14ac:dyDescent="0.2">
      <c r="A1520" s="214">
        <v>9084000</v>
      </c>
      <c r="B1520" s="215" t="s">
        <v>10976</v>
      </c>
      <c r="C1520" s="216" t="s">
        <v>9488</v>
      </c>
      <c r="D1520" s="217" t="s">
        <v>9488</v>
      </c>
    </row>
    <row r="1521" spans="1:4" outlineLevel="1" x14ac:dyDescent="0.2">
      <c r="A1521" s="214">
        <v>9084001</v>
      </c>
      <c r="B1521" s="215" t="s">
        <v>10977</v>
      </c>
      <c r="C1521" s="216" t="s">
        <v>15</v>
      </c>
      <c r="D1521" s="217">
        <v>12.63</v>
      </c>
    </row>
    <row r="1522" spans="1:4" outlineLevel="1" x14ac:dyDescent="0.2">
      <c r="A1522" s="214">
        <v>9084002</v>
      </c>
      <c r="B1522" s="215" t="s">
        <v>10978</v>
      </c>
      <c r="C1522" s="216" t="s">
        <v>15</v>
      </c>
      <c r="D1522" s="217">
        <v>12.78</v>
      </c>
    </row>
    <row r="1523" spans="1:4" outlineLevel="1" x14ac:dyDescent="0.2">
      <c r="A1523" s="214">
        <v>9084011</v>
      </c>
      <c r="B1523" s="215" t="s">
        <v>10979</v>
      </c>
      <c r="C1523" s="216" t="s">
        <v>15</v>
      </c>
      <c r="D1523" s="217">
        <v>9.85</v>
      </c>
    </row>
    <row r="1524" spans="1:4" outlineLevel="1" x14ac:dyDescent="0.2">
      <c r="A1524" s="214">
        <v>9084018</v>
      </c>
      <c r="B1524" s="215" t="s">
        <v>10980</v>
      </c>
      <c r="C1524" s="216" t="s">
        <v>15</v>
      </c>
      <c r="D1524" s="217">
        <v>20.81</v>
      </c>
    </row>
    <row r="1525" spans="1:4" x14ac:dyDescent="0.2">
      <c r="A1525" s="214">
        <v>9084021</v>
      </c>
      <c r="B1525" s="215" t="s">
        <v>10981</v>
      </c>
      <c r="C1525" s="216" t="s">
        <v>15</v>
      </c>
      <c r="D1525" s="217">
        <v>13.4</v>
      </c>
    </row>
    <row r="1526" spans="1:4" outlineLevel="1" x14ac:dyDescent="0.2">
      <c r="A1526" s="214">
        <v>9084023</v>
      </c>
      <c r="B1526" s="215" t="s">
        <v>10982</v>
      </c>
      <c r="C1526" s="216" t="s">
        <v>15</v>
      </c>
      <c r="D1526" s="217">
        <v>16.45</v>
      </c>
    </row>
    <row r="1527" spans="1:4" outlineLevel="1" x14ac:dyDescent="0.2">
      <c r="A1527" s="214">
        <v>9084024</v>
      </c>
      <c r="B1527" s="215" t="s">
        <v>10983</v>
      </c>
      <c r="C1527" s="216" t="s">
        <v>15</v>
      </c>
      <c r="D1527" s="217">
        <v>17.079999999999998</v>
      </c>
    </row>
    <row r="1528" spans="1:4" outlineLevel="1" x14ac:dyDescent="0.2">
      <c r="A1528" s="214">
        <v>9084025</v>
      </c>
      <c r="B1528" s="215" t="s">
        <v>10984</v>
      </c>
      <c r="C1528" s="216" t="s">
        <v>15</v>
      </c>
      <c r="D1528" s="217">
        <v>14.09</v>
      </c>
    </row>
    <row r="1529" spans="1:4" outlineLevel="1" x14ac:dyDescent="0.2">
      <c r="A1529" s="214">
        <v>9084027</v>
      </c>
      <c r="B1529" s="215" t="s">
        <v>10985</v>
      </c>
      <c r="C1529" s="216" t="s">
        <v>15</v>
      </c>
      <c r="D1529" s="217">
        <v>21.5</v>
      </c>
    </row>
    <row r="1530" spans="1:4" x14ac:dyDescent="0.2">
      <c r="A1530" s="214">
        <v>9084036</v>
      </c>
      <c r="B1530" s="215" t="s">
        <v>10986</v>
      </c>
      <c r="C1530" s="216" t="s">
        <v>15</v>
      </c>
      <c r="D1530" s="217">
        <v>28.07</v>
      </c>
    </row>
    <row r="1531" spans="1:4" outlineLevel="1" x14ac:dyDescent="0.2">
      <c r="A1531" s="214">
        <v>9084037</v>
      </c>
      <c r="B1531" s="215" t="s">
        <v>10987</v>
      </c>
      <c r="C1531" s="216" t="s">
        <v>15</v>
      </c>
      <c r="D1531" s="217">
        <v>28.07</v>
      </c>
    </row>
    <row r="1532" spans="1:4" outlineLevel="1" x14ac:dyDescent="0.2">
      <c r="A1532" s="214">
        <v>9084040</v>
      </c>
      <c r="B1532" s="215" t="s">
        <v>10988</v>
      </c>
      <c r="C1532" s="216" t="s">
        <v>15</v>
      </c>
      <c r="D1532" s="217">
        <v>51.1</v>
      </c>
    </row>
    <row r="1533" spans="1:4" outlineLevel="1" x14ac:dyDescent="0.2">
      <c r="A1533" s="214">
        <v>9084041</v>
      </c>
      <c r="B1533" s="215" t="s">
        <v>10989</v>
      </c>
      <c r="C1533" s="216" t="s">
        <v>15</v>
      </c>
      <c r="D1533" s="217">
        <v>44.41</v>
      </c>
    </row>
    <row r="1534" spans="1:4" outlineLevel="1" x14ac:dyDescent="0.2">
      <c r="A1534" s="214">
        <v>9084042</v>
      </c>
      <c r="B1534" s="215" t="s">
        <v>10990</v>
      </c>
      <c r="C1534" s="216" t="s">
        <v>15</v>
      </c>
      <c r="D1534" s="217">
        <v>43.94</v>
      </c>
    </row>
    <row r="1535" spans="1:4" x14ac:dyDescent="0.2">
      <c r="A1535" s="214">
        <v>9084043</v>
      </c>
      <c r="B1535" s="215" t="s">
        <v>10991</v>
      </c>
      <c r="C1535" s="216" t="s">
        <v>15</v>
      </c>
      <c r="D1535" s="217">
        <v>112.39</v>
      </c>
    </row>
    <row r="1536" spans="1:4" outlineLevel="1" x14ac:dyDescent="0.2">
      <c r="A1536" s="214">
        <v>9084045</v>
      </c>
      <c r="B1536" s="215" t="s">
        <v>10992</v>
      </c>
      <c r="C1536" s="216" t="s">
        <v>15</v>
      </c>
      <c r="D1536" s="217">
        <v>50.92</v>
      </c>
    </row>
    <row r="1537" spans="1:4" outlineLevel="1" x14ac:dyDescent="0.2">
      <c r="A1537" s="214">
        <v>9084057</v>
      </c>
      <c r="B1537" s="215" t="s">
        <v>10993</v>
      </c>
      <c r="C1537" s="216" t="s">
        <v>15</v>
      </c>
      <c r="D1537" s="217">
        <v>7.81</v>
      </c>
    </row>
    <row r="1538" spans="1:4" outlineLevel="1" x14ac:dyDescent="0.2">
      <c r="A1538" s="214">
        <v>9084062</v>
      </c>
      <c r="B1538" s="215" t="s">
        <v>10994</v>
      </c>
      <c r="C1538" s="216" t="s">
        <v>32</v>
      </c>
      <c r="D1538" s="217">
        <v>52.62</v>
      </c>
    </row>
    <row r="1539" spans="1:4" outlineLevel="1" x14ac:dyDescent="0.2">
      <c r="A1539" s="214">
        <v>9085000</v>
      </c>
      <c r="B1539" s="215" t="s">
        <v>10995</v>
      </c>
      <c r="C1539" s="216" t="s">
        <v>9488</v>
      </c>
      <c r="D1539" s="217" t="s">
        <v>9488</v>
      </c>
    </row>
    <row r="1540" spans="1:4" x14ac:dyDescent="0.2">
      <c r="A1540" s="214">
        <v>9085010</v>
      </c>
      <c r="B1540" s="215" t="s">
        <v>10996</v>
      </c>
      <c r="C1540" s="216" t="s">
        <v>15</v>
      </c>
      <c r="D1540" s="217">
        <v>149.31</v>
      </c>
    </row>
    <row r="1541" spans="1:4" outlineLevel="1" x14ac:dyDescent="0.2">
      <c r="A1541" s="214">
        <v>9085012</v>
      </c>
      <c r="B1541" s="215" t="s">
        <v>10997</v>
      </c>
      <c r="C1541" s="216" t="s">
        <v>15</v>
      </c>
      <c r="D1541" s="217">
        <v>146.68</v>
      </c>
    </row>
    <row r="1542" spans="1:4" outlineLevel="1" x14ac:dyDescent="0.2">
      <c r="A1542" s="214">
        <v>9085013</v>
      </c>
      <c r="B1542" s="215" t="s">
        <v>10998</v>
      </c>
      <c r="C1542" s="216" t="s">
        <v>15</v>
      </c>
      <c r="D1542" s="217">
        <v>209.4</v>
      </c>
    </row>
    <row r="1543" spans="1:4" outlineLevel="1" x14ac:dyDescent="0.2">
      <c r="A1543" s="214">
        <v>9085014</v>
      </c>
      <c r="B1543" s="215" t="s">
        <v>10999</v>
      </c>
      <c r="C1543" s="216" t="s">
        <v>15</v>
      </c>
      <c r="D1543" s="217">
        <v>206.07</v>
      </c>
    </row>
    <row r="1544" spans="1:4" outlineLevel="1" x14ac:dyDescent="0.2">
      <c r="A1544" s="214">
        <v>9085027</v>
      </c>
      <c r="B1544" s="215" t="s">
        <v>11000</v>
      </c>
      <c r="C1544" s="216" t="s">
        <v>15</v>
      </c>
      <c r="D1544" s="217">
        <v>158.01</v>
      </c>
    </row>
    <row r="1545" spans="1:4" x14ac:dyDescent="0.2">
      <c r="A1545" s="214">
        <v>9085029</v>
      </c>
      <c r="B1545" s="215" t="s">
        <v>11001</v>
      </c>
      <c r="C1545" s="216" t="s">
        <v>15</v>
      </c>
      <c r="D1545" s="217">
        <v>187.24</v>
      </c>
    </row>
    <row r="1546" spans="1:4" outlineLevel="1" x14ac:dyDescent="0.2">
      <c r="A1546" s="214">
        <v>9085032</v>
      </c>
      <c r="B1546" s="215" t="s">
        <v>11002</v>
      </c>
      <c r="C1546" s="216" t="s">
        <v>15</v>
      </c>
      <c r="D1546" s="217">
        <v>104.6</v>
      </c>
    </row>
    <row r="1547" spans="1:4" outlineLevel="1" x14ac:dyDescent="0.2">
      <c r="A1547" s="214">
        <v>9085033</v>
      </c>
      <c r="B1547" s="215" t="s">
        <v>11003</v>
      </c>
      <c r="C1547" s="216" t="s">
        <v>15</v>
      </c>
      <c r="D1547" s="217">
        <v>144.78</v>
      </c>
    </row>
    <row r="1548" spans="1:4" x14ac:dyDescent="0.2">
      <c r="A1548" s="214">
        <v>9085040</v>
      </c>
      <c r="B1548" s="215" t="s">
        <v>11004</v>
      </c>
      <c r="C1548" s="216" t="s">
        <v>15</v>
      </c>
      <c r="D1548" s="217">
        <v>172.29</v>
      </c>
    </row>
    <row r="1549" spans="1:4" outlineLevel="1" x14ac:dyDescent="0.2">
      <c r="A1549" s="214">
        <v>9085041</v>
      </c>
      <c r="B1549" s="215" t="s">
        <v>11005</v>
      </c>
      <c r="C1549" s="216" t="s">
        <v>15</v>
      </c>
      <c r="D1549" s="217">
        <v>202.96</v>
      </c>
    </row>
    <row r="1550" spans="1:4" outlineLevel="1" x14ac:dyDescent="0.2">
      <c r="A1550" s="214">
        <v>9085060</v>
      </c>
      <c r="B1550" s="215" t="s">
        <v>11006</v>
      </c>
      <c r="C1550" s="216" t="s">
        <v>15</v>
      </c>
      <c r="D1550" s="217">
        <v>52.29</v>
      </c>
    </row>
    <row r="1551" spans="1:4" outlineLevel="1" x14ac:dyDescent="0.2">
      <c r="A1551" s="214">
        <v>9085061</v>
      </c>
      <c r="B1551" s="215" t="s">
        <v>11007</v>
      </c>
      <c r="C1551" s="216" t="s">
        <v>15</v>
      </c>
      <c r="D1551" s="217">
        <v>40.96</v>
      </c>
    </row>
    <row r="1552" spans="1:4" x14ac:dyDescent="0.2">
      <c r="A1552" s="214">
        <v>9085062</v>
      </c>
      <c r="B1552" s="215" t="s">
        <v>11008</v>
      </c>
      <c r="C1552" s="216" t="s">
        <v>15</v>
      </c>
      <c r="D1552" s="217">
        <v>115.22</v>
      </c>
    </row>
    <row r="1553" spans="1:4" outlineLevel="1" x14ac:dyDescent="0.2">
      <c r="A1553" s="214">
        <v>9085063</v>
      </c>
      <c r="B1553" s="215" t="s">
        <v>11009</v>
      </c>
      <c r="C1553" s="216" t="s">
        <v>15</v>
      </c>
      <c r="D1553" s="217">
        <v>118.82</v>
      </c>
    </row>
    <row r="1554" spans="1:4" ht="22.5" x14ac:dyDescent="0.2">
      <c r="A1554" s="214">
        <v>9085073</v>
      </c>
      <c r="B1554" s="215" t="s">
        <v>11010</v>
      </c>
      <c r="C1554" s="216" t="s">
        <v>15</v>
      </c>
      <c r="D1554" s="217">
        <v>17.600000000000001</v>
      </c>
    </row>
    <row r="1555" spans="1:4" outlineLevel="1" x14ac:dyDescent="0.2">
      <c r="A1555" s="214">
        <v>9085079</v>
      </c>
      <c r="B1555" s="215" t="s">
        <v>11011</v>
      </c>
      <c r="C1555" s="216" t="s">
        <v>15</v>
      </c>
      <c r="D1555" s="217">
        <v>18.32</v>
      </c>
    </row>
    <row r="1556" spans="1:4" x14ac:dyDescent="0.2">
      <c r="A1556" s="214">
        <v>9085080</v>
      </c>
      <c r="B1556" s="215" t="s">
        <v>11012</v>
      </c>
      <c r="C1556" s="216" t="s">
        <v>15</v>
      </c>
      <c r="D1556" s="217">
        <v>17.690000000000001</v>
      </c>
    </row>
    <row r="1557" spans="1:4" outlineLevel="1" x14ac:dyDescent="0.2">
      <c r="A1557" s="214">
        <v>9085081</v>
      </c>
      <c r="B1557" s="215" t="s">
        <v>11013</v>
      </c>
      <c r="C1557" s="216" t="s">
        <v>15</v>
      </c>
      <c r="D1557" s="217">
        <v>32.119999999999997</v>
      </c>
    </row>
    <row r="1558" spans="1:4" outlineLevel="1" x14ac:dyDescent="0.2">
      <c r="A1558" s="214">
        <v>9085082</v>
      </c>
      <c r="B1558" s="215" t="s">
        <v>11014</v>
      </c>
      <c r="C1558" s="216" t="s">
        <v>15</v>
      </c>
      <c r="D1558" s="217">
        <v>22.33</v>
      </c>
    </row>
    <row r="1559" spans="1:4" x14ac:dyDescent="0.2">
      <c r="A1559" s="214">
        <v>9086000</v>
      </c>
      <c r="B1559" s="215" t="s">
        <v>11015</v>
      </c>
      <c r="C1559" s="216" t="s">
        <v>9488</v>
      </c>
      <c r="D1559" s="217" t="s">
        <v>9488</v>
      </c>
    </row>
    <row r="1560" spans="1:4" outlineLevel="1" x14ac:dyDescent="0.2">
      <c r="A1560" s="214">
        <v>9086010</v>
      </c>
      <c r="B1560" s="215" t="s">
        <v>11016</v>
      </c>
      <c r="C1560" s="216" t="s">
        <v>15</v>
      </c>
      <c r="D1560" s="217">
        <v>86.34</v>
      </c>
    </row>
    <row r="1561" spans="1:4" outlineLevel="1" x14ac:dyDescent="0.2">
      <c r="A1561" s="214">
        <v>9086011</v>
      </c>
      <c r="B1561" s="215" t="s">
        <v>11017</v>
      </c>
      <c r="C1561" s="216" t="s">
        <v>15</v>
      </c>
      <c r="D1561" s="217">
        <v>22.28</v>
      </c>
    </row>
    <row r="1562" spans="1:4" x14ac:dyDescent="0.2">
      <c r="A1562" s="214">
        <v>9090000</v>
      </c>
      <c r="B1562" s="215" t="s">
        <v>11018</v>
      </c>
      <c r="C1562" s="216" t="s">
        <v>9488</v>
      </c>
      <c r="D1562" s="217" t="s">
        <v>9488</v>
      </c>
    </row>
    <row r="1563" spans="1:4" outlineLevel="1" x14ac:dyDescent="0.2">
      <c r="A1563" s="214">
        <v>9090002</v>
      </c>
      <c r="B1563" s="215" t="s">
        <v>11019</v>
      </c>
      <c r="C1563" s="216" t="s">
        <v>11020</v>
      </c>
      <c r="D1563" s="217">
        <v>2144.59</v>
      </c>
    </row>
    <row r="1564" spans="1:4" outlineLevel="1" x14ac:dyDescent="0.2">
      <c r="A1564" s="214">
        <v>9090003</v>
      </c>
      <c r="B1564" s="215" t="s">
        <v>11021</v>
      </c>
      <c r="C1564" s="216" t="s">
        <v>11022</v>
      </c>
      <c r="D1564" s="217">
        <v>37.26</v>
      </c>
    </row>
    <row r="1565" spans="1:4" x14ac:dyDescent="0.2">
      <c r="A1565" s="214">
        <v>9090011</v>
      </c>
      <c r="B1565" s="215" t="s">
        <v>11023</v>
      </c>
      <c r="C1565" s="216" t="s">
        <v>15</v>
      </c>
      <c r="D1565" s="217">
        <v>824.71</v>
      </c>
    </row>
    <row r="1566" spans="1:4" outlineLevel="1" x14ac:dyDescent="0.2">
      <c r="A1566" s="214">
        <v>9090015</v>
      </c>
      <c r="B1566" s="215" t="s">
        <v>11024</v>
      </c>
      <c r="C1566" s="216" t="s">
        <v>15</v>
      </c>
      <c r="D1566" s="217">
        <v>435.87</v>
      </c>
    </row>
    <row r="1567" spans="1:4" outlineLevel="1" x14ac:dyDescent="0.2">
      <c r="A1567" s="214">
        <v>9090017</v>
      </c>
      <c r="B1567" s="215" t="s">
        <v>11025</v>
      </c>
      <c r="C1567" s="216" t="s">
        <v>15</v>
      </c>
      <c r="D1567" s="217">
        <v>455.3</v>
      </c>
    </row>
    <row r="1568" spans="1:4" x14ac:dyDescent="0.2">
      <c r="A1568" s="214">
        <v>9090021</v>
      </c>
      <c r="B1568" s="215" t="s">
        <v>11026</v>
      </c>
      <c r="C1568" s="216" t="s">
        <v>15</v>
      </c>
      <c r="D1568" s="217">
        <v>23.51</v>
      </c>
    </row>
    <row r="1569" spans="1:4" outlineLevel="1" x14ac:dyDescent="0.2">
      <c r="A1569" s="214">
        <v>9090031</v>
      </c>
      <c r="B1569" s="215" t="s">
        <v>11027</v>
      </c>
      <c r="C1569" s="216" t="s">
        <v>15</v>
      </c>
      <c r="D1569" s="217">
        <v>15.01</v>
      </c>
    </row>
    <row r="1570" spans="1:4" x14ac:dyDescent="0.2">
      <c r="A1570" s="214">
        <v>9090033</v>
      </c>
      <c r="B1570" s="215" t="s">
        <v>11028</v>
      </c>
      <c r="C1570" s="216" t="s">
        <v>15</v>
      </c>
      <c r="D1570" s="217">
        <v>25.05</v>
      </c>
    </row>
    <row r="1571" spans="1:4" outlineLevel="1" x14ac:dyDescent="0.2">
      <c r="A1571" s="214">
        <v>9090038</v>
      </c>
      <c r="B1571" s="215" t="s">
        <v>11029</v>
      </c>
      <c r="C1571" s="216" t="s">
        <v>32</v>
      </c>
      <c r="D1571" s="217">
        <v>4.78</v>
      </c>
    </row>
    <row r="1572" spans="1:4" outlineLevel="1" x14ac:dyDescent="0.2">
      <c r="A1572" s="214">
        <v>9090040</v>
      </c>
      <c r="B1572" s="215" t="s">
        <v>11030</v>
      </c>
      <c r="C1572" s="216" t="s">
        <v>32</v>
      </c>
      <c r="D1572" s="217">
        <v>5.86</v>
      </c>
    </row>
    <row r="1573" spans="1:4" x14ac:dyDescent="0.2">
      <c r="A1573" s="214">
        <v>9090041</v>
      </c>
      <c r="B1573" s="215" t="s">
        <v>11031</v>
      </c>
      <c r="C1573" s="216" t="s">
        <v>15</v>
      </c>
      <c r="D1573" s="217">
        <v>48.27</v>
      </c>
    </row>
    <row r="1574" spans="1:4" ht="22.5" outlineLevel="1" x14ac:dyDescent="0.2">
      <c r="A1574" s="214">
        <v>9101004</v>
      </c>
      <c r="B1574" s="215" t="s">
        <v>11032</v>
      </c>
      <c r="C1574" s="216" t="s">
        <v>15</v>
      </c>
      <c r="D1574" s="217">
        <v>2453.27</v>
      </c>
    </row>
    <row r="1575" spans="1:4" ht="22.5" outlineLevel="1" x14ac:dyDescent="0.2">
      <c r="A1575" s="214">
        <v>9101008</v>
      </c>
      <c r="B1575" s="215" t="s">
        <v>11033</v>
      </c>
      <c r="C1575" s="216" t="s">
        <v>15</v>
      </c>
      <c r="D1575" s="217">
        <v>9681.06</v>
      </c>
    </row>
    <row r="1576" spans="1:4" ht="22.5" x14ac:dyDescent="0.2">
      <c r="A1576" s="214">
        <v>9101010</v>
      </c>
      <c r="B1576" s="215" t="s">
        <v>11034</v>
      </c>
      <c r="C1576" s="216" t="s">
        <v>15</v>
      </c>
      <c r="D1576" s="217">
        <v>5759.94</v>
      </c>
    </row>
    <row r="1577" spans="1:4" outlineLevel="1" x14ac:dyDescent="0.2">
      <c r="A1577" s="210">
        <v>10000000</v>
      </c>
      <c r="B1577" s="211" t="s">
        <v>11035</v>
      </c>
      <c r="C1577" s="212"/>
      <c r="D1577" s="213"/>
    </row>
    <row r="1578" spans="1:4" outlineLevel="1" x14ac:dyDescent="0.2">
      <c r="A1578" s="214">
        <v>10001000</v>
      </c>
      <c r="B1578" s="215" t="s">
        <v>11036</v>
      </c>
      <c r="C1578" s="216" t="s">
        <v>9488</v>
      </c>
      <c r="D1578" s="217" t="s">
        <v>9488</v>
      </c>
    </row>
    <row r="1579" spans="1:4" x14ac:dyDescent="0.2">
      <c r="A1579" s="214">
        <v>10001001</v>
      </c>
      <c r="B1579" s="215" t="s">
        <v>11037</v>
      </c>
      <c r="C1579" s="216" t="s">
        <v>15</v>
      </c>
      <c r="D1579" s="217">
        <v>324.58</v>
      </c>
    </row>
    <row r="1580" spans="1:4" outlineLevel="1" x14ac:dyDescent="0.2">
      <c r="A1580" s="214">
        <v>10001002</v>
      </c>
      <c r="B1580" s="215" t="s">
        <v>11038</v>
      </c>
      <c r="C1580" s="216" t="s">
        <v>15</v>
      </c>
      <c r="D1580" s="217">
        <v>358.75</v>
      </c>
    </row>
    <row r="1581" spans="1:4" outlineLevel="1" x14ac:dyDescent="0.2">
      <c r="A1581" s="214">
        <v>10001004</v>
      </c>
      <c r="B1581" s="215" t="s">
        <v>11039</v>
      </c>
      <c r="C1581" s="216" t="s">
        <v>15</v>
      </c>
      <c r="D1581" s="217">
        <v>464.26</v>
      </c>
    </row>
    <row r="1582" spans="1:4" ht="22.5" x14ac:dyDescent="0.2">
      <c r="A1582" s="214">
        <v>10001010</v>
      </c>
      <c r="B1582" s="215" t="s">
        <v>11040</v>
      </c>
      <c r="C1582" s="216" t="s">
        <v>15</v>
      </c>
      <c r="D1582" s="217">
        <v>99.19</v>
      </c>
    </row>
    <row r="1583" spans="1:4" ht="22.5" outlineLevel="1" x14ac:dyDescent="0.2">
      <c r="A1583" s="214">
        <v>10001011</v>
      </c>
      <c r="B1583" s="215" t="s">
        <v>11041</v>
      </c>
      <c r="C1583" s="216" t="s">
        <v>15</v>
      </c>
      <c r="D1583" s="217">
        <v>574.16</v>
      </c>
    </row>
    <row r="1584" spans="1:4" ht="22.5" x14ac:dyDescent="0.2">
      <c r="A1584" s="214">
        <v>10001012</v>
      </c>
      <c r="B1584" s="215" t="s">
        <v>11042</v>
      </c>
      <c r="C1584" s="216" t="s">
        <v>15</v>
      </c>
      <c r="D1584" s="217">
        <v>106.44</v>
      </c>
    </row>
    <row r="1585" spans="1:4" ht="22.5" outlineLevel="1" x14ac:dyDescent="0.2">
      <c r="A1585" s="214">
        <v>10001019</v>
      </c>
      <c r="B1585" s="215" t="s">
        <v>11043</v>
      </c>
      <c r="C1585" s="216" t="s">
        <v>15</v>
      </c>
      <c r="D1585" s="217">
        <v>555.48</v>
      </c>
    </row>
    <row r="1586" spans="1:4" ht="22.5" x14ac:dyDescent="0.2">
      <c r="A1586" s="214">
        <v>10001020</v>
      </c>
      <c r="B1586" s="215" t="s">
        <v>11044</v>
      </c>
      <c r="C1586" s="216" t="s">
        <v>15</v>
      </c>
      <c r="D1586" s="217">
        <v>1348.42</v>
      </c>
    </row>
    <row r="1587" spans="1:4" outlineLevel="1" x14ac:dyDescent="0.2">
      <c r="A1587" s="214">
        <v>10001095</v>
      </c>
      <c r="B1587" s="215" t="s">
        <v>11045</v>
      </c>
      <c r="C1587" s="216" t="s">
        <v>32</v>
      </c>
      <c r="D1587" s="217">
        <v>3.46</v>
      </c>
    </row>
    <row r="1588" spans="1:4" x14ac:dyDescent="0.2">
      <c r="A1588" s="214">
        <v>10001098</v>
      </c>
      <c r="B1588" s="215" t="s">
        <v>11046</v>
      </c>
      <c r="C1588" s="216" t="s">
        <v>32</v>
      </c>
      <c r="D1588" s="217">
        <v>40.49</v>
      </c>
    </row>
    <row r="1589" spans="1:4" outlineLevel="1" x14ac:dyDescent="0.2">
      <c r="A1589" s="214">
        <v>10001102</v>
      </c>
      <c r="B1589" s="215" t="s">
        <v>11047</v>
      </c>
      <c r="C1589" s="216" t="s">
        <v>15</v>
      </c>
      <c r="D1589" s="217">
        <v>660.57</v>
      </c>
    </row>
    <row r="1590" spans="1:4" x14ac:dyDescent="0.2">
      <c r="A1590" s="214">
        <v>10001103</v>
      </c>
      <c r="B1590" s="215" t="s">
        <v>11048</v>
      </c>
      <c r="C1590" s="216" t="s">
        <v>15</v>
      </c>
      <c r="D1590" s="217">
        <v>936.21</v>
      </c>
    </row>
    <row r="1591" spans="1:4" outlineLevel="1" x14ac:dyDescent="0.2">
      <c r="A1591" s="214">
        <v>10002000</v>
      </c>
      <c r="B1591" s="215" t="s">
        <v>11049</v>
      </c>
      <c r="C1591" s="216" t="s">
        <v>9488</v>
      </c>
      <c r="D1591" s="217" t="s">
        <v>9488</v>
      </c>
    </row>
    <row r="1592" spans="1:4" x14ac:dyDescent="0.2">
      <c r="A1592" s="214">
        <v>10002009</v>
      </c>
      <c r="B1592" s="215" t="s">
        <v>11050</v>
      </c>
      <c r="C1592" s="216" t="s">
        <v>15</v>
      </c>
      <c r="D1592" s="217">
        <v>1775.07</v>
      </c>
    </row>
    <row r="1593" spans="1:4" outlineLevel="1" x14ac:dyDescent="0.2">
      <c r="A1593" s="214">
        <v>10002010</v>
      </c>
      <c r="B1593" s="215" t="s">
        <v>11051</v>
      </c>
      <c r="C1593" s="216" t="s">
        <v>15</v>
      </c>
      <c r="D1593" s="217">
        <v>2209.6</v>
      </c>
    </row>
    <row r="1594" spans="1:4" x14ac:dyDescent="0.2">
      <c r="A1594" s="214">
        <v>10002014</v>
      </c>
      <c r="B1594" s="215" t="s">
        <v>11052</v>
      </c>
      <c r="C1594" s="216" t="s">
        <v>15</v>
      </c>
      <c r="D1594" s="217">
        <v>3890.89</v>
      </c>
    </row>
    <row r="1595" spans="1:4" outlineLevel="1" x14ac:dyDescent="0.2">
      <c r="A1595" s="214">
        <v>10002015</v>
      </c>
      <c r="B1595" s="215" t="s">
        <v>11053</v>
      </c>
      <c r="C1595" s="216" t="s">
        <v>15</v>
      </c>
      <c r="D1595" s="217">
        <v>6513.29</v>
      </c>
    </row>
    <row r="1596" spans="1:4" x14ac:dyDescent="0.2">
      <c r="A1596" s="214">
        <v>10002016</v>
      </c>
      <c r="B1596" s="215" t="s">
        <v>11054</v>
      </c>
      <c r="C1596" s="216" t="s">
        <v>15</v>
      </c>
      <c r="D1596" s="217">
        <v>9443.01</v>
      </c>
    </row>
    <row r="1597" spans="1:4" outlineLevel="1" x14ac:dyDescent="0.2">
      <c r="A1597" s="214">
        <v>10002017</v>
      </c>
      <c r="B1597" s="215" t="s">
        <v>11055</v>
      </c>
      <c r="C1597" s="216" t="s">
        <v>15</v>
      </c>
      <c r="D1597" s="217">
        <v>769.2</v>
      </c>
    </row>
    <row r="1598" spans="1:4" x14ac:dyDescent="0.2">
      <c r="A1598" s="214">
        <v>10002018</v>
      </c>
      <c r="B1598" s="215" t="s">
        <v>11056</v>
      </c>
      <c r="C1598" s="216" t="s">
        <v>15</v>
      </c>
      <c r="D1598" s="217">
        <v>846.1</v>
      </c>
    </row>
    <row r="1599" spans="1:4" outlineLevel="1" x14ac:dyDescent="0.2">
      <c r="A1599" s="214">
        <v>10002019</v>
      </c>
      <c r="B1599" s="215" t="s">
        <v>11057</v>
      </c>
      <c r="C1599" s="216" t="s">
        <v>15</v>
      </c>
      <c r="D1599" s="217">
        <v>1025.3499999999999</v>
      </c>
    </row>
    <row r="1600" spans="1:4" outlineLevel="1" x14ac:dyDescent="0.2">
      <c r="A1600" s="214">
        <v>10002029</v>
      </c>
      <c r="B1600" s="215" t="s">
        <v>11058</v>
      </c>
      <c r="C1600" s="216" t="s">
        <v>15</v>
      </c>
      <c r="D1600" s="217">
        <v>2251.5100000000002</v>
      </c>
    </row>
    <row r="1601" spans="1:4" ht="22.5" outlineLevel="1" x14ac:dyDescent="0.2">
      <c r="A1601" s="214">
        <v>10002030</v>
      </c>
      <c r="B1601" s="215" t="s">
        <v>11059</v>
      </c>
      <c r="C1601" s="216" t="s">
        <v>15</v>
      </c>
      <c r="D1601" s="217">
        <v>7095.92</v>
      </c>
    </row>
    <row r="1602" spans="1:4" x14ac:dyDescent="0.2">
      <c r="A1602" s="214">
        <v>10002031</v>
      </c>
      <c r="B1602" s="215" t="s">
        <v>11060</v>
      </c>
      <c r="C1602" s="216" t="s">
        <v>15</v>
      </c>
      <c r="D1602" s="217">
        <v>3281.22</v>
      </c>
    </row>
    <row r="1603" spans="1:4" outlineLevel="1" x14ac:dyDescent="0.2">
      <c r="A1603" s="214">
        <v>10002040</v>
      </c>
      <c r="B1603" s="215" t="s">
        <v>11061</v>
      </c>
      <c r="C1603" s="216" t="s">
        <v>15</v>
      </c>
      <c r="D1603" s="217">
        <v>3497.52</v>
      </c>
    </row>
    <row r="1604" spans="1:4" outlineLevel="1" x14ac:dyDescent="0.2">
      <c r="A1604" s="214">
        <v>10002041</v>
      </c>
      <c r="B1604" s="215" t="s">
        <v>11062</v>
      </c>
      <c r="C1604" s="216" t="s">
        <v>15</v>
      </c>
      <c r="D1604" s="217">
        <v>5117.45</v>
      </c>
    </row>
    <row r="1605" spans="1:4" outlineLevel="1" x14ac:dyDescent="0.2">
      <c r="A1605" s="214">
        <v>10002051</v>
      </c>
      <c r="B1605" s="215" t="s">
        <v>11063</v>
      </c>
      <c r="C1605" s="216" t="s">
        <v>32</v>
      </c>
      <c r="D1605" s="217">
        <v>76.87</v>
      </c>
    </row>
    <row r="1606" spans="1:4" x14ac:dyDescent="0.2">
      <c r="A1606" s="214">
        <v>10002052</v>
      </c>
      <c r="B1606" s="215" t="s">
        <v>11064</v>
      </c>
      <c r="C1606" s="216" t="s">
        <v>32</v>
      </c>
      <c r="D1606" s="217">
        <v>102.91</v>
      </c>
    </row>
    <row r="1607" spans="1:4" outlineLevel="1" x14ac:dyDescent="0.2">
      <c r="A1607" s="214">
        <v>10002054</v>
      </c>
      <c r="B1607" s="215" t="s">
        <v>11065</v>
      </c>
      <c r="C1607" s="216" t="s">
        <v>32</v>
      </c>
      <c r="D1607" s="217">
        <v>141.26</v>
      </c>
    </row>
    <row r="1608" spans="1:4" outlineLevel="1" x14ac:dyDescent="0.2">
      <c r="A1608" s="214">
        <v>10002055</v>
      </c>
      <c r="B1608" s="215" t="s">
        <v>11066</v>
      </c>
      <c r="C1608" s="216" t="s">
        <v>32</v>
      </c>
      <c r="D1608" s="217">
        <v>169.34</v>
      </c>
    </row>
    <row r="1609" spans="1:4" outlineLevel="1" x14ac:dyDescent="0.2">
      <c r="A1609" s="214">
        <v>10002061</v>
      </c>
      <c r="B1609" s="215" t="s">
        <v>11067</v>
      </c>
      <c r="C1609" s="216" t="s">
        <v>32</v>
      </c>
      <c r="D1609" s="217">
        <v>15.83</v>
      </c>
    </row>
    <row r="1610" spans="1:4" x14ac:dyDescent="0.2">
      <c r="A1610" s="214">
        <v>10002062</v>
      </c>
      <c r="B1610" s="215" t="s">
        <v>11068</v>
      </c>
      <c r="C1610" s="216" t="s">
        <v>32</v>
      </c>
      <c r="D1610" s="217">
        <v>24.1</v>
      </c>
    </row>
    <row r="1611" spans="1:4" outlineLevel="1" x14ac:dyDescent="0.2">
      <c r="A1611" s="214">
        <v>10002064</v>
      </c>
      <c r="B1611" s="215" t="s">
        <v>11069</v>
      </c>
      <c r="C1611" s="216" t="s">
        <v>32</v>
      </c>
      <c r="D1611" s="217">
        <v>45.65</v>
      </c>
    </row>
    <row r="1612" spans="1:4" outlineLevel="1" x14ac:dyDescent="0.2">
      <c r="A1612" s="214">
        <v>10002065</v>
      </c>
      <c r="B1612" s="215" t="s">
        <v>11070</v>
      </c>
      <c r="C1612" s="216" t="s">
        <v>32</v>
      </c>
      <c r="D1612" s="217">
        <v>80.59</v>
      </c>
    </row>
    <row r="1613" spans="1:4" x14ac:dyDescent="0.2">
      <c r="A1613" s="214">
        <v>10002081</v>
      </c>
      <c r="B1613" s="215" t="s">
        <v>11071</v>
      </c>
      <c r="C1613" s="216" t="s">
        <v>15</v>
      </c>
      <c r="D1613" s="217">
        <v>73.02</v>
      </c>
    </row>
    <row r="1614" spans="1:4" outlineLevel="1" x14ac:dyDescent="0.2">
      <c r="A1614" s="214">
        <v>10002082</v>
      </c>
      <c r="B1614" s="215" t="s">
        <v>11072</v>
      </c>
      <c r="C1614" s="216" t="s">
        <v>15</v>
      </c>
      <c r="D1614" s="217">
        <v>89.42</v>
      </c>
    </row>
    <row r="1615" spans="1:4" outlineLevel="1" x14ac:dyDescent="0.2">
      <c r="A1615" s="214">
        <v>10002084</v>
      </c>
      <c r="B1615" s="215" t="s">
        <v>11073</v>
      </c>
      <c r="C1615" s="216" t="s">
        <v>15</v>
      </c>
      <c r="D1615" s="217">
        <v>158.59</v>
      </c>
    </row>
    <row r="1616" spans="1:4" x14ac:dyDescent="0.2">
      <c r="A1616" s="214">
        <v>10002085</v>
      </c>
      <c r="B1616" s="215" t="s">
        <v>11074</v>
      </c>
      <c r="C1616" s="216" t="s">
        <v>15</v>
      </c>
      <c r="D1616" s="217">
        <v>198.97</v>
      </c>
    </row>
    <row r="1617" spans="1:4" outlineLevel="1" x14ac:dyDescent="0.2">
      <c r="A1617" s="214">
        <v>10002091</v>
      </c>
      <c r="B1617" s="215" t="s">
        <v>11075</v>
      </c>
      <c r="C1617" s="216" t="s">
        <v>15</v>
      </c>
      <c r="D1617" s="217">
        <v>108.39</v>
      </c>
    </row>
    <row r="1618" spans="1:4" outlineLevel="1" x14ac:dyDescent="0.2">
      <c r="A1618" s="214">
        <v>10002092</v>
      </c>
      <c r="B1618" s="215" t="s">
        <v>11076</v>
      </c>
      <c r="C1618" s="216" t="s">
        <v>15</v>
      </c>
      <c r="D1618" s="217">
        <v>142.91</v>
      </c>
    </row>
    <row r="1619" spans="1:4" outlineLevel="1" x14ac:dyDescent="0.2">
      <c r="A1619" s="214">
        <v>10002094</v>
      </c>
      <c r="B1619" s="215" t="s">
        <v>11077</v>
      </c>
      <c r="C1619" s="216" t="s">
        <v>15</v>
      </c>
      <c r="D1619" s="217">
        <v>274.64999999999998</v>
      </c>
    </row>
    <row r="1620" spans="1:4" x14ac:dyDescent="0.2">
      <c r="A1620" s="214">
        <v>10002095</v>
      </c>
      <c r="B1620" s="215" t="s">
        <v>11078</v>
      </c>
      <c r="C1620" s="216" t="s">
        <v>15</v>
      </c>
      <c r="D1620" s="217">
        <v>350.62</v>
      </c>
    </row>
    <row r="1621" spans="1:4" outlineLevel="1" x14ac:dyDescent="0.2">
      <c r="A1621" s="214">
        <v>10003000</v>
      </c>
      <c r="B1621" s="215" t="s">
        <v>11079</v>
      </c>
      <c r="C1621" s="216" t="s">
        <v>9488</v>
      </c>
      <c r="D1621" s="217" t="s">
        <v>9488</v>
      </c>
    </row>
    <row r="1622" spans="1:4" outlineLevel="1" x14ac:dyDescent="0.2">
      <c r="A1622" s="214">
        <v>10003003</v>
      </c>
      <c r="B1622" s="215" t="s">
        <v>11080</v>
      </c>
      <c r="C1622" s="216" t="s">
        <v>15</v>
      </c>
      <c r="D1622" s="217">
        <v>1933.7</v>
      </c>
    </row>
    <row r="1623" spans="1:4" outlineLevel="1" x14ac:dyDescent="0.2">
      <c r="A1623" s="214">
        <v>10003004</v>
      </c>
      <c r="B1623" s="215" t="s">
        <v>11081</v>
      </c>
      <c r="C1623" s="216" t="s">
        <v>15</v>
      </c>
      <c r="D1623" s="217">
        <v>2269.1</v>
      </c>
    </row>
    <row r="1624" spans="1:4" x14ac:dyDescent="0.2">
      <c r="A1624" s="214">
        <v>10003005</v>
      </c>
      <c r="B1624" s="215" t="s">
        <v>11082</v>
      </c>
      <c r="C1624" s="216" t="s">
        <v>15</v>
      </c>
      <c r="D1624" s="217">
        <v>2313.11</v>
      </c>
    </row>
    <row r="1625" spans="1:4" outlineLevel="1" x14ac:dyDescent="0.2">
      <c r="A1625" s="214">
        <v>10003006</v>
      </c>
      <c r="B1625" s="215" t="s">
        <v>11083</v>
      </c>
      <c r="C1625" s="216" t="s">
        <v>15</v>
      </c>
      <c r="D1625" s="217">
        <v>2984.12</v>
      </c>
    </row>
    <row r="1626" spans="1:4" outlineLevel="1" x14ac:dyDescent="0.2">
      <c r="A1626" s="214">
        <v>10003007</v>
      </c>
      <c r="B1626" s="215" t="s">
        <v>11084</v>
      </c>
      <c r="C1626" s="216" t="s">
        <v>15</v>
      </c>
      <c r="D1626" s="217">
        <v>3078.96</v>
      </c>
    </row>
    <row r="1627" spans="1:4" outlineLevel="1" x14ac:dyDescent="0.2">
      <c r="A1627" s="214">
        <v>10003008</v>
      </c>
      <c r="B1627" s="215" t="s">
        <v>11085</v>
      </c>
      <c r="C1627" s="216" t="s">
        <v>15</v>
      </c>
      <c r="D1627" s="217">
        <v>4156.93</v>
      </c>
    </row>
    <row r="1628" spans="1:4" x14ac:dyDescent="0.2">
      <c r="A1628" s="214">
        <v>10003009</v>
      </c>
      <c r="B1628" s="215" t="s">
        <v>11086</v>
      </c>
      <c r="C1628" s="216" t="s">
        <v>15</v>
      </c>
      <c r="D1628" s="217">
        <v>4907.45</v>
      </c>
    </row>
    <row r="1629" spans="1:4" outlineLevel="1" x14ac:dyDescent="0.2">
      <c r="A1629" s="214">
        <v>10003010</v>
      </c>
      <c r="B1629" s="215" t="s">
        <v>11087</v>
      </c>
      <c r="C1629" s="216" t="s">
        <v>15</v>
      </c>
      <c r="D1629" s="217">
        <v>10349.44</v>
      </c>
    </row>
    <row r="1630" spans="1:4" outlineLevel="1" x14ac:dyDescent="0.2">
      <c r="A1630" s="214">
        <v>10003011</v>
      </c>
      <c r="B1630" s="215" t="s">
        <v>11088</v>
      </c>
      <c r="C1630" s="216" t="s">
        <v>15</v>
      </c>
      <c r="D1630" s="217">
        <v>9145.41</v>
      </c>
    </row>
    <row r="1631" spans="1:4" outlineLevel="1" x14ac:dyDescent="0.2">
      <c r="A1631" s="214">
        <v>10003012</v>
      </c>
      <c r="B1631" s="215" t="s">
        <v>11089</v>
      </c>
      <c r="C1631" s="216" t="s">
        <v>15</v>
      </c>
      <c r="D1631" s="217">
        <v>12859.31</v>
      </c>
    </row>
    <row r="1632" spans="1:4" x14ac:dyDescent="0.2">
      <c r="A1632" s="214">
        <v>10003013</v>
      </c>
      <c r="B1632" s="215" t="s">
        <v>11090</v>
      </c>
      <c r="C1632" s="216" t="s">
        <v>15</v>
      </c>
      <c r="D1632" s="217">
        <v>17613.77</v>
      </c>
    </row>
    <row r="1633" spans="1:4" outlineLevel="1" x14ac:dyDescent="0.2">
      <c r="A1633" s="214">
        <v>10003014</v>
      </c>
      <c r="B1633" s="215" t="s">
        <v>11091</v>
      </c>
      <c r="C1633" s="216" t="s">
        <v>15</v>
      </c>
      <c r="D1633" s="217">
        <v>23253.84</v>
      </c>
    </row>
    <row r="1634" spans="1:4" outlineLevel="1" x14ac:dyDescent="0.2">
      <c r="A1634" s="214">
        <v>10003042</v>
      </c>
      <c r="B1634" s="215" t="s">
        <v>11092</v>
      </c>
      <c r="C1634" s="216" t="s">
        <v>32</v>
      </c>
      <c r="D1634" s="217">
        <v>114.59</v>
      </c>
    </row>
    <row r="1635" spans="1:4" outlineLevel="1" x14ac:dyDescent="0.2">
      <c r="A1635" s="214">
        <v>10003044</v>
      </c>
      <c r="B1635" s="215" t="s">
        <v>11093</v>
      </c>
      <c r="C1635" s="216" t="s">
        <v>32</v>
      </c>
      <c r="D1635" s="217">
        <v>159.21</v>
      </c>
    </row>
    <row r="1636" spans="1:4" x14ac:dyDescent="0.2">
      <c r="A1636" s="214">
        <v>10003052</v>
      </c>
      <c r="B1636" s="215" t="s">
        <v>11072</v>
      </c>
      <c r="C1636" s="216" t="s">
        <v>15</v>
      </c>
      <c r="D1636" s="217">
        <v>89.42</v>
      </c>
    </row>
    <row r="1637" spans="1:4" outlineLevel="1" x14ac:dyDescent="0.2">
      <c r="A1637" s="214">
        <v>10003054</v>
      </c>
      <c r="B1637" s="215" t="s">
        <v>11073</v>
      </c>
      <c r="C1637" s="216" t="s">
        <v>15</v>
      </c>
      <c r="D1637" s="217">
        <v>158.59</v>
      </c>
    </row>
    <row r="1638" spans="1:4" outlineLevel="1" x14ac:dyDescent="0.2">
      <c r="A1638" s="214">
        <v>10003062</v>
      </c>
      <c r="B1638" s="215" t="s">
        <v>11094</v>
      </c>
      <c r="C1638" s="216" t="s">
        <v>15</v>
      </c>
      <c r="D1638" s="217">
        <v>155.15</v>
      </c>
    </row>
    <row r="1639" spans="1:4" outlineLevel="1" x14ac:dyDescent="0.2">
      <c r="A1639" s="214">
        <v>10003064</v>
      </c>
      <c r="B1639" s="215" t="s">
        <v>11095</v>
      </c>
      <c r="C1639" s="216" t="s">
        <v>15</v>
      </c>
      <c r="D1639" s="217">
        <v>277.29000000000002</v>
      </c>
    </row>
    <row r="1640" spans="1:4" x14ac:dyDescent="0.2">
      <c r="A1640" s="214">
        <v>10003065</v>
      </c>
      <c r="B1640" s="215" t="s">
        <v>11096</v>
      </c>
      <c r="C1640" s="216" t="s">
        <v>15</v>
      </c>
      <c r="D1640" s="217">
        <v>380.88</v>
      </c>
    </row>
    <row r="1641" spans="1:4" outlineLevel="1" x14ac:dyDescent="0.2">
      <c r="A1641" s="214">
        <v>10003066</v>
      </c>
      <c r="B1641" s="215" t="s">
        <v>11097</v>
      </c>
      <c r="C1641" s="216" t="s">
        <v>15</v>
      </c>
      <c r="D1641" s="217">
        <v>650.04</v>
      </c>
    </row>
    <row r="1642" spans="1:4" outlineLevel="1" x14ac:dyDescent="0.2">
      <c r="A1642" s="214">
        <v>10003067</v>
      </c>
      <c r="B1642" s="215" t="s">
        <v>11098</v>
      </c>
      <c r="C1642" s="216" t="s">
        <v>15</v>
      </c>
      <c r="D1642" s="217">
        <v>773.71</v>
      </c>
    </row>
    <row r="1643" spans="1:4" outlineLevel="1" x14ac:dyDescent="0.2">
      <c r="A1643" s="214">
        <v>10003068</v>
      </c>
      <c r="B1643" s="215" t="s">
        <v>11099</v>
      </c>
      <c r="C1643" s="216" t="s">
        <v>15</v>
      </c>
      <c r="D1643" s="217">
        <v>1304.04</v>
      </c>
    </row>
    <row r="1644" spans="1:4" x14ac:dyDescent="0.2">
      <c r="A1644" s="214">
        <v>10003072</v>
      </c>
      <c r="B1644" s="215" t="s">
        <v>11100</v>
      </c>
      <c r="C1644" s="216" t="s">
        <v>15</v>
      </c>
      <c r="D1644" s="217">
        <v>99.69</v>
      </c>
    </row>
    <row r="1645" spans="1:4" outlineLevel="1" x14ac:dyDescent="0.2">
      <c r="A1645" s="214">
        <v>10003073</v>
      </c>
      <c r="B1645" s="215" t="s">
        <v>11101</v>
      </c>
      <c r="C1645" s="216" t="s">
        <v>15</v>
      </c>
      <c r="D1645" s="217">
        <v>189.84</v>
      </c>
    </row>
    <row r="1646" spans="1:4" outlineLevel="1" x14ac:dyDescent="0.2">
      <c r="A1646" s="214">
        <v>10003074</v>
      </c>
      <c r="B1646" s="215" t="s">
        <v>11102</v>
      </c>
      <c r="C1646" s="216" t="s">
        <v>15</v>
      </c>
      <c r="D1646" s="217">
        <v>205.12</v>
      </c>
    </row>
    <row r="1647" spans="1:4" x14ac:dyDescent="0.2">
      <c r="A1647" s="214">
        <v>10003075</v>
      </c>
      <c r="B1647" s="215" t="s">
        <v>11103</v>
      </c>
      <c r="C1647" s="216" t="s">
        <v>15</v>
      </c>
      <c r="D1647" s="217">
        <v>270.67</v>
      </c>
    </row>
    <row r="1648" spans="1:4" outlineLevel="1" x14ac:dyDescent="0.2">
      <c r="A1648" s="214">
        <v>10003076</v>
      </c>
      <c r="B1648" s="215" t="s">
        <v>11104</v>
      </c>
      <c r="C1648" s="216" t="s">
        <v>15</v>
      </c>
      <c r="D1648" s="217">
        <v>456.15</v>
      </c>
    </row>
    <row r="1649" spans="1:4" outlineLevel="1" x14ac:dyDescent="0.2">
      <c r="A1649" s="214">
        <v>10003077</v>
      </c>
      <c r="B1649" s="215" t="s">
        <v>11105</v>
      </c>
      <c r="C1649" s="216" t="s">
        <v>15</v>
      </c>
      <c r="D1649" s="217">
        <v>596.29999999999995</v>
      </c>
    </row>
    <row r="1650" spans="1:4" x14ac:dyDescent="0.2">
      <c r="A1650" s="214">
        <v>10003078</v>
      </c>
      <c r="B1650" s="215" t="s">
        <v>11106</v>
      </c>
      <c r="C1650" s="216" t="s">
        <v>15</v>
      </c>
      <c r="D1650" s="217">
        <v>1013.6</v>
      </c>
    </row>
    <row r="1651" spans="1:4" outlineLevel="1" x14ac:dyDescent="0.2">
      <c r="A1651" s="214">
        <v>10004000</v>
      </c>
      <c r="B1651" s="215" t="s">
        <v>11107</v>
      </c>
      <c r="C1651" s="216" t="s">
        <v>9488</v>
      </c>
      <c r="D1651" s="217" t="s">
        <v>9488</v>
      </c>
    </row>
    <row r="1652" spans="1:4" outlineLevel="1" x14ac:dyDescent="0.2">
      <c r="A1652" s="214">
        <v>10004002</v>
      </c>
      <c r="B1652" s="215" t="s">
        <v>11063</v>
      </c>
      <c r="C1652" s="216" t="s">
        <v>32</v>
      </c>
      <c r="D1652" s="217">
        <v>76.87</v>
      </c>
    </row>
    <row r="1653" spans="1:4" x14ac:dyDescent="0.2">
      <c r="A1653" s="214">
        <v>10004003</v>
      </c>
      <c r="B1653" s="215" t="s">
        <v>11064</v>
      </c>
      <c r="C1653" s="216" t="s">
        <v>32</v>
      </c>
      <c r="D1653" s="217">
        <v>102.91</v>
      </c>
    </row>
    <row r="1654" spans="1:4" outlineLevel="1" x14ac:dyDescent="0.2">
      <c r="A1654" s="214">
        <v>10004004</v>
      </c>
      <c r="B1654" s="215" t="s">
        <v>11108</v>
      </c>
      <c r="C1654" s="216" t="s">
        <v>32</v>
      </c>
      <c r="D1654" s="217">
        <v>120.31</v>
      </c>
    </row>
    <row r="1655" spans="1:4" outlineLevel="1" x14ac:dyDescent="0.2">
      <c r="A1655" s="214">
        <v>10004005</v>
      </c>
      <c r="B1655" s="215" t="s">
        <v>11065</v>
      </c>
      <c r="C1655" s="216" t="s">
        <v>32</v>
      </c>
      <c r="D1655" s="217">
        <v>141.26</v>
      </c>
    </row>
    <row r="1656" spans="1:4" outlineLevel="1" x14ac:dyDescent="0.2">
      <c r="A1656" s="214">
        <v>10004006</v>
      </c>
      <c r="B1656" s="215" t="s">
        <v>11066</v>
      </c>
      <c r="C1656" s="216" t="s">
        <v>32</v>
      </c>
      <c r="D1656" s="217">
        <v>169.34</v>
      </c>
    </row>
    <row r="1657" spans="1:4" outlineLevel="1" x14ac:dyDescent="0.2">
      <c r="A1657" s="214">
        <v>10004007</v>
      </c>
      <c r="B1657" s="215" t="s">
        <v>11109</v>
      </c>
      <c r="C1657" s="216" t="s">
        <v>32</v>
      </c>
      <c r="D1657" s="217">
        <v>213.48</v>
      </c>
    </row>
    <row r="1658" spans="1:4" x14ac:dyDescent="0.2">
      <c r="A1658" s="214">
        <v>10004008</v>
      </c>
      <c r="B1658" s="215" t="s">
        <v>11110</v>
      </c>
      <c r="C1658" s="216" t="s">
        <v>32</v>
      </c>
      <c r="D1658" s="217">
        <v>235.15</v>
      </c>
    </row>
    <row r="1659" spans="1:4" outlineLevel="1" x14ac:dyDescent="0.2">
      <c r="A1659" s="214">
        <v>10004009</v>
      </c>
      <c r="B1659" s="215" t="s">
        <v>11111</v>
      </c>
      <c r="C1659" s="216" t="s">
        <v>32</v>
      </c>
      <c r="D1659" s="217">
        <v>307.04000000000002</v>
      </c>
    </row>
    <row r="1660" spans="1:4" outlineLevel="1" x14ac:dyDescent="0.2">
      <c r="A1660" s="214">
        <v>10004062</v>
      </c>
      <c r="B1660" s="215" t="s">
        <v>11067</v>
      </c>
      <c r="C1660" s="216" t="s">
        <v>32</v>
      </c>
      <c r="D1660" s="217">
        <v>28.44</v>
      </c>
    </row>
    <row r="1661" spans="1:4" outlineLevel="1" x14ac:dyDescent="0.2">
      <c r="A1661" s="214">
        <v>10004063</v>
      </c>
      <c r="B1661" s="215" t="s">
        <v>11068</v>
      </c>
      <c r="C1661" s="216" t="s">
        <v>32</v>
      </c>
      <c r="D1661" s="217">
        <v>24.1</v>
      </c>
    </row>
    <row r="1662" spans="1:4" outlineLevel="1" x14ac:dyDescent="0.2">
      <c r="A1662" s="214">
        <v>10004064</v>
      </c>
      <c r="B1662" s="215" t="s">
        <v>11112</v>
      </c>
      <c r="C1662" s="216" t="s">
        <v>32</v>
      </c>
      <c r="D1662" s="217">
        <v>49.87</v>
      </c>
    </row>
    <row r="1663" spans="1:4" x14ac:dyDescent="0.2">
      <c r="A1663" s="214">
        <v>10004065</v>
      </c>
      <c r="B1663" s="215" t="s">
        <v>11069</v>
      </c>
      <c r="C1663" s="216" t="s">
        <v>32</v>
      </c>
      <c r="D1663" s="217">
        <v>45.65</v>
      </c>
    </row>
    <row r="1664" spans="1:4" outlineLevel="1" x14ac:dyDescent="0.2">
      <c r="A1664" s="214">
        <v>10004066</v>
      </c>
      <c r="B1664" s="215" t="s">
        <v>11070</v>
      </c>
      <c r="C1664" s="216" t="s">
        <v>32</v>
      </c>
      <c r="D1664" s="217">
        <v>80.59</v>
      </c>
    </row>
    <row r="1665" spans="1:4" outlineLevel="1" x14ac:dyDescent="0.2">
      <c r="A1665" s="214">
        <v>10004067</v>
      </c>
      <c r="B1665" s="215" t="s">
        <v>11113</v>
      </c>
      <c r="C1665" s="216" t="s">
        <v>32</v>
      </c>
      <c r="D1665" s="217">
        <v>112.24</v>
      </c>
    </row>
    <row r="1666" spans="1:4" outlineLevel="1" x14ac:dyDescent="0.2">
      <c r="A1666" s="214">
        <v>10004068</v>
      </c>
      <c r="B1666" s="215" t="s">
        <v>11114</v>
      </c>
      <c r="C1666" s="216" t="s">
        <v>32</v>
      </c>
      <c r="D1666" s="217">
        <v>88.35</v>
      </c>
    </row>
    <row r="1667" spans="1:4" outlineLevel="1" x14ac:dyDescent="0.2">
      <c r="A1667" s="214">
        <v>10004069</v>
      </c>
      <c r="B1667" s="215" t="s">
        <v>11115</v>
      </c>
      <c r="C1667" s="216" t="s">
        <v>32</v>
      </c>
      <c r="D1667" s="217">
        <v>180.8</v>
      </c>
    </row>
    <row r="1668" spans="1:4" x14ac:dyDescent="0.2">
      <c r="A1668" s="214">
        <v>10004080</v>
      </c>
      <c r="B1668" s="215" t="s">
        <v>11116</v>
      </c>
      <c r="C1668" s="216" t="s">
        <v>32</v>
      </c>
      <c r="D1668" s="217">
        <v>59.7</v>
      </c>
    </row>
    <row r="1669" spans="1:4" outlineLevel="1" x14ac:dyDescent="0.2">
      <c r="A1669" s="214">
        <v>10004081</v>
      </c>
      <c r="B1669" s="215" t="s">
        <v>11117</v>
      </c>
      <c r="C1669" s="216" t="s">
        <v>15</v>
      </c>
      <c r="D1669" s="217">
        <v>75.41</v>
      </c>
    </row>
    <row r="1670" spans="1:4" outlineLevel="1" x14ac:dyDescent="0.2">
      <c r="A1670" s="214">
        <v>10004082</v>
      </c>
      <c r="B1670" s="215" t="s">
        <v>11118</v>
      </c>
      <c r="C1670" s="216" t="s">
        <v>32</v>
      </c>
      <c r="D1670" s="217">
        <v>129.05000000000001</v>
      </c>
    </row>
    <row r="1671" spans="1:4" outlineLevel="1" x14ac:dyDescent="0.2">
      <c r="A1671" s="214">
        <v>10004083</v>
      </c>
      <c r="B1671" s="215" t="s">
        <v>11119</v>
      </c>
      <c r="C1671" s="216" t="s">
        <v>32</v>
      </c>
      <c r="D1671" s="217">
        <v>61.74</v>
      </c>
    </row>
    <row r="1672" spans="1:4" outlineLevel="1" x14ac:dyDescent="0.2">
      <c r="A1672" s="214">
        <v>10004084</v>
      </c>
      <c r="B1672" s="215" t="s">
        <v>11120</v>
      </c>
      <c r="C1672" s="216" t="s">
        <v>32</v>
      </c>
      <c r="D1672" s="217">
        <v>82.05</v>
      </c>
    </row>
    <row r="1673" spans="1:4" x14ac:dyDescent="0.2">
      <c r="A1673" s="214">
        <v>10004085</v>
      </c>
      <c r="B1673" s="215" t="s">
        <v>11121</v>
      </c>
      <c r="C1673" s="216" t="s">
        <v>32</v>
      </c>
      <c r="D1673" s="217">
        <v>183.98</v>
      </c>
    </row>
    <row r="1674" spans="1:4" outlineLevel="1" x14ac:dyDescent="0.2">
      <c r="A1674" s="214">
        <v>10004098</v>
      </c>
      <c r="B1674" s="215" t="s">
        <v>11046</v>
      </c>
      <c r="C1674" s="216" t="s">
        <v>32</v>
      </c>
      <c r="D1674" s="217">
        <v>40.49</v>
      </c>
    </row>
    <row r="1675" spans="1:4" outlineLevel="1" x14ac:dyDescent="0.2">
      <c r="A1675" s="214">
        <v>10005000</v>
      </c>
      <c r="B1675" s="215" t="s">
        <v>11122</v>
      </c>
      <c r="C1675" s="216" t="s">
        <v>9488</v>
      </c>
      <c r="D1675" s="217" t="s">
        <v>9488</v>
      </c>
    </row>
    <row r="1676" spans="1:4" outlineLevel="1" x14ac:dyDescent="0.2">
      <c r="A1676" s="214">
        <v>10005002</v>
      </c>
      <c r="B1676" s="215" t="s">
        <v>11071</v>
      </c>
      <c r="C1676" s="216" t="s">
        <v>15</v>
      </c>
      <c r="D1676" s="217">
        <v>73.02</v>
      </c>
    </row>
    <row r="1677" spans="1:4" outlineLevel="1" x14ac:dyDescent="0.2">
      <c r="A1677" s="214">
        <v>10005003</v>
      </c>
      <c r="B1677" s="215" t="s">
        <v>11072</v>
      </c>
      <c r="C1677" s="216" t="s">
        <v>15</v>
      </c>
      <c r="D1677" s="217">
        <v>89.42</v>
      </c>
    </row>
    <row r="1678" spans="1:4" x14ac:dyDescent="0.2">
      <c r="A1678" s="214">
        <v>10005004</v>
      </c>
      <c r="B1678" s="215" t="s">
        <v>11123</v>
      </c>
      <c r="C1678" s="216" t="s">
        <v>15</v>
      </c>
      <c r="D1678" s="217">
        <v>137.04</v>
      </c>
    </row>
    <row r="1679" spans="1:4" outlineLevel="1" x14ac:dyDescent="0.2">
      <c r="A1679" s="214">
        <v>10005005</v>
      </c>
      <c r="B1679" s="215" t="s">
        <v>11073</v>
      </c>
      <c r="C1679" s="216" t="s">
        <v>15</v>
      </c>
      <c r="D1679" s="217">
        <v>158.59</v>
      </c>
    </row>
    <row r="1680" spans="1:4" outlineLevel="1" x14ac:dyDescent="0.2">
      <c r="A1680" s="214">
        <v>10005006</v>
      </c>
      <c r="B1680" s="215" t="s">
        <v>11074</v>
      </c>
      <c r="C1680" s="216" t="s">
        <v>15</v>
      </c>
      <c r="D1680" s="217">
        <v>198.97</v>
      </c>
    </row>
    <row r="1681" spans="1:4" outlineLevel="1" x14ac:dyDescent="0.2">
      <c r="A1681" s="214">
        <v>10005007</v>
      </c>
      <c r="B1681" s="215" t="s">
        <v>11124</v>
      </c>
      <c r="C1681" s="216" t="s">
        <v>15</v>
      </c>
      <c r="D1681" s="217">
        <v>432.44</v>
      </c>
    </row>
    <row r="1682" spans="1:4" outlineLevel="1" x14ac:dyDescent="0.2">
      <c r="A1682" s="214">
        <v>10005008</v>
      </c>
      <c r="B1682" s="215" t="s">
        <v>11125</v>
      </c>
      <c r="C1682" s="216" t="s">
        <v>15</v>
      </c>
      <c r="D1682" s="217">
        <v>682.92</v>
      </c>
    </row>
    <row r="1683" spans="1:4" x14ac:dyDescent="0.2">
      <c r="A1683" s="214">
        <v>10005009</v>
      </c>
      <c r="B1683" s="215" t="s">
        <v>11126</v>
      </c>
      <c r="C1683" s="216" t="s">
        <v>15</v>
      </c>
      <c r="D1683" s="217">
        <v>1117.1500000000001</v>
      </c>
    </row>
    <row r="1684" spans="1:4" outlineLevel="1" x14ac:dyDescent="0.2">
      <c r="A1684" s="214">
        <v>10005031</v>
      </c>
      <c r="B1684" s="215" t="s">
        <v>11127</v>
      </c>
      <c r="C1684" s="216" t="s">
        <v>15</v>
      </c>
      <c r="D1684" s="217">
        <v>111.15</v>
      </c>
    </row>
    <row r="1685" spans="1:4" outlineLevel="1" x14ac:dyDescent="0.2">
      <c r="A1685" s="214">
        <v>10005032</v>
      </c>
      <c r="B1685" s="215" t="s">
        <v>11128</v>
      </c>
      <c r="C1685" s="216" t="s">
        <v>15</v>
      </c>
      <c r="D1685" s="217">
        <v>119.94</v>
      </c>
    </row>
    <row r="1686" spans="1:4" outlineLevel="1" x14ac:dyDescent="0.2">
      <c r="A1686" s="214">
        <v>10005033</v>
      </c>
      <c r="B1686" s="215" t="s">
        <v>11129</v>
      </c>
      <c r="C1686" s="216" t="s">
        <v>15</v>
      </c>
      <c r="D1686" s="217">
        <v>167.9</v>
      </c>
    </row>
    <row r="1687" spans="1:4" outlineLevel="1" x14ac:dyDescent="0.2">
      <c r="A1687" s="214">
        <v>10005034</v>
      </c>
      <c r="B1687" s="215" t="s">
        <v>11130</v>
      </c>
      <c r="C1687" s="216" t="s">
        <v>15</v>
      </c>
      <c r="D1687" s="217">
        <v>219.3</v>
      </c>
    </row>
    <row r="1688" spans="1:4" outlineLevel="1" x14ac:dyDescent="0.2">
      <c r="A1688" s="214">
        <v>10005040</v>
      </c>
      <c r="B1688" s="215" t="s">
        <v>11131</v>
      </c>
      <c r="C1688" s="216" t="s">
        <v>15</v>
      </c>
      <c r="D1688" s="217">
        <v>97.48</v>
      </c>
    </row>
    <row r="1689" spans="1:4" outlineLevel="1" x14ac:dyDescent="0.2">
      <c r="A1689" s="214">
        <v>10005041</v>
      </c>
      <c r="B1689" s="215" t="s">
        <v>11132</v>
      </c>
      <c r="C1689" s="216" t="s">
        <v>15</v>
      </c>
      <c r="D1689" s="217">
        <v>78.58</v>
      </c>
    </row>
    <row r="1690" spans="1:4" outlineLevel="1" x14ac:dyDescent="0.2">
      <c r="A1690" s="214">
        <v>10005051</v>
      </c>
      <c r="B1690" s="215" t="s">
        <v>11133</v>
      </c>
      <c r="C1690" s="216" t="s">
        <v>15</v>
      </c>
      <c r="D1690" s="217">
        <v>94.55</v>
      </c>
    </row>
    <row r="1691" spans="1:4" outlineLevel="1" x14ac:dyDescent="0.2">
      <c r="A1691" s="214">
        <v>10005060</v>
      </c>
      <c r="B1691" s="215" t="s">
        <v>11134</v>
      </c>
      <c r="C1691" s="216" t="s">
        <v>15</v>
      </c>
      <c r="D1691" s="217">
        <v>494.55</v>
      </c>
    </row>
    <row r="1692" spans="1:4" x14ac:dyDescent="0.2">
      <c r="A1692" s="214">
        <v>10006000</v>
      </c>
      <c r="B1692" s="215" t="s">
        <v>11135</v>
      </c>
      <c r="C1692" s="216" t="s">
        <v>9488</v>
      </c>
      <c r="D1692" s="217" t="s">
        <v>9488</v>
      </c>
    </row>
    <row r="1693" spans="1:4" outlineLevel="1" x14ac:dyDescent="0.2">
      <c r="A1693" s="214">
        <v>10006020</v>
      </c>
      <c r="B1693" s="215" t="s">
        <v>11136</v>
      </c>
      <c r="C1693" s="216" t="s">
        <v>32</v>
      </c>
      <c r="D1693" s="217">
        <v>61.98</v>
      </c>
    </row>
    <row r="1694" spans="1:4" outlineLevel="1" x14ac:dyDescent="0.2">
      <c r="A1694" s="214">
        <v>10006021</v>
      </c>
      <c r="B1694" s="215" t="s">
        <v>11137</v>
      </c>
      <c r="C1694" s="216" t="s">
        <v>32</v>
      </c>
      <c r="D1694" s="217">
        <v>92.94</v>
      </c>
    </row>
    <row r="1695" spans="1:4" outlineLevel="1" x14ac:dyDescent="0.2">
      <c r="A1695" s="214">
        <v>10006022</v>
      </c>
      <c r="B1695" s="215" t="s">
        <v>11138</v>
      </c>
      <c r="C1695" s="216" t="s">
        <v>32</v>
      </c>
      <c r="D1695" s="217">
        <v>117.44</v>
      </c>
    </row>
    <row r="1696" spans="1:4" outlineLevel="1" x14ac:dyDescent="0.2">
      <c r="A1696" s="214">
        <v>10006023</v>
      </c>
      <c r="B1696" s="215" t="s">
        <v>11139</v>
      </c>
      <c r="C1696" s="216" t="s">
        <v>32</v>
      </c>
      <c r="D1696" s="217">
        <v>196.52</v>
      </c>
    </row>
    <row r="1697" spans="1:4" outlineLevel="1" x14ac:dyDescent="0.2">
      <c r="A1697" s="214">
        <v>10006024</v>
      </c>
      <c r="B1697" s="215" t="s">
        <v>11140</v>
      </c>
      <c r="C1697" s="216" t="s">
        <v>32</v>
      </c>
      <c r="D1697" s="217">
        <v>259.07</v>
      </c>
    </row>
    <row r="1698" spans="1:4" outlineLevel="1" x14ac:dyDescent="0.2">
      <c r="A1698" s="214">
        <v>10006026</v>
      </c>
      <c r="B1698" s="215" t="s">
        <v>11141</v>
      </c>
      <c r="C1698" s="216" t="s">
        <v>32</v>
      </c>
      <c r="D1698" s="217">
        <v>82.32</v>
      </c>
    </row>
    <row r="1699" spans="1:4" outlineLevel="1" x14ac:dyDescent="0.2">
      <c r="A1699" s="214">
        <v>10006027</v>
      </c>
      <c r="B1699" s="215" t="s">
        <v>11142</v>
      </c>
      <c r="C1699" s="216" t="s">
        <v>32</v>
      </c>
      <c r="D1699" s="217">
        <v>122.77</v>
      </c>
    </row>
    <row r="1700" spans="1:4" outlineLevel="1" x14ac:dyDescent="0.2">
      <c r="A1700" s="214">
        <v>10006028</v>
      </c>
      <c r="B1700" s="215" t="s">
        <v>11143</v>
      </c>
      <c r="C1700" s="216" t="s">
        <v>32</v>
      </c>
      <c r="D1700" s="217">
        <v>159.94999999999999</v>
      </c>
    </row>
    <row r="1701" spans="1:4" x14ac:dyDescent="0.2">
      <c r="A1701" s="214">
        <v>10006029</v>
      </c>
      <c r="B1701" s="215" t="s">
        <v>11144</v>
      </c>
      <c r="C1701" s="216" t="s">
        <v>32</v>
      </c>
      <c r="D1701" s="217">
        <v>253.02</v>
      </c>
    </row>
    <row r="1702" spans="1:4" outlineLevel="1" x14ac:dyDescent="0.2">
      <c r="A1702" s="214">
        <v>10006030</v>
      </c>
      <c r="B1702" s="215" t="s">
        <v>11145</v>
      </c>
      <c r="C1702" s="216" t="s">
        <v>32</v>
      </c>
      <c r="D1702" s="217">
        <v>295.11</v>
      </c>
    </row>
    <row r="1703" spans="1:4" outlineLevel="1" x14ac:dyDescent="0.2">
      <c r="A1703" s="214">
        <v>10006031</v>
      </c>
      <c r="B1703" s="215" t="s">
        <v>11146</v>
      </c>
      <c r="C1703" s="216" t="s">
        <v>32</v>
      </c>
      <c r="D1703" s="217">
        <v>271.49</v>
      </c>
    </row>
    <row r="1704" spans="1:4" outlineLevel="1" x14ac:dyDescent="0.2">
      <c r="A1704" s="214">
        <v>10006032</v>
      </c>
      <c r="B1704" s="215" t="s">
        <v>11147</v>
      </c>
      <c r="C1704" s="216" t="s">
        <v>32</v>
      </c>
      <c r="D1704" s="217">
        <v>347.8</v>
      </c>
    </row>
    <row r="1705" spans="1:4" outlineLevel="1" x14ac:dyDescent="0.2">
      <c r="A1705" s="214">
        <v>10006035</v>
      </c>
      <c r="B1705" s="215" t="s">
        <v>11148</v>
      </c>
      <c r="C1705" s="216" t="s">
        <v>32</v>
      </c>
      <c r="D1705" s="217">
        <v>208</v>
      </c>
    </row>
    <row r="1706" spans="1:4" x14ac:dyDescent="0.2">
      <c r="A1706" s="214">
        <v>10006036</v>
      </c>
      <c r="B1706" s="215" t="s">
        <v>11149</v>
      </c>
      <c r="C1706" s="216" t="s">
        <v>32</v>
      </c>
      <c r="D1706" s="217">
        <v>275.76</v>
      </c>
    </row>
    <row r="1707" spans="1:4" outlineLevel="1" x14ac:dyDescent="0.2">
      <c r="A1707" s="214">
        <v>10006054</v>
      </c>
      <c r="B1707" s="215" t="s">
        <v>11073</v>
      </c>
      <c r="C1707" s="216" t="s">
        <v>15</v>
      </c>
      <c r="D1707" s="217">
        <v>158.59</v>
      </c>
    </row>
    <row r="1708" spans="1:4" outlineLevel="1" x14ac:dyDescent="0.2">
      <c r="A1708" s="214">
        <v>10006109</v>
      </c>
      <c r="B1708" s="215" t="s">
        <v>11150</v>
      </c>
      <c r="C1708" s="216" t="s">
        <v>32</v>
      </c>
      <c r="D1708" s="217">
        <v>84.28</v>
      </c>
    </row>
    <row r="1709" spans="1:4" outlineLevel="1" x14ac:dyDescent="0.2">
      <c r="A1709" s="214">
        <v>10007000</v>
      </c>
      <c r="B1709" s="215" t="s">
        <v>11151</v>
      </c>
      <c r="C1709" s="216" t="s">
        <v>9488</v>
      </c>
      <c r="D1709" s="217" t="s">
        <v>9488</v>
      </c>
    </row>
    <row r="1710" spans="1:4" outlineLevel="1" x14ac:dyDescent="0.2">
      <c r="A1710" s="214">
        <v>10007011</v>
      </c>
      <c r="B1710" s="215" t="s">
        <v>11152</v>
      </c>
      <c r="C1710" s="216" t="s">
        <v>32</v>
      </c>
      <c r="D1710" s="217">
        <v>68.790000000000006</v>
      </c>
    </row>
    <row r="1711" spans="1:4" x14ac:dyDescent="0.2">
      <c r="A1711" s="214">
        <v>10007012</v>
      </c>
      <c r="B1711" s="215" t="s">
        <v>11153</v>
      </c>
      <c r="C1711" s="216" t="s">
        <v>32</v>
      </c>
      <c r="D1711" s="217">
        <v>99.33</v>
      </c>
    </row>
    <row r="1712" spans="1:4" outlineLevel="1" x14ac:dyDescent="0.2">
      <c r="A1712" s="214">
        <v>10007013</v>
      </c>
      <c r="B1712" s="215" t="s">
        <v>11154</v>
      </c>
      <c r="C1712" s="216" t="s">
        <v>32</v>
      </c>
      <c r="D1712" s="217">
        <v>113.41</v>
      </c>
    </row>
    <row r="1713" spans="1:4" outlineLevel="1" x14ac:dyDescent="0.2">
      <c r="A1713" s="214">
        <v>10007014</v>
      </c>
      <c r="B1713" s="215" t="s">
        <v>11155</v>
      </c>
      <c r="C1713" s="216" t="s">
        <v>32</v>
      </c>
      <c r="D1713" s="217">
        <v>137.43</v>
      </c>
    </row>
    <row r="1714" spans="1:4" outlineLevel="1" x14ac:dyDescent="0.2">
      <c r="A1714" s="214">
        <v>10007020</v>
      </c>
      <c r="B1714" s="215" t="s">
        <v>11156</v>
      </c>
      <c r="C1714" s="216" t="s">
        <v>15</v>
      </c>
      <c r="D1714" s="217">
        <v>82.14</v>
      </c>
    </row>
    <row r="1715" spans="1:4" outlineLevel="1" x14ac:dyDescent="0.2">
      <c r="A1715" s="214">
        <v>10007060</v>
      </c>
      <c r="B1715" s="215" t="s">
        <v>11157</v>
      </c>
      <c r="C1715" s="216" t="s">
        <v>15</v>
      </c>
      <c r="D1715" s="217">
        <v>703.48</v>
      </c>
    </row>
    <row r="1716" spans="1:4" x14ac:dyDescent="0.2">
      <c r="A1716" s="214">
        <v>10007062</v>
      </c>
      <c r="B1716" s="215" t="s">
        <v>11158</v>
      </c>
      <c r="C1716" s="216" t="s">
        <v>15</v>
      </c>
      <c r="D1716" s="217">
        <v>908.23</v>
      </c>
    </row>
    <row r="1717" spans="1:4" ht="22.5" outlineLevel="1" x14ac:dyDescent="0.2">
      <c r="A1717" s="214">
        <v>10007063</v>
      </c>
      <c r="B1717" s="215" t="s">
        <v>11159</v>
      </c>
      <c r="C1717" s="216" t="s">
        <v>15</v>
      </c>
      <c r="D1717" s="217">
        <v>1715.67</v>
      </c>
    </row>
    <row r="1718" spans="1:4" outlineLevel="1" x14ac:dyDescent="0.2">
      <c r="A1718" s="214">
        <v>10007064</v>
      </c>
      <c r="B1718" s="215" t="s">
        <v>11160</v>
      </c>
      <c r="C1718" s="216" t="s">
        <v>15</v>
      </c>
      <c r="D1718" s="217">
        <v>2228.0100000000002</v>
      </c>
    </row>
    <row r="1719" spans="1:4" outlineLevel="1" x14ac:dyDescent="0.2">
      <c r="A1719" s="214">
        <v>10007065</v>
      </c>
      <c r="B1719" s="215" t="s">
        <v>11161</v>
      </c>
      <c r="C1719" s="216" t="s">
        <v>15</v>
      </c>
      <c r="D1719" s="217">
        <v>2840.1</v>
      </c>
    </row>
    <row r="1720" spans="1:4" outlineLevel="1" x14ac:dyDescent="0.2">
      <c r="A1720" s="214">
        <v>10007067</v>
      </c>
      <c r="B1720" s="215" t="s">
        <v>11162</v>
      </c>
      <c r="C1720" s="216" t="s">
        <v>15</v>
      </c>
      <c r="D1720" s="217">
        <v>2607.16</v>
      </c>
    </row>
    <row r="1721" spans="1:4" x14ac:dyDescent="0.2">
      <c r="A1721" s="214">
        <v>10007068</v>
      </c>
      <c r="B1721" s="215" t="s">
        <v>11163</v>
      </c>
      <c r="C1721" s="216" t="s">
        <v>15</v>
      </c>
      <c r="D1721" s="217">
        <v>3300.37</v>
      </c>
    </row>
    <row r="1722" spans="1:4" outlineLevel="1" x14ac:dyDescent="0.2">
      <c r="A1722" s="214">
        <v>10007069</v>
      </c>
      <c r="B1722" s="215" t="s">
        <v>11164</v>
      </c>
      <c r="C1722" s="216" t="s">
        <v>15</v>
      </c>
      <c r="D1722" s="217">
        <v>2081.87</v>
      </c>
    </row>
    <row r="1723" spans="1:4" outlineLevel="1" x14ac:dyDescent="0.2">
      <c r="A1723" s="214">
        <v>10007070</v>
      </c>
      <c r="B1723" s="215" t="s">
        <v>11165</v>
      </c>
      <c r="C1723" s="216" t="s">
        <v>15</v>
      </c>
      <c r="D1723" s="217">
        <v>2661.81</v>
      </c>
    </row>
    <row r="1724" spans="1:4" outlineLevel="1" x14ac:dyDescent="0.2">
      <c r="A1724" s="214">
        <v>10007071</v>
      </c>
      <c r="B1724" s="215" t="s">
        <v>11166</v>
      </c>
      <c r="C1724" s="216" t="s">
        <v>15</v>
      </c>
      <c r="D1724" s="217">
        <v>3354.64</v>
      </c>
    </row>
    <row r="1725" spans="1:4" x14ac:dyDescent="0.2">
      <c r="A1725" s="214">
        <v>10007080</v>
      </c>
      <c r="B1725" s="215" t="s">
        <v>11167</v>
      </c>
      <c r="C1725" s="216" t="s">
        <v>15</v>
      </c>
      <c r="D1725" s="217">
        <v>17.53</v>
      </c>
    </row>
    <row r="1726" spans="1:4" outlineLevel="1" x14ac:dyDescent="0.2">
      <c r="A1726" s="214">
        <v>10007081</v>
      </c>
      <c r="B1726" s="215" t="s">
        <v>11168</v>
      </c>
      <c r="C1726" s="216" t="s">
        <v>15</v>
      </c>
      <c r="D1726" s="217">
        <v>852.76</v>
      </c>
    </row>
    <row r="1727" spans="1:4" outlineLevel="1" x14ac:dyDescent="0.2">
      <c r="A1727" s="214">
        <v>10007082</v>
      </c>
      <c r="B1727" s="215" t="s">
        <v>11169</v>
      </c>
      <c r="C1727" s="216" t="s">
        <v>15</v>
      </c>
      <c r="D1727" s="217">
        <v>1026.1300000000001</v>
      </c>
    </row>
    <row r="1728" spans="1:4" outlineLevel="1" x14ac:dyDescent="0.2">
      <c r="A1728" s="214">
        <v>10007083</v>
      </c>
      <c r="B1728" s="215" t="s">
        <v>11170</v>
      </c>
      <c r="C1728" s="216" t="s">
        <v>15</v>
      </c>
      <c r="D1728" s="217">
        <v>1171.6500000000001</v>
      </c>
    </row>
    <row r="1729" spans="1:4" outlineLevel="1" x14ac:dyDescent="0.2">
      <c r="A1729" s="214">
        <v>10007085</v>
      </c>
      <c r="B1729" s="215" t="s">
        <v>11171</v>
      </c>
      <c r="C1729" s="216" t="s">
        <v>15</v>
      </c>
      <c r="D1729" s="217">
        <v>345.95</v>
      </c>
    </row>
    <row r="1730" spans="1:4" x14ac:dyDescent="0.2">
      <c r="A1730" s="214">
        <v>10007086</v>
      </c>
      <c r="B1730" s="215" t="s">
        <v>11172</v>
      </c>
      <c r="C1730" s="216" t="s">
        <v>15</v>
      </c>
      <c r="D1730" s="217">
        <v>1054.1199999999999</v>
      </c>
    </row>
    <row r="1731" spans="1:4" outlineLevel="1" x14ac:dyDescent="0.2">
      <c r="A1731" s="214">
        <v>10007090</v>
      </c>
      <c r="B1731" s="215" t="s">
        <v>11173</v>
      </c>
      <c r="C1731" s="216" t="s">
        <v>15</v>
      </c>
      <c r="D1731" s="217">
        <v>199.33</v>
      </c>
    </row>
    <row r="1732" spans="1:4" outlineLevel="1" x14ac:dyDescent="0.2">
      <c r="A1732" s="214">
        <v>10007095</v>
      </c>
      <c r="B1732" s="215" t="s">
        <v>11045</v>
      </c>
      <c r="C1732" s="216" t="s">
        <v>32</v>
      </c>
      <c r="D1732" s="217">
        <v>3.46</v>
      </c>
    </row>
    <row r="1733" spans="1:4" outlineLevel="1" x14ac:dyDescent="0.2">
      <c r="A1733" s="214">
        <v>10007098</v>
      </c>
      <c r="B1733" s="215" t="s">
        <v>11046</v>
      </c>
      <c r="C1733" s="216" t="s">
        <v>32</v>
      </c>
      <c r="D1733" s="217">
        <v>40.49</v>
      </c>
    </row>
    <row r="1734" spans="1:4" outlineLevel="1" x14ac:dyDescent="0.2">
      <c r="A1734" s="214">
        <v>10008000</v>
      </c>
      <c r="B1734" s="215" t="s">
        <v>11174</v>
      </c>
      <c r="C1734" s="216" t="s">
        <v>9488</v>
      </c>
      <c r="D1734" s="217" t="s">
        <v>9488</v>
      </c>
    </row>
    <row r="1735" spans="1:4" x14ac:dyDescent="0.2">
      <c r="A1735" s="214">
        <v>10008002</v>
      </c>
      <c r="B1735" s="215" t="s">
        <v>11175</v>
      </c>
      <c r="C1735" s="216" t="s">
        <v>32</v>
      </c>
      <c r="D1735" s="217">
        <v>233.17</v>
      </c>
    </row>
    <row r="1736" spans="1:4" outlineLevel="1" x14ac:dyDescent="0.2">
      <c r="A1736" s="214">
        <v>10008003</v>
      </c>
      <c r="B1736" s="215" t="s">
        <v>11176</v>
      </c>
      <c r="C1736" s="216" t="s">
        <v>32</v>
      </c>
      <c r="D1736" s="217">
        <v>266.16000000000003</v>
      </c>
    </row>
    <row r="1737" spans="1:4" outlineLevel="1" x14ac:dyDescent="0.2">
      <c r="A1737" s="214">
        <v>10008005</v>
      </c>
      <c r="B1737" s="215" t="s">
        <v>11177</v>
      </c>
      <c r="C1737" s="216" t="s">
        <v>32</v>
      </c>
      <c r="D1737" s="217">
        <v>355.97</v>
      </c>
    </row>
    <row r="1738" spans="1:4" outlineLevel="1" x14ac:dyDescent="0.2">
      <c r="A1738" s="214">
        <v>10008006</v>
      </c>
      <c r="B1738" s="215" t="s">
        <v>11178</v>
      </c>
      <c r="C1738" s="216" t="s">
        <v>32</v>
      </c>
      <c r="D1738" s="217">
        <v>557.29999999999995</v>
      </c>
    </row>
    <row r="1739" spans="1:4" outlineLevel="1" x14ac:dyDescent="0.2">
      <c r="A1739" s="214">
        <v>10008031</v>
      </c>
      <c r="B1739" s="215" t="s">
        <v>11124</v>
      </c>
      <c r="C1739" s="216" t="s">
        <v>15</v>
      </c>
      <c r="D1739" s="217">
        <v>432.44</v>
      </c>
    </row>
    <row r="1740" spans="1:4" x14ac:dyDescent="0.2">
      <c r="A1740" s="214">
        <v>10008032</v>
      </c>
      <c r="B1740" s="215" t="s">
        <v>11125</v>
      </c>
      <c r="C1740" s="216" t="s">
        <v>15</v>
      </c>
      <c r="D1740" s="217">
        <v>682.92</v>
      </c>
    </row>
    <row r="1741" spans="1:4" outlineLevel="1" x14ac:dyDescent="0.2">
      <c r="A1741" s="214">
        <v>10008034</v>
      </c>
      <c r="B1741" s="215" t="s">
        <v>11126</v>
      </c>
      <c r="C1741" s="216" t="s">
        <v>15</v>
      </c>
      <c r="D1741" s="217">
        <v>1117.1500000000001</v>
      </c>
    </row>
    <row r="1742" spans="1:4" outlineLevel="1" x14ac:dyDescent="0.2">
      <c r="A1742" s="214">
        <v>10008049</v>
      </c>
      <c r="B1742" s="215" t="s">
        <v>11046</v>
      </c>
      <c r="C1742" s="216" t="s">
        <v>32</v>
      </c>
      <c r="D1742" s="217">
        <v>40.49</v>
      </c>
    </row>
    <row r="1743" spans="1:4" ht="22.5" outlineLevel="1" x14ac:dyDescent="0.2">
      <c r="A1743" s="214">
        <v>10008050</v>
      </c>
      <c r="B1743" s="215" t="s">
        <v>11179</v>
      </c>
      <c r="C1743" s="216" t="s">
        <v>15</v>
      </c>
      <c r="D1743" s="217">
        <v>865.37</v>
      </c>
    </row>
    <row r="1744" spans="1:4" outlineLevel="1" x14ac:dyDescent="0.2">
      <c r="A1744" s="214">
        <v>10008055</v>
      </c>
      <c r="B1744" s="215" t="s">
        <v>11180</v>
      </c>
      <c r="C1744" s="216" t="s">
        <v>15</v>
      </c>
      <c r="D1744" s="217">
        <v>435.82</v>
      </c>
    </row>
    <row r="1745" spans="1:4" x14ac:dyDescent="0.2">
      <c r="A1745" s="214">
        <v>10008060</v>
      </c>
      <c r="B1745" s="215" t="s">
        <v>11181</v>
      </c>
      <c r="C1745" s="216" t="s">
        <v>15</v>
      </c>
      <c r="D1745" s="217">
        <v>558.55999999999995</v>
      </c>
    </row>
    <row r="1746" spans="1:4" outlineLevel="1" x14ac:dyDescent="0.2">
      <c r="A1746" s="214">
        <v>10008065</v>
      </c>
      <c r="B1746" s="215" t="s">
        <v>11182</v>
      </c>
      <c r="C1746" s="216" t="s">
        <v>15</v>
      </c>
      <c r="D1746" s="217">
        <v>389.6</v>
      </c>
    </row>
    <row r="1747" spans="1:4" outlineLevel="1" x14ac:dyDescent="0.2">
      <c r="A1747" s="214">
        <v>10008068</v>
      </c>
      <c r="B1747" s="215" t="s">
        <v>11183</v>
      </c>
      <c r="C1747" s="216" t="s">
        <v>15</v>
      </c>
      <c r="D1747" s="217">
        <v>602.29</v>
      </c>
    </row>
    <row r="1748" spans="1:4" outlineLevel="1" x14ac:dyDescent="0.2">
      <c r="A1748" s="214">
        <v>10008072</v>
      </c>
      <c r="B1748" s="215" t="s">
        <v>11184</v>
      </c>
      <c r="C1748" s="216" t="s">
        <v>15</v>
      </c>
      <c r="D1748" s="217">
        <v>939.58</v>
      </c>
    </row>
    <row r="1749" spans="1:4" outlineLevel="1" x14ac:dyDescent="0.2">
      <c r="A1749" s="214">
        <v>10008073</v>
      </c>
      <c r="B1749" s="215" t="s">
        <v>11185</v>
      </c>
      <c r="C1749" s="216" t="s">
        <v>15</v>
      </c>
      <c r="D1749" s="217">
        <v>77.650000000000006</v>
      </c>
    </row>
    <row r="1750" spans="1:4" x14ac:dyDescent="0.2">
      <c r="A1750" s="214">
        <v>10008080</v>
      </c>
      <c r="B1750" s="215" t="s">
        <v>11186</v>
      </c>
      <c r="C1750" s="216" t="s">
        <v>15</v>
      </c>
      <c r="D1750" s="217">
        <v>625.69000000000005</v>
      </c>
    </row>
    <row r="1751" spans="1:4" outlineLevel="1" x14ac:dyDescent="0.2">
      <c r="A1751" s="214">
        <v>10008081</v>
      </c>
      <c r="B1751" s="215" t="s">
        <v>11187</v>
      </c>
      <c r="C1751" s="216" t="s">
        <v>15</v>
      </c>
      <c r="D1751" s="217">
        <v>692.78</v>
      </c>
    </row>
    <row r="1752" spans="1:4" outlineLevel="1" x14ac:dyDescent="0.2">
      <c r="A1752" s="214">
        <v>10008082</v>
      </c>
      <c r="B1752" s="215" t="s">
        <v>11188</v>
      </c>
      <c r="C1752" s="216" t="s">
        <v>15</v>
      </c>
      <c r="D1752" s="217">
        <v>1547.59</v>
      </c>
    </row>
    <row r="1753" spans="1:4" outlineLevel="1" x14ac:dyDescent="0.2">
      <c r="A1753" s="214">
        <v>10008085</v>
      </c>
      <c r="B1753" s="215" t="s">
        <v>11189</v>
      </c>
      <c r="C1753" s="216" t="s">
        <v>15</v>
      </c>
      <c r="D1753" s="217">
        <v>232.32</v>
      </c>
    </row>
    <row r="1754" spans="1:4" outlineLevel="1" x14ac:dyDescent="0.2">
      <c r="A1754" s="214">
        <v>10008088</v>
      </c>
      <c r="B1754" s="215" t="s">
        <v>11190</v>
      </c>
      <c r="C1754" s="216" t="s">
        <v>15</v>
      </c>
      <c r="D1754" s="217">
        <v>784.01</v>
      </c>
    </row>
    <row r="1755" spans="1:4" outlineLevel="1" x14ac:dyDescent="0.2">
      <c r="A1755" s="214">
        <v>10008090</v>
      </c>
      <c r="B1755" s="215" t="s">
        <v>11191</v>
      </c>
      <c r="C1755" s="216" t="s">
        <v>15</v>
      </c>
      <c r="D1755" s="217">
        <v>207.94</v>
      </c>
    </row>
    <row r="1756" spans="1:4" outlineLevel="1" x14ac:dyDescent="0.2">
      <c r="A1756" s="214">
        <v>10008092</v>
      </c>
      <c r="B1756" s="215" t="s">
        <v>11192</v>
      </c>
      <c r="C1756" s="216" t="s">
        <v>15</v>
      </c>
      <c r="D1756" s="217">
        <v>285.08</v>
      </c>
    </row>
    <row r="1757" spans="1:4" outlineLevel="1" x14ac:dyDescent="0.2">
      <c r="A1757" s="214">
        <v>10008093</v>
      </c>
      <c r="B1757" s="215" t="s">
        <v>11193</v>
      </c>
      <c r="C1757" s="216" t="s">
        <v>15</v>
      </c>
      <c r="D1757" s="217">
        <v>324.60000000000002</v>
      </c>
    </row>
    <row r="1758" spans="1:4" outlineLevel="1" x14ac:dyDescent="0.2">
      <c r="A1758" s="214">
        <v>10008095</v>
      </c>
      <c r="B1758" s="215" t="s">
        <v>11194</v>
      </c>
      <c r="C1758" s="216" t="s">
        <v>15</v>
      </c>
      <c r="D1758" s="217">
        <v>24.26</v>
      </c>
    </row>
    <row r="1759" spans="1:4" x14ac:dyDescent="0.2">
      <c r="A1759" s="214">
        <v>10008098</v>
      </c>
      <c r="B1759" s="215" t="s">
        <v>11195</v>
      </c>
      <c r="C1759" s="216" t="s">
        <v>15</v>
      </c>
      <c r="D1759" s="217">
        <v>41.34</v>
      </c>
    </row>
    <row r="1760" spans="1:4" outlineLevel="1" x14ac:dyDescent="0.2">
      <c r="A1760" s="214">
        <v>10009000</v>
      </c>
      <c r="B1760" s="215" t="s">
        <v>11196</v>
      </c>
      <c r="C1760" s="216" t="s">
        <v>9488</v>
      </c>
      <c r="D1760" s="217" t="s">
        <v>9488</v>
      </c>
    </row>
    <row r="1761" spans="1:4" outlineLevel="1" x14ac:dyDescent="0.2">
      <c r="A1761" s="214">
        <v>10009010</v>
      </c>
      <c r="B1761" s="215" t="s">
        <v>11197</v>
      </c>
      <c r="C1761" s="216" t="s">
        <v>32</v>
      </c>
      <c r="D1761" s="217">
        <v>359.26</v>
      </c>
    </row>
    <row r="1762" spans="1:4" outlineLevel="1" x14ac:dyDescent="0.2">
      <c r="A1762" s="214">
        <v>10009011</v>
      </c>
      <c r="B1762" s="215" t="s">
        <v>11198</v>
      </c>
      <c r="C1762" s="216" t="s">
        <v>32</v>
      </c>
      <c r="D1762" s="217">
        <v>441.26</v>
      </c>
    </row>
    <row r="1763" spans="1:4" outlineLevel="1" x14ac:dyDescent="0.2">
      <c r="A1763" s="214">
        <v>10009012</v>
      </c>
      <c r="B1763" s="215" t="s">
        <v>11199</v>
      </c>
      <c r="C1763" s="216" t="s">
        <v>32</v>
      </c>
      <c r="D1763" s="217">
        <v>486.05</v>
      </c>
    </row>
    <row r="1764" spans="1:4" outlineLevel="1" x14ac:dyDescent="0.2">
      <c r="A1764" s="214">
        <v>10009013</v>
      </c>
      <c r="B1764" s="215" t="s">
        <v>11200</v>
      </c>
      <c r="C1764" s="216" t="s">
        <v>32</v>
      </c>
      <c r="D1764" s="217">
        <v>629.86</v>
      </c>
    </row>
    <row r="1765" spans="1:4" outlineLevel="1" x14ac:dyDescent="0.2">
      <c r="A1765" s="214">
        <v>10009030</v>
      </c>
      <c r="B1765" s="215" t="s">
        <v>11201</v>
      </c>
      <c r="C1765" s="216" t="s">
        <v>32</v>
      </c>
      <c r="D1765" s="217">
        <v>27.33</v>
      </c>
    </row>
    <row r="1766" spans="1:4" x14ac:dyDescent="0.2">
      <c r="A1766" s="214">
        <v>10009031</v>
      </c>
      <c r="B1766" s="215" t="s">
        <v>11202</v>
      </c>
      <c r="C1766" s="216" t="s">
        <v>32</v>
      </c>
      <c r="D1766" s="217">
        <v>36.39</v>
      </c>
    </row>
    <row r="1767" spans="1:4" outlineLevel="1" x14ac:dyDescent="0.2">
      <c r="A1767" s="214">
        <v>10009032</v>
      </c>
      <c r="B1767" s="215" t="s">
        <v>11203</v>
      </c>
      <c r="C1767" s="216" t="s">
        <v>32</v>
      </c>
      <c r="D1767" s="217">
        <v>71.31</v>
      </c>
    </row>
    <row r="1768" spans="1:4" outlineLevel="1" x14ac:dyDescent="0.2">
      <c r="A1768" s="214">
        <v>10009033</v>
      </c>
      <c r="B1768" s="215" t="s">
        <v>11204</v>
      </c>
      <c r="C1768" s="216" t="s">
        <v>32</v>
      </c>
      <c r="D1768" s="217">
        <v>50.46</v>
      </c>
    </row>
    <row r="1769" spans="1:4" outlineLevel="1" x14ac:dyDescent="0.2">
      <c r="A1769" s="214">
        <v>10009034</v>
      </c>
      <c r="B1769" s="215" t="s">
        <v>11205</v>
      </c>
      <c r="C1769" s="216" t="s">
        <v>32</v>
      </c>
      <c r="D1769" s="217">
        <v>115.83</v>
      </c>
    </row>
    <row r="1770" spans="1:4" outlineLevel="1" x14ac:dyDescent="0.2">
      <c r="A1770" s="214">
        <v>10009035</v>
      </c>
      <c r="B1770" s="215" t="s">
        <v>11206</v>
      </c>
      <c r="C1770" s="216" t="s">
        <v>32</v>
      </c>
      <c r="D1770" s="217">
        <v>183.97</v>
      </c>
    </row>
    <row r="1771" spans="1:4" outlineLevel="1" x14ac:dyDescent="0.2">
      <c r="A1771" s="214">
        <v>10009098</v>
      </c>
      <c r="B1771" s="215" t="s">
        <v>11046</v>
      </c>
      <c r="C1771" s="216" t="s">
        <v>32</v>
      </c>
      <c r="D1771" s="217">
        <v>40.49</v>
      </c>
    </row>
    <row r="1772" spans="1:4" outlineLevel="1" x14ac:dyDescent="0.2">
      <c r="A1772" s="214">
        <v>10010000</v>
      </c>
      <c r="B1772" s="215" t="s">
        <v>11207</v>
      </c>
      <c r="C1772" s="216" t="s">
        <v>9488</v>
      </c>
      <c r="D1772" s="217" t="s">
        <v>9488</v>
      </c>
    </row>
    <row r="1773" spans="1:4" x14ac:dyDescent="0.2">
      <c r="A1773" s="214">
        <v>10010001</v>
      </c>
      <c r="B1773" s="215" t="s">
        <v>11208</v>
      </c>
      <c r="C1773" s="216" t="s">
        <v>15</v>
      </c>
      <c r="D1773" s="217">
        <v>51.73</v>
      </c>
    </row>
    <row r="1774" spans="1:4" outlineLevel="1" x14ac:dyDescent="0.2">
      <c r="A1774" s="214">
        <v>10010010</v>
      </c>
      <c r="B1774" s="215" t="s">
        <v>11209</v>
      </c>
      <c r="C1774" s="216" t="s">
        <v>15</v>
      </c>
      <c r="D1774" s="217">
        <v>53.83</v>
      </c>
    </row>
    <row r="1775" spans="1:4" outlineLevel="1" x14ac:dyDescent="0.2">
      <c r="A1775" s="214">
        <v>10010012</v>
      </c>
      <c r="B1775" s="215" t="s">
        <v>11210</v>
      </c>
      <c r="C1775" s="216" t="s">
        <v>15</v>
      </c>
      <c r="D1775" s="217">
        <v>73.02</v>
      </c>
    </row>
    <row r="1776" spans="1:4" outlineLevel="1" x14ac:dyDescent="0.2">
      <c r="A1776" s="214">
        <v>10010015</v>
      </c>
      <c r="B1776" s="215" t="s">
        <v>11211</v>
      </c>
      <c r="C1776" s="216" t="s">
        <v>15</v>
      </c>
      <c r="D1776" s="217">
        <v>118.35</v>
      </c>
    </row>
    <row r="1777" spans="1:4" outlineLevel="1" x14ac:dyDescent="0.2">
      <c r="A1777" s="214">
        <v>10010035</v>
      </c>
      <c r="B1777" s="215" t="s">
        <v>11212</v>
      </c>
      <c r="C1777" s="216" t="s">
        <v>15</v>
      </c>
      <c r="D1777" s="217">
        <v>165.14</v>
      </c>
    </row>
    <row r="1778" spans="1:4" outlineLevel="1" x14ac:dyDescent="0.2">
      <c r="A1778" s="214">
        <v>10010036</v>
      </c>
      <c r="B1778" s="215" t="s">
        <v>11213</v>
      </c>
      <c r="C1778" s="216" t="s">
        <v>15</v>
      </c>
      <c r="D1778" s="217">
        <v>433.39</v>
      </c>
    </row>
    <row r="1779" spans="1:4" outlineLevel="1" x14ac:dyDescent="0.2">
      <c r="A1779" s="214">
        <v>10010059</v>
      </c>
      <c r="B1779" s="215" t="s">
        <v>11214</v>
      </c>
      <c r="C1779" s="216" t="s">
        <v>15</v>
      </c>
      <c r="D1779" s="217">
        <v>398.43</v>
      </c>
    </row>
    <row r="1780" spans="1:4" x14ac:dyDescent="0.2">
      <c r="A1780" s="214">
        <v>10010060</v>
      </c>
      <c r="B1780" s="215" t="s">
        <v>11215</v>
      </c>
      <c r="C1780" s="216" t="s">
        <v>15</v>
      </c>
      <c r="D1780" s="217">
        <v>4352.92</v>
      </c>
    </row>
    <row r="1781" spans="1:4" outlineLevel="1" x14ac:dyDescent="0.2">
      <c r="A1781" s="214">
        <v>10010061</v>
      </c>
      <c r="B1781" s="215" t="s">
        <v>11216</v>
      </c>
      <c r="C1781" s="216" t="s">
        <v>15</v>
      </c>
      <c r="D1781" s="217">
        <v>5469.89</v>
      </c>
    </row>
    <row r="1782" spans="1:4" outlineLevel="1" x14ac:dyDescent="0.2">
      <c r="A1782" s="214">
        <v>10010064</v>
      </c>
      <c r="B1782" s="215" t="s">
        <v>11217</v>
      </c>
      <c r="C1782" s="216" t="s">
        <v>15</v>
      </c>
      <c r="D1782" s="217">
        <v>13977.06</v>
      </c>
    </row>
    <row r="1783" spans="1:4" outlineLevel="1" x14ac:dyDescent="0.2">
      <c r="A1783" s="214">
        <v>10010066</v>
      </c>
      <c r="B1783" s="215" t="s">
        <v>11218</v>
      </c>
      <c r="C1783" s="216" t="s">
        <v>15</v>
      </c>
      <c r="D1783" s="217">
        <v>18230.990000000002</v>
      </c>
    </row>
    <row r="1784" spans="1:4" outlineLevel="1" x14ac:dyDescent="0.2">
      <c r="A1784" s="214">
        <v>10010070</v>
      </c>
      <c r="B1784" s="215" t="s">
        <v>11219</v>
      </c>
      <c r="C1784" s="216" t="s">
        <v>32</v>
      </c>
      <c r="D1784" s="217">
        <v>1240.23</v>
      </c>
    </row>
    <row r="1785" spans="1:4" outlineLevel="1" x14ac:dyDescent="0.2">
      <c r="A1785" s="214">
        <v>10010071</v>
      </c>
      <c r="B1785" s="215" t="s">
        <v>11220</v>
      </c>
      <c r="C1785" s="216" t="s">
        <v>15</v>
      </c>
      <c r="D1785" s="217">
        <v>1304.8</v>
      </c>
    </row>
    <row r="1786" spans="1:4" outlineLevel="1" x14ac:dyDescent="0.2">
      <c r="A1786" s="214">
        <v>10010081</v>
      </c>
      <c r="B1786" s="215" t="s">
        <v>11221</v>
      </c>
      <c r="C1786" s="216" t="s">
        <v>15</v>
      </c>
      <c r="D1786" s="217">
        <v>19528.07</v>
      </c>
    </row>
    <row r="1787" spans="1:4" x14ac:dyDescent="0.2">
      <c r="A1787" s="214">
        <v>10010084</v>
      </c>
      <c r="B1787" s="215" t="s">
        <v>11222</v>
      </c>
      <c r="C1787" s="216" t="s">
        <v>15</v>
      </c>
      <c r="D1787" s="217">
        <v>1340.08</v>
      </c>
    </row>
    <row r="1788" spans="1:4" outlineLevel="1" x14ac:dyDescent="0.2">
      <c r="A1788" s="214">
        <v>10010085</v>
      </c>
      <c r="B1788" s="215" t="s">
        <v>11223</v>
      </c>
      <c r="C1788" s="216" t="s">
        <v>15</v>
      </c>
      <c r="D1788" s="217">
        <v>2165.13</v>
      </c>
    </row>
    <row r="1789" spans="1:4" outlineLevel="1" x14ac:dyDescent="0.2">
      <c r="A1789" s="214">
        <v>10010094</v>
      </c>
      <c r="B1789" s="215" t="s">
        <v>9538</v>
      </c>
      <c r="C1789" s="216" t="s">
        <v>34</v>
      </c>
      <c r="D1789" s="217">
        <v>65.08</v>
      </c>
    </row>
    <row r="1790" spans="1:4" outlineLevel="1" x14ac:dyDescent="0.2">
      <c r="A1790" s="214">
        <v>10010095</v>
      </c>
      <c r="B1790" s="215" t="s">
        <v>9539</v>
      </c>
      <c r="C1790" s="216" t="s">
        <v>34</v>
      </c>
      <c r="D1790" s="217">
        <v>555.84</v>
      </c>
    </row>
    <row r="1791" spans="1:4" outlineLevel="1" x14ac:dyDescent="0.2">
      <c r="A1791" s="214">
        <v>10010096</v>
      </c>
      <c r="B1791" s="215" t="s">
        <v>9540</v>
      </c>
      <c r="C1791" s="216" t="s">
        <v>29</v>
      </c>
      <c r="D1791" s="217">
        <v>327.36</v>
      </c>
    </row>
    <row r="1792" spans="1:4" outlineLevel="1" x14ac:dyDescent="0.2">
      <c r="A1792" s="214">
        <v>10010097</v>
      </c>
      <c r="B1792" s="215" t="s">
        <v>9541</v>
      </c>
      <c r="C1792" s="216" t="s">
        <v>29</v>
      </c>
      <c r="D1792" s="217">
        <v>448.95</v>
      </c>
    </row>
    <row r="1793" spans="1:4" outlineLevel="1" x14ac:dyDescent="0.2">
      <c r="A1793" s="214">
        <v>10010098</v>
      </c>
      <c r="B1793" s="215" t="s">
        <v>9542</v>
      </c>
      <c r="C1793" s="216" t="s">
        <v>29</v>
      </c>
      <c r="D1793" s="217">
        <v>264.37</v>
      </c>
    </row>
    <row r="1794" spans="1:4" x14ac:dyDescent="0.2">
      <c r="A1794" s="214">
        <v>10010101</v>
      </c>
      <c r="B1794" s="215" t="s">
        <v>11224</v>
      </c>
      <c r="C1794" s="216" t="s">
        <v>15</v>
      </c>
      <c r="D1794" s="217">
        <v>43.77</v>
      </c>
    </row>
    <row r="1795" spans="1:4" outlineLevel="1" x14ac:dyDescent="0.2">
      <c r="A1795" s="214">
        <v>10010102</v>
      </c>
      <c r="B1795" s="215" t="s">
        <v>11225</v>
      </c>
      <c r="C1795" s="216" t="s">
        <v>15</v>
      </c>
      <c r="D1795" s="217">
        <v>40.590000000000003</v>
      </c>
    </row>
    <row r="1796" spans="1:4" outlineLevel="1" x14ac:dyDescent="0.2">
      <c r="A1796" s="214">
        <v>10011000</v>
      </c>
      <c r="B1796" s="215" t="s">
        <v>11226</v>
      </c>
      <c r="C1796" s="216" t="s">
        <v>9488</v>
      </c>
      <c r="D1796" s="217" t="s">
        <v>9488</v>
      </c>
    </row>
    <row r="1797" spans="1:4" outlineLevel="1" x14ac:dyDescent="0.2">
      <c r="A1797" s="214">
        <v>10011001</v>
      </c>
      <c r="B1797" s="215" t="s">
        <v>11227</v>
      </c>
      <c r="C1797" s="216" t="s">
        <v>32</v>
      </c>
      <c r="D1797" s="217">
        <v>80.11</v>
      </c>
    </row>
    <row r="1798" spans="1:4" outlineLevel="1" x14ac:dyDescent="0.2">
      <c r="A1798" s="214">
        <v>10011002</v>
      </c>
      <c r="B1798" s="215" t="s">
        <v>11228</v>
      </c>
      <c r="C1798" s="216" t="s">
        <v>32</v>
      </c>
      <c r="D1798" s="217">
        <v>124</v>
      </c>
    </row>
    <row r="1799" spans="1:4" outlineLevel="1" x14ac:dyDescent="0.2">
      <c r="A1799" s="214">
        <v>10011003</v>
      </c>
      <c r="B1799" s="215" t="s">
        <v>11229</v>
      </c>
      <c r="C1799" s="216" t="s">
        <v>32</v>
      </c>
      <c r="D1799" s="217">
        <v>221.25</v>
      </c>
    </row>
    <row r="1800" spans="1:4" outlineLevel="1" x14ac:dyDescent="0.2">
      <c r="A1800" s="214">
        <v>10011004</v>
      </c>
      <c r="B1800" s="215" t="s">
        <v>11230</v>
      </c>
      <c r="C1800" s="216" t="s">
        <v>32</v>
      </c>
      <c r="D1800" s="217">
        <v>157.80000000000001</v>
      </c>
    </row>
    <row r="1801" spans="1:4" outlineLevel="1" x14ac:dyDescent="0.2">
      <c r="A1801" s="214">
        <v>10011005</v>
      </c>
      <c r="B1801" s="215" t="s">
        <v>11231</v>
      </c>
      <c r="C1801" s="216" t="s">
        <v>32</v>
      </c>
      <c r="D1801" s="217">
        <v>300.5</v>
      </c>
    </row>
    <row r="1802" spans="1:4" outlineLevel="1" x14ac:dyDescent="0.2">
      <c r="A1802" s="214">
        <v>10011006</v>
      </c>
      <c r="B1802" s="215" t="s">
        <v>11232</v>
      </c>
      <c r="C1802" s="216" t="s">
        <v>32</v>
      </c>
      <c r="D1802" s="217">
        <v>175.15</v>
      </c>
    </row>
    <row r="1803" spans="1:4" outlineLevel="1" x14ac:dyDescent="0.2">
      <c r="A1803" s="214">
        <v>10011007</v>
      </c>
      <c r="B1803" s="215" t="s">
        <v>11233</v>
      </c>
      <c r="C1803" s="216" t="s">
        <v>32</v>
      </c>
      <c r="D1803" s="217">
        <v>334.38</v>
      </c>
    </row>
    <row r="1804" spans="1:4" x14ac:dyDescent="0.2">
      <c r="A1804" s="214">
        <v>10011010</v>
      </c>
      <c r="B1804" s="215" t="s">
        <v>11234</v>
      </c>
      <c r="C1804" s="216" t="s">
        <v>32</v>
      </c>
      <c r="D1804" s="217">
        <v>115.88</v>
      </c>
    </row>
    <row r="1805" spans="1:4" outlineLevel="1" x14ac:dyDescent="0.2">
      <c r="A1805" s="214">
        <v>10011030</v>
      </c>
      <c r="B1805" s="215" t="s">
        <v>11235</v>
      </c>
      <c r="C1805" s="216" t="s">
        <v>32</v>
      </c>
      <c r="D1805" s="217">
        <v>46.16</v>
      </c>
    </row>
    <row r="1806" spans="1:4" outlineLevel="1" x14ac:dyDescent="0.2">
      <c r="A1806" s="214">
        <v>10011031</v>
      </c>
      <c r="B1806" s="215" t="s">
        <v>11236</v>
      </c>
      <c r="C1806" s="216" t="s">
        <v>32</v>
      </c>
      <c r="D1806" s="217">
        <v>52.04</v>
      </c>
    </row>
    <row r="1807" spans="1:4" outlineLevel="1" x14ac:dyDescent="0.2">
      <c r="A1807" s="214">
        <v>10011032</v>
      </c>
      <c r="B1807" s="215" t="s">
        <v>11237</v>
      </c>
      <c r="C1807" s="216" t="s">
        <v>32</v>
      </c>
      <c r="D1807" s="217">
        <v>69.319999999999993</v>
      </c>
    </row>
    <row r="1808" spans="1:4" outlineLevel="1" x14ac:dyDescent="0.2">
      <c r="A1808" s="214">
        <v>10011033</v>
      </c>
      <c r="B1808" s="215" t="s">
        <v>11238</v>
      </c>
      <c r="C1808" s="216" t="s">
        <v>32</v>
      </c>
      <c r="D1808" s="217">
        <v>103.91</v>
      </c>
    </row>
    <row r="1809" spans="1:4" outlineLevel="1" x14ac:dyDescent="0.2">
      <c r="A1809" s="214">
        <v>10011034</v>
      </c>
      <c r="B1809" s="215" t="s">
        <v>11239</v>
      </c>
      <c r="C1809" s="216" t="s">
        <v>32</v>
      </c>
      <c r="D1809" s="217">
        <v>181.31</v>
      </c>
    </row>
    <row r="1810" spans="1:4" outlineLevel="1" x14ac:dyDescent="0.2">
      <c r="A1810" s="214">
        <v>10011035</v>
      </c>
      <c r="B1810" s="215" t="s">
        <v>11240</v>
      </c>
      <c r="C1810" s="216" t="s">
        <v>32</v>
      </c>
      <c r="D1810" s="217">
        <v>247.43</v>
      </c>
    </row>
    <row r="1811" spans="1:4" outlineLevel="1" x14ac:dyDescent="0.2">
      <c r="A1811" s="214">
        <v>10011036</v>
      </c>
      <c r="B1811" s="215" t="s">
        <v>11241</v>
      </c>
      <c r="C1811" s="216" t="s">
        <v>32</v>
      </c>
      <c r="D1811" s="217">
        <v>247.47</v>
      </c>
    </row>
    <row r="1812" spans="1:4" outlineLevel="1" x14ac:dyDescent="0.2">
      <c r="A1812" s="214">
        <v>10011070</v>
      </c>
      <c r="B1812" s="215" t="s">
        <v>11242</v>
      </c>
      <c r="C1812" s="216" t="s">
        <v>32</v>
      </c>
      <c r="D1812" s="217">
        <v>111.68</v>
      </c>
    </row>
    <row r="1813" spans="1:4" outlineLevel="1" x14ac:dyDescent="0.2">
      <c r="A1813" s="214">
        <v>10011071</v>
      </c>
      <c r="B1813" s="215" t="s">
        <v>11243</v>
      </c>
      <c r="C1813" s="216" t="s">
        <v>32</v>
      </c>
      <c r="D1813" s="217">
        <v>123.52</v>
      </c>
    </row>
    <row r="1814" spans="1:4" ht="22.5" x14ac:dyDescent="0.2">
      <c r="A1814" s="214">
        <v>10011072</v>
      </c>
      <c r="B1814" s="215" t="s">
        <v>11244</v>
      </c>
      <c r="C1814" s="216" t="s">
        <v>32</v>
      </c>
      <c r="D1814" s="217">
        <v>114.28</v>
      </c>
    </row>
    <row r="1815" spans="1:4" ht="22.5" outlineLevel="1" x14ac:dyDescent="0.2">
      <c r="A1815" s="214">
        <v>10011073</v>
      </c>
      <c r="B1815" s="215" t="s">
        <v>11245</v>
      </c>
      <c r="C1815" s="216" t="s">
        <v>32</v>
      </c>
      <c r="D1815" s="217">
        <v>123.67</v>
      </c>
    </row>
    <row r="1816" spans="1:4" outlineLevel="1" x14ac:dyDescent="0.2">
      <c r="A1816" s="214">
        <v>10011076</v>
      </c>
      <c r="B1816" s="215" t="s">
        <v>11246</v>
      </c>
      <c r="C1816" s="216" t="s">
        <v>32</v>
      </c>
      <c r="D1816" s="217">
        <v>70.19</v>
      </c>
    </row>
    <row r="1817" spans="1:4" outlineLevel="1" x14ac:dyDescent="0.2">
      <c r="A1817" s="214">
        <v>10011077</v>
      </c>
      <c r="B1817" s="215" t="s">
        <v>11247</v>
      </c>
      <c r="C1817" s="216" t="s">
        <v>32</v>
      </c>
      <c r="D1817" s="217">
        <v>120.55</v>
      </c>
    </row>
    <row r="1818" spans="1:4" outlineLevel="1" x14ac:dyDescent="0.2">
      <c r="A1818" s="214">
        <v>10011085</v>
      </c>
      <c r="B1818" s="215" t="s">
        <v>11248</v>
      </c>
      <c r="C1818" s="216" t="s">
        <v>32</v>
      </c>
      <c r="D1818" s="217">
        <v>88.3</v>
      </c>
    </row>
    <row r="1819" spans="1:4" ht="22.5" outlineLevel="1" x14ac:dyDescent="0.2">
      <c r="A1819" s="214">
        <v>10011086</v>
      </c>
      <c r="B1819" s="215" t="s">
        <v>11249</v>
      </c>
      <c r="C1819" s="216" t="s">
        <v>32</v>
      </c>
      <c r="D1819" s="217">
        <v>183.91</v>
      </c>
    </row>
    <row r="1820" spans="1:4" ht="22.5" outlineLevel="1" x14ac:dyDescent="0.2">
      <c r="A1820" s="214">
        <v>10011087</v>
      </c>
      <c r="B1820" s="215" t="s">
        <v>11250</v>
      </c>
      <c r="C1820" s="216" t="s">
        <v>32</v>
      </c>
      <c r="D1820" s="217">
        <v>193.23</v>
      </c>
    </row>
    <row r="1821" spans="1:4" ht="22.5" outlineLevel="1" x14ac:dyDescent="0.2">
      <c r="A1821" s="214">
        <v>10011089</v>
      </c>
      <c r="B1821" s="215" t="s">
        <v>11251</v>
      </c>
      <c r="C1821" s="216" t="s">
        <v>32</v>
      </c>
      <c r="D1821" s="217">
        <v>87.59</v>
      </c>
    </row>
    <row r="1822" spans="1:4" ht="22.5" outlineLevel="1" x14ac:dyDescent="0.2">
      <c r="A1822" s="214">
        <v>10011090</v>
      </c>
      <c r="B1822" s="215" t="s">
        <v>11252</v>
      </c>
      <c r="C1822" s="216" t="s">
        <v>32</v>
      </c>
      <c r="D1822" s="217">
        <v>87.28</v>
      </c>
    </row>
    <row r="1823" spans="1:4" outlineLevel="1" x14ac:dyDescent="0.2">
      <c r="A1823" s="214">
        <v>10011092</v>
      </c>
      <c r="B1823" s="215" t="s">
        <v>11253</v>
      </c>
      <c r="C1823" s="216" t="s">
        <v>32</v>
      </c>
      <c r="D1823" s="217">
        <v>234.36</v>
      </c>
    </row>
    <row r="1824" spans="1:4" x14ac:dyDescent="0.2">
      <c r="A1824" s="214">
        <v>10011093</v>
      </c>
      <c r="B1824" s="215" t="s">
        <v>11254</v>
      </c>
      <c r="C1824" s="216" t="s">
        <v>32</v>
      </c>
      <c r="D1824" s="217">
        <v>722.72</v>
      </c>
    </row>
    <row r="1825" spans="1:4" outlineLevel="1" x14ac:dyDescent="0.2">
      <c r="A1825" s="214">
        <v>10011094</v>
      </c>
      <c r="B1825" s="215" t="s">
        <v>11255</v>
      </c>
      <c r="C1825" s="216" t="s">
        <v>32</v>
      </c>
      <c r="D1825" s="217">
        <v>814.51</v>
      </c>
    </row>
    <row r="1826" spans="1:4" outlineLevel="1" x14ac:dyDescent="0.2">
      <c r="A1826" s="214">
        <v>10011096</v>
      </c>
      <c r="B1826" s="215" t="s">
        <v>11256</v>
      </c>
      <c r="C1826" s="216" t="s">
        <v>32</v>
      </c>
      <c r="D1826" s="217">
        <v>67.62</v>
      </c>
    </row>
    <row r="1827" spans="1:4" outlineLevel="1" x14ac:dyDescent="0.2">
      <c r="A1827" s="214">
        <v>10011097</v>
      </c>
      <c r="B1827" s="215" t="s">
        <v>11257</v>
      </c>
      <c r="C1827" s="216" t="s">
        <v>32</v>
      </c>
      <c r="D1827" s="217">
        <v>87.93</v>
      </c>
    </row>
    <row r="1828" spans="1:4" outlineLevel="1" x14ac:dyDescent="0.2">
      <c r="A1828" s="214">
        <v>10011099</v>
      </c>
      <c r="B1828" s="215" t="s">
        <v>11258</v>
      </c>
      <c r="C1828" s="216" t="s">
        <v>32</v>
      </c>
      <c r="D1828" s="217">
        <v>93.06</v>
      </c>
    </row>
    <row r="1829" spans="1:4" outlineLevel="1" x14ac:dyDescent="0.2">
      <c r="A1829" s="214">
        <v>10012000</v>
      </c>
      <c r="B1829" s="215" t="s">
        <v>11259</v>
      </c>
      <c r="C1829" s="216" t="s">
        <v>9488</v>
      </c>
      <c r="D1829" s="217" t="s">
        <v>9488</v>
      </c>
    </row>
    <row r="1830" spans="1:4" outlineLevel="1" x14ac:dyDescent="0.2">
      <c r="A1830" s="214">
        <v>10012010</v>
      </c>
      <c r="B1830" s="215" t="s">
        <v>11260</v>
      </c>
      <c r="C1830" s="216" t="s">
        <v>32</v>
      </c>
      <c r="D1830" s="217">
        <v>291.36</v>
      </c>
    </row>
    <row r="1831" spans="1:4" outlineLevel="1" x14ac:dyDescent="0.2">
      <c r="A1831" s="214">
        <v>10012011</v>
      </c>
      <c r="B1831" s="215" t="s">
        <v>11261</v>
      </c>
      <c r="C1831" s="216" t="s">
        <v>32</v>
      </c>
      <c r="D1831" s="217">
        <v>372.49</v>
      </c>
    </row>
    <row r="1832" spans="1:4" outlineLevel="1" x14ac:dyDescent="0.2">
      <c r="A1832" s="214">
        <v>10012012</v>
      </c>
      <c r="B1832" s="215" t="s">
        <v>11262</v>
      </c>
      <c r="C1832" s="216" t="s">
        <v>32</v>
      </c>
      <c r="D1832" s="217">
        <v>411.32</v>
      </c>
    </row>
    <row r="1833" spans="1:4" outlineLevel="1" x14ac:dyDescent="0.2">
      <c r="A1833" s="214">
        <v>10012013</v>
      </c>
      <c r="B1833" s="215" t="s">
        <v>11263</v>
      </c>
      <c r="C1833" s="216" t="s">
        <v>32</v>
      </c>
      <c r="D1833" s="217">
        <v>553.26</v>
      </c>
    </row>
    <row r="1834" spans="1:4" x14ac:dyDescent="0.2">
      <c r="A1834" s="214">
        <v>10012014</v>
      </c>
      <c r="B1834" s="215" t="s">
        <v>11264</v>
      </c>
      <c r="C1834" s="216" t="s">
        <v>32</v>
      </c>
      <c r="D1834" s="217">
        <v>28.06</v>
      </c>
    </row>
    <row r="1835" spans="1:4" outlineLevel="1" x14ac:dyDescent="0.2">
      <c r="A1835" s="214">
        <v>10012015</v>
      </c>
      <c r="B1835" s="215" t="s">
        <v>11265</v>
      </c>
      <c r="C1835" s="216" t="s">
        <v>32</v>
      </c>
      <c r="D1835" s="217">
        <v>40.58</v>
      </c>
    </row>
    <row r="1836" spans="1:4" outlineLevel="1" x14ac:dyDescent="0.2">
      <c r="A1836" s="214">
        <v>10012016</v>
      </c>
      <c r="B1836" s="215" t="s">
        <v>11266</v>
      </c>
      <c r="C1836" s="216" t="s">
        <v>32</v>
      </c>
      <c r="D1836" s="217">
        <v>45.11</v>
      </c>
    </row>
    <row r="1837" spans="1:4" outlineLevel="1" x14ac:dyDescent="0.2">
      <c r="A1837" s="214">
        <v>10012017</v>
      </c>
      <c r="B1837" s="215" t="s">
        <v>11267</v>
      </c>
      <c r="C1837" s="216" t="s">
        <v>32</v>
      </c>
      <c r="D1837" s="217">
        <v>77.430000000000007</v>
      </c>
    </row>
    <row r="1838" spans="1:4" outlineLevel="1" x14ac:dyDescent="0.2">
      <c r="A1838" s="214">
        <v>10012018</v>
      </c>
      <c r="B1838" s="215" t="s">
        <v>11268</v>
      </c>
      <c r="C1838" s="216" t="s">
        <v>32</v>
      </c>
      <c r="D1838" s="217">
        <v>145.57</v>
      </c>
    </row>
    <row r="1839" spans="1:4" outlineLevel="1" x14ac:dyDescent="0.2">
      <c r="A1839" s="214">
        <v>10012026</v>
      </c>
      <c r="B1839" s="215" t="s">
        <v>11269</v>
      </c>
      <c r="C1839" s="216" t="s">
        <v>15</v>
      </c>
      <c r="D1839" s="217">
        <v>13.54</v>
      </c>
    </row>
    <row r="1840" spans="1:4" outlineLevel="1" x14ac:dyDescent="0.2">
      <c r="A1840" s="214">
        <v>10012027</v>
      </c>
      <c r="B1840" s="215" t="s">
        <v>11270</v>
      </c>
      <c r="C1840" s="216" t="s">
        <v>15</v>
      </c>
      <c r="D1840" s="217">
        <v>17.25</v>
      </c>
    </row>
    <row r="1841" spans="1:4" outlineLevel="1" x14ac:dyDescent="0.2">
      <c r="A1841" s="214">
        <v>10012028</v>
      </c>
      <c r="B1841" s="215" t="s">
        <v>11271</v>
      </c>
      <c r="C1841" s="216" t="s">
        <v>15</v>
      </c>
      <c r="D1841" s="217">
        <v>34.590000000000003</v>
      </c>
    </row>
    <row r="1842" spans="1:4" outlineLevel="1" x14ac:dyDescent="0.2">
      <c r="A1842" s="214">
        <v>10012029</v>
      </c>
      <c r="B1842" s="215" t="s">
        <v>11272</v>
      </c>
      <c r="C1842" s="216" t="s">
        <v>15</v>
      </c>
      <c r="D1842" s="217">
        <v>194.48</v>
      </c>
    </row>
    <row r="1843" spans="1:4" outlineLevel="1" x14ac:dyDescent="0.2">
      <c r="A1843" s="214">
        <v>10012030</v>
      </c>
      <c r="B1843" s="215" t="s">
        <v>11273</v>
      </c>
      <c r="C1843" s="216" t="s">
        <v>15</v>
      </c>
      <c r="D1843" s="217">
        <v>209.07</v>
      </c>
    </row>
    <row r="1844" spans="1:4" x14ac:dyDescent="0.2">
      <c r="A1844" s="214">
        <v>10012031</v>
      </c>
      <c r="B1844" s="215" t="s">
        <v>11274</v>
      </c>
      <c r="C1844" s="216" t="s">
        <v>15</v>
      </c>
      <c r="D1844" s="217">
        <v>223.19</v>
      </c>
    </row>
    <row r="1845" spans="1:4" outlineLevel="1" x14ac:dyDescent="0.2">
      <c r="A1845" s="214">
        <v>10012032</v>
      </c>
      <c r="B1845" s="215" t="s">
        <v>11275</v>
      </c>
      <c r="C1845" s="216" t="s">
        <v>15</v>
      </c>
      <c r="D1845" s="217">
        <v>288.02</v>
      </c>
    </row>
    <row r="1846" spans="1:4" ht="22.5" outlineLevel="1" x14ac:dyDescent="0.2">
      <c r="A1846" s="214">
        <v>10012034</v>
      </c>
      <c r="B1846" s="215" t="s">
        <v>11276</v>
      </c>
      <c r="C1846" s="216" t="s">
        <v>32</v>
      </c>
      <c r="D1846" s="217">
        <v>262.79000000000002</v>
      </c>
    </row>
    <row r="1847" spans="1:4" outlineLevel="1" x14ac:dyDescent="0.2">
      <c r="A1847" s="214">
        <v>10012080</v>
      </c>
      <c r="B1847" s="215" t="s">
        <v>9531</v>
      </c>
      <c r="C1847" s="216" t="s">
        <v>32</v>
      </c>
      <c r="D1847" s="217">
        <v>122.51</v>
      </c>
    </row>
    <row r="1848" spans="1:4" outlineLevel="1" x14ac:dyDescent="0.2">
      <c r="A1848" s="214">
        <v>10012081</v>
      </c>
      <c r="B1848" s="215" t="s">
        <v>9532</v>
      </c>
      <c r="C1848" s="216" t="s">
        <v>32</v>
      </c>
      <c r="D1848" s="217">
        <v>150.51</v>
      </c>
    </row>
    <row r="1849" spans="1:4" outlineLevel="1" x14ac:dyDescent="0.2">
      <c r="A1849" s="214">
        <v>10012082</v>
      </c>
      <c r="B1849" s="215" t="s">
        <v>9533</v>
      </c>
      <c r="C1849" s="216" t="s">
        <v>32</v>
      </c>
      <c r="D1849" s="217">
        <v>191.57</v>
      </c>
    </row>
    <row r="1850" spans="1:4" outlineLevel="1" x14ac:dyDescent="0.2">
      <c r="A1850" s="214">
        <v>10012083</v>
      </c>
      <c r="B1850" s="215" t="s">
        <v>9534</v>
      </c>
      <c r="C1850" s="216" t="s">
        <v>32</v>
      </c>
      <c r="D1850" s="217">
        <v>237.97</v>
      </c>
    </row>
    <row r="1851" spans="1:4" outlineLevel="1" x14ac:dyDescent="0.2">
      <c r="A1851" s="214">
        <v>10012090</v>
      </c>
      <c r="B1851" s="215" t="s">
        <v>9538</v>
      </c>
      <c r="C1851" s="216" t="s">
        <v>34</v>
      </c>
      <c r="D1851" s="217">
        <v>65.08</v>
      </c>
    </row>
    <row r="1852" spans="1:4" outlineLevel="1" x14ac:dyDescent="0.2">
      <c r="A1852" s="214">
        <v>10012091</v>
      </c>
      <c r="B1852" s="215" t="s">
        <v>9539</v>
      </c>
      <c r="C1852" s="216" t="s">
        <v>34</v>
      </c>
      <c r="D1852" s="217">
        <v>555.84</v>
      </c>
    </row>
    <row r="1853" spans="1:4" outlineLevel="1" x14ac:dyDescent="0.2">
      <c r="A1853" s="214">
        <v>10012092</v>
      </c>
      <c r="B1853" s="215" t="s">
        <v>9540</v>
      </c>
      <c r="C1853" s="216" t="s">
        <v>29</v>
      </c>
      <c r="D1853" s="217">
        <v>287.42</v>
      </c>
    </row>
    <row r="1854" spans="1:4" x14ac:dyDescent="0.2">
      <c r="A1854" s="214">
        <v>10012093</v>
      </c>
      <c r="B1854" s="215" t="s">
        <v>9541</v>
      </c>
      <c r="C1854" s="216" t="s">
        <v>29</v>
      </c>
      <c r="D1854" s="217">
        <v>406.66</v>
      </c>
    </row>
    <row r="1855" spans="1:4" outlineLevel="1" x14ac:dyDescent="0.2">
      <c r="A1855" s="214">
        <v>10012094</v>
      </c>
      <c r="B1855" s="215" t="s">
        <v>9542</v>
      </c>
      <c r="C1855" s="216" t="s">
        <v>29</v>
      </c>
      <c r="D1855" s="217">
        <v>264.37</v>
      </c>
    </row>
    <row r="1856" spans="1:4" outlineLevel="1" x14ac:dyDescent="0.2">
      <c r="A1856" s="214">
        <v>10012098</v>
      </c>
      <c r="B1856" s="215" t="s">
        <v>11046</v>
      </c>
      <c r="C1856" s="216" t="s">
        <v>32</v>
      </c>
      <c r="D1856" s="217">
        <v>40.49</v>
      </c>
    </row>
    <row r="1857" spans="1:4" outlineLevel="1" x14ac:dyDescent="0.2">
      <c r="A1857" s="214">
        <v>10013000</v>
      </c>
      <c r="B1857" s="215" t="s">
        <v>11277</v>
      </c>
      <c r="C1857" s="216" t="s">
        <v>9488</v>
      </c>
      <c r="D1857" s="217" t="s">
        <v>9488</v>
      </c>
    </row>
    <row r="1858" spans="1:4" outlineLevel="1" x14ac:dyDescent="0.2">
      <c r="A1858" s="214">
        <v>10013001</v>
      </c>
      <c r="B1858" s="215" t="s">
        <v>11278</v>
      </c>
      <c r="C1858" s="216" t="s">
        <v>15</v>
      </c>
      <c r="D1858" s="217">
        <v>382.09</v>
      </c>
    </row>
    <row r="1859" spans="1:4" outlineLevel="1" x14ac:dyDescent="0.2">
      <c r="A1859" s="214">
        <v>10013003</v>
      </c>
      <c r="B1859" s="215" t="s">
        <v>11279</v>
      </c>
      <c r="C1859" s="216" t="s">
        <v>15</v>
      </c>
      <c r="D1859" s="217">
        <v>896.48</v>
      </c>
    </row>
    <row r="1860" spans="1:4" outlineLevel="1" x14ac:dyDescent="0.2">
      <c r="A1860" s="214">
        <v>10013004</v>
      </c>
      <c r="B1860" s="215" t="s">
        <v>11280</v>
      </c>
      <c r="C1860" s="216" t="s">
        <v>15</v>
      </c>
      <c r="D1860" s="217">
        <v>600.1</v>
      </c>
    </row>
    <row r="1861" spans="1:4" outlineLevel="1" x14ac:dyDescent="0.2">
      <c r="A1861" s="214">
        <v>10013005</v>
      </c>
      <c r="B1861" s="215" t="s">
        <v>11281</v>
      </c>
      <c r="C1861" s="216" t="s">
        <v>15</v>
      </c>
      <c r="D1861" s="217">
        <v>1122.53</v>
      </c>
    </row>
    <row r="1862" spans="1:4" ht="22.5" outlineLevel="1" x14ac:dyDescent="0.2">
      <c r="A1862" s="214">
        <v>10013008</v>
      </c>
      <c r="B1862" s="215" t="s">
        <v>11282</v>
      </c>
      <c r="C1862" s="216" t="s">
        <v>15</v>
      </c>
      <c r="D1862" s="217">
        <v>471.62</v>
      </c>
    </row>
    <row r="1863" spans="1:4" outlineLevel="1" x14ac:dyDescent="0.2">
      <c r="A1863" s="214">
        <v>10013014</v>
      </c>
      <c r="B1863" s="215" t="s">
        <v>11283</v>
      </c>
      <c r="C1863" s="216" t="s">
        <v>15</v>
      </c>
      <c r="D1863" s="217">
        <v>1172.83</v>
      </c>
    </row>
    <row r="1864" spans="1:4" x14ac:dyDescent="0.2">
      <c r="A1864" s="214">
        <v>10013016</v>
      </c>
      <c r="B1864" s="215" t="s">
        <v>11284</v>
      </c>
      <c r="C1864" s="216" t="s">
        <v>15</v>
      </c>
      <c r="D1864" s="217">
        <v>378.24</v>
      </c>
    </row>
    <row r="1865" spans="1:4" ht="22.5" outlineLevel="1" x14ac:dyDescent="0.2">
      <c r="A1865" s="214">
        <v>10013019</v>
      </c>
      <c r="B1865" s="215" t="s">
        <v>11285</v>
      </c>
      <c r="C1865" s="216" t="s">
        <v>32</v>
      </c>
      <c r="D1865" s="217">
        <v>4235.57</v>
      </c>
    </row>
    <row r="1866" spans="1:4" outlineLevel="1" x14ac:dyDescent="0.2">
      <c r="A1866" s="214">
        <v>10013025</v>
      </c>
      <c r="B1866" s="215" t="s">
        <v>11286</v>
      </c>
      <c r="C1866" s="216" t="s">
        <v>15</v>
      </c>
      <c r="D1866" s="217">
        <v>672.39</v>
      </c>
    </row>
    <row r="1867" spans="1:4" outlineLevel="1" x14ac:dyDescent="0.2">
      <c r="A1867" s="214">
        <v>10013036</v>
      </c>
      <c r="B1867" s="215" t="s">
        <v>11287</v>
      </c>
      <c r="C1867" s="216" t="s">
        <v>15</v>
      </c>
      <c r="D1867" s="217">
        <v>2647.92</v>
      </c>
    </row>
    <row r="1868" spans="1:4" outlineLevel="1" x14ac:dyDescent="0.2">
      <c r="A1868" s="214">
        <v>10013038</v>
      </c>
      <c r="B1868" s="215" t="s">
        <v>11288</v>
      </c>
      <c r="C1868" s="216" t="s">
        <v>32</v>
      </c>
      <c r="D1868" s="217">
        <v>1224.46</v>
      </c>
    </row>
    <row r="1869" spans="1:4" ht="22.5" outlineLevel="1" x14ac:dyDescent="0.2">
      <c r="A1869" s="214">
        <v>10013039</v>
      </c>
      <c r="B1869" s="215" t="s">
        <v>11289</v>
      </c>
      <c r="C1869" s="216" t="s">
        <v>15</v>
      </c>
      <c r="D1869" s="217">
        <v>748.81</v>
      </c>
    </row>
    <row r="1870" spans="1:4" ht="22.5" outlineLevel="1" x14ac:dyDescent="0.2">
      <c r="A1870" s="214">
        <v>10013040</v>
      </c>
      <c r="B1870" s="215" t="s">
        <v>11290</v>
      </c>
      <c r="C1870" s="216" t="s">
        <v>15</v>
      </c>
      <c r="D1870" s="217">
        <v>995.79</v>
      </c>
    </row>
    <row r="1871" spans="1:4" outlineLevel="1" x14ac:dyDescent="0.2">
      <c r="A1871" s="214">
        <v>10013050</v>
      </c>
      <c r="B1871" s="215" t="s">
        <v>11291</v>
      </c>
      <c r="C1871" s="216" t="s">
        <v>15</v>
      </c>
      <c r="D1871" s="217">
        <v>866.66</v>
      </c>
    </row>
    <row r="1872" spans="1:4" outlineLevel="1" x14ac:dyDescent="0.2">
      <c r="A1872" s="214">
        <v>10013051</v>
      </c>
      <c r="B1872" s="215" t="s">
        <v>11292</v>
      </c>
      <c r="C1872" s="216" t="s">
        <v>15</v>
      </c>
      <c r="D1872" s="217">
        <v>735.25</v>
      </c>
    </row>
    <row r="1873" spans="1:4" x14ac:dyDescent="0.2">
      <c r="A1873" s="214">
        <v>10013052</v>
      </c>
      <c r="B1873" s="215" t="s">
        <v>11293</v>
      </c>
      <c r="C1873" s="216" t="s">
        <v>15</v>
      </c>
      <c r="D1873" s="217">
        <v>842.88</v>
      </c>
    </row>
    <row r="1874" spans="1:4" outlineLevel="1" x14ac:dyDescent="0.2">
      <c r="A1874" s="214">
        <v>10013053</v>
      </c>
      <c r="B1874" s="215" t="s">
        <v>11294</v>
      </c>
      <c r="C1874" s="216" t="s">
        <v>15</v>
      </c>
      <c r="D1874" s="217">
        <v>693.2</v>
      </c>
    </row>
    <row r="1875" spans="1:4" outlineLevel="1" x14ac:dyDescent="0.2">
      <c r="A1875" s="214">
        <v>10013055</v>
      </c>
      <c r="B1875" s="215" t="s">
        <v>11295</v>
      </c>
      <c r="C1875" s="216" t="s">
        <v>15</v>
      </c>
      <c r="D1875" s="217">
        <v>1341.54</v>
      </c>
    </row>
    <row r="1876" spans="1:4" outlineLevel="1" x14ac:dyDescent="0.2">
      <c r="A1876" s="214">
        <v>10013057</v>
      </c>
      <c r="B1876" s="215" t="s">
        <v>11296</v>
      </c>
      <c r="C1876" s="216" t="s">
        <v>15</v>
      </c>
      <c r="D1876" s="217">
        <v>1680.17</v>
      </c>
    </row>
    <row r="1877" spans="1:4" outlineLevel="1" x14ac:dyDescent="0.2">
      <c r="A1877" s="214">
        <v>10013058</v>
      </c>
      <c r="B1877" s="215" t="s">
        <v>11297</v>
      </c>
      <c r="C1877" s="216" t="s">
        <v>15</v>
      </c>
      <c r="D1877" s="217">
        <v>1729.7</v>
      </c>
    </row>
    <row r="1878" spans="1:4" outlineLevel="1" x14ac:dyDescent="0.2">
      <c r="A1878" s="214">
        <v>10013059</v>
      </c>
      <c r="B1878" s="215" t="s">
        <v>11298</v>
      </c>
      <c r="C1878" s="216" t="s">
        <v>15</v>
      </c>
      <c r="D1878" s="217">
        <v>1871.54</v>
      </c>
    </row>
    <row r="1879" spans="1:4" outlineLevel="1" x14ac:dyDescent="0.2">
      <c r="A1879" s="214">
        <v>10013060</v>
      </c>
      <c r="B1879" s="215" t="s">
        <v>11299</v>
      </c>
      <c r="C1879" s="216" t="s">
        <v>15</v>
      </c>
      <c r="D1879" s="217">
        <v>2140.96</v>
      </c>
    </row>
    <row r="1880" spans="1:4" outlineLevel="1" x14ac:dyDescent="0.2">
      <c r="A1880" s="214">
        <v>10013061</v>
      </c>
      <c r="B1880" s="215" t="s">
        <v>11300</v>
      </c>
      <c r="C1880" s="216" t="s">
        <v>15</v>
      </c>
      <c r="D1880" s="217">
        <v>923.74</v>
      </c>
    </row>
    <row r="1881" spans="1:4" x14ac:dyDescent="0.2">
      <c r="A1881" s="214">
        <v>10013062</v>
      </c>
      <c r="B1881" s="215" t="s">
        <v>11301</v>
      </c>
      <c r="C1881" s="216" t="s">
        <v>15</v>
      </c>
      <c r="D1881" s="217">
        <v>2856.48</v>
      </c>
    </row>
    <row r="1882" spans="1:4" outlineLevel="1" x14ac:dyDescent="0.2">
      <c r="A1882" s="214">
        <v>10013070</v>
      </c>
      <c r="B1882" s="215" t="s">
        <v>11302</v>
      </c>
      <c r="C1882" s="216" t="s">
        <v>15</v>
      </c>
      <c r="D1882" s="217">
        <v>1487.23</v>
      </c>
    </row>
    <row r="1883" spans="1:4" outlineLevel="1" x14ac:dyDescent="0.2">
      <c r="A1883" s="214">
        <v>10013071</v>
      </c>
      <c r="B1883" s="215" t="s">
        <v>11303</v>
      </c>
      <c r="C1883" s="216" t="s">
        <v>15</v>
      </c>
      <c r="D1883" s="217">
        <v>1820.06</v>
      </c>
    </row>
    <row r="1884" spans="1:4" ht="22.5" outlineLevel="1" x14ac:dyDescent="0.2">
      <c r="A1884" s="214">
        <v>10013078</v>
      </c>
      <c r="B1884" s="215" t="s">
        <v>11304</v>
      </c>
      <c r="C1884" s="216" t="s">
        <v>15</v>
      </c>
      <c r="D1884" s="217">
        <v>206.58</v>
      </c>
    </row>
    <row r="1885" spans="1:4" outlineLevel="1" x14ac:dyDescent="0.2">
      <c r="A1885" s="214">
        <v>10014000</v>
      </c>
      <c r="B1885" s="215" t="s">
        <v>11305</v>
      </c>
      <c r="C1885" s="216" t="s">
        <v>9488</v>
      </c>
      <c r="D1885" s="217" t="s">
        <v>9488</v>
      </c>
    </row>
    <row r="1886" spans="1:4" x14ac:dyDescent="0.2">
      <c r="A1886" s="214">
        <v>10014003</v>
      </c>
      <c r="B1886" s="215" t="s">
        <v>11306</v>
      </c>
      <c r="C1886" s="216" t="s">
        <v>15</v>
      </c>
      <c r="D1886" s="217">
        <v>55.08</v>
      </c>
    </row>
    <row r="1887" spans="1:4" outlineLevel="1" x14ac:dyDescent="0.2">
      <c r="A1887" s="214">
        <v>10014004</v>
      </c>
      <c r="B1887" s="215" t="s">
        <v>11307</v>
      </c>
      <c r="C1887" s="216" t="s">
        <v>15</v>
      </c>
      <c r="D1887" s="217">
        <v>56.7</v>
      </c>
    </row>
    <row r="1888" spans="1:4" outlineLevel="1" x14ac:dyDescent="0.2">
      <c r="A1888" s="214">
        <v>10014008</v>
      </c>
      <c r="B1888" s="215" t="s">
        <v>11308</v>
      </c>
      <c r="C1888" s="216" t="s">
        <v>15</v>
      </c>
      <c r="D1888" s="217">
        <v>196.77</v>
      </c>
    </row>
    <row r="1889" spans="1:4" x14ac:dyDescent="0.2">
      <c r="A1889" s="214">
        <v>10014009</v>
      </c>
      <c r="B1889" s="215" t="s">
        <v>11309</v>
      </c>
      <c r="C1889" s="216" t="s">
        <v>15</v>
      </c>
      <c r="D1889" s="217">
        <v>310.62</v>
      </c>
    </row>
    <row r="1890" spans="1:4" ht="22.5" outlineLevel="1" x14ac:dyDescent="0.2">
      <c r="A1890" s="214">
        <v>10014010</v>
      </c>
      <c r="B1890" s="215" t="s">
        <v>11310</v>
      </c>
      <c r="C1890" s="216" t="s">
        <v>15</v>
      </c>
      <c r="D1890" s="217">
        <v>571.72</v>
      </c>
    </row>
    <row r="1891" spans="1:4" outlineLevel="1" x14ac:dyDescent="0.2">
      <c r="A1891" s="214">
        <v>10014011</v>
      </c>
      <c r="B1891" s="215" t="s">
        <v>11311</v>
      </c>
      <c r="C1891" s="216" t="s">
        <v>15</v>
      </c>
      <c r="D1891" s="217">
        <v>2381.11</v>
      </c>
    </row>
    <row r="1892" spans="1:4" x14ac:dyDescent="0.2">
      <c r="A1892" s="214">
        <v>10014012</v>
      </c>
      <c r="B1892" s="215" t="s">
        <v>11312</v>
      </c>
      <c r="C1892" s="216" t="s">
        <v>15</v>
      </c>
      <c r="D1892" s="217">
        <v>408.98</v>
      </c>
    </row>
    <row r="1893" spans="1:4" ht="22.5" outlineLevel="1" x14ac:dyDescent="0.2">
      <c r="A1893" s="214">
        <v>10014013</v>
      </c>
      <c r="B1893" s="215" t="s">
        <v>11313</v>
      </c>
      <c r="C1893" s="216" t="s">
        <v>15</v>
      </c>
      <c r="D1893" s="217">
        <v>326.36</v>
      </c>
    </row>
    <row r="1894" spans="1:4" outlineLevel="1" x14ac:dyDescent="0.2">
      <c r="A1894" s="214">
        <v>10014015</v>
      </c>
      <c r="B1894" s="215" t="s">
        <v>11314</v>
      </c>
      <c r="C1894" s="216" t="s">
        <v>15</v>
      </c>
      <c r="D1894" s="217">
        <v>140.29</v>
      </c>
    </row>
    <row r="1895" spans="1:4" x14ac:dyDescent="0.2">
      <c r="A1895" s="214">
        <v>10014016</v>
      </c>
      <c r="B1895" s="215" t="s">
        <v>11315</v>
      </c>
      <c r="C1895" s="216" t="s">
        <v>15</v>
      </c>
      <c r="D1895" s="217">
        <v>637.61</v>
      </c>
    </row>
    <row r="1896" spans="1:4" outlineLevel="1" x14ac:dyDescent="0.2">
      <c r="A1896" s="214">
        <v>10014017</v>
      </c>
      <c r="B1896" s="215" t="s">
        <v>11316</v>
      </c>
      <c r="C1896" s="216" t="s">
        <v>15</v>
      </c>
      <c r="D1896" s="217">
        <v>379.16</v>
      </c>
    </row>
    <row r="1897" spans="1:4" outlineLevel="1" x14ac:dyDescent="0.2">
      <c r="A1897" s="214">
        <v>10014018</v>
      </c>
      <c r="B1897" s="215" t="s">
        <v>11317</v>
      </c>
      <c r="C1897" s="216" t="s">
        <v>15</v>
      </c>
      <c r="D1897" s="217">
        <v>206.97</v>
      </c>
    </row>
    <row r="1898" spans="1:4" outlineLevel="1" x14ac:dyDescent="0.2">
      <c r="A1898" s="214">
        <v>10014019</v>
      </c>
      <c r="B1898" s="215" t="s">
        <v>11318</v>
      </c>
      <c r="C1898" s="216" t="s">
        <v>15</v>
      </c>
      <c r="D1898" s="217">
        <v>793.95</v>
      </c>
    </row>
    <row r="1899" spans="1:4" x14ac:dyDescent="0.2">
      <c r="A1899" s="214">
        <v>10014023</v>
      </c>
      <c r="B1899" s="215" t="s">
        <v>11319</v>
      </c>
      <c r="C1899" s="216" t="s">
        <v>15</v>
      </c>
      <c r="D1899" s="217">
        <v>338.71</v>
      </c>
    </row>
    <row r="1900" spans="1:4" outlineLevel="1" x14ac:dyDescent="0.2">
      <c r="A1900" s="214">
        <v>10014024</v>
      </c>
      <c r="B1900" s="215" t="s">
        <v>11320</v>
      </c>
      <c r="C1900" s="216" t="s">
        <v>15</v>
      </c>
      <c r="D1900" s="217">
        <v>398.18</v>
      </c>
    </row>
    <row r="1901" spans="1:4" outlineLevel="1" x14ac:dyDescent="0.2">
      <c r="A1901" s="214">
        <v>10014025</v>
      </c>
      <c r="B1901" s="215" t="s">
        <v>11321</v>
      </c>
      <c r="C1901" s="216" t="s">
        <v>15</v>
      </c>
      <c r="D1901" s="217">
        <v>280.49</v>
      </c>
    </row>
    <row r="1902" spans="1:4" x14ac:dyDescent="0.2">
      <c r="A1902" s="214">
        <v>10014026</v>
      </c>
      <c r="B1902" s="215" t="s">
        <v>11322</v>
      </c>
      <c r="C1902" s="216" t="s">
        <v>15</v>
      </c>
      <c r="D1902" s="217">
        <v>287.63</v>
      </c>
    </row>
    <row r="1903" spans="1:4" outlineLevel="1" x14ac:dyDescent="0.2">
      <c r="A1903" s="214">
        <v>10014030</v>
      </c>
      <c r="B1903" s="215" t="s">
        <v>11323</v>
      </c>
      <c r="C1903" s="216" t="s">
        <v>15</v>
      </c>
      <c r="D1903" s="217">
        <v>1134.8</v>
      </c>
    </row>
    <row r="1904" spans="1:4" ht="22.5" outlineLevel="1" x14ac:dyDescent="0.2">
      <c r="A1904" s="214">
        <v>10014031</v>
      </c>
      <c r="B1904" s="215" t="s">
        <v>11324</v>
      </c>
      <c r="C1904" s="216" t="s">
        <v>15</v>
      </c>
      <c r="D1904" s="217">
        <v>797.12</v>
      </c>
    </row>
    <row r="1905" spans="1:4" ht="22.5" x14ac:dyDescent="0.2">
      <c r="A1905" s="214">
        <v>10014032</v>
      </c>
      <c r="B1905" s="215" t="s">
        <v>11325</v>
      </c>
      <c r="C1905" s="216" t="s">
        <v>15</v>
      </c>
      <c r="D1905" s="217">
        <v>921.81</v>
      </c>
    </row>
    <row r="1906" spans="1:4" ht="22.5" outlineLevel="1" x14ac:dyDescent="0.2">
      <c r="A1906" s="214">
        <v>10014033</v>
      </c>
      <c r="B1906" s="215" t="s">
        <v>11326</v>
      </c>
      <c r="C1906" s="216" t="s">
        <v>15</v>
      </c>
      <c r="D1906" s="217">
        <v>651.42999999999995</v>
      </c>
    </row>
    <row r="1907" spans="1:4" outlineLevel="1" x14ac:dyDescent="0.2">
      <c r="A1907" s="214">
        <v>10014035</v>
      </c>
      <c r="B1907" s="215" t="s">
        <v>11327</v>
      </c>
      <c r="C1907" s="216" t="s">
        <v>15</v>
      </c>
      <c r="D1907" s="217">
        <v>36.99</v>
      </c>
    </row>
    <row r="1908" spans="1:4" ht="22.5" x14ac:dyDescent="0.2">
      <c r="A1908" s="214">
        <v>10014037</v>
      </c>
      <c r="B1908" s="215" t="s">
        <v>11328</v>
      </c>
      <c r="C1908" s="216" t="s">
        <v>15</v>
      </c>
      <c r="D1908" s="217">
        <v>346.44</v>
      </c>
    </row>
    <row r="1909" spans="1:4" outlineLevel="1" x14ac:dyDescent="0.2">
      <c r="A1909" s="214">
        <v>10014040</v>
      </c>
      <c r="B1909" s="215" t="s">
        <v>11329</v>
      </c>
      <c r="C1909" s="216" t="s">
        <v>15</v>
      </c>
      <c r="D1909" s="217">
        <v>291.64</v>
      </c>
    </row>
    <row r="1910" spans="1:4" outlineLevel="1" x14ac:dyDescent="0.2">
      <c r="A1910" s="214">
        <v>10014042</v>
      </c>
      <c r="B1910" s="215" t="s">
        <v>11330</v>
      </c>
      <c r="C1910" s="216" t="s">
        <v>15</v>
      </c>
      <c r="D1910" s="217">
        <v>186.77</v>
      </c>
    </row>
    <row r="1911" spans="1:4" x14ac:dyDescent="0.2">
      <c r="A1911" s="214">
        <v>10014043</v>
      </c>
      <c r="B1911" s="215" t="s">
        <v>11331</v>
      </c>
      <c r="C1911" s="216" t="s">
        <v>15</v>
      </c>
      <c r="D1911" s="217">
        <v>231.52</v>
      </c>
    </row>
    <row r="1912" spans="1:4" outlineLevel="1" x14ac:dyDescent="0.2">
      <c r="A1912" s="214">
        <v>10014044</v>
      </c>
      <c r="B1912" s="215" t="s">
        <v>11332</v>
      </c>
      <c r="C1912" s="216" t="s">
        <v>15</v>
      </c>
      <c r="D1912" s="217">
        <v>623.15</v>
      </c>
    </row>
    <row r="1913" spans="1:4" ht="22.5" outlineLevel="1" x14ac:dyDescent="0.2">
      <c r="A1913" s="214">
        <v>10014045</v>
      </c>
      <c r="B1913" s="215" t="s">
        <v>11333</v>
      </c>
      <c r="C1913" s="216" t="s">
        <v>15</v>
      </c>
      <c r="D1913" s="217">
        <v>1277.6600000000001</v>
      </c>
    </row>
    <row r="1914" spans="1:4" x14ac:dyDescent="0.2">
      <c r="A1914" s="214">
        <v>10014048</v>
      </c>
      <c r="B1914" s="215" t="s">
        <v>11334</v>
      </c>
      <c r="C1914" s="216" t="s">
        <v>15</v>
      </c>
      <c r="D1914" s="217">
        <v>609.63</v>
      </c>
    </row>
    <row r="1915" spans="1:4" outlineLevel="1" x14ac:dyDescent="0.2">
      <c r="A1915" s="214">
        <v>10014049</v>
      </c>
      <c r="B1915" s="215" t="s">
        <v>11335</v>
      </c>
      <c r="C1915" s="216" t="s">
        <v>15</v>
      </c>
      <c r="D1915" s="217">
        <v>318.37</v>
      </c>
    </row>
    <row r="1916" spans="1:4" ht="22.5" outlineLevel="1" x14ac:dyDescent="0.2">
      <c r="A1916" s="214">
        <v>10014052</v>
      </c>
      <c r="B1916" s="215" t="s">
        <v>11336</v>
      </c>
      <c r="C1916" s="216" t="s">
        <v>15</v>
      </c>
      <c r="D1916" s="217">
        <v>69.7</v>
      </c>
    </row>
    <row r="1917" spans="1:4" ht="22.5" x14ac:dyDescent="0.2">
      <c r="A1917" s="214">
        <v>10014066</v>
      </c>
      <c r="B1917" s="215" t="s">
        <v>11337</v>
      </c>
      <c r="C1917" s="216" t="s">
        <v>15</v>
      </c>
      <c r="D1917" s="217">
        <v>259.2</v>
      </c>
    </row>
    <row r="1918" spans="1:4" outlineLevel="1" x14ac:dyDescent="0.2">
      <c r="A1918" s="214">
        <v>10014073</v>
      </c>
      <c r="B1918" s="215" t="s">
        <v>11338</v>
      </c>
      <c r="C1918" s="216" t="s">
        <v>32</v>
      </c>
      <c r="D1918" s="217">
        <v>116.33</v>
      </c>
    </row>
    <row r="1919" spans="1:4" outlineLevel="1" x14ac:dyDescent="0.2">
      <c r="A1919" s="214">
        <v>10014074</v>
      </c>
      <c r="B1919" s="215" t="s">
        <v>11339</v>
      </c>
      <c r="C1919" s="216" t="s">
        <v>32</v>
      </c>
      <c r="D1919" s="217">
        <v>86.86</v>
      </c>
    </row>
    <row r="1920" spans="1:4" x14ac:dyDescent="0.2">
      <c r="A1920" s="214">
        <v>10014075</v>
      </c>
      <c r="B1920" s="215" t="s">
        <v>11340</v>
      </c>
      <c r="C1920" s="216" t="s">
        <v>29</v>
      </c>
      <c r="D1920" s="217">
        <v>606.99</v>
      </c>
    </row>
    <row r="1921" spans="1:4" ht="22.5" outlineLevel="1" x14ac:dyDescent="0.2">
      <c r="A1921" s="214">
        <v>10014076</v>
      </c>
      <c r="B1921" s="215" t="s">
        <v>11341</v>
      </c>
      <c r="C1921" s="216" t="s">
        <v>29</v>
      </c>
      <c r="D1921" s="217">
        <v>677.78</v>
      </c>
    </row>
    <row r="1922" spans="1:4" ht="22.5" outlineLevel="1" x14ac:dyDescent="0.2">
      <c r="A1922" s="214">
        <v>10014077</v>
      </c>
      <c r="B1922" s="215" t="s">
        <v>11342</v>
      </c>
      <c r="C1922" s="216" t="s">
        <v>29</v>
      </c>
      <c r="D1922" s="217">
        <v>683.09</v>
      </c>
    </row>
    <row r="1923" spans="1:4" x14ac:dyDescent="0.2">
      <c r="A1923" s="214">
        <v>10014078</v>
      </c>
      <c r="B1923" s="215" t="s">
        <v>11343</v>
      </c>
      <c r="C1923" s="216" t="s">
        <v>29</v>
      </c>
      <c r="D1923" s="217">
        <v>937.26</v>
      </c>
    </row>
    <row r="1924" spans="1:4" outlineLevel="1" x14ac:dyDescent="0.2">
      <c r="A1924" s="214">
        <v>10014082</v>
      </c>
      <c r="B1924" s="215" t="s">
        <v>11344</v>
      </c>
      <c r="C1924" s="216" t="s">
        <v>29</v>
      </c>
      <c r="D1924" s="217">
        <v>847.06</v>
      </c>
    </row>
    <row r="1925" spans="1:4" outlineLevel="1" x14ac:dyDescent="0.2">
      <c r="A1925" s="214">
        <v>10014086</v>
      </c>
      <c r="B1925" s="215" t="s">
        <v>11345</v>
      </c>
      <c r="C1925" s="216" t="s">
        <v>29</v>
      </c>
      <c r="D1925" s="217">
        <v>1488.92</v>
      </c>
    </row>
    <row r="1926" spans="1:4" ht="22.5" x14ac:dyDescent="0.2">
      <c r="A1926" s="214">
        <v>10014088</v>
      </c>
      <c r="B1926" s="215" t="s">
        <v>11346</v>
      </c>
      <c r="C1926" s="216" t="s">
        <v>29</v>
      </c>
      <c r="D1926" s="217">
        <v>208.5</v>
      </c>
    </row>
    <row r="1927" spans="1:4" ht="22.5" outlineLevel="1" x14ac:dyDescent="0.2">
      <c r="A1927" s="214">
        <v>10014089</v>
      </c>
      <c r="B1927" s="215" t="s">
        <v>11347</v>
      </c>
      <c r="C1927" s="216" t="s">
        <v>29</v>
      </c>
      <c r="D1927" s="217">
        <v>212.66</v>
      </c>
    </row>
    <row r="1928" spans="1:4" x14ac:dyDescent="0.2">
      <c r="A1928" s="214">
        <v>10014091</v>
      </c>
      <c r="B1928" s="215" t="s">
        <v>11348</v>
      </c>
      <c r="C1928" s="216" t="s">
        <v>15</v>
      </c>
      <c r="D1928" s="217">
        <v>74.11</v>
      </c>
    </row>
    <row r="1929" spans="1:4" outlineLevel="1" x14ac:dyDescent="0.2">
      <c r="A1929" s="214">
        <v>10014097</v>
      </c>
      <c r="B1929" s="215" t="s">
        <v>11349</v>
      </c>
      <c r="C1929" s="216" t="s">
        <v>15</v>
      </c>
      <c r="D1929" s="217">
        <v>80.78</v>
      </c>
    </row>
    <row r="1930" spans="1:4" outlineLevel="1" x14ac:dyDescent="0.2">
      <c r="A1930" s="214">
        <v>10050000</v>
      </c>
      <c r="B1930" s="215" t="s">
        <v>9631</v>
      </c>
      <c r="C1930" s="216" t="s">
        <v>9488</v>
      </c>
      <c r="D1930" s="217" t="s">
        <v>9488</v>
      </c>
    </row>
    <row r="1931" spans="1:4" x14ac:dyDescent="0.2">
      <c r="A1931" s="214">
        <v>10050001</v>
      </c>
      <c r="B1931" s="215" t="s">
        <v>11350</v>
      </c>
      <c r="C1931" s="216" t="s">
        <v>32</v>
      </c>
      <c r="D1931" s="217">
        <v>7.23</v>
      </c>
    </row>
    <row r="1932" spans="1:4" outlineLevel="1" x14ac:dyDescent="0.2">
      <c r="A1932" s="214">
        <v>10050002</v>
      </c>
      <c r="B1932" s="215" t="s">
        <v>11351</v>
      </c>
      <c r="C1932" s="216" t="s">
        <v>32</v>
      </c>
      <c r="D1932" s="217">
        <v>12.05</v>
      </c>
    </row>
    <row r="1933" spans="1:4" outlineLevel="1" x14ac:dyDescent="0.2">
      <c r="A1933" s="214">
        <v>10050003</v>
      </c>
      <c r="B1933" s="215" t="s">
        <v>11352</v>
      </c>
      <c r="C1933" s="216" t="s">
        <v>32</v>
      </c>
      <c r="D1933" s="217">
        <v>6.03</v>
      </c>
    </row>
    <row r="1934" spans="1:4" x14ac:dyDescent="0.2">
      <c r="A1934" s="214">
        <v>10050004</v>
      </c>
      <c r="B1934" s="215" t="s">
        <v>11353</v>
      </c>
      <c r="C1934" s="216" t="s">
        <v>32</v>
      </c>
      <c r="D1934" s="217">
        <v>10.85</v>
      </c>
    </row>
    <row r="1935" spans="1:4" outlineLevel="1" x14ac:dyDescent="0.2">
      <c r="A1935" s="214">
        <v>10050005</v>
      </c>
      <c r="B1935" s="215" t="s">
        <v>11354</v>
      </c>
      <c r="C1935" s="216" t="s">
        <v>32</v>
      </c>
      <c r="D1935" s="217">
        <v>7.23</v>
      </c>
    </row>
    <row r="1936" spans="1:4" outlineLevel="1" x14ac:dyDescent="0.2">
      <c r="A1936" s="214">
        <v>10050018</v>
      </c>
      <c r="B1936" s="215" t="s">
        <v>11355</v>
      </c>
      <c r="C1936" s="216" t="s">
        <v>15</v>
      </c>
      <c r="D1936" s="217">
        <v>6.03</v>
      </c>
    </row>
    <row r="1937" spans="1:4" x14ac:dyDescent="0.2">
      <c r="A1937" s="214">
        <v>10050032</v>
      </c>
      <c r="B1937" s="215" t="s">
        <v>11356</v>
      </c>
      <c r="C1937" s="216" t="s">
        <v>32</v>
      </c>
      <c r="D1937" s="217">
        <v>5.54</v>
      </c>
    </row>
    <row r="1938" spans="1:4" outlineLevel="1" x14ac:dyDescent="0.2">
      <c r="A1938" s="214">
        <v>10050033</v>
      </c>
      <c r="B1938" s="215" t="s">
        <v>11357</v>
      </c>
      <c r="C1938" s="216" t="s">
        <v>32</v>
      </c>
      <c r="D1938" s="217">
        <v>3.62</v>
      </c>
    </row>
    <row r="1939" spans="1:4" outlineLevel="1" x14ac:dyDescent="0.2">
      <c r="A1939" s="214">
        <v>10060000</v>
      </c>
      <c r="B1939" s="215" t="s">
        <v>9765</v>
      </c>
      <c r="C1939" s="216" t="s">
        <v>9488</v>
      </c>
      <c r="D1939" s="217" t="s">
        <v>9488</v>
      </c>
    </row>
    <row r="1940" spans="1:4" outlineLevel="1" x14ac:dyDescent="0.2">
      <c r="A1940" s="214">
        <v>10060001</v>
      </c>
      <c r="B1940" s="215" t="s">
        <v>11358</v>
      </c>
      <c r="C1940" s="216" t="s">
        <v>32</v>
      </c>
      <c r="D1940" s="217">
        <v>15.38</v>
      </c>
    </row>
    <row r="1941" spans="1:4" x14ac:dyDescent="0.2">
      <c r="A1941" s="214">
        <v>10060002</v>
      </c>
      <c r="B1941" s="215" t="s">
        <v>11359</v>
      </c>
      <c r="C1941" s="216" t="s">
        <v>32</v>
      </c>
      <c r="D1941" s="217">
        <v>18.45</v>
      </c>
    </row>
    <row r="1942" spans="1:4" outlineLevel="1" x14ac:dyDescent="0.2">
      <c r="A1942" s="214">
        <v>10060003</v>
      </c>
      <c r="B1942" s="215" t="s">
        <v>11360</v>
      </c>
      <c r="C1942" s="216" t="s">
        <v>32</v>
      </c>
      <c r="D1942" s="217">
        <v>13.84</v>
      </c>
    </row>
    <row r="1943" spans="1:4" outlineLevel="1" x14ac:dyDescent="0.2">
      <c r="A1943" s="214">
        <v>10060004</v>
      </c>
      <c r="B1943" s="215" t="s">
        <v>11361</v>
      </c>
      <c r="C1943" s="216" t="s">
        <v>32</v>
      </c>
      <c r="D1943" s="217">
        <v>16.91</v>
      </c>
    </row>
    <row r="1944" spans="1:4" outlineLevel="1" x14ac:dyDescent="0.2">
      <c r="A1944" s="214">
        <v>10060005</v>
      </c>
      <c r="B1944" s="215" t="s">
        <v>11362</v>
      </c>
      <c r="C1944" s="216" t="s">
        <v>32</v>
      </c>
      <c r="D1944" s="217">
        <v>15.38</v>
      </c>
    </row>
    <row r="1945" spans="1:4" outlineLevel="1" x14ac:dyDescent="0.2">
      <c r="A1945" s="214">
        <v>10060006</v>
      </c>
      <c r="B1945" s="215" t="s">
        <v>11363</v>
      </c>
      <c r="C1945" s="216" t="s">
        <v>32</v>
      </c>
      <c r="D1945" s="217">
        <v>18.45</v>
      </c>
    </row>
    <row r="1946" spans="1:4" outlineLevel="1" x14ac:dyDescent="0.2">
      <c r="A1946" s="214">
        <v>10060007</v>
      </c>
      <c r="B1946" s="215" t="s">
        <v>11364</v>
      </c>
      <c r="C1946" s="216" t="s">
        <v>32</v>
      </c>
      <c r="D1946" s="217">
        <v>15.38</v>
      </c>
    </row>
    <row r="1947" spans="1:4" outlineLevel="1" x14ac:dyDescent="0.2">
      <c r="A1947" s="214">
        <v>10060008</v>
      </c>
      <c r="B1947" s="215" t="s">
        <v>11365</v>
      </c>
      <c r="C1947" s="216" t="s">
        <v>32</v>
      </c>
      <c r="D1947" s="217">
        <v>18.45</v>
      </c>
    </row>
    <row r="1948" spans="1:4" outlineLevel="1" x14ac:dyDescent="0.2">
      <c r="A1948" s="214">
        <v>10060009</v>
      </c>
      <c r="B1948" s="215" t="s">
        <v>11366</v>
      </c>
      <c r="C1948" s="216" t="s">
        <v>32</v>
      </c>
      <c r="D1948" s="217">
        <v>13.84</v>
      </c>
    </row>
    <row r="1949" spans="1:4" x14ac:dyDescent="0.2">
      <c r="A1949" s="214">
        <v>10060010</v>
      </c>
      <c r="B1949" s="215" t="s">
        <v>11367</v>
      </c>
      <c r="C1949" s="216" t="s">
        <v>32</v>
      </c>
      <c r="D1949" s="217">
        <v>16.91</v>
      </c>
    </row>
    <row r="1950" spans="1:4" outlineLevel="1" x14ac:dyDescent="0.2">
      <c r="A1950" s="214">
        <v>10060011</v>
      </c>
      <c r="B1950" s="215" t="s">
        <v>11368</v>
      </c>
      <c r="C1950" s="216" t="s">
        <v>32</v>
      </c>
      <c r="D1950" s="217">
        <v>21.53</v>
      </c>
    </row>
    <row r="1951" spans="1:4" outlineLevel="1" x14ac:dyDescent="0.2">
      <c r="A1951" s="214">
        <v>10060012</v>
      </c>
      <c r="B1951" s="215" t="s">
        <v>11369</v>
      </c>
      <c r="C1951" s="216" t="s">
        <v>32</v>
      </c>
      <c r="D1951" s="217">
        <v>24.6</v>
      </c>
    </row>
    <row r="1952" spans="1:4" outlineLevel="1" x14ac:dyDescent="0.2">
      <c r="A1952" s="214">
        <v>10060015</v>
      </c>
      <c r="B1952" s="215" t="s">
        <v>11370</v>
      </c>
      <c r="C1952" s="216" t="s">
        <v>15</v>
      </c>
      <c r="D1952" s="217">
        <v>164.57</v>
      </c>
    </row>
    <row r="1953" spans="1:4" outlineLevel="1" x14ac:dyDescent="0.2">
      <c r="A1953" s="214">
        <v>10060018</v>
      </c>
      <c r="B1953" s="215" t="s">
        <v>11371</v>
      </c>
      <c r="C1953" s="216" t="s">
        <v>15</v>
      </c>
      <c r="D1953" s="217">
        <v>122.43</v>
      </c>
    </row>
    <row r="1954" spans="1:4" outlineLevel="1" x14ac:dyDescent="0.2">
      <c r="A1954" s="214">
        <v>10060022</v>
      </c>
      <c r="B1954" s="215" t="s">
        <v>11372</v>
      </c>
      <c r="C1954" s="216" t="s">
        <v>15</v>
      </c>
      <c r="D1954" s="217">
        <v>33.83</v>
      </c>
    </row>
    <row r="1955" spans="1:4" outlineLevel="1" x14ac:dyDescent="0.2">
      <c r="A1955" s="214">
        <v>10060024</v>
      </c>
      <c r="B1955" s="215" t="s">
        <v>11373</v>
      </c>
      <c r="C1955" s="216" t="s">
        <v>15</v>
      </c>
      <c r="D1955" s="217">
        <v>246.02</v>
      </c>
    </row>
    <row r="1956" spans="1:4" outlineLevel="1" x14ac:dyDescent="0.2">
      <c r="A1956" s="214">
        <v>10060026</v>
      </c>
      <c r="B1956" s="215" t="s">
        <v>11374</v>
      </c>
      <c r="C1956" s="216" t="s">
        <v>15</v>
      </c>
      <c r="D1956" s="217">
        <v>16.91</v>
      </c>
    </row>
    <row r="1957" spans="1:4" x14ac:dyDescent="0.2">
      <c r="A1957" s="214">
        <v>10060029</v>
      </c>
      <c r="B1957" s="215" t="s">
        <v>11375</v>
      </c>
      <c r="C1957" s="216" t="s">
        <v>15</v>
      </c>
      <c r="D1957" s="217">
        <v>92.26</v>
      </c>
    </row>
    <row r="1958" spans="1:4" outlineLevel="1" x14ac:dyDescent="0.2">
      <c r="A1958" s="214">
        <v>10060032</v>
      </c>
      <c r="B1958" s="215" t="s">
        <v>11376</v>
      </c>
      <c r="C1958" s="216" t="s">
        <v>32</v>
      </c>
      <c r="D1958" s="217">
        <v>7.69</v>
      </c>
    </row>
    <row r="1959" spans="1:4" outlineLevel="1" x14ac:dyDescent="0.2">
      <c r="A1959" s="214">
        <v>10060033</v>
      </c>
      <c r="B1959" s="215" t="s">
        <v>11377</v>
      </c>
      <c r="C1959" s="216" t="s">
        <v>32</v>
      </c>
      <c r="D1959" s="217">
        <v>4.92</v>
      </c>
    </row>
    <row r="1960" spans="1:4" outlineLevel="1" x14ac:dyDescent="0.2">
      <c r="A1960" s="214">
        <v>10060035</v>
      </c>
      <c r="B1960" s="215" t="s">
        <v>11378</v>
      </c>
      <c r="C1960" s="216" t="s">
        <v>15</v>
      </c>
      <c r="D1960" s="217">
        <v>46.13</v>
      </c>
    </row>
    <row r="1961" spans="1:4" outlineLevel="1" x14ac:dyDescent="0.2">
      <c r="A1961" s="214">
        <v>10060040</v>
      </c>
      <c r="B1961" s="215" t="s">
        <v>11379</v>
      </c>
      <c r="C1961" s="216" t="s">
        <v>15</v>
      </c>
      <c r="D1961" s="217">
        <v>12.3</v>
      </c>
    </row>
    <row r="1962" spans="1:4" outlineLevel="1" x14ac:dyDescent="0.2">
      <c r="A1962" s="214">
        <v>10060042</v>
      </c>
      <c r="B1962" s="215" t="s">
        <v>11380</v>
      </c>
      <c r="C1962" s="216" t="s">
        <v>15</v>
      </c>
      <c r="D1962" s="217">
        <v>8</v>
      </c>
    </row>
    <row r="1963" spans="1:4" outlineLevel="1" x14ac:dyDescent="0.2">
      <c r="A1963" s="214">
        <v>10060045</v>
      </c>
      <c r="B1963" s="215" t="s">
        <v>11381</v>
      </c>
      <c r="C1963" s="216" t="s">
        <v>15</v>
      </c>
      <c r="D1963" s="217">
        <v>23.37</v>
      </c>
    </row>
    <row r="1964" spans="1:4" outlineLevel="1" x14ac:dyDescent="0.2">
      <c r="A1964" s="214">
        <v>10060050</v>
      </c>
      <c r="B1964" s="215" t="s">
        <v>11382</v>
      </c>
      <c r="C1964" s="216" t="s">
        <v>29</v>
      </c>
      <c r="D1964" s="217">
        <v>13.43</v>
      </c>
    </row>
    <row r="1965" spans="1:4" x14ac:dyDescent="0.2">
      <c r="A1965" s="214">
        <v>10070000</v>
      </c>
      <c r="B1965" s="215" t="s">
        <v>9772</v>
      </c>
      <c r="C1965" s="216" t="s">
        <v>9488</v>
      </c>
      <c r="D1965" s="217" t="s">
        <v>9488</v>
      </c>
    </row>
    <row r="1966" spans="1:4" outlineLevel="1" x14ac:dyDescent="0.2">
      <c r="A1966" s="214">
        <v>10070018</v>
      </c>
      <c r="B1966" s="215" t="s">
        <v>11383</v>
      </c>
      <c r="C1966" s="216" t="s">
        <v>15</v>
      </c>
      <c r="D1966" s="217">
        <v>111.74</v>
      </c>
    </row>
    <row r="1967" spans="1:4" outlineLevel="1" x14ac:dyDescent="0.2">
      <c r="A1967" s="214">
        <v>10070022</v>
      </c>
      <c r="B1967" s="215" t="s">
        <v>11384</v>
      </c>
      <c r="C1967" s="216" t="s">
        <v>15</v>
      </c>
      <c r="D1967" s="217">
        <v>57.66</v>
      </c>
    </row>
    <row r="1968" spans="1:4" outlineLevel="1" x14ac:dyDescent="0.2">
      <c r="A1968" s="214">
        <v>10070024</v>
      </c>
      <c r="B1968" s="215" t="s">
        <v>11385</v>
      </c>
      <c r="C1968" s="216" t="s">
        <v>15</v>
      </c>
      <c r="D1968" s="217">
        <v>219.43</v>
      </c>
    </row>
    <row r="1969" spans="1:4" outlineLevel="1" x14ac:dyDescent="0.2">
      <c r="A1969" s="214">
        <v>10070026</v>
      </c>
      <c r="B1969" s="215" t="s">
        <v>11386</v>
      </c>
      <c r="C1969" s="216" t="s">
        <v>15</v>
      </c>
      <c r="D1969" s="217">
        <v>106.53</v>
      </c>
    </row>
    <row r="1970" spans="1:4" outlineLevel="1" x14ac:dyDescent="0.2">
      <c r="A1970" s="214">
        <v>10070029</v>
      </c>
      <c r="B1970" s="215" t="s">
        <v>11387</v>
      </c>
      <c r="C1970" s="216" t="s">
        <v>15</v>
      </c>
      <c r="D1970" s="217">
        <v>285.26</v>
      </c>
    </row>
    <row r="1971" spans="1:4" outlineLevel="1" x14ac:dyDescent="0.2">
      <c r="A1971" s="214">
        <v>10070032</v>
      </c>
      <c r="B1971" s="215" t="s">
        <v>11388</v>
      </c>
      <c r="C1971" s="216" t="s">
        <v>32</v>
      </c>
      <c r="D1971" s="217">
        <v>68.959999999999994</v>
      </c>
    </row>
    <row r="1972" spans="1:4" outlineLevel="1" x14ac:dyDescent="0.2">
      <c r="A1972" s="214">
        <v>10070033</v>
      </c>
      <c r="B1972" s="215" t="s">
        <v>11389</v>
      </c>
      <c r="C1972" s="216" t="s">
        <v>32</v>
      </c>
      <c r="D1972" s="217">
        <v>56.91</v>
      </c>
    </row>
    <row r="1973" spans="1:4" x14ac:dyDescent="0.2">
      <c r="A1973" s="214">
        <v>10070035</v>
      </c>
      <c r="B1973" s="215" t="s">
        <v>11390</v>
      </c>
      <c r="C1973" s="216" t="s">
        <v>15</v>
      </c>
      <c r="D1973" s="217">
        <v>164.57</v>
      </c>
    </row>
    <row r="1974" spans="1:4" outlineLevel="1" x14ac:dyDescent="0.2">
      <c r="A1974" s="214">
        <v>10070040</v>
      </c>
      <c r="B1974" s="215" t="s">
        <v>11391</v>
      </c>
      <c r="C1974" s="216" t="s">
        <v>15</v>
      </c>
      <c r="D1974" s="217">
        <v>27.43</v>
      </c>
    </row>
    <row r="1975" spans="1:4" outlineLevel="1" x14ac:dyDescent="0.2">
      <c r="A1975" s="214">
        <v>10070042</v>
      </c>
      <c r="B1975" s="215" t="s">
        <v>11392</v>
      </c>
      <c r="C1975" s="216" t="s">
        <v>15</v>
      </c>
      <c r="D1975" s="217">
        <v>15.38</v>
      </c>
    </row>
    <row r="1976" spans="1:4" outlineLevel="1" x14ac:dyDescent="0.2">
      <c r="A1976" s="214">
        <v>10070045</v>
      </c>
      <c r="B1976" s="215" t="s">
        <v>11393</v>
      </c>
      <c r="C1976" s="216" t="s">
        <v>15</v>
      </c>
      <c r="D1976" s="217">
        <v>137.13999999999999</v>
      </c>
    </row>
    <row r="1977" spans="1:4" outlineLevel="1" x14ac:dyDescent="0.2">
      <c r="A1977" s="214">
        <v>10080000</v>
      </c>
      <c r="B1977" s="215" t="s">
        <v>9814</v>
      </c>
      <c r="C1977" s="216" t="s">
        <v>9488</v>
      </c>
      <c r="D1977" s="217" t="s">
        <v>9488</v>
      </c>
    </row>
    <row r="1978" spans="1:4" outlineLevel="1" x14ac:dyDescent="0.2">
      <c r="A1978" s="214">
        <v>10080070</v>
      </c>
      <c r="B1978" s="215" t="s">
        <v>11394</v>
      </c>
      <c r="C1978" s="216" t="s">
        <v>15</v>
      </c>
      <c r="D1978" s="217">
        <v>39.909999999999997</v>
      </c>
    </row>
    <row r="1979" spans="1:4" outlineLevel="1" x14ac:dyDescent="0.2">
      <c r="A1979" s="214">
        <v>10080072</v>
      </c>
      <c r="B1979" s="215" t="s">
        <v>11395</v>
      </c>
      <c r="C1979" s="216" t="s">
        <v>15</v>
      </c>
      <c r="D1979" s="217">
        <v>193.86</v>
      </c>
    </row>
    <row r="1980" spans="1:4" outlineLevel="1" x14ac:dyDescent="0.2">
      <c r="A1980" s="214">
        <v>10080073</v>
      </c>
      <c r="B1980" s="215" t="s">
        <v>11396</v>
      </c>
      <c r="C1980" s="216" t="s">
        <v>15</v>
      </c>
      <c r="D1980" s="217">
        <v>236.06</v>
      </c>
    </row>
    <row r="1981" spans="1:4" x14ac:dyDescent="0.2">
      <c r="A1981" s="214">
        <v>10080074</v>
      </c>
      <c r="B1981" s="215" t="s">
        <v>11397</v>
      </c>
      <c r="C1981" s="216" t="s">
        <v>15</v>
      </c>
      <c r="D1981" s="217">
        <v>150.29</v>
      </c>
    </row>
    <row r="1982" spans="1:4" outlineLevel="1" x14ac:dyDescent="0.2">
      <c r="A1982" s="214">
        <v>10080076</v>
      </c>
      <c r="B1982" s="215" t="s">
        <v>11398</v>
      </c>
      <c r="C1982" s="216" t="s">
        <v>15</v>
      </c>
      <c r="D1982" s="217">
        <v>22.22</v>
      </c>
    </row>
    <row r="1983" spans="1:4" outlineLevel="1" x14ac:dyDescent="0.2">
      <c r="A1983" s="214">
        <v>10080081</v>
      </c>
      <c r="B1983" s="215" t="s">
        <v>11399</v>
      </c>
      <c r="C1983" s="216" t="s">
        <v>15</v>
      </c>
      <c r="D1983" s="217">
        <v>36.369999999999997</v>
      </c>
    </row>
    <row r="1984" spans="1:4" outlineLevel="1" x14ac:dyDescent="0.2">
      <c r="A1984" s="214">
        <v>10080086</v>
      </c>
      <c r="B1984" s="215" t="s">
        <v>11400</v>
      </c>
      <c r="C1984" s="216" t="s">
        <v>15</v>
      </c>
      <c r="D1984" s="217">
        <v>65.61</v>
      </c>
    </row>
    <row r="1985" spans="1:4" outlineLevel="1" x14ac:dyDescent="0.2">
      <c r="A1985" s="214">
        <v>10080093</v>
      </c>
      <c r="B1985" s="215" t="s">
        <v>11401</v>
      </c>
      <c r="C1985" s="216" t="s">
        <v>15</v>
      </c>
      <c r="D1985" s="217">
        <v>78.67</v>
      </c>
    </row>
    <row r="1986" spans="1:4" outlineLevel="1" x14ac:dyDescent="0.2">
      <c r="A1986" s="214">
        <v>10080097</v>
      </c>
      <c r="B1986" s="215" t="s">
        <v>11402</v>
      </c>
      <c r="C1986" s="216" t="s">
        <v>15</v>
      </c>
      <c r="D1986" s="217">
        <v>40.94</v>
      </c>
    </row>
    <row r="1987" spans="1:4" outlineLevel="1" x14ac:dyDescent="0.2">
      <c r="A1987" s="214">
        <v>10090000</v>
      </c>
      <c r="B1987" s="215" t="s">
        <v>9637</v>
      </c>
      <c r="C1987" s="216" t="s">
        <v>9488</v>
      </c>
      <c r="D1987" s="217" t="s">
        <v>9488</v>
      </c>
    </row>
    <row r="1988" spans="1:4" x14ac:dyDescent="0.2">
      <c r="A1988" s="214">
        <v>10090001</v>
      </c>
      <c r="B1988" s="215" t="s">
        <v>11403</v>
      </c>
      <c r="C1988" s="216" t="s">
        <v>32</v>
      </c>
      <c r="D1988" s="217">
        <v>14.34</v>
      </c>
    </row>
    <row r="1989" spans="1:4" outlineLevel="1" x14ac:dyDescent="0.2">
      <c r="A1989" s="210">
        <v>11000000</v>
      </c>
      <c r="B1989" s="211" t="s">
        <v>566</v>
      </c>
      <c r="C1989" s="212"/>
      <c r="D1989" s="213"/>
    </row>
    <row r="1990" spans="1:4" outlineLevel="1" x14ac:dyDescent="0.2">
      <c r="A1990" s="214">
        <v>11001000</v>
      </c>
      <c r="B1990" s="215" t="s">
        <v>11404</v>
      </c>
      <c r="C1990" s="216" t="s">
        <v>9488</v>
      </c>
      <c r="D1990" s="217" t="s">
        <v>9488</v>
      </c>
    </row>
    <row r="1991" spans="1:4" outlineLevel="1" x14ac:dyDescent="0.2">
      <c r="A1991" s="214">
        <v>11001001</v>
      </c>
      <c r="B1991" s="215" t="s">
        <v>11405</v>
      </c>
      <c r="C1991" s="216" t="s">
        <v>29</v>
      </c>
      <c r="D1991" s="217">
        <v>17.82</v>
      </c>
    </row>
    <row r="1992" spans="1:4" outlineLevel="1" x14ac:dyDescent="0.2">
      <c r="A1992" s="214">
        <v>11001008</v>
      </c>
      <c r="B1992" s="215" t="s">
        <v>11406</v>
      </c>
      <c r="C1992" s="216" t="s">
        <v>29</v>
      </c>
      <c r="D1992" s="217">
        <v>50.46</v>
      </c>
    </row>
    <row r="1993" spans="1:4" ht="22.5" outlineLevel="1" x14ac:dyDescent="0.2">
      <c r="A1993" s="214">
        <v>11001009</v>
      </c>
      <c r="B1993" s="215" t="s">
        <v>11407</v>
      </c>
      <c r="C1993" s="216" t="s">
        <v>29</v>
      </c>
      <c r="D1993" s="217">
        <v>51.31</v>
      </c>
    </row>
    <row r="1994" spans="1:4" outlineLevel="1" x14ac:dyDescent="0.2">
      <c r="A1994" s="214">
        <v>11001013</v>
      </c>
      <c r="B1994" s="215" t="s">
        <v>11408</v>
      </c>
      <c r="C1994" s="216" t="s">
        <v>29</v>
      </c>
      <c r="D1994" s="217">
        <v>38.5</v>
      </c>
    </row>
    <row r="1995" spans="1:4" x14ac:dyDescent="0.2">
      <c r="A1995" s="214">
        <v>11002000</v>
      </c>
      <c r="B1995" s="215" t="s">
        <v>11409</v>
      </c>
      <c r="C1995" s="216" t="s">
        <v>9488</v>
      </c>
      <c r="D1995" s="217" t="s">
        <v>9488</v>
      </c>
    </row>
    <row r="1996" spans="1:4" outlineLevel="1" x14ac:dyDescent="0.2">
      <c r="A1996" s="214">
        <v>11002001</v>
      </c>
      <c r="B1996" s="215" t="s">
        <v>11405</v>
      </c>
      <c r="C1996" s="216" t="s">
        <v>29</v>
      </c>
      <c r="D1996" s="217">
        <v>7.18</v>
      </c>
    </row>
    <row r="1997" spans="1:4" ht="22.5" outlineLevel="1" x14ac:dyDescent="0.2">
      <c r="A1997" s="214">
        <v>11002003</v>
      </c>
      <c r="B1997" s="215" t="s">
        <v>11410</v>
      </c>
      <c r="C1997" s="216" t="s">
        <v>29</v>
      </c>
      <c r="D1997" s="217">
        <v>16.84</v>
      </c>
    </row>
    <row r="1998" spans="1:4" outlineLevel="1" x14ac:dyDescent="0.2">
      <c r="A1998" s="214">
        <v>11002008</v>
      </c>
      <c r="B1998" s="215" t="s">
        <v>11411</v>
      </c>
      <c r="C1998" s="216" t="s">
        <v>29</v>
      </c>
      <c r="D1998" s="217">
        <v>46.53</v>
      </c>
    </row>
    <row r="1999" spans="1:4" ht="22.5" outlineLevel="1" x14ac:dyDescent="0.2">
      <c r="A1999" s="214">
        <v>11002009</v>
      </c>
      <c r="B1999" s="215" t="s">
        <v>11412</v>
      </c>
      <c r="C1999" s="216" t="s">
        <v>29</v>
      </c>
      <c r="D1999" s="217">
        <v>45.94</v>
      </c>
    </row>
    <row r="2000" spans="1:4" outlineLevel="1" x14ac:dyDescent="0.2">
      <c r="A2000" s="214">
        <v>11002010</v>
      </c>
      <c r="B2000" s="215" t="s">
        <v>11413</v>
      </c>
      <c r="C2000" s="216" t="s">
        <v>29</v>
      </c>
      <c r="D2000" s="217">
        <v>53.97</v>
      </c>
    </row>
    <row r="2001" spans="1:4" outlineLevel="1" x14ac:dyDescent="0.2">
      <c r="A2001" s="214">
        <v>11002013</v>
      </c>
      <c r="B2001" s="215" t="s">
        <v>11408</v>
      </c>
      <c r="C2001" s="216" t="s">
        <v>29</v>
      </c>
      <c r="D2001" s="217">
        <v>24.16</v>
      </c>
    </row>
    <row r="2002" spans="1:4" x14ac:dyDescent="0.2">
      <c r="A2002" s="214">
        <v>11002015</v>
      </c>
      <c r="B2002" s="215" t="s">
        <v>11414</v>
      </c>
      <c r="C2002" s="216" t="s">
        <v>29</v>
      </c>
      <c r="D2002" s="217">
        <v>25.69</v>
      </c>
    </row>
    <row r="2003" spans="1:4" ht="22.5" outlineLevel="1" x14ac:dyDescent="0.2">
      <c r="A2003" s="214">
        <v>11002025</v>
      </c>
      <c r="B2003" s="215" t="s">
        <v>11415</v>
      </c>
      <c r="C2003" s="216" t="s">
        <v>29</v>
      </c>
      <c r="D2003" s="217">
        <v>86.68</v>
      </c>
    </row>
    <row r="2004" spans="1:4" ht="22.5" outlineLevel="1" x14ac:dyDescent="0.2">
      <c r="A2004" s="214">
        <v>11002029</v>
      </c>
      <c r="B2004" s="215" t="s">
        <v>11416</v>
      </c>
      <c r="C2004" s="216" t="s">
        <v>29</v>
      </c>
      <c r="D2004" s="217">
        <v>75.98</v>
      </c>
    </row>
    <row r="2005" spans="1:4" outlineLevel="1" x14ac:dyDescent="0.2">
      <c r="A2005" s="214">
        <v>11002075</v>
      </c>
      <c r="B2005" s="215" t="s">
        <v>11417</v>
      </c>
      <c r="C2005" s="216" t="s">
        <v>29</v>
      </c>
      <c r="D2005" s="217">
        <v>202.87</v>
      </c>
    </row>
    <row r="2006" spans="1:4" outlineLevel="1" x14ac:dyDescent="0.2">
      <c r="A2006" s="214">
        <v>11002105</v>
      </c>
      <c r="B2006" s="215" t="s">
        <v>11418</v>
      </c>
      <c r="C2006" s="216" t="s">
        <v>29</v>
      </c>
      <c r="D2006" s="217">
        <v>6.82</v>
      </c>
    </row>
    <row r="2007" spans="1:4" ht="22.5" outlineLevel="1" x14ac:dyDescent="0.2">
      <c r="A2007" s="214">
        <v>11002107</v>
      </c>
      <c r="B2007" s="215" t="s">
        <v>11419</v>
      </c>
      <c r="C2007" s="216" t="s">
        <v>29</v>
      </c>
      <c r="D2007" s="217">
        <v>10.31</v>
      </c>
    </row>
    <row r="2008" spans="1:4" outlineLevel="1" x14ac:dyDescent="0.2">
      <c r="A2008" s="214">
        <v>11003000</v>
      </c>
      <c r="B2008" s="215" t="s">
        <v>11420</v>
      </c>
      <c r="C2008" s="216" t="s">
        <v>9488</v>
      </c>
      <c r="D2008" s="217" t="s">
        <v>9488</v>
      </c>
    </row>
    <row r="2009" spans="1:4" outlineLevel="1" x14ac:dyDescent="0.2">
      <c r="A2009" s="214">
        <v>11003001</v>
      </c>
      <c r="B2009" s="215" t="s">
        <v>11405</v>
      </c>
      <c r="C2009" s="216" t="s">
        <v>29</v>
      </c>
      <c r="D2009" s="217">
        <v>7.18</v>
      </c>
    </row>
    <row r="2010" spans="1:4" ht="22.5" outlineLevel="1" x14ac:dyDescent="0.2">
      <c r="A2010" s="214">
        <v>11003003</v>
      </c>
      <c r="B2010" s="215" t="s">
        <v>11421</v>
      </c>
      <c r="C2010" s="216" t="s">
        <v>29</v>
      </c>
      <c r="D2010" s="217">
        <v>15.64</v>
      </c>
    </row>
    <row r="2011" spans="1:4" outlineLevel="1" x14ac:dyDescent="0.2">
      <c r="A2011" s="214">
        <v>11003004</v>
      </c>
      <c r="B2011" s="215" t="s">
        <v>11422</v>
      </c>
      <c r="C2011" s="216" t="s">
        <v>29</v>
      </c>
      <c r="D2011" s="217">
        <v>22.53</v>
      </c>
    </row>
    <row r="2012" spans="1:4" ht="22.5" x14ac:dyDescent="0.2">
      <c r="A2012" s="214">
        <v>11003005</v>
      </c>
      <c r="B2012" s="215" t="s">
        <v>11410</v>
      </c>
      <c r="C2012" s="216" t="s">
        <v>29</v>
      </c>
      <c r="D2012" s="217">
        <v>16.84</v>
      </c>
    </row>
    <row r="2013" spans="1:4" outlineLevel="1" x14ac:dyDescent="0.2">
      <c r="A2013" s="214">
        <v>11003008</v>
      </c>
      <c r="B2013" s="215" t="s">
        <v>11423</v>
      </c>
      <c r="C2013" s="216" t="s">
        <v>29</v>
      </c>
      <c r="D2013" s="217">
        <v>46.53</v>
      </c>
    </row>
    <row r="2014" spans="1:4" ht="22.5" outlineLevel="1" x14ac:dyDescent="0.2">
      <c r="A2014" s="214">
        <v>11003009</v>
      </c>
      <c r="B2014" s="215" t="s">
        <v>11424</v>
      </c>
      <c r="C2014" s="216" t="s">
        <v>29</v>
      </c>
      <c r="D2014" s="217">
        <v>45.94</v>
      </c>
    </row>
    <row r="2015" spans="1:4" outlineLevel="1" x14ac:dyDescent="0.2">
      <c r="A2015" s="214">
        <v>11003010</v>
      </c>
      <c r="B2015" s="215" t="s">
        <v>11425</v>
      </c>
      <c r="C2015" s="216" t="s">
        <v>29</v>
      </c>
      <c r="D2015" s="217">
        <v>53.97</v>
      </c>
    </row>
    <row r="2016" spans="1:4" outlineLevel="1" x14ac:dyDescent="0.2">
      <c r="A2016" s="214">
        <v>11003013</v>
      </c>
      <c r="B2016" s="215" t="s">
        <v>11426</v>
      </c>
      <c r="C2016" s="216" t="s">
        <v>29</v>
      </c>
      <c r="D2016" s="217">
        <v>22.55</v>
      </c>
    </row>
    <row r="2017" spans="1:4" outlineLevel="1" x14ac:dyDescent="0.2">
      <c r="A2017" s="214">
        <v>11003041</v>
      </c>
      <c r="B2017" s="215" t="s">
        <v>11427</v>
      </c>
      <c r="C2017" s="216" t="s">
        <v>32</v>
      </c>
      <c r="D2017" s="217">
        <v>87.38</v>
      </c>
    </row>
    <row r="2018" spans="1:4" ht="22.5" outlineLevel="1" x14ac:dyDescent="0.2">
      <c r="A2018" s="214">
        <v>11003045</v>
      </c>
      <c r="B2018" s="215" t="s">
        <v>11428</v>
      </c>
      <c r="C2018" s="216" t="s">
        <v>29</v>
      </c>
      <c r="D2018" s="217">
        <v>203.48</v>
      </c>
    </row>
    <row r="2019" spans="1:4" ht="22.5" x14ac:dyDescent="0.2">
      <c r="A2019" s="214">
        <v>11003046</v>
      </c>
      <c r="B2019" s="215" t="s">
        <v>11429</v>
      </c>
      <c r="C2019" s="216" t="s">
        <v>29</v>
      </c>
      <c r="D2019" s="217">
        <v>86.67</v>
      </c>
    </row>
    <row r="2020" spans="1:4" ht="22.5" outlineLevel="1" x14ac:dyDescent="0.2">
      <c r="A2020" s="214">
        <v>11003047</v>
      </c>
      <c r="B2020" s="215" t="s">
        <v>11430</v>
      </c>
      <c r="C2020" s="216" t="s">
        <v>29</v>
      </c>
      <c r="D2020" s="217">
        <v>224.26</v>
      </c>
    </row>
    <row r="2021" spans="1:4" outlineLevel="1" x14ac:dyDescent="0.2">
      <c r="A2021" s="214">
        <v>11003105</v>
      </c>
      <c r="B2021" s="215" t="s">
        <v>11418</v>
      </c>
      <c r="C2021" s="216" t="s">
        <v>29</v>
      </c>
      <c r="D2021" s="217">
        <v>6.82</v>
      </c>
    </row>
    <row r="2022" spans="1:4" ht="22.5" outlineLevel="1" x14ac:dyDescent="0.2">
      <c r="A2022" s="214">
        <v>11003107</v>
      </c>
      <c r="B2022" s="215" t="s">
        <v>11419</v>
      </c>
      <c r="C2022" s="216" t="s">
        <v>29</v>
      </c>
      <c r="D2022" s="217">
        <v>10.31</v>
      </c>
    </row>
    <row r="2023" spans="1:4" outlineLevel="1" x14ac:dyDescent="0.2">
      <c r="A2023" s="214">
        <v>11004000</v>
      </c>
      <c r="B2023" s="215" t="s">
        <v>11431</v>
      </c>
      <c r="C2023" s="216" t="s">
        <v>9488</v>
      </c>
      <c r="D2023" s="217" t="s">
        <v>9488</v>
      </c>
    </row>
    <row r="2024" spans="1:4" x14ac:dyDescent="0.2">
      <c r="A2024" s="214">
        <v>11004004</v>
      </c>
      <c r="B2024" s="215" t="s">
        <v>11432</v>
      </c>
      <c r="C2024" s="216" t="s">
        <v>32</v>
      </c>
      <c r="D2024" s="217">
        <v>40.72</v>
      </c>
    </row>
    <row r="2025" spans="1:4" outlineLevel="1" x14ac:dyDescent="0.2">
      <c r="A2025" s="214">
        <v>11004005</v>
      </c>
      <c r="B2025" s="215" t="s">
        <v>11433</v>
      </c>
      <c r="C2025" s="216" t="s">
        <v>32</v>
      </c>
      <c r="D2025" s="217">
        <v>37.68</v>
      </c>
    </row>
    <row r="2026" spans="1:4" outlineLevel="1" x14ac:dyDescent="0.2">
      <c r="A2026" s="214">
        <v>11004006</v>
      </c>
      <c r="B2026" s="215" t="s">
        <v>11434</v>
      </c>
      <c r="C2026" s="216" t="s">
        <v>32</v>
      </c>
      <c r="D2026" s="217">
        <v>42.83</v>
      </c>
    </row>
    <row r="2027" spans="1:4" outlineLevel="1" x14ac:dyDescent="0.2">
      <c r="A2027" s="214">
        <v>11004013</v>
      </c>
      <c r="B2027" s="215" t="s">
        <v>11435</v>
      </c>
      <c r="C2027" s="216" t="s">
        <v>32</v>
      </c>
      <c r="D2027" s="217">
        <v>35.049999999999997</v>
      </c>
    </row>
    <row r="2028" spans="1:4" ht="22.5" outlineLevel="1" x14ac:dyDescent="0.2">
      <c r="A2028" s="214">
        <v>11004017</v>
      </c>
      <c r="B2028" s="215" t="s">
        <v>11436</v>
      </c>
      <c r="C2028" s="216" t="s">
        <v>32</v>
      </c>
      <c r="D2028" s="217">
        <v>39.69</v>
      </c>
    </row>
    <row r="2029" spans="1:4" outlineLevel="1" x14ac:dyDescent="0.2">
      <c r="A2029" s="214">
        <v>11004050</v>
      </c>
      <c r="B2029" s="215" t="s">
        <v>11437</v>
      </c>
      <c r="C2029" s="216" t="s">
        <v>32</v>
      </c>
      <c r="D2029" s="217">
        <v>20.51</v>
      </c>
    </row>
    <row r="2030" spans="1:4" outlineLevel="1" x14ac:dyDescent="0.2">
      <c r="A2030" s="214">
        <v>11004056</v>
      </c>
      <c r="B2030" s="215" t="s">
        <v>11438</v>
      </c>
      <c r="C2030" s="216" t="s">
        <v>32</v>
      </c>
      <c r="D2030" s="217">
        <v>118.26</v>
      </c>
    </row>
    <row r="2031" spans="1:4" x14ac:dyDescent="0.2">
      <c r="A2031" s="214">
        <v>11004058</v>
      </c>
      <c r="B2031" s="215" t="s">
        <v>11439</v>
      </c>
      <c r="C2031" s="216" t="s">
        <v>32</v>
      </c>
      <c r="D2031" s="217">
        <v>157.11000000000001</v>
      </c>
    </row>
    <row r="2032" spans="1:4" outlineLevel="1" x14ac:dyDescent="0.2">
      <c r="A2032" s="214">
        <v>11004060</v>
      </c>
      <c r="B2032" s="215" t="s">
        <v>11440</v>
      </c>
      <c r="C2032" s="216" t="s">
        <v>32</v>
      </c>
      <c r="D2032" s="217">
        <v>171.63</v>
      </c>
    </row>
    <row r="2033" spans="1:4" outlineLevel="1" x14ac:dyDescent="0.2">
      <c r="A2033" s="214">
        <v>11004101</v>
      </c>
      <c r="B2033" s="215" t="s">
        <v>11441</v>
      </c>
      <c r="C2033" s="216" t="s">
        <v>32</v>
      </c>
      <c r="D2033" s="217">
        <v>262.33</v>
      </c>
    </row>
    <row r="2034" spans="1:4" x14ac:dyDescent="0.2">
      <c r="A2034" s="214">
        <v>11050000</v>
      </c>
      <c r="B2034" s="215" t="s">
        <v>9631</v>
      </c>
      <c r="C2034" s="216" t="s">
        <v>9488</v>
      </c>
      <c r="D2034" s="217" t="s">
        <v>9488</v>
      </c>
    </row>
    <row r="2035" spans="1:4" outlineLevel="1" x14ac:dyDescent="0.2">
      <c r="A2035" s="214">
        <v>11050002</v>
      </c>
      <c r="B2035" s="215" t="s">
        <v>11442</v>
      </c>
      <c r="C2035" s="216" t="s">
        <v>29</v>
      </c>
      <c r="D2035" s="217">
        <v>5.41</v>
      </c>
    </row>
    <row r="2036" spans="1:4" outlineLevel="1" x14ac:dyDescent="0.2">
      <c r="A2036" s="214">
        <v>11050003</v>
      </c>
      <c r="B2036" s="215" t="s">
        <v>11443</v>
      </c>
      <c r="C2036" s="216" t="s">
        <v>29</v>
      </c>
      <c r="D2036" s="217">
        <v>10.83</v>
      </c>
    </row>
    <row r="2037" spans="1:4" outlineLevel="1" x14ac:dyDescent="0.2">
      <c r="A2037" s="214">
        <v>11050005</v>
      </c>
      <c r="B2037" s="215" t="s">
        <v>11444</v>
      </c>
      <c r="C2037" s="216" t="s">
        <v>29</v>
      </c>
      <c r="D2037" s="217">
        <v>37.89</v>
      </c>
    </row>
    <row r="2038" spans="1:4" ht="22.5" outlineLevel="1" x14ac:dyDescent="0.2">
      <c r="A2038" s="214">
        <v>11050010</v>
      </c>
      <c r="B2038" s="215" t="s">
        <v>11445</v>
      </c>
      <c r="C2038" s="216" t="s">
        <v>29</v>
      </c>
      <c r="D2038" s="217">
        <v>33.83</v>
      </c>
    </row>
    <row r="2039" spans="1:4" ht="22.5" x14ac:dyDescent="0.2">
      <c r="A2039" s="214">
        <v>11050015</v>
      </c>
      <c r="B2039" s="215" t="s">
        <v>11446</v>
      </c>
      <c r="C2039" s="216" t="s">
        <v>29</v>
      </c>
      <c r="D2039" s="217">
        <v>67.66</v>
      </c>
    </row>
    <row r="2040" spans="1:4" outlineLevel="1" x14ac:dyDescent="0.2">
      <c r="A2040" s="214">
        <v>11060000</v>
      </c>
      <c r="B2040" s="215" t="s">
        <v>9765</v>
      </c>
      <c r="C2040" s="216" t="s">
        <v>9488</v>
      </c>
      <c r="D2040" s="217" t="s">
        <v>9488</v>
      </c>
    </row>
    <row r="2041" spans="1:4" outlineLevel="1" x14ac:dyDescent="0.2">
      <c r="A2041" s="214">
        <v>11060005</v>
      </c>
      <c r="B2041" s="215" t="s">
        <v>11447</v>
      </c>
      <c r="C2041" s="216" t="s">
        <v>29</v>
      </c>
      <c r="D2041" s="217">
        <v>37.89</v>
      </c>
    </row>
    <row r="2042" spans="1:4" ht="22.5" outlineLevel="1" x14ac:dyDescent="0.2">
      <c r="A2042" s="214">
        <v>11060010</v>
      </c>
      <c r="B2042" s="215" t="s">
        <v>11448</v>
      </c>
      <c r="C2042" s="216" t="s">
        <v>29</v>
      </c>
      <c r="D2042" s="217">
        <v>9.36</v>
      </c>
    </row>
    <row r="2043" spans="1:4" ht="22.5" outlineLevel="1" x14ac:dyDescent="0.2">
      <c r="A2043" s="214">
        <v>11060015</v>
      </c>
      <c r="B2043" s="215" t="s">
        <v>11449</v>
      </c>
      <c r="C2043" s="216" t="s">
        <v>29</v>
      </c>
      <c r="D2043" s="217">
        <v>28.09</v>
      </c>
    </row>
    <row r="2044" spans="1:4" x14ac:dyDescent="0.2">
      <c r="A2044" s="214">
        <v>11070000</v>
      </c>
      <c r="B2044" s="215" t="s">
        <v>9772</v>
      </c>
      <c r="C2044" s="216" t="s">
        <v>9488</v>
      </c>
      <c r="D2044" s="217" t="s">
        <v>9488</v>
      </c>
    </row>
    <row r="2045" spans="1:4" outlineLevel="1" x14ac:dyDescent="0.2">
      <c r="A2045" s="214">
        <v>11070005</v>
      </c>
      <c r="B2045" s="215" t="s">
        <v>11450</v>
      </c>
      <c r="C2045" s="216" t="s">
        <v>29</v>
      </c>
      <c r="D2045" s="217">
        <v>26.73</v>
      </c>
    </row>
    <row r="2046" spans="1:4" outlineLevel="1" x14ac:dyDescent="0.2">
      <c r="A2046" s="214">
        <v>11080000</v>
      </c>
      <c r="B2046" s="215" t="s">
        <v>9814</v>
      </c>
      <c r="C2046" s="216" t="s">
        <v>9488</v>
      </c>
      <c r="D2046" s="217" t="s">
        <v>9488</v>
      </c>
    </row>
    <row r="2047" spans="1:4" x14ac:dyDescent="0.2">
      <c r="A2047" s="214">
        <v>11080001</v>
      </c>
      <c r="B2047" s="215" t="s">
        <v>11451</v>
      </c>
      <c r="C2047" s="216" t="s">
        <v>32</v>
      </c>
      <c r="D2047" s="217">
        <v>47.6</v>
      </c>
    </row>
    <row r="2048" spans="1:4" outlineLevel="1" x14ac:dyDescent="0.2">
      <c r="A2048" s="214">
        <v>11080005</v>
      </c>
      <c r="B2048" s="215" t="s">
        <v>11452</v>
      </c>
      <c r="C2048" s="216" t="s">
        <v>29</v>
      </c>
      <c r="D2048" s="217">
        <v>65.05</v>
      </c>
    </row>
    <row r="2049" spans="1:4" outlineLevel="1" x14ac:dyDescent="0.2">
      <c r="A2049" s="214">
        <v>11080006</v>
      </c>
      <c r="B2049" s="215" t="s">
        <v>11453</v>
      </c>
      <c r="C2049" s="216" t="s">
        <v>29</v>
      </c>
      <c r="D2049" s="217">
        <v>33.79</v>
      </c>
    </row>
    <row r="2050" spans="1:4" outlineLevel="1" x14ac:dyDescent="0.2">
      <c r="A2050" s="210">
        <v>12000000</v>
      </c>
      <c r="B2050" s="211" t="s">
        <v>11454</v>
      </c>
      <c r="C2050" s="212"/>
      <c r="D2050" s="213"/>
    </row>
    <row r="2051" spans="1:4" outlineLevel="1" x14ac:dyDescent="0.2">
      <c r="A2051" s="214">
        <v>12001000</v>
      </c>
      <c r="B2051" s="215" t="s">
        <v>11455</v>
      </c>
      <c r="C2051" s="216" t="s">
        <v>9488</v>
      </c>
      <c r="D2051" s="217" t="s">
        <v>9488</v>
      </c>
    </row>
    <row r="2052" spans="1:4" ht="33.75" x14ac:dyDescent="0.2">
      <c r="A2052" s="214">
        <v>12001030</v>
      </c>
      <c r="B2052" s="215" t="s">
        <v>11456</v>
      </c>
      <c r="C2052" s="216" t="s">
        <v>29</v>
      </c>
      <c r="D2052" s="217">
        <v>165.97</v>
      </c>
    </row>
    <row r="2053" spans="1:4" ht="22.5" outlineLevel="1" x14ac:dyDescent="0.2">
      <c r="A2053" s="214">
        <v>12001040</v>
      </c>
      <c r="B2053" s="215" t="s">
        <v>11457</v>
      </c>
      <c r="C2053" s="216" t="s">
        <v>29</v>
      </c>
      <c r="D2053" s="217">
        <v>114.92</v>
      </c>
    </row>
    <row r="2054" spans="1:4" outlineLevel="1" x14ac:dyDescent="0.2">
      <c r="A2054" s="214">
        <v>12001042</v>
      </c>
      <c r="B2054" s="215" t="s">
        <v>11458</v>
      </c>
      <c r="C2054" s="216" t="s">
        <v>29</v>
      </c>
      <c r="D2054" s="217">
        <v>135.65</v>
      </c>
    </row>
    <row r="2055" spans="1:4" outlineLevel="1" x14ac:dyDescent="0.2">
      <c r="A2055" s="214">
        <v>12001043</v>
      </c>
      <c r="B2055" s="215" t="s">
        <v>11459</v>
      </c>
      <c r="C2055" s="216" t="s">
        <v>29</v>
      </c>
      <c r="D2055" s="217">
        <v>109.12</v>
      </c>
    </row>
    <row r="2056" spans="1:4" ht="22.5" outlineLevel="1" x14ac:dyDescent="0.2">
      <c r="A2056" s="214">
        <v>12001045</v>
      </c>
      <c r="B2056" s="215" t="s">
        <v>11460</v>
      </c>
      <c r="C2056" s="216" t="s">
        <v>29</v>
      </c>
      <c r="D2056" s="217">
        <v>110.43</v>
      </c>
    </row>
    <row r="2057" spans="1:4" x14ac:dyDescent="0.2">
      <c r="A2057" s="214">
        <v>12050000</v>
      </c>
      <c r="B2057" s="215" t="s">
        <v>9631</v>
      </c>
      <c r="C2057" s="216" t="s">
        <v>9488</v>
      </c>
      <c r="D2057" s="217" t="s">
        <v>9488</v>
      </c>
    </row>
    <row r="2058" spans="1:4" outlineLevel="1" x14ac:dyDescent="0.2">
      <c r="A2058" s="214">
        <v>12050001</v>
      </c>
      <c r="B2058" s="215" t="s">
        <v>11461</v>
      </c>
      <c r="C2058" s="216" t="s">
        <v>29</v>
      </c>
      <c r="D2058" s="217">
        <v>7.23</v>
      </c>
    </row>
    <row r="2059" spans="1:4" ht="22.5" outlineLevel="1" x14ac:dyDescent="0.2">
      <c r="A2059" s="214">
        <v>12050002</v>
      </c>
      <c r="B2059" s="215" t="s">
        <v>11462</v>
      </c>
      <c r="C2059" s="216" t="s">
        <v>29</v>
      </c>
      <c r="D2059" s="217">
        <v>9.64</v>
      </c>
    </row>
    <row r="2060" spans="1:4" outlineLevel="1" x14ac:dyDescent="0.2">
      <c r="A2060" s="214">
        <v>12050005</v>
      </c>
      <c r="B2060" s="215" t="s">
        <v>11463</v>
      </c>
      <c r="C2060" s="216" t="s">
        <v>29</v>
      </c>
      <c r="D2060" s="217">
        <v>4.34</v>
      </c>
    </row>
    <row r="2061" spans="1:4" x14ac:dyDescent="0.2">
      <c r="A2061" s="214">
        <v>12050020</v>
      </c>
      <c r="B2061" s="215" t="s">
        <v>11464</v>
      </c>
      <c r="C2061" s="216" t="s">
        <v>29</v>
      </c>
      <c r="D2061" s="217">
        <v>9.64</v>
      </c>
    </row>
    <row r="2062" spans="1:4" outlineLevel="1" x14ac:dyDescent="0.2">
      <c r="A2062" s="214">
        <v>12060000</v>
      </c>
      <c r="B2062" s="215" t="s">
        <v>9765</v>
      </c>
      <c r="C2062" s="216" t="s">
        <v>9488</v>
      </c>
      <c r="D2062" s="217" t="s">
        <v>9488</v>
      </c>
    </row>
    <row r="2063" spans="1:4" outlineLevel="1" x14ac:dyDescent="0.2">
      <c r="A2063" s="214">
        <v>12060001</v>
      </c>
      <c r="B2063" s="215" t="s">
        <v>11465</v>
      </c>
      <c r="C2063" s="216" t="s">
        <v>29</v>
      </c>
      <c r="D2063" s="217">
        <v>18.3</v>
      </c>
    </row>
    <row r="2064" spans="1:4" outlineLevel="1" x14ac:dyDescent="0.2">
      <c r="A2064" s="214">
        <v>12060002</v>
      </c>
      <c r="B2064" s="215" t="s">
        <v>11466</v>
      </c>
      <c r="C2064" s="216" t="s">
        <v>29</v>
      </c>
      <c r="D2064" s="217">
        <v>7.94</v>
      </c>
    </row>
    <row r="2065" spans="1:4" outlineLevel="1" x14ac:dyDescent="0.2">
      <c r="A2065" s="214">
        <v>12060020</v>
      </c>
      <c r="B2065" s="215" t="s">
        <v>11467</v>
      </c>
      <c r="C2065" s="216" t="s">
        <v>29</v>
      </c>
      <c r="D2065" s="217">
        <v>22.13</v>
      </c>
    </row>
    <row r="2066" spans="1:4" outlineLevel="1" x14ac:dyDescent="0.2">
      <c r="A2066" s="214">
        <v>12060030</v>
      </c>
      <c r="B2066" s="215" t="s">
        <v>11468</v>
      </c>
      <c r="C2066" s="216" t="s">
        <v>29</v>
      </c>
      <c r="D2066" s="217">
        <v>11.06</v>
      </c>
    </row>
    <row r="2067" spans="1:4" x14ac:dyDescent="0.2">
      <c r="A2067" s="214">
        <v>12070000</v>
      </c>
      <c r="B2067" s="215" t="s">
        <v>9772</v>
      </c>
      <c r="C2067" s="216" t="s">
        <v>9488</v>
      </c>
      <c r="D2067" s="217" t="s">
        <v>9488</v>
      </c>
    </row>
    <row r="2068" spans="1:4" outlineLevel="1" x14ac:dyDescent="0.2">
      <c r="A2068" s="214">
        <v>12070031</v>
      </c>
      <c r="B2068" s="215" t="s">
        <v>11469</v>
      </c>
      <c r="C2068" s="216" t="s">
        <v>29</v>
      </c>
      <c r="D2068" s="217">
        <v>8.3000000000000007</v>
      </c>
    </row>
    <row r="2069" spans="1:4" outlineLevel="1" x14ac:dyDescent="0.2">
      <c r="A2069" s="210">
        <v>13000000</v>
      </c>
      <c r="B2069" s="211" t="s">
        <v>11470</v>
      </c>
      <c r="C2069" s="212"/>
      <c r="D2069" s="213"/>
    </row>
    <row r="2070" spans="1:4" outlineLevel="1" x14ac:dyDescent="0.2">
      <c r="A2070" s="214">
        <v>13001000</v>
      </c>
      <c r="B2070" s="215" t="s">
        <v>11471</v>
      </c>
      <c r="C2070" s="216" t="s">
        <v>9488</v>
      </c>
      <c r="D2070" s="217" t="s">
        <v>9488</v>
      </c>
    </row>
    <row r="2071" spans="1:4" outlineLevel="1" x14ac:dyDescent="0.2">
      <c r="A2071" s="214">
        <v>13001001</v>
      </c>
      <c r="B2071" s="215" t="s">
        <v>11472</v>
      </c>
      <c r="C2071" s="216" t="s">
        <v>34</v>
      </c>
      <c r="D2071" s="217">
        <v>265.14999999999998</v>
      </c>
    </row>
    <row r="2072" spans="1:4" outlineLevel="1" x14ac:dyDescent="0.2">
      <c r="A2072" s="214">
        <v>13001002</v>
      </c>
      <c r="B2072" s="215" t="s">
        <v>11473</v>
      </c>
      <c r="C2072" s="216" t="s">
        <v>34</v>
      </c>
      <c r="D2072" s="217">
        <v>654.15</v>
      </c>
    </row>
    <row r="2073" spans="1:4" x14ac:dyDescent="0.2">
      <c r="A2073" s="214">
        <v>13001005</v>
      </c>
      <c r="B2073" s="215" t="s">
        <v>11474</v>
      </c>
      <c r="C2073" s="216" t="s">
        <v>34</v>
      </c>
      <c r="D2073" s="217">
        <v>538.29999999999995</v>
      </c>
    </row>
    <row r="2074" spans="1:4" outlineLevel="1" x14ac:dyDescent="0.2">
      <c r="A2074" s="214">
        <v>13001006</v>
      </c>
      <c r="B2074" s="215" t="s">
        <v>11475</v>
      </c>
      <c r="C2074" s="216" t="s">
        <v>34</v>
      </c>
      <c r="D2074" s="217">
        <v>421.73</v>
      </c>
    </row>
    <row r="2075" spans="1:4" x14ac:dyDescent="0.2">
      <c r="A2075" s="214">
        <v>13001010</v>
      </c>
      <c r="B2075" s="215" t="s">
        <v>1817</v>
      </c>
      <c r="C2075" s="216" t="s">
        <v>34</v>
      </c>
      <c r="D2075" s="217">
        <v>235.05</v>
      </c>
    </row>
    <row r="2076" spans="1:4" outlineLevel="1" x14ac:dyDescent="0.2">
      <c r="A2076" s="214">
        <v>13001011</v>
      </c>
      <c r="B2076" s="215" t="s">
        <v>9522</v>
      </c>
      <c r="C2076" s="216" t="s">
        <v>34</v>
      </c>
      <c r="D2076" s="217">
        <v>170.08</v>
      </c>
    </row>
    <row r="2077" spans="1:4" x14ac:dyDescent="0.2">
      <c r="A2077" s="214">
        <v>13001014</v>
      </c>
      <c r="B2077" s="215" t="s">
        <v>9610</v>
      </c>
      <c r="C2077" s="216" t="s">
        <v>34</v>
      </c>
      <c r="D2077" s="217">
        <v>525.14</v>
      </c>
    </row>
    <row r="2078" spans="1:4" outlineLevel="1" x14ac:dyDescent="0.2">
      <c r="A2078" s="214">
        <v>13001015</v>
      </c>
      <c r="B2078" s="215" t="s">
        <v>11476</v>
      </c>
      <c r="C2078" s="216" t="s">
        <v>34</v>
      </c>
      <c r="D2078" s="217">
        <v>555.84</v>
      </c>
    </row>
    <row r="2079" spans="1:4" x14ac:dyDescent="0.2">
      <c r="A2079" s="214">
        <v>13001017</v>
      </c>
      <c r="B2079" s="215" t="s">
        <v>11477</v>
      </c>
      <c r="C2079" s="216" t="s">
        <v>34</v>
      </c>
      <c r="D2079" s="217">
        <v>949.26</v>
      </c>
    </row>
    <row r="2080" spans="1:4" outlineLevel="1" x14ac:dyDescent="0.2">
      <c r="A2080" s="214">
        <v>13001018</v>
      </c>
      <c r="B2080" s="215" t="s">
        <v>11478</v>
      </c>
      <c r="C2080" s="216" t="s">
        <v>34</v>
      </c>
      <c r="D2080" s="217">
        <v>1121.3399999999999</v>
      </c>
    </row>
    <row r="2081" spans="1:4" outlineLevel="1" x14ac:dyDescent="0.2">
      <c r="A2081" s="214">
        <v>13001019</v>
      </c>
      <c r="B2081" s="215" t="s">
        <v>11479</v>
      </c>
      <c r="C2081" s="216" t="s">
        <v>34</v>
      </c>
      <c r="D2081" s="217">
        <v>463.13</v>
      </c>
    </row>
    <row r="2082" spans="1:4" outlineLevel="1" x14ac:dyDescent="0.2">
      <c r="A2082" s="214">
        <v>13001020</v>
      </c>
      <c r="B2082" s="215" t="s">
        <v>11480</v>
      </c>
      <c r="C2082" s="216" t="s">
        <v>34</v>
      </c>
      <c r="D2082" s="217">
        <v>498.55</v>
      </c>
    </row>
    <row r="2083" spans="1:4" outlineLevel="1" x14ac:dyDescent="0.2">
      <c r="A2083" s="214">
        <v>13002000</v>
      </c>
      <c r="B2083" s="215" t="s">
        <v>11481</v>
      </c>
      <c r="C2083" s="216" t="s">
        <v>9488</v>
      </c>
      <c r="D2083" s="217" t="s">
        <v>9488</v>
      </c>
    </row>
    <row r="2084" spans="1:4" outlineLevel="1" x14ac:dyDescent="0.2">
      <c r="A2084" s="214">
        <v>13002001</v>
      </c>
      <c r="B2084" s="215" t="s">
        <v>11482</v>
      </c>
      <c r="C2084" s="216" t="s">
        <v>29</v>
      </c>
      <c r="D2084" s="217">
        <v>61.51</v>
      </c>
    </row>
    <row r="2085" spans="1:4" outlineLevel="1" x14ac:dyDescent="0.2">
      <c r="A2085" s="214">
        <v>13002002</v>
      </c>
      <c r="B2085" s="215" t="s">
        <v>11483</v>
      </c>
      <c r="C2085" s="216" t="s">
        <v>29</v>
      </c>
      <c r="D2085" s="217">
        <v>64.47</v>
      </c>
    </row>
    <row r="2086" spans="1:4" outlineLevel="1" x14ac:dyDescent="0.2">
      <c r="A2086" s="214">
        <v>13002003</v>
      </c>
      <c r="B2086" s="215" t="s">
        <v>11484</v>
      </c>
      <c r="C2086" s="216" t="s">
        <v>29</v>
      </c>
      <c r="D2086" s="217">
        <v>69.22</v>
      </c>
    </row>
    <row r="2087" spans="1:4" outlineLevel="1" x14ac:dyDescent="0.2">
      <c r="A2087" s="214">
        <v>13002004</v>
      </c>
      <c r="B2087" s="215" t="s">
        <v>11485</v>
      </c>
      <c r="C2087" s="216" t="s">
        <v>29</v>
      </c>
      <c r="D2087" s="217">
        <v>6.08</v>
      </c>
    </row>
    <row r="2088" spans="1:4" outlineLevel="1" x14ac:dyDescent="0.2">
      <c r="A2088" s="214">
        <v>13002005</v>
      </c>
      <c r="B2088" s="215" t="s">
        <v>11486</v>
      </c>
      <c r="C2088" s="216" t="s">
        <v>29</v>
      </c>
      <c r="D2088" s="217">
        <v>166.74</v>
      </c>
    </row>
    <row r="2089" spans="1:4" ht="22.5" x14ac:dyDescent="0.2">
      <c r="A2089" s="214">
        <v>13002006</v>
      </c>
      <c r="B2089" s="215" t="s">
        <v>11487</v>
      </c>
      <c r="C2089" s="216" t="s">
        <v>29</v>
      </c>
      <c r="D2089" s="217">
        <v>57.59</v>
      </c>
    </row>
    <row r="2090" spans="1:4" outlineLevel="1" x14ac:dyDescent="0.2">
      <c r="A2090" s="214">
        <v>13002007</v>
      </c>
      <c r="B2090" s="215" t="s">
        <v>11488</v>
      </c>
      <c r="C2090" s="216" t="s">
        <v>29</v>
      </c>
      <c r="D2090" s="217">
        <v>152.55000000000001</v>
      </c>
    </row>
    <row r="2091" spans="1:4" outlineLevel="1" x14ac:dyDescent="0.2">
      <c r="A2091" s="214">
        <v>13002008</v>
      </c>
      <c r="B2091" s="215" t="s">
        <v>11489</v>
      </c>
      <c r="C2091" s="216" t="s">
        <v>29</v>
      </c>
      <c r="D2091" s="217">
        <v>145.11000000000001</v>
      </c>
    </row>
    <row r="2092" spans="1:4" ht="22.5" outlineLevel="1" x14ac:dyDescent="0.2">
      <c r="A2092" s="214">
        <v>13002009</v>
      </c>
      <c r="B2092" s="215" t="s">
        <v>11490</v>
      </c>
      <c r="C2092" s="216" t="s">
        <v>29</v>
      </c>
      <c r="D2092" s="217">
        <v>59.49</v>
      </c>
    </row>
    <row r="2093" spans="1:4" ht="22.5" outlineLevel="1" x14ac:dyDescent="0.2">
      <c r="A2093" s="214">
        <v>13002010</v>
      </c>
      <c r="B2093" s="215" t="s">
        <v>11491</v>
      </c>
      <c r="C2093" s="216" t="s">
        <v>29</v>
      </c>
      <c r="D2093" s="217">
        <v>53.74</v>
      </c>
    </row>
    <row r="2094" spans="1:4" x14ac:dyDescent="0.2">
      <c r="A2094" s="214">
        <v>13002011</v>
      </c>
      <c r="B2094" s="215" t="s">
        <v>11492</v>
      </c>
      <c r="C2094" s="216" t="s">
        <v>29</v>
      </c>
      <c r="D2094" s="217">
        <v>72.239999999999995</v>
      </c>
    </row>
    <row r="2095" spans="1:4" outlineLevel="1" x14ac:dyDescent="0.2">
      <c r="A2095" s="214">
        <v>13002013</v>
      </c>
      <c r="B2095" s="215" t="s">
        <v>11493</v>
      </c>
      <c r="C2095" s="216" t="s">
        <v>29</v>
      </c>
      <c r="D2095" s="217">
        <v>39.97</v>
      </c>
    </row>
    <row r="2096" spans="1:4" x14ac:dyDescent="0.2">
      <c r="A2096" s="214">
        <v>13002037</v>
      </c>
      <c r="B2096" s="215" t="s">
        <v>11494</v>
      </c>
      <c r="C2096" s="216" t="s">
        <v>29</v>
      </c>
      <c r="D2096" s="217">
        <v>208.62</v>
      </c>
    </row>
    <row r="2097" spans="1:4" ht="22.5" outlineLevel="1" x14ac:dyDescent="0.2">
      <c r="A2097" s="214">
        <v>13002038</v>
      </c>
      <c r="B2097" s="215" t="s">
        <v>11495</v>
      </c>
      <c r="C2097" s="216" t="s">
        <v>29</v>
      </c>
      <c r="D2097" s="217">
        <v>302.45</v>
      </c>
    </row>
    <row r="2098" spans="1:4" ht="22.5" outlineLevel="1" x14ac:dyDescent="0.2">
      <c r="A2098" s="214">
        <v>13002039</v>
      </c>
      <c r="B2098" s="215" t="s">
        <v>11496</v>
      </c>
      <c r="C2098" s="216" t="s">
        <v>29</v>
      </c>
      <c r="D2098" s="217">
        <v>242.1</v>
      </c>
    </row>
    <row r="2099" spans="1:4" x14ac:dyDescent="0.2">
      <c r="A2099" s="214">
        <v>13002040</v>
      </c>
      <c r="B2099" s="215" t="s">
        <v>11497</v>
      </c>
      <c r="C2099" s="216" t="s">
        <v>29</v>
      </c>
      <c r="D2099" s="217">
        <v>161.56</v>
      </c>
    </row>
    <row r="2100" spans="1:4" outlineLevel="1" x14ac:dyDescent="0.2">
      <c r="A2100" s="214">
        <v>13002042</v>
      </c>
      <c r="B2100" s="215" t="s">
        <v>11498</v>
      </c>
      <c r="C2100" s="216" t="s">
        <v>29</v>
      </c>
      <c r="D2100" s="217">
        <v>101.21</v>
      </c>
    </row>
    <row r="2101" spans="1:4" ht="22.5" x14ac:dyDescent="0.2">
      <c r="A2101" s="214">
        <v>13002043</v>
      </c>
      <c r="B2101" s="215" t="s">
        <v>11499</v>
      </c>
      <c r="C2101" s="216" t="s">
        <v>29</v>
      </c>
      <c r="D2101" s="217">
        <v>221.49</v>
      </c>
    </row>
    <row r="2102" spans="1:4" ht="22.5" outlineLevel="1" x14ac:dyDescent="0.2">
      <c r="A2102" s="214">
        <v>13002044</v>
      </c>
      <c r="B2102" s="215" t="s">
        <v>11500</v>
      </c>
      <c r="C2102" s="216" t="s">
        <v>29</v>
      </c>
      <c r="D2102" s="217">
        <v>424.4</v>
      </c>
    </row>
    <row r="2103" spans="1:4" outlineLevel="1" x14ac:dyDescent="0.2">
      <c r="A2103" s="214">
        <v>13002046</v>
      </c>
      <c r="B2103" s="215" t="s">
        <v>11501</v>
      </c>
      <c r="C2103" s="216" t="s">
        <v>29</v>
      </c>
      <c r="D2103" s="217">
        <v>141.71</v>
      </c>
    </row>
    <row r="2104" spans="1:4" x14ac:dyDescent="0.2">
      <c r="A2104" s="214">
        <v>13002047</v>
      </c>
      <c r="B2104" s="215" t="s">
        <v>11502</v>
      </c>
      <c r="C2104" s="216" t="s">
        <v>29</v>
      </c>
      <c r="D2104" s="217">
        <v>169.44</v>
      </c>
    </row>
    <row r="2105" spans="1:4" ht="22.5" outlineLevel="1" x14ac:dyDescent="0.2">
      <c r="A2105" s="214">
        <v>13002054</v>
      </c>
      <c r="B2105" s="215" t="s">
        <v>11503</v>
      </c>
      <c r="C2105" s="216" t="s">
        <v>29</v>
      </c>
      <c r="D2105" s="217">
        <v>219.59</v>
      </c>
    </row>
    <row r="2106" spans="1:4" x14ac:dyDescent="0.2">
      <c r="A2106" s="214">
        <v>13002058</v>
      </c>
      <c r="B2106" s="215" t="s">
        <v>11504</v>
      </c>
      <c r="C2106" s="216" t="s">
        <v>29</v>
      </c>
      <c r="D2106" s="217">
        <v>504.85</v>
      </c>
    </row>
    <row r="2107" spans="1:4" outlineLevel="1" x14ac:dyDescent="0.2">
      <c r="A2107" s="214">
        <v>13002060</v>
      </c>
      <c r="B2107" s="215" t="s">
        <v>11505</v>
      </c>
      <c r="C2107" s="216" t="s">
        <v>29</v>
      </c>
      <c r="D2107" s="217">
        <v>451.68</v>
      </c>
    </row>
    <row r="2108" spans="1:4" x14ac:dyDescent="0.2">
      <c r="A2108" s="214">
        <v>13002062</v>
      </c>
      <c r="B2108" s="215" t="s">
        <v>11506</v>
      </c>
      <c r="C2108" s="216" t="s">
        <v>29</v>
      </c>
      <c r="D2108" s="217">
        <v>578.25</v>
      </c>
    </row>
    <row r="2109" spans="1:4" outlineLevel="1" x14ac:dyDescent="0.2">
      <c r="A2109" s="214">
        <v>13002063</v>
      </c>
      <c r="B2109" s="215" t="s">
        <v>11507</v>
      </c>
      <c r="C2109" s="216" t="s">
        <v>29</v>
      </c>
      <c r="D2109" s="217">
        <v>76.34</v>
      </c>
    </row>
    <row r="2110" spans="1:4" ht="22.5" x14ac:dyDescent="0.2">
      <c r="A2110" s="214">
        <v>13002072</v>
      </c>
      <c r="B2110" s="215" t="s">
        <v>11508</v>
      </c>
      <c r="C2110" s="216" t="s">
        <v>29</v>
      </c>
      <c r="D2110" s="217">
        <v>467.87</v>
      </c>
    </row>
    <row r="2111" spans="1:4" ht="22.5" outlineLevel="1" x14ac:dyDescent="0.2">
      <c r="A2111" s="214">
        <v>13002073</v>
      </c>
      <c r="B2111" s="215" t="s">
        <v>11509</v>
      </c>
      <c r="C2111" s="216" t="s">
        <v>29</v>
      </c>
      <c r="D2111" s="217">
        <v>467.87</v>
      </c>
    </row>
    <row r="2112" spans="1:4" ht="22.5" x14ac:dyDescent="0.2">
      <c r="A2112" s="214">
        <v>13002074</v>
      </c>
      <c r="B2112" s="215" t="s">
        <v>11510</v>
      </c>
      <c r="C2112" s="216" t="s">
        <v>29</v>
      </c>
      <c r="D2112" s="217">
        <v>467.87</v>
      </c>
    </row>
    <row r="2113" spans="1:4" ht="22.5" outlineLevel="1" x14ac:dyDescent="0.2">
      <c r="A2113" s="214">
        <v>13002087</v>
      </c>
      <c r="B2113" s="215" t="s">
        <v>11511</v>
      </c>
      <c r="C2113" s="216" t="s">
        <v>29</v>
      </c>
      <c r="D2113" s="217">
        <v>165.42</v>
      </c>
    </row>
    <row r="2114" spans="1:4" ht="22.5" x14ac:dyDescent="0.2">
      <c r="A2114" s="214">
        <v>13002088</v>
      </c>
      <c r="B2114" s="215" t="s">
        <v>11512</v>
      </c>
      <c r="C2114" s="216" t="s">
        <v>29</v>
      </c>
      <c r="D2114" s="217">
        <v>255.46</v>
      </c>
    </row>
    <row r="2115" spans="1:4" outlineLevel="1" x14ac:dyDescent="0.2">
      <c r="A2115" s="214">
        <v>13002090</v>
      </c>
      <c r="B2115" s="215" t="s">
        <v>11513</v>
      </c>
      <c r="C2115" s="216" t="s">
        <v>29</v>
      </c>
      <c r="D2115" s="217">
        <v>150.11000000000001</v>
      </c>
    </row>
    <row r="2116" spans="1:4" ht="22.5" x14ac:dyDescent="0.2">
      <c r="A2116" s="214">
        <v>13002091</v>
      </c>
      <c r="B2116" s="215" t="s">
        <v>11514</v>
      </c>
      <c r="C2116" s="216" t="s">
        <v>29</v>
      </c>
      <c r="D2116" s="217">
        <v>136.38999999999999</v>
      </c>
    </row>
    <row r="2117" spans="1:4" ht="22.5" outlineLevel="1" x14ac:dyDescent="0.2">
      <c r="A2117" s="214">
        <v>13002092</v>
      </c>
      <c r="B2117" s="215" t="s">
        <v>11515</v>
      </c>
      <c r="C2117" s="216" t="s">
        <v>29</v>
      </c>
      <c r="D2117" s="217">
        <v>278.64999999999998</v>
      </c>
    </row>
    <row r="2118" spans="1:4" ht="22.5" x14ac:dyDescent="0.2">
      <c r="A2118" s="214">
        <v>13002093</v>
      </c>
      <c r="B2118" s="215" t="s">
        <v>11516</v>
      </c>
      <c r="C2118" s="216" t="s">
        <v>29</v>
      </c>
      <c r="D2118" s="217">
        <v>306.19</v>
      </c>
    </row>
    <row r="2119" spans="1:4" ht="22.5" outlineLevel="1" x14ac:dyDescent="0.2">
      <c r="A2119" s="214">
        <v>13002101</v>
      </c>
      <c r="B2119" s="215" t="s">
        <v>11517</v>
      </c>
      <c r="C2119" s="216" t="s">
        <v>29</v>
      </c>
      <c r="D2119" s="217">
        <v>33.53</v>
      </c>
    </row>
    <row r="2120" spans="1:4" outlineLevel="1" x14ac:dyDescent="0.2">
      <c r="A2120" s="214">
        <v>13002102</v>
      </c>
      <c r="B2120" s="215" t="s">
        <v>11518</v>
      </c>
      <c r="C2120" s="216" t="s">
        <v>29</v>
      </c>
      <c r="D2120" s="217">
        <v>39.97</v>
      </c>
    </row>
    <row r="2121" spans="1:4" x14ac:dyDescent="0.2">
      <c r="A2121" s="214">
        <v>13002103</v>
      </c>
      <c r="B2121" s="215" t="s">
        <v>11519</v>
      </c>
      <c r="C2121" s="216" t="s">
        <v>29</v>
      </c>
      <c r="D2121" s="217">
        <v>39.97</v>
      </c>
    </row>
    <row r="2122" spans="1:4" outlineLevel="1" x14ac:dyDescent="0.2">
      <c r="A2122" s="214">
        <v>13003000</v>
      </c>
      <c r="B2122" s="215" t="s">
        <v>11520</v>
      </c>
      <c r="C2122" s="216" t="s">
        <v>9488</v>
      </c>
      <c r="D2122" s="217" t="s">
        <v>9488</v>
      </c>
    </row>
    <row r="2123" spans="1:4" outlineLevel="1" x14ac:dyDescent="0.2">
      <c r="A2123" s="214">
        <v>13003002</v>
      </c>
      <c r="B2123" s="215" t="s">
        <v>11521</v>
      </c>
      <c r="C2123" s="216" t="s">
        <v>32</v>
      </c>
      <c r="D2123" s="217">
        <v>11.98</v>
      </c>
    </row>
    <row r="2124" spans="1:4" outlineLevel="1" x14ac:dyDescent="0.2">
      <c r="A2124" s="214">
        <v>13003004</v>
      </c>
      <c r="B2124" s="215" t="s">
        <v>11522</v>
      </c>
      <c r="C2124" s="216" t="s">
        <v>32</v>
      </c>
      <c r="D2124" s="217">
        <v>97.09</v>
      </c>
    </row>
    <row r="2125" spans="1:4" x14ac:dyDescent="0.2">
      <c r="A2125" s="214">
        <v>13003005</v>
      </c>
      <c r="B2125" s="215" t="s">
        <v>11523</v>
      </c>
      <c r="C2125" s="216" t="s">
        <v>32</v>
      </c>
      <c r="D2125" s="217">
        <v>77.27</v>
      </c>
    </row>
    <row r="2126" spans="1:4" outlineLevel="1" x14ac:dyDescent="0.2">
      <c r="A2126" s="214">
        <v>13003007</v>
      </c>
      <c r="B2126" s="215" t="s">
        <v>11524</v>
      </c>
      <c r="C2126" s="216" t="s">
        <v>32</v>
      </c>
      <c r="D2126" s="217">
        <v>74.930000000000007</v>
      </c>
    </row>
    <row r="2127" spans="1:4" outlineLevel="1" x14ac:dyDescent="0.2">
      <c r="A2127" s="214">
        <v>13003009</v>
      </c>
      <c r="B2127" s="215" t="s">
        <v>11525</v>
      </c>
      <c r="C2127" s="216" t="s">
        <v>32</v>
      </c>
      <c r="D2127" s="217">
        <v>26.21</v>
      </c>
    </row>
    <row r="2128" spans="1:4" x14ac:dyDescent="0.2">
      <c r="A2128" s="214">
        <v>13003027</v>
      </c>
      <c r="B2128" s="215" t="s">
        <v>11526</v>
      </c>
      <c r="C2128" s="216" t="s">
        <v>32</v>
      </c>
      <c r="D2128" s="217">
        <v>55.97</v>
      </c>
    </row>
    <row r="2129" spans="1:4" outlineLevel="1" x14ac:dyDescent="0.2">
      <c r="A2129" s="214">
        <v>13003031</v>
      </c>
      <c r="B2129" s="215" t="s">
        <v>11527</v>
      </c>
      <c r="C2129" s="216" t="s">
        <v>32</v>
      </c>
      <c r="D2129" s="217">
        <v>36.15</v>
      </c>
    </row>
    <row r="2130" spans="1:4" outlineLevel="1" x14ac:dyDescent="0.2">
      <c r="A2130" s="214">
        <v>13003035</v>
      </c>
      <c r="B2130" s="215" t="s">
        <v>11528</v>
      </c>
      <c r="C2130" s="216" t="s">
        <v>32</v>
      </c>
      <c r="D2130" s="217">
        <v>39.61</v>
      </c>
    </row>
    <row r="2131" spans="1:4" outlineLevel="1" x14ac:dyDescent="0.2">
      <c r="A2131" s="214">
        <v>13003036</v>
      </c>
      <c r="B2131" s="215" t="s">
        <v>11529</v>
      </c>
      <c r="C2131" s="216" t="s">
        <v>32</v>
      </c>
      <c r="D2131" s="217">
        <v>82.42</v>
      </c>
    </row>
    <row r="2132" spans="1:4" x14ac:dyDescent="0.2">
      <c r="A2132" s="214">
        <v>13003040</v>
      </c>
      <c r="B2132" s="215" t="s">
        <v>11530</v>
      </c>
      <c r="C2132" s="216" t="s">
        <v>32</v>
      </c>
      <c r="D2132" s="217">
        <v>18.88</v>
      </c>
    </row>
    <row r="2133" spans="1:4" outlineLevel="1" x14ac:dyDescent="0.2">
      <c r="A2133" s="214">
        <v>13003065</v>
      </c>
      <c r="B2133" s="215" t="s">
        <v>11531</v>
      </c>
      <c r="C2133" s="216" t="s">
        <v>32</v>
      </c>
      <c r="D2133" s="217">
        <v>49.61</v>
      </c>
    </row>
    <row r="2134" spans="1:4" x14ac:dyDescent="0.2">
      <c r="A2134" s="214">
        <v>13003067</v>
      </c>
      <c r="B2134" s="215" t="s">
        <v>11532</v>
      </c>
      <c r="C2134" s="216" t="s">
        <v>32</v>
      </c>
      <c r="D2134" s="217">
        <v>117.5</v>
      </c>
    </row>
    <row r="2135" spans="1:4" outlineLevel="1" x14ac:dyDescent="0.2">
      <c r="A2135" s="214">
        <v>13003069</v>
      </c>
      <c r="B2135" s="215" t="s">
        <v>11533</v>
      </c>
      <c r="C2135" s="216" t="s">
        <v>32</v>
      </c>
      <c r="D2135" s="217">
        <v>100.08</v>
      </c>
    </row>
    <row r="2136" spans="1:4" ht="22.5" x14ac:dyDescent="0.2">
      <c r="A2136" s="214">
        <v>13003085</v>
      </c>
      <c r="B2136" s="215" t="s">
        <v>11534</v>
      </c>
      <c r="C2136" s="216" t="s">
        <v>32</v>
      </c>
      <c r="D2136" s="217">
        <v>137.97</v>
      </c>
    </row>
    <row r="2137" spans="1:4" outlineLevel="1" x14ac:dyDescent="0.2">
      <c r="A2137" s="214">
        <v>13003087</v>
      </c>
      <c r="B2137" s="215" t="s">
        <v>11535</v>
      </c>
      <c r="C2137" s="216" t="s">
        <v>32</v>
      </c>
      <c r="D2137" s="217">
        <v>180.7</v>
      </c>
    </row>
    <row r="2138" spans="1:4" ht="22.5" x14ac:dyDescent="0.2">
      <c r="A2138" s="214">
        <v>13003094</v>
      </c>
      <c r="B2138" s="215" t="s">
        <v>11536</v>
      </c>
      <c r="C2138" s="216" t="s">
        <v>32</v>
      </c>
      <c r="D2138" s="217">
        <v>13.17</v>
      </c>
    </row>
    <row r="2139" spans="1:4" outlineLevel="1" x14ac:dyDescent="0.2">
      <c r="A2139" s="214">
        <v>13004000</v>
      </c>
      <c r="B2139" s="215" t="s">
        <v>11537</v>
      </c>
      <c r="C2139" s="216" t="s">
        <v>9488</v>
      </c>
      <c r="D2139" s="217" t="s">
        <v>9488</v>
      </c>
    </row>
    <row r="2140" spans="1:4" x14ac:dyDescent="0.2">
      <c r="A2140" s="214">
        <v>13004005</v>
      </c>
      <c r="B2140" s="215" t="s">
        <v>11538</v>
      </c>
      <c r="C2140" s="216" t="s">
        <v>32</v>
      </c>
      <c r="D2140" s="217">
        <v>105.82</v>
      </c>
    </row>
    <row r="2141" spans="1:4" outlineLevel="1" x14ac:dyDescent="0.2">
      <c r="A2141" s="214">
        <v>13004006</v>
      </c>
      <c r="B2141" s="215" t="s">
        <v>11539</v>
      </c>
      <c r="C2141" s="216" t="s">
        <v>32</v>
      </c>
      <c r="D2141" s="217">
        <v>107.07</v>
      </c>
    </row>
    <row r="2142" spans="1:4" x14ac:dyDescent="0.2">
      <c r="A2142" s="214">
        <v>13050000</v>
      </c>
      <c r="B2142" s="215" t="s">
        <v>9631</v>
      </c>
      <c r="C2142" s="216" t="s">
        <v>9488</v>
      </c>
      <c r="D2142" s="217" t="s">
        <v>9488</v>
      </c>
    </row>
    <row r="2143" spans="1:4" outlineLevel="1" x14ac:dyDescent="0.2">
      <c r="A2143" s="214">
        <v>13050001</v>
      </c>
      <c r="B2143" s="215" t="s">
        <v>11540</v>
      </c>
      <c r="C2143" s="216" t="s">
        <v>34</v>
      </c>
      <c r="D2143" s="217">
        <v>351.83</v>
      </c>
    </row>
    <row r="2144" spans="1:4" ht="22.5" x14ac:dyDescent="0.2">
      <c r="A2144" s="214">
        <v>13050005</v>
      </c>
      <c r="B2144" s="215" t="s">
        <v>11541</v>
      </c>
      <c r="C2144" s="216" t="s">
        <v>29</v>
      </c>
      <c r="D2144" s="217">
        <v>40.6</v>
      </c>
    </row>
    <row r="2145" spans="1:4" outlineLevel="1" x14ac:dyDescent="0.2">
      <c r="A2145" s="214">
        <v>13050010</v>
      </c>
      <c r="B2145" s="215" t="s">
        <v>11542</v>
      </c>
      <c r="C2145" s="216" t="s">
        <v>29</v>
      </c>
      <c r="D2145" s="217">
        <v>27.06</v>
      </c>
    </row>
    <row r="2146" spans="1:4" x14ac:dyDescent="0.2">
      <c r="A2146" s="214">
        <v>13050012</v>
      </c>
      <c r="B2146" s="215" t="s">
        <v>11543</v>
      </c>
      <c r="C2146" s="216" t="s">
        <v>29</v>
      </c>
      <c r="D2146" s="217">
        <v>27.06</v>
      </c>
    </row>
    <row r="2147" spans="1:4" outlineLevel="1" x14ac:dyDescent="0.2">
      <c r="A2147" s="214">
        <v>13050014</v>
      </c>
      <c r="B2147" s="215" t="s">
        <v>11544</v>
      </c>
      <c r="C2147" s="216" t="s">
        <v>29</v>
      </c>
      <c r="D2147" s="217">
        <v>32.479999999999997</v>
      </c>
    </row>
    <row r="2148" spans="1:4" ht="22.5" outlineLevel="1" x14ac:dyDescent="0.2">
      <c r="A2148" s="214">
        <v>13050020</v>
      </c>
      <c r="B2148" s="215" t="s">
        <v>11545</v>
      </c>
      <c r="C2148" s="216" t="s">
        <v>29</v>
      </c>
      <c r="D2148" s="217">
        <v>24.36</v>
      </c>
    </row>
    <row r="2149" spans="1:4" outlineLevel="1" x14ac:dyDescent="0.2">
      <c r="A2149" s="214">
        <v>13050030</v>
      </c>
      <c r="B2149" s="215" t="s">
        <v>11546</v>
      </c>
      <c r="C2149" s="216" t="s">
        <v>32</v>
      </c>
      <c r="D2149" s="217">
        <v>3.52</v>
      </c>
    </row>
    <row r="2150" spans="1:4" x14ac:dyDescent="0.2">
      <c r="A2150" s="214">
        <v>13050040</v>
      </c>
      <c r="B2150" s="215" t="s">
        <v>11547</v>
      </c>
      <c r="C2150" s="216" t="s">
        <v>32</v>
      </c>
      <c r="D2150" s="217">
        <v>10.83</v>
      </c>
    </row>
    <row r="2151" spans="1:4" outlineLevel="1" x14ac:dyDescent="0.2">
      <c r="A2151" s="214">
        <v>13060000</v>
      </c>
      <c r="B2151" s="215" t="s">
        <v>9765</v>
      </c>
      <c r="C2151" s="216" t="s">
        <v>9488</v>
      </c>
      <c r="D2151" s="217" t="s">
        <v>9488</v>
      </c>
    </row>
    <row r="2152" spans="1:4" outlineLevel="1" x14ac:dyDescent="0.2">
      <c r="A2152" s="214">
        <v>13060002</v>
      </c>
      <c r="B2152" s="215" t="s">
        <v>11447</v>
      </c>
      <c r="C2152" s="216" t="s">
        <v>29</v>
      </c>
      <c r="D2152" s="217">
        <v>37.89</v>
      </c>
    </row>
    <row r="2153" spans="1:4" outlineLevel="1" x14ac:dyDescent="0.2">
      <c r="A2153" s="214">
        <v>13060010</v>
      </c>
      <c r="B2153" s="215" t="s">
        <v>11548</v>
      </c>
      <c r="C2153" s="216" t="s">
        <v>29</v>
      </c>
      <c r="D2153" s="217">
        <v>40.6</v>
      </c>
    </row>
    <row r="2154" spans="1:4" x14ac:dyDescent="0.2">
      <c r="A2154" s="214">
        <v>13060012</v>
      </c>
      <c r="B2154" s="215" t="s">
        <v>11549</v>
      </c>
      <c r="C2154" s="216" t="s">
        <v>29</v>
      </c>
      <c r="D2154" s="217">
        <v>39.71</v>
      </c>
    </row>
    <row r="2155" spans="1:4" outlineLevel="1" x14ac:dyDescent="0.2">
      <c r="A2155" s="214">
        <v>13060014</v>
      </c>
      <c r="B2155" s="215" t="s">
        <v>11550</v>
      </c>
      <c r="C2155" s="216" t="s">
        <v>29</v>
      </c>
      <c r="D2155" s="217">
        <v>47.65</v>
      </c>
    </row>
    <row r="2156" spans="1:4" outlineLevel="1" x14ac:dyDescent="0.2">
      <c r="A2156" s="214">
        <v>13060020</v>
      </c>
      <c r="B2156" s="215" t="s">
        <v>11551</v>
      </c>
      <c r="C2156" s="216" t="s">
        <v>29</v>
      </c>
      <c r="D2156" s="217">
        <v>38.46</v>
      </c>
    </row>
    <row r="2157" spans="1:4" outlineLevel="1" x14ac:dyDescent="0.2">
      <c r="A2157" s="214">
        <v>13060030</v>
      </c>
      <c r="B2157" s="215" t="s">
        <v>11552</v>
      </c>
      <c r="C2157" s="216" t="s">
        <v>32</v>
      </c>
      <c r="D2157" s="217">
        <v>6.77</v>
      </c>
    </row>
    <row r="2158" spans="1:4" x14ac:dyDescent="0.2">
      <c r="A2158" s="214">
        <v>13070000</v>
      </c>
      <c r="B2158" s="215" t="s">
        <v>9772</v>
      </c>
      <c r="C2158" s="216" t="s">
        <v>9488</v>
      </c>
      <c r="D2158" s="217" t="s">
        <v>9488</v>
      </c>
    </row>
    <row r="2159" spans="1:4" outlineLevel="1" x14ac:dyDescent="0.2">
      <c r="A2159" s="214">
        <v>13070010</v>
      </c>
      <c r="B2159" s="215" t="s">
        <v>11553</v>
      </c>
      <c r="C2159" s="216" t="s">
        <v>29</v>
      </c>
      <c r="D2159" s="217">
        <v>107.55</v>
      </c>
    </row>
    <row r="2160" spans="1:4" outlineLevel="1" x14ac:dyDescent="0.2">
      <c r="A2160" s="214">
        <v>13070012</v>
      </c>
      <c r="B2160" s="215" t="s">
        <v>11554</v>
      </c>
      <c r="C2160" s="216" t="s">
        <v>29</v>
      </c>
      <c r="D2160" s="217">
        <v>30.67</v>
      </c>
    </row>
    <row r="2161" spans="1:4" outlineLevel="1" x14ac:dyDescent="0.2">
      <c r="A2161" s="214">
        <v>13070014</v>
      </c>
      <c r="B2161" s="215" t="s">
        <v>11555</v>
      </c>
      <c r="C2161" s="216" t="s">
        <v>29</v>
      </c>
      <c r="D2161" s="217">
        <v>85.99</v>
      </c>
    </row>
    <row r="2162" spans="1:4" x14ac:dyDescent="0.2">
      <c r="A2162" s="214">
        <v>13070020</v>
      </c>
      <c r="B2162" s="215" t="s">
        <v>11556</v>
      </c>
      <c r="C2162" s="216" t="s">
        <v>29</v>
      </c>
      <c r="D2162" s="217">
        <v>16.399999999999999</v>
      </c>
    </row>
    <row r="2163" spans="1:4" outlineLevel="1" x14ac:dyDescent="0.2">
      <c r="A2163" s="214">
        <v>13070030</v>
      </c>
      <c r="B2163" s="215" t="s">
        <v>11557</v>
      </c>
      <c r="C2163" s="216" t="s">
        <v>32</v>
      </c>
      <c r="D2163" s="217">
        <v>25.38</v>
      </c>
    </row>
    <row r="2164" spans="1:4" outlineLevel="1" x14ac:dyDescent="0.2">
      <c r="A2164" s="214">
        <v>13080000</v>
      </c>
      <c r="B2164" s="215" t="s">
        <v>9814</v>
      </c>
      <c r="C2164" s="216" t="s">
        <v>9488</v>
      </c>
      <c r="D2164" s="217" t="s">
        <v>9488</v>
      </c>
    </row>
    <row r="2165" spans="1:4" x14ac:dyDescent="0.2">
      <c r="A2165" s="214">
        <v>13080015</v>
      </c>
      <c r="B2165" s="215" t="s">
        <v>11558</v>
      </c>
      <c r="C2165" s="216" t="s">
        <v>29</v>
      </c>
      <c r="D2165" s="217">
        <v>398.87</v>
      </c>
    </row>
    <row r="2166" spans="1:4" outlineLevel="1" x14ac:dyDescent="0.2">
      <c r="A2166" s="214">
        <v>13080016</v>
      </c>
      <c r="B2166" s="215" t="s">
        <v>11559</v>
      </c>
      <c r="C2166" s="216" t="s">
        <v>29</v>
      </c>
      <c r="D2166" s="217">
        <v>37.32</v>
      </c>
    </row>
    <row r="2167" spans="1:4" outlineLevel="1" x14ac:dyDescent="0.2">
      <c r="A2167" s="214">
        <v>13080017</v>
      </c>
      <c r="B2167" s="215" t="s">
        <v>11560</v>
      </c>
      <c r="C2167" s="216" t="s">
        <v>29</v>
      </c>
      <c r="D2167" s="217">
        <v>8.9600000000000009</v>
      </c>
    </row>
    <row r="2168" spans="1:4" x14ac:dyDescent="0.2">
      <c r="A2168" s="214">
        <v>13080018</v>
      </c>
      <c r="B2168" s="215" t="s">
        <v>11561</v>
      </c>
      <c r="C2168" s="216" t="s">
        <v>29</v>
      </c>
      <c r="D2168" s="217">
        <v>533.48</v>
      </c>
    </row>
    <row r="2169" spans="1:4" outlineLevel="1" x14ac:dyDescent="0.2">
      <c r="A2169" s="214">
        <v>13080041</v>
      </c>
      <c r="B2169" s="215" t="s">
        <v>11562</v>
      </c>
      <c r="C2169" s="216" t="s">
        <v>32</v>
      </c>
      <c r="D2169" s="217">
        <v>25.86</v>
      </c>
    </row>
    <row r="2170" spans="1:4" outlineLevel="1" x14ac:dyDescent="0.2">
      <c r="A2170" s="214">
        <v>13080061</v>
      </c>
      <c r="B2170" s="215" t="s">
        <v>11563</v>
      </c>
      <c r="C2170" s="216" t="s">
        <v>29</v>
      </c>
      <c r="D2170" s="217">
        <v>7.12</v>
      </c>
    </row>
    <row r="2171" spans="1:4" x14ac:dyDescent="0.2">
      <c r="A2171" s="214">
        <v>13080062</v>
      </c>
      <c r="B2171" s="215" t="s">
        <v>11564</v>
      </c>
      <c r="C2171" s="216" t="s">
        <v>29</v>
      </c>
      <c r="D2171" s="217">
        <v>7.12</v>
      </c>
    </row>
    <row r="2172" spans="1:4" outlineLevel="1" x14ac:dyDescent="0.2">
      <c r="A2172" s="214">
        <v>13080070</v>
      </c>
      <c r="B2172" s="215" t="s">
        <v>11565</v>
      </c>
      <c r="C2172" s="216" t="s">
        <v>29</v>
      </c>
      <c r="D2172" s="217">
        <v>33.409999999999997</v>
      </c>
    </row>
    <row r="2173" spans="1:4" outlineLevel="1" x14ac:dyDescent="0.2">
      <c r="A2173" s="214">
        <v>13080071</v>
      </c>
      <c r="B2173" s="215" t="s">
        <v>11566</v>
      </c>
      <c r="C2173" s="216" t="s">
        <v>29</v>
      </c>
      <c r="D2173" s="217">
        <v>55.77</v>
      </c>
    </row>
    <row r="2174" spans="1:4" outlineLevel="1" x14ac:dyDescent="0.2">
      <c r="A2174" s="214">
        <v>13080072</v>
      </c>
      <c r="B2174" s="215" t="s">
        <v>11567</v>
      </c>
      <c r="C2174" s="216" t="s">
        <v>29</v>
      </c>
      <c r="D2174" s="217">
        <v>56.68</v>
      </c>
    </row>
    <row r="2175" spans="1:4" x14ac:dyDescent="0.2">
      <c r="A2175" s="214">
        <v>13080073</v>
      </c>
      <c r="B2175" s="215" t="s">
        <v>11568</v>
      </c>
      <c r="C2175" s="216" t="s">
        <v>32</v>
      </c>
      <c r="D2175" s="217">
        <v>17.29</v>
      </c>
    </row>
    <row r="2176" spans="1:4" outlineLevel="1" x14ac:dyDescent="0.2">
      <c r="A2176" s="214">
        <v>13080074</v>
      </c>
      <c r="B2176" s="215" t="s">
        <v>11569</v>
      </c>
      <c r="C2176" s="216" t="s">
        <v>32</v>
      </c>
      <c r="D2176" s="217">
        <v>28.86</v>
      </c>
    </row>
    <row r="2177" spans="1:4" outlineLevel="1" x14ac:dyDescent="0.2">
      <c r="A2177" s="214">
        <v>13080075</v>
      </c>
      <c r="B2177" s="215" t="s">
        <v>11570</v>
      </c>
      <c r="C2177" s="216" t="s">
        <v>32</v>
      </c>
      <c r="D2177" s="217">
        <v>29.16</v>
      </c>
    </row>
    <row r="2178" spans="1:4" ht="22.5" x14ac:dyDescent="0.2">
      <c r="A2178" s="214">
        <v>13080076</v>
      </c>
      <c r="B2178" s="215" t="s">
        <v>11571</v>
      </c>
      <c r="C2178" s="216" t="s">
        <v>29</v>
      </c>
      <c r="D2178" s="217">
        <v>28.91</v>
      </c>
    </row>
    <row r="2179" spans="1:4" outlineLevel="1" x14ac:dyDescent="0.2">
      <c r="A2179" s="214">
        <v>13102005</v>
      </c>
      <c r="B2179" s="215" t="s">
        <v>11572</v>
      </c>
      <c r="C2179" s="216" t="s">
        <v>29</v>
      </c>
      <c r="D2179" s="217">
        <v>29.81</v>
      </c>
    </row>
    <row r="2180" spans="1:4" outlineLevel="1" x14ac:dyDescent="0.2">
      <c r="A2180" s="210">
        <v>14000000</v>
      </c>
      <c r="B2180" s="211" t="s">
        <v>11573</v>
      </c>
      <c r="C2180" s="212"/>
      <c r="D2180" s="213"/>
    </row>
    <row r="2181" spans="1:4" x14ac:dyDescent="0.2">
      <c r="A2181" s="214">
        <v>14001000</v>
      </c>
      <c r="B2181" s="215" t="s">
        <v>11574</v>
      </c>
      <c r="C2181" s="216" t="s">
        <v>9488</v>
      </c>
      <c r="D2181" s="217" t="s">
        <v>9488</v>
      </c>
    </row>
    <row r="2182" spans="1:4" outlineLevel="1" x14ac:dyDescent="0.2">
      <c r="A2182" s="214">
        <v>14001003</v>
      </c>
      <c r="B2182" s="215" t="s">
        <v>11575</v>
      </c>
      <c r="C2182" s="216" t="s">
        <v>29</v>
      </c>
      <c r="D2182" s="217">
        <v>170.08</v>
      </c>
    </row>
    <row r="2183" spans="1:4" outlineLevel="1" x14ac:dyDescent="0.2">
      <c r="A2183" s="214">
        <v>14001004</v>
      </c>
      <c r="B2183" s="215" t="s">
        <v>11576</v>
      </c>
      <c r="C2183" s="216" t="s">
        <v>29</v>
      </c>
      <c r="D2183" s="217">
        <v>193.28</v>
      </c>
    </row>
    <row r="2184" spans="1:4" x14ac:dyDescent="0.2">
      <c r="A2184" s="214">
        <v>14001005</v>
      </c>
      <c r="B2184" s="215" t="s">
        <v>11577</v>
      </c>
      <c r="C2184" s="216" t="s">
        <v>29</v>
      </c>
      <c r="D2184" s="217">
        <v>199.94</v>
      </c>
    </row>
    <row r="2185" spans="1:4" outlineLevel="1" x14ac:dyDescent="0.2">
      <c r="A2185" s="214">
        <v>14001011</v>
      </c>
      <c r="B2185" s="215" t="s">
        <v>11578</v>
      </c>
      <c r="C2185" s="216" t="s">
        <v>29</v>
      </c>
      <c r="D2185" s="217">
        <v>185.66</v>
      </c>
    </row>
    <row r="2186" spans="1:4" outlineLevel="1" x14ac:dyDescent="0.2">
      <c r="A2186" s="214">
        <v>14001030</v>
      </c>
      <c r="B2186" s="215" t="s">
        <v>11579</v>
      </c>
      <c r="C2186" s="216" t="s">
        <v>29</v>
      </c>
      <c r="D2186" s="217">
        <v>376.97</v>
      </c>
    </row>
    <row r="2187" spans="1:4" x14ac:dyDescent="0.2">
      <c r="A2187" s="214">
        <v>14001037</v>
      </c>
      <c r="B2187" s="215" t="s">
        <v>11580</v>
      </c>
      <c r="C2187" s="216" t="s">
        <v>29</v>
      </c>
      <c r="D2187" s="217">
        <v>621.39</v>
      </c>
    </row>
    <row r="2188" spans="1:4" outlineLevel="1" x14ac:dyDescent="0.2">
      <c r="A2188" s="214">
        <v>14001050</v>
      </c>
      <c r="B2188" s="215" t="s">
        <v>11581</v>
      </c>
      <c r="C2188" s="216" t="s">
        <v>29</v>
      </c>
      <c r="D2188" s="217">
        <v>372.46</v>
      </c>
    </row>
    <row r="2189" spans="1:4" outlineLevel="1" x14ac:dyDescent="0.2">
      <c r="A2189" s="214">
        <v>14001052</v>
      </c>
      <c r="B2189" s="215" t="s">
        <v>11582</v>
      </c>
      <c r="C2189" s="216" t="s">
        <v>29</v>
      </c>
      <c r="D2189" s="217">
        <v>429.6</v>
      </c>
    </row>
    <row r="2190" spans="1:4" x14ac:dyDescent="0.2">
      <c r="A2190" s="214">
        <v>14001070</v>
      </c>
      <c r="B2190" s="215" t="s">
        <v>11583</v>
      </c>
      <c r="C2190" s="216" t="s">
        <v>29</v>
      </c>
      <c r="D2190" s="217">
        <v>208.84</v>
      </c>
    </row>
    <row r="2191" spans="1:4" outlineLevel="1" x14ac:dyDescent="0.2">
      <c r="A2191" s="214">
        <v>14001072</v>
      </c>
      <c r="B2191" s="215" t="s">
        <v>11584</v>
      </c>
      <c r="C2191" s="216" t="s">
        <v>29</v>
      </c>
      <c r="D2191" s="217">
        <v>943.89</v>
      </c>
    </row>
    <row r="2192" spans="1:4" outlineLevel="1" x14ac:dyDescent="0.2">
      <c r="A2192" s="214">
        <v>14050000</v>
      </c>
      <c r="B2192" s="215" t="s">
        <v>9631</v>
      </c>
      <c r="C2192" s="216" t="s">
        <v>9488</v>
      </c>
      <c r="D2192" s="217" t="s">
        <v>9488</v>
      </c>
    </row>
    <row r="2193" spans="1:4" ht="22.5" outlineLevel="1" x14ac:dyDescent="0.2">
      <c r="A2193" s="214">
        <v>14050001</v>
      </c>
      <c r="B2193" s="215" t="s">
        <v>11585</v>
      </c>
      <c r="C2193" s="216" t="s">
        <v>29</v>
      </c>
      <c r="D2193" s="217">
        <v>99.09</v>
      </c>
    </row>
    <row r="2194" spans="1:4" outlineLevel="1" x14ac:dyDescent="0.2">
      <c r="A2194" s="214">
        <v>14060000</v>
      </c>
      <c r="B2194" s="215" t="s">
        <v>9765</v>
      </c>
      <c r="C2194" s="216" t="s">
        <v>9488</v>
      </c>
      <c r="D2194" s="217" t="s">
        <v>9488</v>
      </c>
    </row>
    <row r="2195" spans="1:4" ht="22.5" x14ac:dyDescent="0.2">
      <c r="A2195" s="214">
        <v>14060001</v>
      </c>
      <c r="B2195" s="215" t="s">
        <v>11586</v>
      </c>
      <c r="C2195" s="216" t="s">
        <v>29</v>
      </c>
      <c r="D2195" s="217">
        <v>90.66</v>
      </c>
    </row>
    <row r="2196" spans="1:4" outlineLevel="1" x14ac:dyDescent="0.2">
      <c r="A2196" s="214">
        <v>14070000</v>
      </c>
      <c r="B2196" s="215" t="s">
        <v>9772</v>
      </c>
      <c r="C2196" s="216" t="s">
        <v>9488</v>
      </c>
      <c r="D2196" s="217" t="s">
        <v>9488</v>
      </c>
    </row>
    <row r="2197" spans="1:4" outlineLevel="1" x14ac:dyDescent="0.2">
      <c r="A2197" s="214">
        <v>14070001</v>
      </c>
      <c r="B2197" s="215" t="s">
        <v>11587</v>
      </c>
      <c r="C2197" s="216" t="s">
        <v>29</v>
      </c>
      <c r="D2197" s="217">
        <v>112.33</v>
      </c>
    </row>
    <row r="2198" spans="1:4" outlineLevel="1" x14ac:dyDescent="0.2">
      <c r="A2198" s="210">
        <v>15000000</v>
      </c>
      <c r="B2198" s="211" t="s">
        <v>5079</v>
      </c>
      <c r="C2198" s="212"/>
      <c r="D2198" s="213"/>
    </row>
    <row r="2199" spans="1:4" outlineLevel="1" x14ac:dyDescent="0.2">
      <c r="A2199" s="214">
        <v>15001000</v>
      </c>
      <c r="B2199" s="215" t="s">
        <v>11588</v>
      </c>
      <c r="C2199" s="216" t="s">
        <v>9488</v>
      </c>
      <c r="D2199" s="217" t="s">
        <v>9488</v>
      </c>
    </row>
    <row r="2200" spans="1:4" x14ac:dyDescent="0.2">
      <c r="A2200" s="214">
        <v>15001001</v>
      </c>
      <c r="B2200" s="215" t="s">
        <v>11589</v>
      </c>
      <c r="C2200" s="216" t="s">
        <v>29</v>
      </c>
      <c r="D2200" s="217">
        <v>8.9</v>
      </c>
    </row>
    <row r="2201" spans="1:4" outlineLevel="1" x14ac:dyDescent="0.2">
      <c r="A2201" s="214">
        <v>15001002</v>
      </c>
      <c r="B2201" s="215" t="s">
        <v>11590</v>
      </c>
      <c r="C2201" s="216" t="s">
        <v>29</v>
      </c>
      <c r="D2201" s="217">
        <v>12.17</v>
      </c>
    </row>
    <row r="2202" spans="1:4" ht="22.5" outlineLevel="1" x14ac:dyDescent="0.2">
      <c r="A2202" s="214">
        <v>15001008</v>
      </c>
      <c r="B2202" s="215" t="s">
        <v>11591</v>
      </c>
      <c r="C2202" s="216" t="s">
        <v>29</v>
      </c>
      <c r="D2202" s="217">
        <v>13.74</v>
      </c>
    </row>
    <row r="2203" spans="1:4" outlineLevel="1" x14ac:dyDescent="0.2">
      <c r="A2203" s="214">
        <v>15001010</v>
      </c>
      <c r="B2203" s="215" t="s">
        <v>11592</v>
      </c>
      <c r="C2203" s="216" t="s">
        <v>29</v>
      </c>
      <c r="D2203" s="217">
        <v>17.27</v>
      </c>
    </row>
    <row r="2204" spans="1:4" outlineLevel="1" x14ac:dyDescent="0.2">
      <c r="A2204" s="214">
        <v>15001011</v>
      </c>
      <c r="B2204" s="215" t="s">
        <v>11593</v>
      </c>
      <c r="C2204" s="216" t="s">
        <v>29</v>
      </c>
      <c r="D2204" s="217">
        <v>41.86</v>
      </c>
    </row>
    <row r="2205" spans="1:4" x14ac:dyDescent="0.2">
      <c r="A2205" s="214">
        <v>15001015</v>
      </c>
      <c r="B2205" s="215" t="s">
        <v>11594</v>
      </c>
      <c r="C2205" s="216" t="s">
        <v>29</v>
      </c>
      <c r="D2205" s="217">
        <v>18.5</v>
      </c>
    </row>
    <row r="2206" spans="1:4" outlineLevel="1" x14ac:dyDescent="0.2">
      <c r="A2206" s="214">
        <v>15001016</v>
      </c>
      <c r="B2206" s="215" t="s">
        <v>11595</v>
      </c>
      <c r="C2206" s="216" t="s">
        <v>29</v>
      </c>
      <c r="D2206" s="217">
        <v>46.93</v>
      </c>
    </row>
    <row r="2207" spans="1:4" outlineLevel="1" x14ac:dyDescent="0.2">
      <c r="A2207" s="214">
        <v>15001018</v>
      </c>
      <c r="B2207" s="215" t="s">
        <v>11596</v>
      </c>
      <c r="C2207" s="216" t="s">
        <v>29</v>
      </c>
      <c r="D2207" s="217">
        <v>84.4</v>
      </c>
    </row>
    <row r="2208" spans="1:4" outlineLevel="1" x14ac:dyDescent="0.2">
      <c r="A2208" s="214">
        <v>15001019</v>
      </c>
      <c r="B2208" s="215" t="s">
        <v>11597</v>
      </c>
      <c r="C2208" s="216" t="s">
        <v>29</v>
      </c>
      <c r="D2208" s="217">
        <v>30.25</v>
      </c>
    </row>
    <row r="2209" spans="1:4" outlineLevel="1" x14ac:dyDescent="0.2">
      <c r="A2209" s="214">
        <v>15001023</v>
      </c>
      <c r="B2209" s="215" t="s">
        <v>11598</v>
      </c>
      <c r="C2209" s="216" t="s">
        <v>29</v>
      </c>
      <c r="D2209" s="217">
        <v>21.96</v>
      </c>
    </row>
    <row r="2210" spans="1:4" x14ac:dyDescent="0.2">
      <c r="A2210" s="214">
        <v>15001024</v>
      </c>
      <c r="B2210" s="215" t="s">
        <v>11599</v>
      </c>
      <c r="C2210" s="216" t="s">
        <v>29</v>
      </c>
      <c r="D2210" s="217">
        <v>61.77</v>
      </c>
    </row>
    <row r="2211" spans="1:4" outlineLevel="1" x14ac:dyDescent="0.2">
      <c r="A2211" s="214">
        <v>15001036</v>
      </c>
      <c r="B2211" s="215" t="s">
        <v>11600</v>
      </c>
      <c r="C2211" s="216" t="s">
        <v>29</v>
      </c>
      <c r="D2211" s="217">
        <v>208.36</v>
      </c>
    </row>
    <row r="2212" spans="1:4" ht="22.5" outlineLevel="1" x14ac:dyDescent="0.2">
      <c r="A2212" s="214">
        <v>15001070</v>
      </c>
      <c r="B2212" s="215" t="s">
        <v>11601</v>
      </c>
      <c r="C2212" s="216" t="s">
        <v>29</v>
      </c>
      <c r="D2212" s="217">
        <v>137.07</v>
      </c>
    </row>
    <row r="2213" spans="1:4" outlineLevel="1" x14ac:dyDescent="0.2">
      <c r="A2213" s="214">
        <v>15001076</v>
      </c>
      <c r="B2213" s="215" t="s">
        <v>11602</v>
      </c>
      <c r="C2213" s="216" t="s">
        <v>29</v>
      </c>
      <c r="D2213" s="217">
        <v>34.520000000000003</v>
      </c>
    </row>
    <row r="2214" spans="1:4" ht="22.5" outlineLevel="1" x14ac:dyDescent="0.2">
      <c r="A2214" s="214">
        <v>15001077</v>
      </c>
      <c r="B2214" s="215" t="s">
        <v>11603</v>
      </c>
      <c r="C2214" s="216" t="s">
        <v>29</v>
      </c>
      <c r="D2214" s="217">
        <v>42.87</v>
      </c>
    </row>
    <row r="2215" spans="1:4" x14ac:dyDescent="0.2">
      <c r="A2215" s="214">
        <v>15002000</v>
      </c>
      <c r="B2215" s="215" t="s">
        <v>11604</v>
      </c>
      <c r="C2215" s="216" t="s">
        <v>9488</v>
      </c>
      <c r="D2215" s="217" t="s">
        <v>9488</v>
      </c>
    </row>
    <row r="2216" spans="1:4" ht="22.5" outlineLevel="1" x14ac:dyDescent="0.2">
      <c r="A2216" s="214">
        <v>15002010</v>
      </c>
      <c r="B2216" s="215" t="s">
        <v>11605</v>
      </c>
      <c r="C2216" s="216" t="s">
        <v>29</v>
      </c>
      <c r="D2216" s="217">
        <v>35.75</v>
      </c>
    </row>
    <row r="2217" spans="1:4" ht="22.5" outlineLevel="1" x14ac:dyDescent="0.2">
      <c r="A2217" s="214">
        <v>15002011</v>
      </c>
      <c r="B2217" s="215" t="s">
        <v>11606</v>
      </c>
      <c r="C2217" s="216" t="s">
        <v>29</v>
      </c>
      <c r="D2217" s="217">
        <v>59.19</v>
      </c>
    </row>
    <row r="2218" spans="1:4" outlineLevel="1" x14ac:dyDescent="0.2">
      <c r="A2218" s="214">
        <v>15002012</v>
      </c>
      <c r="B2218" s="215" t="s">
        <v>11607</v>
      </c>
      <c r="C2218" s="216" t="s">
        <v>29</v>
      </c>
      <c r="D2218" s="217">
        <v>18.21</v>
      </c>
    </row>
    <row r="2219" spans="1:4" outlineLevel="1" x14ac:dyDescent="0.2">
      <c r="A2219" s="214">
        <v>15002014</v>
      </c>
      <c r="B2219" s="215" t="s">
        <v>11608</v>
      </c>
      <c r="C2219" s="216" t="s">
        <v>32</v>
      </c>
      <c r="D2219" s="217">
        <v>6.47</v>
      </c>
    </row>
    <row r="2220" spans="1:4" ht="22.5" outlineLevel="1" x14ac:dyDescent="0.2">
      <c r="A2220" s="214">
        <v>15002040</v>
      </c>
      <c r="B2220" s="215" t="s">
        <v>11609</v>
      </c>
      <c r="C2220" s="216" t="s">
        <v>29</v>
      </c>
      <c r="D2220" s="217">
        <v>25.76</v>
      </c>
    </row>
    <row r="2221" spans="1:4" ht="22.5" outlineLevel="1" x14ac:dyDescent="0.2">
      <c r="A2221" s="214">
        <v>15002060</v>
      </c>
      <c r="B2221" s="215" t="s">
        <v>11610</v>
      </c>
      <c r="C2221" s="216" t="s">
        <v>29</v>
      </c>
      <c r="D2221" s="217">
        <v>29.54</v>
      </c>
    </row>
    <row r="2222" spans="1:4" outlineLevel="1" x14ac:dyDescent="0.2">
      <c r="A2222" s="214">
        <v>15003000</v>
      </c>
      <c r="B2222" s="215" t="s">
        <v>11611</v>
      </c>
      <c r="C2222" s="216" t="s">
        <v>9488</v>
      </c>
      <c r="D2222" s="217" t="s">
        <v>9488</v>
      </c>
    </row>
    <row r="2223" spans="1:4" outlineLevel="1" x14ac:dyDescent="0.2">
      <c r="A2223" s="214">
        <v>15003004</v>
      </c>
      <c r="B2223" s="215" t="s">
        <v>11612</v>
      </c>
      <c r="C2223" s="216" t="s">
        <v>32</v>
      </c>
      <c r="D2223" s="217">
        <v>11.08</v>
      </c>
    </row>
    <row r="2224" spans="1:4" x14ac:dyDescent="0.2">
      <c r="A2224" s="214">
        <v>15003010</v>
      </c>
      <c r="B2224" s="215" t="s">
        <v>11613</v>
      </c>
      <c r="C2224" s="216" t="s">
        <v>29</v>
      </c>
      <c r="D2224" s="217">
        <v>52.09</v>
      </c>
    </row>
    <row r="2225" spans="1:4" outlineLevel="1" x14ac:dyDescent="0.2">
      <c r="A2225" s="214">
        <v>15003012</v>
      </c>
      <c r="B2225" s="215" t="s">
        <v>11614</v>
      </c>
      <c r="C2225" s="216" t="s">
        <v>29</v>
      </c>
      <c r="D2225" s="217">
        <v>30.26</v>
      </c>
    </row>
    <row r="2226" spans="1:4" outlineLevel="1" x14ac:dyDescent="0.2">
      <c r="A2226" s="214">
        <v>15003014</v>
      </c>
      <c r="B2226" s="215" t="s">
        <v>11615</v>
      </c>
      <c r="C2226" s="216" t="s">
        <v>32</v>
      </c>
      <c r="D2226" s="217">
        <v>18.23</v>
      </c>
    </row>
    <row r="2227" spans="1:4" ht="22.5" outlineLevel="1" x14ac:dyDescent="0.2">
      <c r="A2227" s="214">
        <v>15003101</v>
      </c>
      <c r="B2227" s="215" t="s">
        <v>11616</v>
      </c>
      <c r="C2227" s="216" t="s">
        <v>29</v>
      </c>
      <c r="D2227" s="217">
        <v>21.1</v>
      </c>
    </row>
    <row r="2228" spans="1:4" outlineLevel="1" x14ac:dyDescent="0.2">
      <c r="A2228" s="214">
        <v>15050000</v>
      </c>
      <c r="B2228" s="215" t="s">
        <v>9631</v>
      </c>
      <c r="C2228" s="216" t="s">
        <v>9488</v>
      </c>
      <c r="D2228" s="217" t="s">
        <v>9488</v>
      </c>
    </row>
    <row r="2229" spans="1:4" outlineLevel="1" x14ac:dyDescent="0.2">
      <c r="A2229" s="214">
        <v>15050001</v>
      </c>
      <c r="B2229" s="215" t="s">
        <v>11617</v>
      </c>
      <c r="C2229" s="216" t="s">
        <v>29</v>
      </c>
      <c r="D2229" s="217">
        <v>3.27</v>
      </c>
    </row>
    <row r="2230" spans="1:4" outlineLevel="1" x14ac:dyDescent="0.2">
      <c r="A2230" s="214">
        <v>15050003</v>
      </c>
      <c r="B2230" s="215" t="s">
        <v>11618</v>
      </c>
      <c r="C2230" s="216" t="s">
        <v>29</v>
      </c>
      <c r="D2230" s="217">
        <v>7.38</v>
      </c>
    </row>
    <row r="2231" spans="1:4" outlineLevel="1" x14ac:dyDescent="0.2">
      <c r="A2231" s="214">
        <v>15050004</v>
      </c>
      <c r="B2231" s="215" t="s">
        <v>11619</v>
      </c>
      <c r="C2231" s="216" t="s">
        <v>29</v>
      </c>
      <c r="D2231" s="217">
        <v>14.32</v>
      </c>
    </row>
    <row r="2232" spans="1:4" outlineLevel="1" x14ac:dyDescent="0.2">
      <c r="A2232" s="214">
        <v>15050005</v>
      </c>
      <c r="B2232" s="215" t="s">
        <v>11620</v>
      </c>
      <c r="C2232" s="216" t="s">
        <v>29</v>
      </c>
      <c r="D2232" s="217">
        <v>128.93</v>
      </c>
    </row>
    <row r="2233" spans="1:4" outlineLevel="1" x14ac:dyDescent="0.2">
      <c r="A2233" s="214">
        <v>15050010</v>
      </c>
      <c r="B2233" s="215" t="s">
        <v>11621</v>
      </c>
      <c r="C2233" s="216" t="s">
        <v>29</v>
      </c>
      <c r="D2233" s="217">
        <v>10.17</v>
      </c>
    </row>
    <row r="2234" spans="1:4" outlineLevel="1" x14ac:dyDescent="0.2">
      <c r="A2234" s="214">
        <v>15050011</v>
      </c>
      <c r="B2234" s="215" t="s">
        <v>11622</v>
      </c>
      <c r="C2234" s="216" t="s">
        <v>29</v>
      </c>
      <c r="D2234" s="217">
        <v>17.59</v>
      </c>
    </row>
    <row r="2235" spans="1:4" outlineLevel="1" x14ac:dyDescent="0.2">
      <c r="A2235" s="214">
        <v>15050013</v>
      </c>
      <c r="B2235" s="215" t="s">
        <v>11623</v>
      </c>
      <c r="C2235" s="216" t="s">
        <v>32</v>
      </c>
      <c r="D2235" s="217">
        <v>1.71</v>
      </c>
    </row>
    <row r="2236" spans="1:4" outlineLevel="1" x14ac:dyDescent="0.2">
      <c r="A2236" s="214">
        <v>15050014</v>
      </c>
      <c r="B2236" s="215" t="s">
        <v>11624</v>
      </c>
      <c r="C2236" s="216" t="s">
        <v>32</v>
      </c>
      <c r="D2236" s="217">
        <v>2.54</v>
      </c>
    </row>
    <row r="2237" spans="1:4" outlineLevel="1" x14ac:dyDescent="0.2">
      <c r="A2237" s="214">
        <v>15050020</v>
      </c>
      <c r="B2237" s="215" t="s">
        <v>11625</v>
      </c>
      <c r="C2237" s="216" t="s">
        <v>29</v>
      </c>
      <c r="D2237" s="217">
        <v>9.74</v>
      </c>
    </row>
    <row r="2238" spans="1:4" x14ac:dyDescent="0.2">
      <c r="A2238" s="214">
        <v>15050021</v>
      </c>
      <c r="B2238" s="215" t="s">
        <v>11626</v>
      </c>
      <c r="C2238" s="216" t="s">
        <v>29</v>
      </c>
      <c r="D2238" s="217">
        <v>15.96</v>
      </c>
    </row>
    <row r="2239" spans="1:4" outlineLevel="1" x14ac:dyDescent="0.2">
      <c r="A2239" s="214">
        <v>15050023</v>
      </c>
      <c r="B2239" s="215" t="s">
        <v>11627</v>
      </c>
      <c r="C2239" s="216" t="s">
        <v>29</v>
      </c>
      <c r="D2239" s="217">
        <v>128.93</v>
      </c>
    </row>
    <row r="2240" spans="1:4" outlineLevel="1" x14ac:dyDescent="0.2">
      <c r="A2240" s="214">
        <v>15080000</v>
      </c>
      <c r="B2240" s="215" t="s">
        <v>9814</v>
      </c>
      <c r="C2240" s="216" t="s">
        <v>9488</v>
      </c>
      <c r="D2240" s="217" t="s">
        <v>9488</v>
      </c>
    </row>
    <row r="2241" spans="1:4" ht="22.5" outlineLevel="1" x14ac:dyDescent="0.2">
      <c r="A2241" s="214">
        <v>15080001</v>
      </c>
      <c r="B2241" s="215" t="s">
        <v>11628</v>
      </c>
      <c r="C2241" s="216" t="s">
        <v>29</v>
      </c>
      <c r="D2241" s="217">
        <v>22.38</v>
      </c>
    </row>
    <row r="2242" spans="1:4" ht="22.5" outlineLevel="1" x14ac:dyDescent="0.2">
      <c r="A2242" s="214">
        <v>15080005</v>
      </c>
      <c r="B2242" s="215" t="s">
        <v>11629</v>
      </c>
      <c r="C2242" s="216" t="s">
        <v>29</v>
      </c>
      <c r="D2242" s="217">
        <v>24.1</v>
      </c>
    </row>
    <row r="2243" spans="1:4" x14ac:dyDescent="0.2">
      <c r="A2243" s="214">
        <v>15080030</v>
      </c>
      <c r="B2243" s="215" t="s">
        <v>11630</v>
      </c>
      <c r="C2243" s="216" t="s">
        <v>29</v>
      </c>
      <c r="D2243" s="217">
        <v>22.03</v>
      </c>
    </row>
    <row r="2244" spans="1:4" outlineLevel="1" x14ac:dyDescent="0.2">
      <c r="A2244" s="214">
        <v>15080031</v>
      </c>
      <c r="B2244" s="215" t="s">
        <v>11631</v>
      </c>
      <c r="C2244" s="216" t="s">
        <v>29</v>
      </c>
      <c r="D2244" s="217">
        <v>15.36</v>
      </c>
    </row>
    <row r="2245" spans="1:4" outlineLevel="1" x14ac:dyDescent="0.2">
      <c r="A2245" s="214">
        <v>15080032</v>
      </c>
      <c r="B2245" s="215" t="s">
        <v>11632</v>
      </c>
      <c r="C2245" s="216" t="s">
        <v>29</v>
      </c>
      <c r="D2245" s="217">
        <v>23.72</v>
      </c>
    </row>
    <row r="2246" spans="1:4" outlineLevel="1" x14ac:dyDescent="0.2">
      <c r="A2246" s="214">
        <v>15080033</v>
      </c>
      <c r="B2246" s="215" t="s">
        <v>11633</v>
      </c>
      <c r="C2246" s="216" t="s">
        <v>32</v>
      </c>
      <c r="D2246" s="217">
        <v>4.05</v>
      </c>
    </row>
    <row r="2247" spans="1:4" outlineLevel="1" x14ac:dyDescent="0.2">
      <c r="A2247" s="214">
        <v>15080034</v>
      </c>
      <c r="B2247" s="215" t="s">
        <v>11634</v>
      </c>
      <c r="C2247" s="216" t="s">
        <v>29</v>
      </c>
      <c r="D2247" s="217">
        <v>26.37</v>
      </c>
    </row>
    <row r="2248" spans="1:4" x14ac:dyDescent="0.2">
      <c r="A2248" s="210">
        <v>17000000</v>
      </c>
      <c r="B2248" s="211" t="s">
        <v>11635</v>
      </c>
      <c r="C2248" s="212"/>
      <c r="D2248" s="213"/>
    </row>
    <row r="2249" spans="1:4" outlineLevel="1" x14ac:dyDescent="0.2">
      <c r="A2249" s="214">
        <v>17001000</v>
      </c>
      <c r="B2249" s="215" t="s">
        <v>11636</v>
      </c>
      <c r="C2249" s="216" t="s">
        <v>9488</v>
      </c>
      <c r="D2249" s="217" t="s">
        <v>9488</v>
      </c>
    </row>
    <row r="2250" spans="1:4" outlineLevel="1" x14ac:dyDescent="0.2">
      <c r="A2250" s="214">
        <v>17001027</v>
      </c>
      <c r="B2250" s="215" t="s">
        <v>11637</v>
      </c>
      <c r="C2250" s="216" t="s">
        <v>32</v>
      </c>
      <c r="D2250" s="217">
        <v>574.08000000000004</v>
      </c>
    </row>
    <row r="2251" spans="1:4" outlineLevel="1" x14ac:dyDescent="0.2">
      <c r="A2251" s="214">
        <v>17001028</v>
      </c>
      <c r="B2251" s="215" t="s">
        <v>11638</v>
      </c>
      <c r="C2251" s="216" t="s">
        <v>32</v>
      </c>
      <c r="D2251" s="217">
        <v>234.07</v>
      </c>
    </row>
    <row r="2252" spans="1:4" outlineLevel="1" x14ac:dyDescent="0.2">
      <c r="A2252" s="214">
        <v>17001029</v>
      </c>
      <c r="B2252" s="215" t="s">
        <v>11639</v>
      </c>
      <c r="C2252" s="216" t="s">
        <v>32</v>
      </c>
      <c r="D2252" s="217">
        <v>850.81</v>
      </c>
    </row>
    <row r="2253" spans="1:4" x14ac:dyDescent="0.2">
      <c r="A2253" s="214">
        <v>17001030</v>
      </c>
      <c r="B2253" s="215" t="s">
        <v>11640</v>
      </c>
      <c r="C2253" s="216" t="s">
        <v>32</v>
      </c>
      <c r="D2253" s="217">
        <v>917.56</v>
      </c>
    </row>
    <row r="2254" spans="1:4" outlineLevel="1" x14ac:dyDescent="0.2">
      <c r="A2254" s="214">
        <v>17001031</v>
      </c>
      <c r="B2254" s="215" t="s">
        <v>11641</v>
      </c>
      <c r="C2254" s="216" t="s">
        <v>32</v>
      </c>
      <c r="D2254" s="217">
        <v>1496.58</v>
      </c>
    </row>
    <row r="2255" spans="1:4" ht="22.5" outlineLevel="1" x14ac:dyDescent="0.2">
      <c r="A2255" s="214">
        <v>17001032</v>
      </c>
      <c r="B2255" s="215" t="s">
        <v>11642</v>
      </c>
      <c r="C2255" s="216" t="s">
        <v>32</v>
      </c>
      <c r="D2255" s="217">
        <v>1612.63</v>
      </c>
    </row>
    <row r="2256" spans="1:4" outlineLevel="1" x14ac:dyDescent="0.2">
      <c r="A2256" s="214">
        <v>17001033</v>
      </c>
      <c r="B2256" s="215" t="s">
        <v>11643</v>
      </c>
      <c r="C2256" s="216" t="s">
        <v>32</v>
      </c>
      <c r="D2256" s="217">
        <v>354.88</v>
      </c>
    </row>
    <row r="2257" spans="1:4" outlineLevel="1" x14ac:dyDescent="0.2">
      <c r="A2257" s="214">
        <v>17001034</v>
      </c>
      <c r="B2257" s="215" t="s">
        <v>11644</v>
      </c>
      <c r="C2257" s="216" t="s">
        <v>15</v>
      </c>
      <c r="D2257" s="217">
        <v>4215.34</v>
      </c>
    </row>
    <row r="2258" spans="1:4" outlineLevel="1" x14ac:dyDescent="0.2">
      <c r="A2258" s="214">
        <v>17001035</v>
      </c>
      <c r="B2258" s="215" t="s">
        <v>11645</v>
      </c>
      <c r="C2258" s="216" t="s">
        <v>15</v>
      </c>
      <c r="D2258" s="217">
        <v>3632.06</v>
      </c>
    </row>
    <row r="2259" spans="1:4" ht="22.5" x14ac:dyDescent="0.2">
      <c r="A2259" s="214">
        <v>17001036</v>
      </c>
      <c r="B2259" s="215" t="s">
        <v>11646</v>
      </c>
      <c r="C2259" s="216" t="s">
        <v>15</v>
      </c>
      <c r="D2259" s="217">
        <v>5711.57</v>
      </c>
    </row>
    <row r="2260" spans="1:4" ht="22.5" outlineLevel="1" x14ac:dyDescent="0.2">
      <c r="A2260" s="214">
        <v>17001037</v>
      </c>
      <c r="B2260" s="215" t="s">
        <v>11647</v>
      </c>
      <c r="C2260" s="216" t="s">
        <v>15</v>
      </c>
      <c r="D2260" s="217">
        <v>6874.45</v>
      </c>
    </row>
    <row r="2261" spans="1:4" ht="22.5" outlineLevel="1" x14ac:dyDescent="0.2">
      <c r="A2261" s="214">
        <v>17001038</v>
      </c>
      <c r="B2261" s="215" t="s">
        <v>11648</v>
      </c>
      <c r="C2261" s="216" t="s">
        <v>15</v>
      </c>
      <c r="D2261" s="217">
        <v>9356.69</v>
      </c>
    </row>
    <row r="2262" spans="1:4" outlineLevel="1" x14ac:dyDescent="0.2">
      <c r="A2262" s="214">
        <v>17001040</v>
      </c>
      <c r="B2262" s="215" t="s">
        <v>11649</v>
      </c>
      <c r="C2262" s="216" t="s">
        <v>29</v>
      </c>
      <c r="D2262" s="217">
        <v>716.75</v>
      </c>
    </row>
    <row r="2263" spans="1:4" outlineLevel="1" x14ac:dyDescent="0.2">
      <c r="A2263" s="214">
        <v>17001041</v>
      </c>
      <c r="B2263" s="215" t="s">
        <v>11650</v>
      </c>
      <c r="C2263" s="216" t="s">
        <v>29</v>
      </c>
      <c r="D2263" s="217">
        <v>551.32000000000005</v>
      </c>
    </row>
    <row r="2264" spans="1:4" outlineLevel="1" x14ac:dyDescent="0.2">
      <c r="A2264" s="214">
        <v>17001042</v>
      </c>
      <c r="B2264" s="215" t="s">
        <v>11651</v>
      </c>
      <c r="C2264" s="216" t="s">
        <v>29</v>
      </c>
      <c r="D2264" s="217">
        <v>711.45</v>
      </c>
    </row>
    <row r="2265" spans="1:4" x14ac:dyDescent="0.2">
      <c r="A2265" s="214">
        <v>17001043</v>
      </c>
      <c r="B2265" s="215" t="s">
        <v>11652</v>
      </c>
      <c r="C2265" s="216" t="s">
        <v>29</v>
      </c>
      <c r="D2265" s="217">
        <v>543.9</v>
      </c>
    </row>
    <row r="2266" spans="1:4" outlineLevel="1" x14ac:dyDescent="0.2">
      <c r="A2266" s="214">
        <v>17001044</v>
      </c>
      <c r="B2266" s="215" t="s">
        <v>11653</v>
      </c>
      <c r="C2266" s="216" t="s">
        <v>29</v>
      </c>
      <c r="D2266" s="217">
        <v>743.35</v>
      </c>
    </row>
    <row r="2267" spans="1:4" outlineLevel="1" x14ac:dyDescent="0.2">
      <c r="A2267" s="214">
        <v>17001045</v>
      </c>
      <c r="B2267" s="215" t="s">
        <v>11654</v>
      </c>
      <c r="C2267" s="216" t="s">
        <v>29</v>
      </c>
      <c r="D2267" s="217">
        <v>579.91999999999996</v>
      </c>
    </row>
    <row r="2268" spans="1:4" ht="22.5" outlineLevel="1" x14ac:dyDescent="0.2">
      <c r="A2268" s="214">
        <v>17001064</v>
      </c>
      <c r="B2268" s="215" t="s">
        <v>11655</v>
      </c>
      <c r="C2268" s="216" t="s">
        <v>32</v>
      </c>
      <c r="D2268" s="217">
        <v>849.02</v>
      </c>
    </row>
    <row r="2269" spans="1:4" outlineLevel="1" x14ac:dyDescent="0.2">
      <c r="A2269" s="214">
        <v>17001070</v>
      </c>
      <c r="B2269" s="215" t="s">
        <v>11656</v>
      </c>
      <c r="C2269" s="216" t="s">
        <v>32</v>
      </c>
      <c r="D2269" s="217">
        <v>2549.64</v>
      </c>
    </row>
    <row r="2270" spans="1:4" outlineLevel="1" x14ac:dyDescent="0.2">
      <c r="A2270" s="214">
        <v>17001071</v>
      </c>
      <c r="B2270" s="215" t="s">
        <v>11657</v>
      </c>
      <c r="C2270" s="216" t="s">
        <v>32</v>
      </c>
      <c r="D2270" s="217">
        <v>4403.7299999999996</v>
      </c>
    </row>
    <row r="2271" spans="1:4" x14ac:dyDescent="0.2">
      <c r="A2271" s="214">
        <v>17001072</v>
      </c>
      <c r="B2271" s="215" t="s">
        <v>11658</v>
      </c>
      <c r="C2271" s="216" t="s">
        <v>32</v>
      </c>
      <c r="D2271" s="217">
        <v>8247.56</v>
      </c>
    </row>
    <row r="2272" spans="1:4" outlineLevel="1" x14ac:dyDescent="0.2">
      <c r="A2272" s="214">
        <v>17001073</v>
      </c>
      <c r="B2272" s="215" t="s">
        <v>11659</v>
      </c>
      <c r="C2272" s="216" t="s">
        <v>32</v>
      </c>
      <c r="D2272" s="217">
        <v>9728.24</v>
      </c>
    </row>
    <row r="2273" spans="1:4" outlineLevel="1" x14ac:dyDescent="0.2">
      <c r="A2273" s="214">
        <v>17001076</v>
      </c>
      <c r="B2273" s="215" t="s">
        <v>11660</v>
      </c>
      <c r="C2273" s="216" t="s">
        <v>32</v>
      </c>
      <c r="D2273" s="217">
        <v>465.28</v>
      </c>
    </row>
    <row r="2274" spans="1:4" outlineLevel="1" x14ac:dyDescent="0.2">
      <c r="A2274" s="214">
        <v>17001080</v>
      </c>
      <c r="B2274" s="215" t="s">
        <v>11661</v>
      </c>
      <c r="C2274" s="216" t="s">
        <v>32</v>
      </c>
      <c r="D2274" s="217">
        <v>1168.06</v>
      </c>
    </row>
    <row r="2275" spans="1:4" outlineLevel="1" x14ac:dyDescent="0.2">
      <c r="A2275" s="214">
        <v>17001081</v>
      </c>
      <c r="B2275" s="215" t="s">
        <v>11662</v>
      </c>
      <c r="C2275" s="216" t="s">
        <v>32</v>
      </c>
      <c r="D2275" s="217">
        <v>1180.01</v>
      </c>
    </row>
    <row r="2276" spans="1:4" ht="22.5" outlineLevel="1" x14ac:dyDescent="0.2">
      <c r="A2276" s="214">
        <v>17001082</v>
      </c>
      <c r="B2276" s="215" t="s">
        <v>11663</v>
      </c>
      <c r="C2276" s="216" t="s">
        <v>32</v>
      </c>
      <c r="D2276" s="217">
        <v>1072.24</v>
      </c>
    </row>
    <row r="2277" spans="1:4" x14ac:dyDescent="0.2">
      <c r="A2277" s="214">
        <v>17001083</v>
      </c>
      <c r="B2277" s="215" t="s">
        <v>11664</v>
      </c>
      <c r="C2277" s="216" t="s">
        <v>32</v>
      </c>
      <c r="D2277" s="217">
        <v>212.24</v>
      </c>
    </row>
    <row r="2278" spans="1:4" ht="22.5" outlineLevel="1" x14ac:dyDescent="0.2">
      <c r="A2278" s="214">
        <v>17001090</v>
      </c>
      <c r="B2278" s="215" t="s">
        <v>11665</v>
      </c>
      <c r="C2278" s="216" t="s">
        <v>29</v>
      </c>
      <c r="D2278" s="217">
        <v>292.70999999999998</v>
      </c>
    </row>
    <row r="2279" spans="1:4" ht="22.5" outlineLevel="1" x14ac:dyDescent="0.2">
      <c r="A2279" s="214">
        <v>17001091</v>
      </c>
      <c r="B2279" s="215" t="s">
        <v>11666</v>
      </c>
      <c r="C2279" s="216" t="s">
        <v>29</v>
      </c>
      <c r="D2279" s="217">
        <v>355.67</v>
      </c>
    </row>
    <row r="2280" spans="1:4" ht="22.5" outlineLevel="1" x14ac:dyDescent="0.2">
      <c r="A2280" s="214">
        <v>17001092</v>
      </c>
      <c r="B2280" s="215" t="s">
        <v>11667</v>
      </c>
      <c r="C2280" s="216" t="s">
        <v>29</v>
      </c>
      <c r="D2280" s="217">
        <v>975.94</v>
      </c>
    </row>
    <row r="2281" spans="1:4" ht="22.5" outlineLevel="1" x14ac:dyDescent="0.2">
      <c r="A2281" s="214">
        <v>17001093</v>
      </c>
      <c r="B2281" s="215" t="s">
        <v>11668</v>
      </c>
      <c r="C2281" s="216" t="s">
        <v>29</v>
      </c>
      <c r="D2281" s="217">
        <v>1523.17</v>
      </c>
    </row>
    <row r="2282" spans="1:4" ht="22.5" x14ac:dyDescent="0.2">
      <c r="A2282" s="214">
        <v>17001094</v>
      </c>
      <c r="B2282" s="215" t="s">
        <v>11669</v>
      </c>
      <c r="C2282" s="216" t="s">
        <v>29</v>
      </c>
      <c r="D2282" s="217">
        <v>926.14</v>
      </c>
    </row>
    <row r="2283" spans="1:4" ht="22.5" outlineLevel="1" x14ac:dyDescent="0.2">
      <c r="A2283" s="214">
        <v>17001095</v>
      </c>
      <c r="B2283" s="215" t="s">
        <v>11670</v>
      </c>
      <c r="C2283" s="216" t="s">
        <v>29</v>
      </c>
      <c r="D2283" s="217">
        <v>1364.6</v>
      </c>
    </row>
    <row r="2284" spans="1:4" ht="22.5" outlineLevel="1" x14ac:dyDescent="0.2">
      <c r="A2284" s="214">
        <v>17001096</v>
      </c>
      <c r="B2284" s="215" t="s">
        <v>11671</v>
      </c>
      <c r="C2284" s="216" t="s">
        <v>29</v>
      </c>
      <c r="D2284" s="217">
        <v>1125.58</v>
      </c>
    </row>
    <row r="2285" spans="1:4" ht="22.5" outlineLevel="1" x14ac:dyDescent="0.2">
      <c r="A2285" s="214">
        <v>17001097</v>
      </c>
      <c r="B2285" s="215" t="s">
        <v>11672</v>
      </c>
      <c r="C2285" s="216" t="s">
        <v>29</v>
      </c>
      <c r="D2285" s="217">
        <v>1743.47</v>
      </c>
    </row>
    <row r="2286" spans="1:4" outlineLevel="1" x14ac:dyDescent="0.2">
      <c r="A2286" s="214">
        <v>17002000</v>
      </c>
      <c r="B2286" s="215" t="s">
        <v>11673</v>
      </c>
      <c r="C2286" s="216" t="s">
        <v>9488</v>
      </c>
      <c r="D2286" s="217" t="s">
        <v>9488</v>
      </c>
    </row>
    <row r="2287" spans="1:4" x14ac:dyDescent="0.2">
      <c r="A2287" s="214">
        <v>17002001</v>
      </c>
      <c r="B2287" s="215" t="s">
        <v>11674</v>
      </c>
      <c r="C2287" s="216" t="s">
        <v>34</v>
      </c>
      <c r="D2287" s="217">
        <v>927.22</v>
      </c>
    </row>
    <row r="2288" spans="1:4" ht="22.5" outlineLevel="1" x14ac:dyDescent="0.2">
      <c r="A2288" s="214">
        <v>17002002</v>
      </c>
      <c r="B2288" s="215" t="s">
        <v>11675</v>
      </c>
      <c r="C2288" s="216" t="s">
        <v>29</v>
      </c>
      <c r="D2288" s="217">
        <v>71.69</v>
      </c>
    </row>
    <row r="2289" spans="1:4" x14ac:dyDescent="0.2">
      <c r="A2289" s="214">
        <v>17002010</v>
      </c>
      <c r="B2289" s="215" t="s">
        <v>11676</v>
      </c>
      <c r="C2289" s="216" t="s">
        <v>29</v>
      </c>
      <c r="D2289" s="217">
        <v>109.81</v>
      </c>
    </row>
    <row r="2290" spans="1:4" outlineLevel="1" x14ac:dyDescent="0.2">
      <c r="A2290" s="214">
        <v>17002011</v>
      </c>
      <c r="B2290" s="215" t="s">
        <v>11677</v>
      </c>
      <c r="C2290" s="216" t="s">
        <v>29</v>
      </c>
      <c r="D2290" s="217">
        <v>113.77</v>
      </c>
    </row>
    <row r="2291" spans="1:4" x14ac:dyDescent="0.2">
      <c r="A2291" s="214">
        <v>17002012</v>
      </c>
      <c r="B2291" s="215" t="s">
        <v>11678</v>
      </c>
      <c r="C2291" s="216" t="s">
        <v>29</v>
      </c>
      <c r="D2291" s="217">
        <v>147.51</v>
      </c>
    </row>
    <row r="2292" spans="1:4" ht="22.5" outlineLevel="1" x14ac:dyDescent="0.2">
      <c r="A2292" s="214">
        <v>17002013</v>
      </c>
      <c r="B2292" s="215" t="s">
        <v>11679</v>
      </c>
      <c r="C2292" s="216" t="s">
        <v>34</v>
      </c>
      <c r="D2292" s="217">
        <v>872.66</v>
      </c>
    </row>
    <row r="2293" spans="1:4" ht="22.5" outlineLevel="1" x14ac:dyDescent="0.2">
      <c r="A2293" s="214">
        <v>17002014</v>
      </c>
      <c r="B2293" s="215" t="s">
        <v>11680</v>
      </c>
      <c r="C2293" s="216" t="s">
        <v>29</v>
      </c>
      <c r="D2293" s="217">
        <v>68.14</v>
      </c>
    </row>
    <row r="2294" spans="1:4" outlineLevel="1" x14ac:dyDescent="0.2">
      <c r="A2294" s="214">
        <v>17002015</v>
      </c>
      <c r="B2294" s="215" t="s">
        <v>11681</v>
      </c>
      <c r="C2294" s="216" t="s">
        <v>29</v>
      </c>
      <c r="D2294" s="217">
        <v>75.900000000000006</v>
      </c>
    </row>
    <row r="2295" spans="1:4" ht="22.5" outlineLevel="1" x14ac:dyDescent="0.2">
      <c r="A2295" s="214">
        <v>17002018</v>
      </c>
      <c r="B2295" s="215" t="s">
        <v>11682</v>
      </c>
      <c r="C2295" s="216" t="s">
        <v>29</v>
      </c>
      <c r="D2295" s="217">
        <v>70.95</v>
      </c>
    </row>
    <row r="2296" spans="1:4" ht="22.5" x14ac:dyDescent="0.2">
      <c r="A2296" s="214">
        <v>17002019</v>
      </c>
      <c r="B2296" s="215" t="s">
        <v>11683</v>
      </c>
      <c r="C2296" s="216" t="s">
        <v>29</v>
      </c>
      <c r="D2296" s="217">
        <v>72.92</v>
      </c>
    </row>
    <row r="2297" spans="1:4" outlineLevel="1" x14ac:dyDescent="0.2">
      <c r="A2297" s="214">
        <v>17002025</v>
      </c>
      <c r="B2297" s="215" t="s">
        <v>11684</v>
      </c>
      <c r="C2297" s="216" t="s">
        <v>29</v>
      </c>
      <c r="D2297" s="217">
        <v>275.77999999999997</v>
      </c>
    </row>
    <row r="2298" spans="1:4" outlineLevel="1" x14ac:dyDescent="0.2">
      <c r="A2298" s="214">
        <v>17002026</v>
      </c>
      <c r="B2298" s="215" t="s">
        <v>11685</v>
      </c>
      <c r="C2298" s="216" t="s">
        <v>29</v>
      </c>
      <c r="D2298" s="217">
        <v>247.67</v>
      </c>
    </row>
    <row r="2299" spans="1:4" outlineLevel="1" x14ac:dyDescent="0.2">
      <c r="A2299" s="214">
        <v>17002029</v>
      </c>
      <c r="B2299" s="215" t="s">
        <v>11686</v>
      </c>
      <c r="C2299" s="216" t="s">
        <v>34</v>
      </c>
      <c r="D2299" s="217">
        <v>272.92</v>
      </c>
    </row>
    <row r="2300" spans="1:4" outlineLevel="1" x14ac:dyDescent="0.2">
      <c r="A2300" s="214">
        <v>17002030</v>
      </c>
      <c r="B2300" s="215" t="s">
        <v>11687</v>
      </c>
      <c r="C2300" s="216" t="s">
        <v>29</v>
      </c>
      <c r="D2300" s="217">
        <v>15.39</v>
      </c>
    </row>
    <row r="2301" spans="1:4" x14ac:dyDescent="0.2">
      <c r="A2301" s="214">
        <v>17002031</v>
      </c>
      <c r="B2301" s="215" t="s">
        <v>11688</v>
      </c>
      <c r="C2301" s="216" t="s">
        <v>29</v>
      </c>
      <c r="D2301" s="217">
        <v>33</v>
      </c>
    </row>
    <row r="2302" spans="1:4" outlineLevel="1" x14ac:dyDescent="0.2">
      <c r="A2302" s="214">
        <v>17002032</v>
      </c>
      <c r="B2302" s="215" t="s">
        <v>11689</v>
      </c>
      <c r="C2302" s="216" t="s">
        <v>29</v>
      </c>
      <c r="D2302" s="217">
        <v>14.51</v>
      </c>
    </row>
    <row r="2303" spans="1:4" ht="22.5" outlineLevel="1" x14ac:dyDescent="0.2">
      <c r="A2303" s="214">
        <v>17002033</v>
      </c>
      <c r="B2303" s="215" t="s">
        <v>11690</v>
      </c>
      <c r="C2303" s="216" t="s">
        <v>34</v>
      </c>
      <c r="D2303" s="217">
        <v>139.16</v>
      </c>
    </row>
    <row r="2304" spans="1:4" outlineLevel="1" x14ac:dyDescent="0.2">
      <c r="A2304" s="214">
        <v>17002034</v>
      </c>
      <c r="B2304" s="215" t="s">
        <v>11691</v>
      </c>
      <c r="C2304" s="216" t="s">
        <v>29</v>
      </c>
      <c r="D2304" s="217">
        <v>6.89</v>
      </c>
    </row>
    <row r="2305" spans="1:4" outlineLevel="1" x14ac:dyDescent="0.2">
      <c r="A2305" s="214">
        <v>17002035</v>
      </c>
      <c r="B2305" s="215" t="s">
        <v>11692</v>
      </c>
      <c r="C2305" s="216" t="s">
        <v>29</v>
      </c>
      <c r="D2305" s="217">
        <v>13.92</v>
      </c>
    </row>
    <row r="2306" spans="1:4" x14ac:dyDescent="0.2">
      <c r="A2306" s="214">
        <v>17002036</v>
      </c>
      <c r="B2306" s="215" t="s">
        <v>11693</v>
      </c>
      <c r="C2306" s="216" t="s">
        <v>29</v>
      </c>
      <c r="D2306" s="217">
        <v>7.3</v>
      </c>
    </row>
    <row r="2307" spans="1:4" ht="22.5" outlineLevel="1" x14ac:dyDescent="0.2">
      <c r="A2307" s="214">
        <v>17002038</v>
      </c>
      <c r="B2307" s="215" t="s">
        <v>11694</v>
      </c>
      <c r="C2307" s="216" t="s">
        <v>29</v>
      </c>
      <c r="D2307" s="217">
        <v>231.67</v>
      </c>
    </row>
    <row r="2308" spans="1:4" outlineLevel="1" x14ac:dyDescent="0.2">
      <c r="A2308" s="214">
        <v>17002040</v>
      </c>
      <c r="B2308" s="215" t="s">
        <v>11695</v>
      </c>
      <c r="C2308" s="216" t="s">
        <v>29</v>
      </c>
      <c r="D2308" s="217">
        <v>64.81</v>
      </c>
    </row>
    <row r="2309" spans="1:4" ht="22.5" outlineLevel="1" x14ac:dyDescent="0.2">
      <c r="A2309" s="214">
        <v>17002042</v>
      </c>
      <c r="B2309" s="215" t="s">
        <v>11696</v>
      </c>
      <c r="C2309" s="216" t="s">
        <v>34</v>
      </c>
      <c r="D2309" s="217">
        <v>849.14</v>
      </c>
    </row>
    <row r="2310" spans="1:4" ht="22.5" x14ac:dyDescent="0.2">
      <c r="A2310" s="214">
        <v>17002043</v>
      </c>
      <c r="B2310" s="215" t="s">
        <v>11697</v>
      </c>
      <c r="C2310" s="216" t="s">
        <v>34</v>
      </c>
      <c r="D2310" s="217">
        <v>1196.8399999999999</v>
      </c>
    </row>
    <row r="2311" spans="1:4" ht="22.5" outlineLevel="1" x14ac:dyDescent="0.2">
      <c r="A2311" s="214">
        <v>17002044</v>
      </c>
      <c r="B2311" s="215" t="s">
        <v>11698</v>
      </c>
      <c r="C2311" s="216" t="s">
        <v>34</v>
      </c>
      <c r="D2311" s="217">
        <v>873.57</v>
      </c>
    </row>
    <row r="2312" spans="1:4" ht="22.5" outlineLevel="1" x14ac:dyDescent="0.2">
      <c r="A2312" s="214">
        <v>17002045</v>
      </c>
      <c r="B2312" s="215" t="s">
        <v>11699</v>
      </c>
      <c r="C2312" s="216" t="s">
        <v>34</v>
      </c>
      <c r="D2312" s="217">
        <v>1221.27</v>
      </c>
    </row>
    <row r="2313" spans="1:4" ht="45" outlineLevel="1" x14ac:dyDescent="0.2">
      <c r="A2313" s="214">
        <v>17002046</v>
      </c>
      <c r="B2313" s="215" t="s">
        <v>11700</v>
      </c>
      <c r="C2313" s="216" t="s">
        <v>34</v>
      </c>
      <c r="D2313" s="217">
        <v>347.19</v>
      </c>
    </row>
    <row r="2314" spans="1:4" ht="45" outlineLevel="1" x14ac:dyDescent="0.2">
      <c r="A2314" s="214">
        <v>17002047</v>
      </c>
      <c r="B2314" s="215" t="s">
        <v>11701</v>
      </c>
      <c r="C2314" s="216" t="s">
        <v>34</v>
      </c>
      <c r="D2314" s="217">
        <v>694.89</v>
      </c>
    </row>
    <row r="2315" spans="1:4" x14ac:dyDescent="0.2">
      <c r="A2315" s="214">
        <v>17002050</v>
      </c>
      <c r="B2315" s="215" t="s">
        <v>11702</v>
      </c>
      <c r="C2315" s="216" t="s">
        <v>32</v>
      </c>
      <c r="D2315" s="217">
        <v>95.1</v>
      </c>
    </row>
    <row r="2316" spans="1:4" ht="22.5" outlineLevel="1" x14ac:dyDescent="0.2">
      <c r="A2316" s="214">
        <v>17002051</v>
      </c>
      <c r="B2316" s="215" t="s">
        <v>11703</v>
      </c>
      <c r="C2316" s="216" t="s">
        <v>32</v>
      </c>
      <c r="D2316" s="217">
        <v>94.55</v>
      </c>
    </row>
    <row r="2317" spans="1:4" outlineLevel="1" x14ac:dyDescent="0.2">
      <c r="A2317" s="214">
        <v>17002052</v>
      </c>
      <c r="B2317" s="215" t="s">
        <v>11704</v>
      </c>
      <c r="C2317" s="216" t="s">
        <v>34</v>
      </c>
      <c r="D2317" s="217">
        <v>779.23</v>
      </c>
    </row>
    <row r="2318" spans="1:4" outlineLevel="1" x14ac:dyDescent="0.2">
      <c r="A2318" s="214">
        <v>17002054</v>
      </c>
      <c r="B2318" s="215" t="s">
        <v>11705</v>
      </c>
      <c r="C2318" s="216" t="s">
        <v>32</v>
      </c>
      <c r="D2318" s="217">
        <v>39.33</v>
      </c>
    </row>
    <row r="2319" spans="1:4" outlineLevel="1" x14ac:dyDescent="0.2">
      <c r="A2319" s="214">
        <v>17002055</v>
      </c>
      <c r="B2319" s="215" t="s">
        <v>11706</v>
      </c>
      <c r="C2319" s="216" t="s">
        <v>32</v>
      </c>
      <c r="D2319" s="217">
        <v>38.53</v>
      </c>
    </row>
    <row r="2320" spans="1:4" x14ac:dyDescent="0.2">
      <c r="A2320" s="214">
        <v>17002060</v>
      </c>
      <c r="B2320" s="215" t="s">
        <v>11707</v>
      </c>
      <c r="C2320" s="216" t="s">
        <v>29</v>
      </c>
      <c r="D2320" s="217">
        <v>114.46</v>
      </c>
    </row>
    <row r="2321" spans="1:4" outlineLevel="1" x14ac:dyDescent="0.2">
      <c r="A2321" s="214">
        <v>17002061</v>
      </c>
      <c r="B2321" s="215" t="s">
        <v>11708</v>
      </c>
      <c r="C2321" s="216" t="s">
        <v>29</v>
      </c>
      <c r="D2321" s="217">
        <v>149.36000000000001</v>
      </c>
    </row>
    <row r="2322" spans="1:4" ht="33.75" outlineLevel="1" x14ac:dyDescent="0.2">
      <c r="A2322" s="214">
        <v>17002065</v>
      </c>
      <c r="B2322" s="215" t="s">
        <v>11709</v>
      </c>
      <c r="C2322" s="216" t="s">
        <v>29</v>
      </c>
      <c r="D2322" s="217">
        <v>177.04</v>
      </c>
    </row>
    <row r="2323" spans="1:4" ht="33.75" outlineLevel="1" x14ac:dyDescent="0.2">
      <c r="A2323" s="214">
        <v>17002066</v>
      </c>
      <c r="B2323" s="215" t="s">
        <v>11710</v>
      </c>
      <c r="C2323" s="216" t="s">
        <v>29</v>
      </c>
      <c r="D2323" s="217">
        <v>179.3</v>
      </c>
    </row>
    <row r="2324" spans="1:4" outlineLevel="1" x14ac:dyDescent="0.2">
      <c r="A2324" s="214">
        <v>17003000</v>
      </c>
      <c r="B2324" s="215" t="s">
        <v>10490</v>
      </c>
      <c r="C2324" s="216" t="s">
        <v>9488</v>
      </c>
      <c r="D2324" s="217" t="s">
        <v>9488</v>
      </c>
    </row>
    <row r="2325" spans="1:4" ht="22.5" x14ac:dyDescent="0.2">
      <c r="A2325" s="214">
        <v>17003019</v>
      </c>
      <c r="B2325" s="215" t="s">
        <v>11711</v>
      </c>
      <c r="C2325" s="216" t="s">
        <v>15</v>
      </c>
      <c r="D2325" s="217">
        <v>6721.37</v>
      </c>
    </row>
    <row r="2326" spans="1:4" ht="22.5" outlineLevel="1" x14ac:dyDescent="0.2">
      <c r="A2326" s="214">
        <v>17003020</v>
      </c>
      <c r="B2326" s="215" t="s">
        <v>11712</v>
      </c>
      <c r="C2326" s="216" t="s">
        <v>15</v>
      </c>
      <c r="D2326" s="217">
        <v>9183.01</v>
      </c>
    </row>
    <row r="2327" spans="1:4" outlineLevel="1" x14ac:dyDescent="0.2">
      <c r="A2327" s="214">
        <v>17003051</v>
      </c>
      <c r="B2327" s="215" t="s">
        <v>11713</v>
      </c>
      <c r="C2327" s="216" t="s">
        <v>29</v>
      </c>
      <c r="D2327" s="217">
        <v>138.9</v>
      </c>
    </row>
    <row r="2328" spans="1:4" outlineLevel="1" x14ac:dyDescent="0.2">
      <c r="A2328" s="214">
        <v>17003054</v>
      </c>
      <c r="B2328" s="215" t="s">
        <v>11714</v>
      </c>
      <c r="C2328" s="216" t="s">
        <v>29</v>
      </c>
      <c r="D2328" s="217">
        <v>128.93</v>
      </c>
    </row>
    <row r="2329" spans="1:4" ht="22.5" outlineLevel="1" x14ac:dyDescent="0.2">
      <c r="A2329" s="214">
        <v>17003055</v>
      </c>
      <c r="B2329" s="215" t="s">
        <v>11715</v>
      </c>
      <c r="C2329" s="216" t="s">
        <v>15</v>
      </c>
      <c r="D2329" s="217">
        <v>285.48</v>
      </c>
    </row>
    <row r="2330" spans="1:4" ht="22.5" x14ac:dyDescent="0.2">
      <c r="A2330" s="214">
        <v>17003056</v>
      </c>
      <c r="B2330" s="215" t="s">
        <v>11716</v>
      </c>
      <c r="C2330" s="216" t="s">
        <v>15</v>
      </c>
      <c r="D2330" s="217">
        <v>528.66999999999996</v>
      </c>
    </row>
    <row r="2331" spans="1:4" ht="22.5" outlineLevel="1" x14ac:dyDescent="0.2">
      <c r="A2331" s="214">
        <v>17003057</v>
      </c>
      <c r="B2331" s="215" t="s">
        <v>11717</v>
      </c>
      <c r="C2331" s="216" t="s">
        <v>15</v>
      </c>
      <c r="D2331" s="217">
        <v>704.89</v>
      </c>
    </row>
    <row r="2332" spans="1:4" ht="22.5" outlineLevel="1" x14ac:dyDescent="0.2">
      <c r="A2332" s="214">
        <v>17003058</v>
      </c>
      <c r="B2332" s="215" t="s">
        <v>11718</v>
      </c>
      <c r="C2332" s="216" t="s">
        <v>15</v>
      </c>
      <c r="D2332" s="217">
        <v>390.37</v>
      </c>
    </row>
    <row r="2333" spans="1:4" ht="22.5" outlineLevel="1" x14ac:dyDescent="0.2">
      <c r="A2333" s="214">
        <v>17003059</v>
      </c>
      <c r="B2333" s="215" t="s">
        <v>11719</v>
      </c>
      <c r="C2333" s="216" t="s">
        <v>15</v>
      </c>
      <c r="D2333" s="217">
        <v>299.56</v>
      </c>
    </row>
    <row r="2334" spans="1:4" outlineLevel="1" x14ac:dyDescent="0.2">
      <c r="A2334" s="214">
        <v>17003060</v>
      </c>
      <c r="B2334" s="215" t="s">
        <v>11720</v>
      </c>
      <c r="C2334" s="216" t="s">
        <v>15</v>
      </c>
      <c r="D2334" s="217">
        <v>4144.95</v>
      </c>
    </row>
    <row r="2335" spans="1:4" x14ac:dyDescent="0.2">
      <c r="A2335" s="214">
        <v>17003061</v>
      </c>
      <c r="B2335" s="215" t="s">
        <v>11721</v>
      </c>
      <c r="C2335" s="216" t="s">
        <v>15</v>
      </c>
      <c r="D2335" s="217">
        <v>3474.62</v>
      </c>
    </row>
    <row r="2336" spans="1:4" ht="22.5" outlineLevel="1" x14ac:dyDescent="0.2">
      <c r="A2336" s="214">
        <v>17003063</v>
      </c>
      <c r="B2336" s="215" t="s">
        <v>11722</v>
      </c>
      <c r="C2336" s="216" t="s">
        <v>15</v>
      </c>
      <c r="D2336" s="217">
        <v>6951.58</v>
      </c>
    </row>
    <row r="2337" spans="1:4" outlineLevel="1" x14ac:dyDescent="0.2">
      <c r="A2337" s="214">
        <v>17003065</v>
      </c>
      <c r="B2337" s="215" t="s">
        <v>11723</v>
      </c>
      <c r="C2337" s="216" t="s">
        <v>29</v>
      </c>
      <c r="D2337" s="217">
        <v>15.5</v>
      </c>
    </row>
    <row r="2338" spans="1:4" outlineLevel="1" x14ac:dyDescent="0.2">
      <c r="A2338" s="214">
        <v>17003070</v>
      </c>
      <c r="B2338" s="215" t="s">
        <v>11724</v>
      </c>
      <c r="C2338" s="216" t="s">
        <v>29</v>
      </c>
      <c r="D2338" s="217">
        <v>34.03</v>
      </c>
    </row>
    <row r="2339" spans="1:4" outlineLevel="1" x14ac:dyDescent="0.2">
      <c r="A2339" s="214">
        <v>17003071</v>
      </c>
      <c r="B2339" s="215" t="s">
        <v>11725</v>
      </c>
      <c r="C2339" s="216" t="s">
        <v>29</v>
      </c>
      <c r="D2339" s="217">
        <v>46.97</v>
      </c>
    </row>
    <row r="2340" spans="1:4" x14ac:dyDescent="0.2">
      <c r="A2340" s="214">
        <v>17003072</v>
      </c>
      <c r="B2340" s="215" t="s">
        <v>11726</v>
      </c>
      <c r="C2340" s="216" t="s">
        <v>32</v>
      </c>
      <c r="D2340" s="217">
        <v>8.23</v>
      </c>
    </row>
    <row r="2341" spans="1:4" outlineLevel="1" x14ac:dyDescent="0.2">
      <c r="A2341" s="214">
        <v>17003073</v>
      </c>
      <c r="B2341" s="215" t="s">
        <v>11727</v>
      </c>
      <c r="C2341" s="216" t="s">
        <v>32</v>
      </c>
      <c r="D2341" s="217">
        <v>10.54</v>
      </c>
    </row>
    <row r="2342" spans="1:4" ht="22.5" outlineLevel="1" x14ac:dyDescent="0.2">
      <c r="A2342" s="214">
        <v>17003083</v>
      </c>
      <c r="B2342" s="215" t="s">
        <v>11728</v>
      </c>
      <c r="C2342" s="216" t="s">
        <v>15</v>
      </c>
      <c r="D2342" s="217">
        <v>3920.63</v>
      </c>
    </row>
    <row r="2343" spans="1:4" ht="22.5" outlineLevel="1" x14ac:dyDescent="0.2">
      <c r="A2343" s="214">
        <v>17003085</v>
      </c>
      <c r="B2343" s="215" t="s">
        <v>11729</v>
      </c>
      <c r="C2343" s="216" t="s">
        <v>15</v>
      </c>
      <c r="D2343" s="217">
        <v>3967.47</v>
      </c>
    </row>
    <row r="2344" spans="1:4" ht="22.5" outlineLevel="1" x14ac:dyDescent="0.2">
      <c r="A2344" s="214">
        <v>17003089</v>
      </c>
      <c r="B2344" s="215" t="s">
        <v>11730</v>
      </c>
      <c r="C2344" s="216" t="s">
        <v>29</v>
      </c>
      <c r="D2344" s="217">
        <v>204.35</v>
      </c>
    </row>
    <row r="2345" spans="1:4" ht="22.5" x14ac:dyDescent="0.2">
      <c r="A2345" s="214">
        <v>17003090</v>
      </c>
      <c r="B2345" s="215" t="s">
        <v>11731</v>
      </c>
      <c r="C2345" s="216" t="s">
        <v>29</v>
      </c>
      <c r="D2345" s="217">
        <v>208.5</v>
      </c>
    </row>
    <row r="2346" spans="1:4" ht="22.5" outlineLevel="1" x14ac:dyDescent="0.2">
      <c r="A2346" s="214">
        <v>17003091</v>
      </c>
      <c r="B2346" s="215" t="s">
        <v>11732</v>
      </c>
      <c r="C2346" s="216" t="s">
        <v>29</v>
      </c>
      <c r="D2346" s="217">
        <v>212.66</v>
      </c>
    </row>
    <row r="2347" spans="1:4" outlineLevel="1" x14ac:dyDescent="0.2">
      <c r="A2347" s="214">
        <v>17004000</v>
      </c>
      <c r="B2347" s="215" t="s">
        <v>11733</v>
      </c>
      <c r="C2347" s="216" t="s">
        <v>9488</v>
      </c>
      <c r="D2347" s="217" t="s">
        <v>9488</v>
      </c>
    </row>
    <row r="2348" spans="1:4" outlineLevel="1" x14ac:dyDescent="0.2">
      <c r="A2348" s="214">
        <v>17004001</v>
      </c>
      <c r="B2348" s="215" t="s">
        <v>11734</v>
      </c>
      <c r="C2348" s="216" t="s">
        <v>29</v>
      </c>
      <c r="D2348" s="217">
        <v>14.46</v>
      </c>
    </row>
    <row r="2349" spans="1:4" ht="22.5" outlineLevel="1" x14ac:dyDescent="0.2">
      <c r="A2349" s="214">
        <v>17004009</v>
      </c>
      <c r="B2349" s="215" t="s">
        <v>11735</v>
      </c>
      <c r="C2349" s="216" t="s">
        <v>29</v>
      </c>
      <c r="D2349" s="217">
        <v>12.05</v>
      </c>
    </row>
    <row r="2350" spans="1:4" x14ac:dyDescent="0.2">
      <c r="A2350" s="214">
        <v>17004010</v>
      </c>
      <c r="B2350" s="215" t="s">
        <v>11736</v>
      </c>
      <c r="C2350" s="216" t="s">
        <v>29</v>
      </c>
      <c r="D2350" s="217">
        <v>18.079999999999998</v>
      </c>
    </row>
    <row r="2351" spans="1:4" outlineLevel="1" x14ac:dyDescent="0.2">
      <c r="A2351" s="214">
        <v>17004012</v>
      </c>
      <c r="B2351" s="215" t="s">
        <v>11737</v>
      </c>
      <c r="C2351" s="216" t="s">
        <v>29</v>
      </c>
      <c r="D2351" s="217">
        <v>7.88</v>
      </c>
    </row>
    <row r="2352" spans="1:4" ht="22.5" outlineLevel="1" x14ac:dyDescent="0.2">
      <c r="A2352" s="214">
        <v>17004013</v>
      </c>
      <c r="B2352" s="215" t="s">
        <v>11738</v>
      </c>
      <c r="C2352" s="216" t="s">
        <v>29</v>
      </c>
      <c r="D2352" s="217">
        <v>11.7</v>
      </c>
    </row>
    <row r="2353" spans="1:4" outlineLevel="1" x14ac:dyDescent="0.2">
      <c r="A2353" s="214">
        <v>17004014</v>
      </c>
      <c r="B2353" s="215" t="s">
        <v>11739</v>
      </c>
      <c r="C2353" s="216" t="s">
        <v>29</v>
      </c>
      <c r="D2353" s="217">
        <v>7.88</v>
      </c>
    </row>
    <row r="2354" spans="1:4" outlineLevel="1" x14ac:dyDescent="0.2">
      <c r="A2354" s="214">
        <v>17004020</v>
      </c>
      <c r="B2354" s="215" t="s">
        <v>11740</v>
      </c>
      <c r="C2354" s="216" t="s">
        <v>15</v>
      </c>
      <c r="D2354" s="217">
        <v>72.31</v>
      </c>
    </row>
    <row r="2355" spans="1:4" x14ac:dyDescent="0.2">
      <c r="A2355" s="214">
        <v>17004021</v>
      </c>
      <c r="B2355" s="215" t="s">
        <v>11741</v>
      </c>
      <c r="C2355" s="216" t="s">
        <v>15</v>
      </c>
      <c r="D2355" s="217">
        <v>192.83</v>
      </c>
    </row>
    <row r="2356" spans="1:4" outlineLevel="1" x14ac:dyDescent="0.2">
      <c r="A2356" s="214">
        <v>17004022</v>
      </c>
      <c r="B2356" s="215" t="s">
        <v>11742</v>
      </c>
      <c r="C2356" s="216" t="s">
        <v>15</v>
      </c>
      <c r="D2356" s="217">
        <v>433.87</v>
      </c>
    </row>
    <row r="2357" spans="1:4" outlineLevel="1" x14ac:dyDescent="0.2">
      <c r="A2357" s="214">
        <v>17004025</v>
      </c>
      <c r="B2357" s="215" t="s">
        <v>11743</v>
      </c>
      <c r="C2357" s="216" t="s">
        <v>32</v>
      </c>
      <c r="D2357" s="217">
        <v>3.62</v>
      </c>
    </row>
    <row r="2358" spans="1:4" outlineLevel="1" x14ac:dyDescent="0.2">
      <c r="A2358" s="214">
        <v>17004030</v>
      </c>
      <c r="B2358" s="215" t="s">
        <v>11744</v>
      </c>
      <c r="C2358" s="216" t="s">
        <v>15</v>
      </c>
      <c r="D2358" s="217">
        <v>7.23</v>
      </c>
    </row>
    <row r="2359" spans="1:4" outlineLevel="1" x14ac:dyDescent="0.2">
      <c r="A2359" s="214">
        <v>17004031</v>
      </c>
      <c r="B2359" s="215" t="s">
        <v>11745</v>
      </c>
      <c r="C2359" s="216" t="s">
        <v>34</v>
      </c>
      <c r="D2359" s="217">
        <v>185.61</v>
      </c>
    </row>
    <row r="2360" spans="1:4" x14ac:dyDescent="0.2">
      <c r="A2360" s="214">
        <v>17004032</v>
      </c>
      <c r="B2360" s="215" t="s">
        <v>11746</v>
      </c>
      <c r="C2360" s="216" t="s">
        <v>11747</v>
      </c>
      <c r="D2360" s="217">
        <v>1419.9</v>
      </c>
    </row>
    <row r="2361" spans="1:4" outlineLevel="1" x14ac:dyDescent="0.2">
      <c r="A2361" s="214">
        <v>17004050</v>
      </c>
      <c r="B2361" s="215" t="s">
        <v>11748</v>
      </c>
      <c r="C2361" s="216" t="s">
        <v>29</v>
      </c>
      <c r="D2361" s="217">
        <v>10.14</v>
      </c>
    </row>
    <row r="2362" spans="1:4" outlineLevel="1" x14ac:dyDescent="0.2">
      <c r="A2362" s="214">
        <v>17005000</v>
      </c>
      <c r="B2362" s="215" t="s">
        <v>11749</v>
      </c>
      <c r="C2362" s="216" t="s">
        <v>9488</v>
      </c>
      <c r="D2362" s="217" t="s">
        <v>9488</v>
      </c>
    </row>
    <row r="2363" spans="1:4" outlineLevel="1" x14ac:dyDescent="0.2">
      <c r="A2363" s="214">
        <v>17005001</v>
      </c>
      <c r="B2363" s="215" t="s">
        <v>11750</v>
      </c>
      <c r="C2363" s="216" t="s">
        <v>29</v>
      </c>
      <c r="D2363" s="217">
        <v>443.1</v>
      </c>
    </row>
    <row r="2364" spans="1:4" outlineLevel="1" x14ac:dyDescent="0.2">
      <c r="A2364" s="214">
        <v>17005002</v>
      </c>
      <c r="B2364" s="215" t="s">
        <v>11751</v>
      </c>
      <c r="C2364" s="216" t="s">
        <v>29</v>
      </c>
      <c r="D2364" s="217">
        <v>502.3</v>
      </c>
    </row>
    <row r="2365" spans="1:4" x14ac:dyDescent="0.2">
      <c r="A2365" s="214">
        <v>17005003</v>
      </c>
      <c r="B2365" s="215" t="s">
        <v>11752</v>
      </c>
      <c r="C2365" s="216" t="s">
        <v>29</v>
      </c>
      <c r="D2365" s="217">
        <v>363.39</v>
      </c>
    </row>
    <row r="2366" spans="1:4" ht="22.5" outlineLevel="1" x14ac:dyDescent="0.2">
      <c r="A2366" s="214">
        <v>17005005</v>
      </c>
      <c r="B2366" s="215" t="s">
        <v>11753</v>
      </c>
      <c r="C2366" s="216" t="s">
        <v>29</v>
      </c>
      <c r="D2366" s="217">
        <v>226.5</v>
      </c>
    </row>
    <row r="2367" spans="1:4" ht="22.5" outlineLevel="1" x14ac:dyDescent="0.2">
      <c r="A2367" s="214">
        <v>17005007</v>
      </c>
      <c r="B2367" s="215" t="s">
        <v>11754</v>
      </c>
      <c r="C2367" s="216" t="s">
        <v>29</v>
      </c>
      <c r="D2367" s="217">
        <v>764.57</v>
      </c>
    </row>
    <row r="2368" spans="1:4" outlineLevel="1" x14ac:dyDescent="0.2">
      <c r="A2368" s="214">
        <v>17005011</v>
      </c>
      <c r="B2368" s="215" t="s">
        <v>11755</v>
      </c>
      <c r="C2368" s="216" t="s">
        <v>15</v>
      </c>
      <c r="D2368" s="217">
        <v>56.88</v>
      </c>
    </row>
    <row r="2369" spans="1:4" outlineLevel="1" x14ac:dyDescent="0.2">
      <c r="A2369" s="214">
        <v>17005012</v>
      </c>
      <c r="B2369" s="215" t="s">
        <v>11756</v>
      </c>
      <c r="C2369" s="216" t="s">
        <v>15</v>
      </c>
      <c r="D2369" s="217">
        <v>54.18</v>
      </c>
    </row>
    <row r="2370" spans="1:4" x14ac:dyDescent="0.2">
      <c r="A2370" s="214">
        <v>17005016</v>
      </c>
      <c r="B2370" s="215" t="s">
        <v>11757</v>
      </c>
      <c r="C2370" s="216" t="s">
        <v>32</v>
      </c>
      <c r="D2370" s="217">
        <v>408.37</v>
      </c>
    </row>
    <row r="2371" spans="1:4" outlineLevel="1" x14ac:dyDescent="0.2">
      <c r="A2371" s="214">
        <v>17005017</v>
      </c>
      <c r="B2371" s="215" t="s">
        <v>11758</v>
      </c>
      <c r="C2371" s="216" t="s">
        <v>32</v>
      </c>
      <c r="D2371" s="217">
        <v>293.64</v>
      </c>
    </row>
    <row r="2372" spans="1:4" ht="22.5" outlineLevel="1" x14ac:dyDescent="0.2">
      <c r="A2372" s="214">
        <v>17005020</v>
      </c>
      <c r="B2372" s="215" t="s">
        <v>11759</v>
      </c>
      <c r="C2372" s="216" t="s">
        <v>15</v>
      </c>
      <c r="D2372" s="217">
        <v>177.53</v>
      </c>
    </row>
    <row r="2373" spans="1:4" ht="22.5" outlineLevel="1" x14ac:dyDescent="0.2">
      <c r="A2373" s="214">
        <v>17005021</v>
      </c>
      <c r="B2373" s="215" t="s">
        <v>11760</v>
      </c>
      <c r="C2373" s="216" t="s">
        <v>15</v>
      </c>
      <c r="D2373" s="217">
        <v>206.84</v>
      </c>
    </row>
    <row r="2374" spans="1:4" ht="22.5" outlineLevel="1" x14ac:dyDescent="0.2">
      <c r="A2374" s="214">
        <v>17005022</v>
      </c>
      <c r="B2374" s="215" t="s">
        <v>11761</v>
      </c>
      <c r="C2374" s="216" t="s">
        <v>15</v>
      </c>
      <c r="D2374" s="217">
        <v>219.13</v>
      </c>
    </row>
    <row r="2375" spans="1:4" ht="22.5" x14ac:dyDescent="0.2">
      <c r="A2375" s="214">
        <v>17005023</v>
      </c>
      <c r="B2375" s="215" t="s">
        <v>11762</v>
      </c>
      <c r="C2375" s="216" t="s">
        <v>15</v>
      </c>
      <c r="D2375" s="217">
        <v>325.04000000000002</v>
      </c>
    </row>
    <row r="2376" spans="1:4" outlineLevel="1" x14ac:dyDescent="0.2">
      <c r="A2376" s="214">
        <v>17005024</v>
      </c>
      <c r="B2376" s="215" t="s">
        <v>11763</v>
      </c>
      <c r="C2376" s="216" t="s">
        <v>32</v>
      </c>
      <c r="D2376" s="217">
        <v>87.82</v>
      </c>
    </row>
    <row r="2377" spans="1:4" outlineLevel="1" x14ac:dyDescent="0.2">
      <c r="A2377" s="214">
        <v>17005025</v>
      </c>
      <c r="B2377" s="215" t="s">
        <v>11764</v>
      </c>
      <c r="C2377" s="216" t="s">
        <v>32</v>
      </c>
      <c r="D2377" s="217">
        <v>498.2</v>
      </c>
    </row>
    <row r="2378" spans="1:4" outlineLevel="1" x14ac:dyDescent="0.2">
      <c r="A2378" s="214">
        <v>17005026</v>
      </c>
      <c r="B2378" s="215" t="s">
        <v>11765</v>
      </c>
      <c r="C2378" s="216" t="s">
        <v>15</v>
      </c>
      <c r="D2378" s="217">
        <v>27.33</v>
      </c>
    </row>
    <row r="2379" spans="1:4" outlineLevel="1" x14ac:dyDescent="0.2">
      <c r="A2379" s="214">
        <v>17005027</v>
      </c>
      <c r="B2379" s="215" t="s">
        <v>11766</v>
      </c>
      <c r="C2379" s="216" t="s">
        <v>15</v>
      </c>
      <c r="D2379" s="217">
        <v>410.06</v>
      </c>
    </row>
    <row r="2380" spans="1:4" x14ac:dyDescent="0.2">
      <c r="A2380" s="214">
        <v>17005033</v>
      </c>
      <c r="B2380" s="215" t="s">
        <v>11767</v>
      </c>
      <c r="C2380" s="216" t="s">
        <v>29</v>
      </c>
      <c r="D2380" s="217">
        <v>384.54</v>
      </c>
    </row>
    <row r="2381" spans="1:4" outlineLevel="1" x14ac:dyDescent="0.2">
      <c r="A2381" s="214">
        <v>17005035</v>
      </c>
      <c r="B2381" s="215" t="s">
        <v>11768</v>
      </c>
      <c r="C2381" s="216" t="s">
        <v>29</v>
      </c>
      <c r="D2381" s="217">
        <v>294.74</v>
      </c>
    </row>
    <row r="2382" spans="1:4" outlineLevel="1" x14ac:dyDescent="0.2">
      <c r="A2382" s="214">
        <v>17005040</v>
      </c>
      <c r="B2382" s="215" t="s">
        <v>11769</v>
      </c>
      <c r="C2382" s="216" t="s">
        <v>32</v>
      </c>
      <c r="D2382" s="217">
        <v>193.45</v>
      </c>
    </row>
    <row r="2383" spans="1:4" outlineLevel="1" x14ac:dyDescent="0.2">
      <c r="A2383" s="214">
        <v>17005041</v>
      </c>
      <c r="B2383" s="215" t="s">
        <v>11770</v>
      </c>
      <c r="C2383" s="216" t="s">
        <v>32</v>
      </c>
      <c r="D2383" s="217">
        <v>54.23</v>
      </c>
    </row>
    <row r="2384" spans="1:4" outlineLevel="1" x14ac:dyDescent="0.2">
      <c r="A2384" s="214">
        <v>17005051</v>
      </c>
      <c r="B2384" s="215" t="s">
        <v>11771</v>
      </c>
      <c r="C2384" s="216" t="s">
        <v>32</v>
      </c>
      <c r="D2384" s="217">
        <v>210.8</v>
      </c>
    </row>
    <row r="2385" spans="1:4" x14ac:dyDescent="0.2">
      <c r="A2385" s="214">
        <v>17005052</v>
      </c>
      <c r="B2385" s="215" t="s">
        <v>11772</v>
      </c>
      <c r="C2385" s="216" t="s">
        <v>32</v>
      </c>
      <c r="D2385" s="217">
        <v>446.96</v>
      </c>
    </row>
    <row r="2386" spans="1:4" outlineLevel="1" x14ac:dyDescent="0.2">
      <c r="A2386" s="214">
        <v>17005053</v>
      </c>
      <c r="B2386" s="215" t="s">
        <v>11773</v>
      </c>
      <c r="C2386" s="216" t="s">
        <v>32</v>
      </c>
      <c r="D2386" s="217">
        <v>184.79</v>
      </c>
    </row>
    <row r="2387" spans="1:4" outlineLevel="1" x14ac:dyDescent="0.2">
      <c r="A2387" s="214">
        <v>17005061</v>
      </c>
      <c r="B2387" s="215" t="s">
        <v>11774</v>
      </c>
      <c r="C2387" s="216" t="s">
        <v>15</v>
      </c>
      <c r="D2387" s="217">
        <v>865.27</v>
      </c>
    </row>
    <row r="2388" spans="1:4" outlineLevel="1" x14ac:dyDescent="0.2">
      <c r="A2388" s="214">
        <v>17005075</v>
      </c>
      <c r="B2388" s="215" t="s">
        <v>11775</v>
      </c>
      <c r="C2388" s="216" t="s">
        <v>15</v>
      </c>
      <c r="D2388" s="217">
        <v>1413.96</v>
      </c>
    </row>
    <row r="2389" spans="1:4" outlineLevel="1" x14ac:dyDescent="0.2">
      <c r="A2389" s="214">
        <v>17005080</v>
      </c>
      <c r="B2389" s="215" t="s">
        <v>11776</v>
      </c>
      <c r="C2389" s="216" t="s">
        <v>15</v>
      </c>
      <c r="D2389" s="217">
        <v>3434.74</v>
      </c>
    </row>
    <row r="2390" spans="1:4" x14ac:dyDescent="0.2">
      <c r="A2390" s="214">
        <v>17005090</v>
      </c>
      <c r="B2390" s="215" t="s">
        <v>11777</v>
      </c>
      <c r="C2390" s="216" t="s">
        <v>15</v>
      </c>
      <c r="D2390" s="217">
        <v>1679.87</v>
      </c>
    </row>
    <row r="2391" spans="1:4" ht="22.5" outlineLevel="1" x14ac:dyDescent="0.2">
      <c r="A2391" s="214">
        <v>17005091</v>
      </c>
      <c r="B2391" s="215" t="s">
        <v>11778</v>
      </c>
      <c r="C2391" s="216" t="s">
        <v>15</v>
      </c>
      <c r="D2391" s="217">
        <v>1616.33</v>
      </c>
    </row>
    <row r="2392" spans="1:4" outlineLevel="1" x14ac:dyDescent="0.2">
      <c r="A2392" s="214">
        <v>17005092</v>
      </c>
      <c r="B2392" s="215" t="s">
        <v>11779</v>
      </c>
      <c r="C2392" s="216" t="s">
        <v>15</v>
      </c>
      <c r="D2392" s="217">
        <v>843.59</v>
      </c>
    </row>
    <row r="2393" spans="1:4" outlineLevel="1" x14ac:dyDescent="0.2">
      <c r="A2393" s="214">
        <v>17005093</v>
      </c>
      <c r="B2393" s="215" t="s">
        <v>11780</v>
      </c>
      <c r="C2393" s="216" t="s">
        <v>15</v>
      </c>
      <c r="D2393" s="217">
        <v>58.67</v>
      </c>
    </row>
    <row r="2394" spans="1:4" outlineLevel="1" x14ac:dyDescent="0.2">
      <c r="A2394" s="214">
        <v>17005094</v>
      </c>
      <c r="B2394" s="215" t="s">
        <v>11781</v>
      </c>
      <c r="C2394" s="216" t="s">
        <v>15</v>
      </c>
      <c r="D2394" s="217">
        <v>188.58</v>
      </c>
    </row>
    <row r="2395" spans="1:4" x14ac:dyDescent="0.2">
      <c r="A2395" s="214">
        <v>17005095</v>
      </c>
      <c r="B2395" s="215" t="s">
        <v>11782</v>
      </c>
      <c r="C2395" s="216" t="s">
        <v>15</v>
      </c>
      <c r="D2395" s="217">
        <v>16.78</v>
      </c>
    </row>
    <row r="2396" spans="1:4" outlineLevel="1" x14ac:dyDescent="0.2">
      <c r="A2396" s="214">
        <v>17005096</v>
      </c>
      <c r="B2396" s="215" t="s">
        <v>11783</v>
      </c>
      <c r="C2396" s="216" t="s">
        <v>15</v>
      </c>
      <c r="D2396" s="217">
        <v>16.12</v>
      </c>
    </row>
    <row r="2397" spans="1:4" outlineLevel="1" x14ac:dyDescent="0.2">
      <c r="A2397" s="214">
        <v>17005097</v>
      </c>
      <c r="B2397" s="215" t="s">
        <v>11784</v>
      </c>
      <c r="C2397" s="216" t="s">
        <v>15</v>
      </c>
      <c r="D2397" s="217">
        <v>34.869999999999997</v>
      </c>
    </row>
    <row r="2398" spans="1:4" outlineLevel="1" x14ac:dyDescent="0.2">
      <c r="A2398" s="214">
        <v>17005098</v>
      </c>
      <c r="B2398" s="215" t="s">
        <v>11785</v>
      </c>
      <c r="C2398" s="216" t="s">
        <v>15</v>
      </c>
      <c r="D2398" s="217">
        <v>6.81</v>
      </c>
    </row>
    <row r="2399" spans="1:4" outlineLevel="1" x14ac:dyDescent="0.2">
      <c r="A2399" s="214">
        <v>17010000</v>
      </c>
      <c r="B2399" s="215" t="s">
        <v>11786</v>
      </c>
      <c r="C2399" s="216" t="s">
        <v>9488</v>
      </c>
      <c r="D2399" s="217" t="s">
        <v>9488</v>
      </c>
    </row>
    <row r="2400" spans="1:4" x14ac:dyDescent="0.2">
      <c r="A2400" s="214">
        <v>17010001</v>
      </c>
      <c r="B2400" s="215" t="s">
        <v>11787</v>
      </c>
      <c r="C2400" s="216" t="s">
        <v>15</v>
      </c>
      <c r="D2400" s="217">
        <v>135440.01999999999</v>
      </c>
    </row>
    <row r="2401" spans="1:4" outlineLevel="1" x14ac:dyDescent="0.2">
      <c r="A2401" s="214">
        <v>17010002</v>
      </c>
      <c r="B2401" s="215" t="s">
        <v>11788</v>
      </c>
      <c r="C2401" s="216" t="s">
        <v>15</v>
      </c>
      <c r="D2401" s="217">
        <v>141404.75</v>
      </c>
    </row>
    <row r="2402" spans="1:4" outlineLevel="1" x14ac:dyDescent="0.2">
      <c r="A2402" s="214">
        <v>17010003</v>
      </c>
      <c r="B2402" s="215" t="s">
        <v>11789</v>
      </c>
      <c r="C2402" s="216" t="s">
        <v>15</v>
      </c>
      <c r="D2402" s="217">
        <v>150520.84</v>
      </c>
    </row>
    <row r="2403" spans="1:4" outlineLevel="1" x14ac:dyDescent="0.2">
      <c r="A2403" s="214">
        <v>17010004</v>
      </c>
      <c r="B2403" s="215" t="s">
        <v>11790</v>
      </c>
      <c r="C2403" s="216" t="s">
        <v>15</v>
      </c>
      <c r="D2403" s="217">
        <v>161852.85999999999</v>
      </c>
    </row>
    <row r="2404" spans="1:4" outlineLevel="1" x14ac:dyDescent="0.2">
      <c r="A2404" s="214">
        <v>17010011</v>
      </c>
      <c r="B2404" s="215" t="s">
        <v>11791</v>
      </c>
      <c r="C2404" s="216" t="s">
        <v>15</v>
      </c>
      <c r="D2404" s="217">
        <v>3127.18</v>
      </c>
    </row>
    <row r="2405" spans="1:4" x14ac:dyDescent="0.2">
      <c r="A2405" s="214">
        <v>17010012</v>
      </c>
      <c r="B2405" s="215" t="s">
        <v>11792</v>
      </c>
      <c r="C2405" s="216" t="s">
        <v>15</v>
      </c>
      <c r="D2405" s="217">
        <v>4230.8500000000004</v>
      </c>
    </row>
    <row r="2406" spans="1:4" outlineLevel="1" x14ac:dyDescent="0.2">
      <c r="A2406" s="214">
        <v>17010017</v>
      </c>
      <c r="B2406" s="215" t="s">
        <v>11793</v>
      </c>
      <c r="C2406" s="216" t="s">
        <v>15</v>
      </c>
      <c r="D2406" s="217">
        <v>223</v>
      </c>
    </row>
    <row r="2407" spans="1:4" outlineLevel="1" x14ac:dyDescent="0.2">
      <c r="A2407" s="214">
        <v>17010018</v>
      </c>
      <c r="B2407" s="215" t="s">
        <v>11794</v>
      </c>
      <c r="C2407" s="216" t="s">
        <v>32</v>
      </c>
      <c r="D2407" s="217">
        <v>313.39999999999998</v>
      </c>
    </row>
    <row r="2408" spans="1:4" ht="22.5" outlineLevel="1" x14ac:dyDescent="0.2">
      <c r="A2408" s="214">
        <v>17010019</v>
      </c>
      <c r="B2408" s="215" t="s">
        <v>11795</v>
      </c>
      <c r="C2408" s="216" t="s">
        <v>15</v>
      </c>
      <c r="D2408" s="217">
        <v>354.74</v>
      </c>
    </row>
    <row r="2409" spans="1:4" x14ac:dyDescent="0.2">
      <c r="A2409" s="214">
        <v>17010025</v>
      </c>
      <c r="B2409" s="215" t="s">
        <v>11796</v>
      </c>
      <c r="C2409" s="216" t="s">
        <v>15</v>
      </c>
      <c r="D2409" s="217">
        <v>1953.21</v>
      </c>
    </row>
    <row r="2410" spans="1:4" outlineLevel="1" x14ac:dyDescent="0.2">
      <c r="A2410" s="214">
        <v>17010031</v>
      </c>
      <c r="B2410" s="215" t="s">
        <v>11797</v>
      </c>
      <c r="C2410" s="216" t="s">
        <v>15</v>
      </c>
      <c r="D2410" s="217">
        <v>2220.4</v>
      </c>
    </row>
    <row r="2411" spans="1:4" outlineLevel="1" x14ac:dyDescent="0.2">
      <c r="A2411" s="214">
        <v>17010032</v>
      </c>
      <c r="B2411" s="215" t="s">
        <v>11798</v>
      </c>
      <c r="C2411" s="216" t="s">
        <v>15</v>
      </c>
      <c r="D2411" s="217">
        <v>2774.1</v>
      </c>
    </row>
    <row r="2412" spans="1:4" outlineLevel="1" x14ac:dyDescent="0.2">
      <c r="A2412" s="214">
        <v>17010070</v>
      </c>
      <c r="B2412" s="215" t="s">
        <v>11799</v>
      </c>
      <c r="C2412" s="216" t="s">
        <v>15</v>
      </c>
      <c r="D2412" s="217">
        <v>21859.25</v>
      </c>
    </row>
    <row r="2413" spans="1:4" outlineLevel="1" x14ac:dyDescent="0.2">
      <c r="A2413" s="214">
        <v>17010071</v>
      </c>
      <c r="B2413" s="215" t="s">
        <v>11800</v>
      </c>
      <c r="C2413" s="216" t="s">
        <v>15</v>
      </c>
      <c r="D2413" s="217">
        <v>820.2</v>
      </c>
    </row>
    <row r="2414" spans="1:4" x14ac:dyDescent="0.2">
      <c r="A2414" s="214">
        <v>17010073</v>
      </c>
      <c r="B2414" s="215" t="s">
        <v>11801</v>
      </c>
      <c r="C2414" s="216" t="s">
        <v>15</v>
      </c>
      <c r="D2414" s="217">
        <v>1889.85</v>
      </c>
    </row>
    <row r="2415" spans="1:4" outlineLevel="1" x14ac:dyDescent="0.2">
      <c r="A2415" s="214">
        <v>17010074</v>
      </c>
      <c r="B2415" s="215" t="s">
        <v>11802</v>
      </c>
      <c r="C2415" s="216" t="s">
        <v>15</v>
      </c>
      <c r="D2415" s="217">
        <v>96.29</v>
      </c>
    </row>
    <row r="2416" spans="1:4" outlineLevel="1" x14ac:dyDescent="0.2">
      <c r="A2416" s="214">
        <v>17010075</v>
      </c>
      <c r="B2416" s="215" t="s">
        <v>11803</v>
      </c>
      <c r="C2416" s="216" t="s">
        <v>15</v>
      </c>
      <c r="D2416" s="217">
        <v>309.24</v>
      </c>
    </row>
    <row r="2417" spans="1:4" outlineLevel="1" x14ac:dyDescent="0.2">
      <c r="A2417" s="214">
        <v>17010076</v>
      </c>
      <c r="B2417" s="215" t="s">
        <v>11804</v>
      </c>
      <c r="C2417" s="216" t="s">
        <v>15</v>
      </c>
      <c r="D2417" s="217">
        <v>578.73</v>
      </c>
    </row>
    <row r="2418" spans="1:4" ht="22.5" outlineLevel="1" x14ac:dyDescent="0.2">
      <c r="A2418" s="214">
        <v>17010080</v>
      </c>
      <c r="B2418" s="215" t="s">
        <v>11805</v>
      </c>
      <c r="C2418" s="216" t="s">
        <v>15</v>
      </c>
      <c r="D2418" s="217">
        <v>8222.14</v>
      </c>
    </row>
    <row r="2419" spans="1:4" ht="22.5" outlineLevel="1" x14ac:dyDescent="0.2">
      <c r="A2419" s="214">
        <v>17010081</v>
      </c>
      <c r="B2419" s="215" t="s">
        <v>11806</v>
      </c>
      <c r="C2419" s="216" t="s">
        <v>15</v>
      </c>
      <c r="D2419" s="217">
        <v>12223.17</v>
      </c>
    </row>
    <row r="2420" spans="1:4" ht="22.5" x14ac:dyDescent="0.2">
      <c r="A2420" s="214">
        <v>17010082</v>
      </c>
      <c r="B2420" s="215" t="s">
        <v>11807</v>
      </c>
      <c r="C2420" s="216" t="s">
        <v>15</v>
      </c>
      <c r="D2420" s="217">
        <v>13514.48</v>
      </c>
    </row>
    <row r="2421" spans="1:4" ht="22.5" outlineLevel="1" x14ac:dyDescent="0.2">
      <c r="A2421" s="214">
        <v>17010084</v>
      </c>
      <c r="B2421" s="215" t="s">
        <v>11808</v>
      </c>
      <c r="C2421" s="216" t="s">
        <v>15</v>
      </c>
      <c r="D2421" s="217">
        <v>2796.1</v>
      </c>
    </row>
    <row r="2422" spans="1:4" ht="22.5" outlineLevel="1" x14ac:dyDescent="0.2">
      <c r="A2422" s="214">
        <v>17010085</v>
      </c>
      <c r="B2422" s="215" t="s">
        <v>11809</v>
      </c>
      <c r="C2422" s="216" t="s">
        <v>15</v>
      </c>
      <c r="D2422" s="217">
        <v>4007.25</v>
      </c>
    </row>
    <row r="2423" spans="1:4" ht="22.5" outlineLevel="1" x14ac:dyDescent="0.2">
      <c r="A2423" s="214">
        <v>17010086</v>
      </c>
      <c r="B2423" s="215" t="s">
        <v>11810</v>
      </c>
      <c r="C2423" s="216" t="s">
        <v>15</v>
      </c>
      <c r="D2423" s="217">
        <v>4973.7</v>
      </c>
    </row>
    <row r="2424" spans="1:4" ht="22.5" outlineLevel="1" x14ac:dyDescent="0.2">
      <c r="A2424" s="214">
        <v>17010089</v>
      </c>
      <c r="B2424" s="215" t="s">
        <v>11034</v>
      </c>
      <c r="C2424" s="216" t="s">
        <v>15</v>
      </c>
      <c r="D2424" s="217">
        <v>5759.94</v>
      </c>
    </row>
    <row r="2425" spans="1:4" ht="22.5" x14ac:dyDescent="0.2">
      <c r="A2425" s="214">
        <v>17010090</v>
      </c>
      <c r="B2425" s="215" t="s">
        <v>11811</v>
      </c>
      <c r="C2425" s="216" t="s">
        <v>15</v>
      </c>
      <c r="D2425" s="217">
        <v>8838.66</v>
      </c>
    </row>
    <row r="2426" spans="1:4" ht="22.5" outlineLevel="1" x14ac:dyDescent="0.2">
      <c r="A2426" s="214">
        <v>17010112</v>
      </c>
      <c r="B2426" s="215" t="s">
        <v>11812</v>
      </c>
      <c r="C2426" s="216" t="s">
        <v>15</v>
      </c>
      <c r="D2426" s="217">
        <v>540.92999999999995</v>
      </c>
    </row>
    <row r="2427" spans="1:4" ht="22.5" outlineLevel="1" x14ac:dyDescent="0.2">
      <c r="A2427" s="214">
        <v>17010113</v>
      </c>
      <c r="B2427" s="215" t="s">
        <v>11813</v>
      </c>
      <c r="C2427" s="216" t="s">
        <v>15</v>
      </c>
      <c r="D2427" s="217">
        <v>1038.6099999999999</v>
      </c>
    </row>
    <row r="2428" spans="1:4" ht="22.5" outlineLevel="1" x14ac:dyDescent="0.2">
      <c r="A2428" s="214">
        <v>17010114</v>
      </c>
      <c r="B2428" s="215" t="s">
        <v>11814</v>
      </c>
      <c r="C2428" s="216" t="s">
        <v>15</v>
      </c>
      <c r="D2428" s="217">
        <v>1263.81</v>
      </c>
    </row>
    <row r="2429" spans="1:4" outlineLevel="1" x14ac:dyDescent="0.2">
      <c r="A2429" s="214">
        <v>17030000</v>
      </c>
      <c r="B2429" s="215" t="s">
        <v>11815</v>
      </c>
      <c r="C2429" s="216" t="s">
        <v>9488</v>
      </c>
      <c r="D2429" s="217" t="s">
        <v>9488</v>
      </c>
    </row>
    <row r="2430" spans="1:4" outlineLevel="1" x14ac:dyDescent="0.2">
      <c r="A2430" s="214">
        <v>17030001</v>
      </c>
      <c r="B2430" s="215" t="s">
        <v>11816</v>
      </c>
      <c r="C2430" s="216" t="s">
        <v>15</v>
      </c>
      <c r="D2430" s="217">
        <v>3695.05</v>
      </c>
    </row>
    <row r="2431" spans="1:4" x14ac:dyDescent="0.2">
      <c r="A2431" s="214">
        <v>17030002</v>
      </c>
      <c r="B2431" s="215" t="s">
        <v>11817</v>
      </c>
      <c r="C2431" s="216" t="s">
        <v>29</v>
      </c>
      <c r="D2431" s="217">
        <v>400.96</v>
      </c>
    </row>
    <row r="2432" spans="1:4" outlineLevel="1" x14ac:dyDescent="0.2">
      <c r="A2432" s="214">
        <v>17040000</v>
      </c>
      <c r="B2432" s="215" t="s">
        <v>11818</v>
      </c>
      <c r="C2432" s="216" t="s">
        <v>9488</v>
      </c>
      <c r="D2432" s="217" t="s">
        <v>9488</v>
      </c>
    </row>
    <row r="2433" spans="1:4" ht="22.5" outlineLevel="1" x14ac:dyDescent="0.2">
      <c r="A2433" s="214">
        <v>17040001</v>
      </c>
      <c r="B2433" s="215" t="s">
        <v>11819</v>
      </c>
      <c r="C2433" s="216" t="s">
        <v>29</v>
      </c>
      <c r="D2433" s="217">
        <v>2812.31</v>
      </c>
    </row>
    <row r="2434" spans="1:4" ht="22.5" outlineLevel="1" x14ac:dyDescent="0.2">
      <c r="A2434" s="214">
        <v>17040002</v>
      </c>
      <c r="B2434" s="215" t="s">
        <v>11820</v>
      </c>
      <c r="C2434" s="216" t="s">
        <v>29</v>
      </c>
      <c r="D2434" s="217">
        <v>983.09</v>
      </c>
    </row>
    <row r="2435" spans="1:4" ht="22.5" outlineLevel="1" x14ac:dyDescent="0.2">
      <c r="A2435" s="214">
        <v>17040003</v>
      </c>
      <c r="B2435" s="215" t="s">
        <v>11821</v>
      </c>
      <c r="C2435" s="216" t="s">
        <v>2632</v>
      </c>
      <c r="D2435" s="217">
        <v>9.76</v>
      </c>
    </row>
    <row r="2436" spans="1:4" ht="22.5" outlineLevel="1" x14ac:dyDescent="0.2">
      <c r="A2436" s="214">
        <v>17040005</v>
      </c>
      <c r="B2436" s="215" t="s">
        <v>11822</v>
      </c>
      <c r="C2436" s="216" t="s">
        <v>2632</v>
      </c>
      <c r="D2436" s="217">
        <v>15.64</v>
      </c>
    </row>
    <row r="2437" spans="1:4" ht="22.5" x14ac:dyDescent="0.2">
      <c r="A2437" s="265">
        <v>17040006</v>
      </c>
      <c r="B2437" s="266" t="s">
        <v>11823</v>
      </c>
      <c r="C2437" s="267" t="s">
        <v>15</v>
      </c>
      <c r="D2437" s="268">
        <v>3919.77</v>
      </c>
    </row>
    <row r="2438" spans="1:4" ht="22.5" outlineLevel="1" x14ac:dyDescent="0.2">
      <c r="A2438" s="214">
        <v>17040007</v>
      </c>
      <c r="B2438" s="215" t="s">
        <v>11824</v>
      </c>
      <c r="C2438" s="216" t="s">
        <v>2632</v>
      </c>
      <c r="D2438" s="217">
        <v>16.079999999999998</v>
      </c>
    </row>
    <row r="2439" spans="1:4" ht="22.5" outlineLevel="1" x14ac:dyDescent="0.2">
      <c r="A2439" s="265">
        <v>17040008</v>
      </c>
      <c r="B2439" s="266" t="s">
        <v>11825</v>
      </c>
      <c r="C2439" s="267" t="s">
        <v>2632</v>
      </c>
      <c r="D2439" s="268">
        <v>15.67</v>
      </c>
    </row>
    <row r="2440" spans="1:4" ht="22.5" outlineLevel="1" x14ac:dyDescent="0.2">
      <c r="A2440" s="214">
        <v>17040010</v>
      </c>
      <c r="B2440" s="215" t="s">
        <v>11826</v>
      </c>
      <c r="C2440" s="216" t="s">
        <v>15</v>
      </c>
      <c r="D2440" s="217">
        <v>2293.58</v>
      </c>
    </row>
    <row r="2441" spans="1:4" ht="22.5" outlineLevel="1" x14ac:dyDescent="0.2">
      <c r="A2441" s="214">
        <v>17040011</v>
      </c>
      <c r="B2441" s="215" t="s">
        <v>11827</v>
      </c>
      <c r="C2441" s="216" t="s">
        <v>15</v>
      </c>
      <c r="D2441" s="217">
        <v>1966.09</v>
      </c>
    </row>
    <row r="2442" spans="1:4" ht="22.5" x14ac:dyDescent="0.2">
      <c r="A2442" s="214">
        <v>17040013</v>
      </c>
      <c r="B2442" s="215" t="s">
        <v>11828</v>
      </c>
      <c r="C2442" s="216" t="s">
        <v>29</v>
      </c>
      <c r="D2442" s="217">
        <v>362.61</v>
      </c>
    </row>
    <row r="2443" spans="1:4" ht="22.5" outlineLevel="1" x14ac:dyDescent="0.2">
      <c r="A2443" s="214">
        <v>17045001</v>
      </c>
      <c r="B2443" s="215" t="s">
        <v>11829</v>
      </c>
      <c r="C2443" s="216" t="s">
        <v>11830</v>
      </c>
      <c r="D2443" s="217">
        <v>10.46</v>
      </c>
    </row>
    <row r="2444" spans="1:4" outlineLevel="1" x14ac:dyDescent="0.2">
      <c r="A2444" s="214">
        <v>17045002</v>
      </c>
      <c r="B2444" s="215" t="s">
        <v>11831</v>
      </c>
      <c r="C2444" s="216" t="s">
        <v>34</v>
      </c>
      <c r="D2444" s="217">
        <v>5.53</v>
      </c>
    </row>
    <row r="2445" spans="1:4" outlineLevel="1" x14ac:dyDescent="0.2">
      <c r="A2445" s="214">
        <v>17050000</v>
      </c>
      <c r="B2445" s="215" t="s">
        <v>9631</v>
      </c>
      <c r="C2445" s="216" t="s">
        <v>9488</v>
      </c>
      <c r="D2445" s="217" t="s">
        <v>9488</v>
      </c>
    </row>
    <row r="2446" spans="1:4" outlineLevel="1" x14ac:dyDescent="0.2">
      <c r="A2446" s="214">
        <v>17050001</v>
      </c>
      <c r="B2446" s="215" t="s">
        <v>11832</v>
      </c>
      <c r="C2446" s="216" t="s">
        <v>32</v>
      </c>
      <c r="D2446" s="217">
        <v>60.26</v>
      </c>
    </row>
    <row r="2447" spans="1:4" outlineLevel="1" x14ac:dyDescent="0.2">
      <c r="A2447" s="214">
        <v>17050015</v>
      </c>
      <c r="B2447" s="215" t="s">
        <v>11833</v>
      </c>
      <c r="C2447" s="216" t="s">
        <v>29</v>
      </c>
      <c r="D2447" s="217">
        <v>2.69</v>
      </c>
    </row>
    <row r="2448" spans="1:4" outlineLevel="1" x14ac:dyDescent="0.2">
      <c r="A2448" s="214">
        <v>17050020</v>
      </c>
      <c r="B2448" s="215" t="s">
        <v>9633</v>
      </c>
      <c r="C2448" s="216" t="s">
        <v>34</v>
      </c>
      <c r="D2448" s="217">
        <v>265.14999999999998</v>
      </c>
    </row>
    <row r="2449" spans="1:4" outlineLevel="1" x14ac:dyDescent="0.2">
      <c r="A2449" s="214">
        <v>17050021</v>
      </c>
      <c r="B2449" s="215" t="s">
        <v>9634</v>
      </c>
      <c r="C2449" s="216" t="s">
        <v>34</v>
      </c>
      <c r="D2449" s="217">
        <v>482.08</v>
      </c>
    </row>
    <row r="2450" spans="1:4" x14ac:dyDescent="0.2">
      <c r="A2450" s="214">
        <v>17050022</v>
      </c>
      <c r="B2450" s="215" t="s">
        <v>9635</v>
      </c>
      <c r="C2450" s="216" t="s">
        <v>34</v>
      </c>
      <c r="D2450" s="217">
        <v>209.13</v>
      </c>
    </row>
    <row r="2451" spans="1:4" outlineLevel="1" x14ac:dyDescent="0.2">
      <c r="A2451" s="214">
        <v>17050023</v>
      </c>
      <c r="B2451" s="215" t="s">
        <v>9636</v>
      </c>
      <c r="C2451" s="216" t="s">
        <v>34</v>
      </c>
      <c r="D2451" s="217">
        <v>418.27</v>
      </c>
    </row>
    <row r="2452" spans="1:4" ht="22.5" outlineLevel="1" x14ac:dyDescent="0.2">
      <c r="A2452" s="214">
        <v>17050025</v>
      </c>
      <c r="B2452" s="215" t="s">
        <v>11834</v>
      </c>
      <c r="C2452" s="216" t="s">
        <v>29</v>
      </c>
      <c r="D2452" s="217">
        <v>15.43</v>
      </c>
    </row>
    <row r="2453" spans="1:4" x14ac:dyDescent="0.2">
      <c r="A2453" s="214">
        <v>17050030</v>
      </c>
      <c r="B2453" s="215" t="s">
        <v>11835</v>
      </c>
      <c r="C2453" s="216" t="s">
        <v>29</v>
      </c>
      <c r="D2453" s="217">
        <v>12.05</v>
      </c>
    </row>
    <row r="2454" spans="1:4" outlineLevel="1" x14ac:dyDescent="0.2">
      <c r="A2454" s="214">
        <v>17050040</v>
      </c>
      <c r="B2454" s="215" t="s">
        <v>11836</v>
      </c>
      <c r="C2454" s="216" t="s">
        <v>29</v>
      </c>
      <c r="D2454" s="217">
        <v>36.159999999999997</v>
      </c>
    </row>
    <row r="2455" spans="1:4" outlineLevel="1" x14ac:dyDescent="0.2">
      <c r="A2455" s="214">
        <v>17050045</v>
      </c>
      <c r="B2455" s="215" t="s">
        <v>11837</v>
      </c>
      <c r="C2455" s="216" t="s">
        <v>32</v>
      </c>
      <c r="D2455" s="217">
        <v>9.64</v>
      </c>
    </row>
    <row r="2456" spans="1:4" x14ac:dyDescent="0.2">
      <c r="A2456" s="214">
        <v>17050048</v>
      </c>
      <c r="B2456" s="215" t="s">
        <v>11838</v>
      </c>
      <c r="C2456" s="216" t="s">
        <v>32</v>
      </c>
      <c r="D2456" s="217">
        <v>14.46</v>
      </c>
    </row>
    <row r="2457" spans="1:4" outlineLevel="1" x14ac:dyDescent="0.2">
      <c r="A2457" s="214">
        <v>17060000</v>
      </c>
      <c r="B2457" s="215" t="s">
        <v>9765</v>
      </c>
      <c r="C2457" s="216" t="s">
        <v>9488</v>
      </c>
      <c r="D2457" s="217" t="s">
        <v>9488</v>
      </c>
    </row>
    <row r="2458" spans="1:4" ht="22.5" x14ac:dyDescent="0.2">
      <c r="A2458" s="214">
        <v>17060005</v>
      </c>
      <c r="B2458" s="215" t="s">
        <v>11839</v>
      </c>
      <c r="C2458" s="216" t="s">
        <v>32</v>
      </c>
      <c r="D2458" s="217">
        <v>12.05</v>
      </c>
    </row>
    <row r="2459" spans="1:4" outlineLevel="1" x14ac:dyDescent="0.2">
      <c r="A2459" s="214">
        <v>17060030</v>
      </c>
      <c r="B2459" s="215" t="s">
        <v>11840</v>
      </c>
      <c r="C2459" s="216" t="s">
        <v>29</v>
      </c>
      <c r="D2459" s="217">
        <v>16.87</v>
      </c>
    </row>
    <row r="2460" spans="1:4" x14ac:dyDescent="0.2">
      <c r="A2460" s="214">
        <v>17060032</v>
      </c>
      <c r="B2460" s="215" t="s">
        <v>11841</v>
      </c>
      <c r="C2460" s="216" t="s">
        <v>29</v>
      </c>
      <c r="D2460" s="217">
        <v>31.34</v>
      </c>
    </row>
    <row r="2461" spans="1:4" outlineLevel="1" x14ac:dyDescent="0.2">
      <c r="A2461" s="214">
        <v>17060035</v>
      </c>
      <c r="B2461" s="215" t="s">
        <v>11842</v>
      </c>
      <c r="C2461" s="216" t="s">
        <v>29</v>
      </c>
      <c r="D2461" s="217">
        <v>7.47</v>
      </c>
    </row>
    <row r="2462" spans="1:4" x14ac:dyDescent="0.2">
      <c r="A2462" s="214">
        <v>17060038</v>
      </c>
      <c r="B2462" s="215" t="s">
        <v>11843</v>
      </c>
      <c r="C2462" s="216" t="s">
        <v>29</v>
      </c>
      <c r="D2462" s="217">
        <v>14.46</v>
      </c>
    </row>
    <row r="2463" spans="1:4" outlineLevel="1" x14ac:dyDescent="0.2">
      <c r="A2463" s="214">
        <v>17060045</v>
      </c>
      <c r="B2463" s="215" t="s">
        <v>11844</v>
      </c>
      <c r="C2463" s="216" t="s">
        <v>32</v>
      </c>
      <c r="D2463" s="217">
        <v>6.99</v>
      </c>
    </row>
    <row r="2464" spans="1:4" outlineLevel="1" x14ac:dyDescent="0.2">
      <c r="A2464" s="214">
        <v>17060046</v>
      </c>
      <c r="B2464" s="215" t="s">
        <v>11845</v>
      </c>
      <c r="C2464" s="216" t="s">
        <v>29</v>
      </c>
      <c r="D2464" s="217">
        <v>16.87</v>
      </c>
    </row>
    <row r="2465" spans="1:4" x14ac:dyDescent="0.2">
      <c r="A2465" s="214">
        <v>17060050</v>
      </c>
      <c r="B2465" s="215" t="s">
        <v>11846</v>
      </c>
      <c r="C2465" s="216" t="s">
        <v>15</v>
      </c>
      <c r="D2465" s="217">
        <v>58.81</v>
      </c>
    </row>
    <row r="2466" spans="1:4" outlineLevel="1" x14ac:dyDescent="0.2">
      <c r="A2466" s="214">
        <v>17060087</v>
      </c>
      <c r="B2466" s="215" t="s">
        <v>11847</v>
      </c>
      <c r="C2466" s="216" t="s">
        <v>32</v>
      </c>
      <c r="D2466" s="217">
        <v>12.49</v>
      </c>
    </row>
    <row r="2467" spans="1:4" outlineLevel="1" x14ac:dyDescent="0.2">
      <c r="A2467" s="214">
        <v>17060090</v>
      </c>
      <c r="B2467" s="215" t="s">
        <v>11848</v>
      </c>
      <c r="C2467" s="216" t="s">
        <v>15</v>
      </c>
      <c r="D2467" s="217">
        <v>56.95</v>
      </c>
    </row>
    <row r="2468" spans="1:4" x14ac:dyDescent="0.2">
      <c r="A2468" s="214">
        <v>17060091</v>
      </c>
      <c r="B2468" s="215" t="s">
        <v>11849</v>
      </c>
      <c r="C2468" s="216" t="s">
        <v>15</v>
      </c>
      <c r="D2468" s="217">
        <v>71.180000000000007</v>
      </c>
    </row>
    <row r="2469" spans="1:4" outlineLevel="1" x14ac:dyDescent="0.2">
      <c r="A2469" s="214">
        <v>17060092</v>
      </c>
      <c r="B2469" s="215" t="s">
        <v>11850</v>
      </c>
      <c r="C2469" s="216" t="s">
        <v>15</v>
      </c>
      <c r="D2469" s="217">
        <v>10.3</v>
      </c>
    </row>
    <row r="2470" spans="1:4" x14ac:dyDescent="0.2">
      <c r="A2470" s="214">
        <v>17060093</v>
      </c>
      <c r="B2470" s="215" t="s">
        <v>11851</v>
      </c>
      <c r="C2470" s="216" t="s">
        <v>32</v>
      </c>
      <c r="D2470" s="217">
        <v>21.35</v>
      </c>
    </row>
    <row r="2471" spans="1:4" outlineLevel="1" x14ac:dyDescent="0.2">
      <c r="A2471" s="214">
        <v>17060094</v>
      </c>
      <c r="B2471" s="215" t="s">
        <v>11852</v>
      </c>
      <c r="C2471" s="216" t="s">
        <v>29</v>
      </c>
      <c r="D2471" s="217">
        <v>35.590000000000003</v>
      </c>
    </row>
    <row r="2472" spans="1:4" ht="22.5" x14ac:dyDescent="0.2">
      <c r="A2472" s="214">
        <v>17060095</v>
      </c>
      <c r="B2472" s="215" t="s">
        <v>11853</v>
      </c>
      <c r="C2472" s="216" t="s">
        <v>32</v>
      </c>
      <c r="D2472" s="217">
        <v>62.11</v>
      </c>
    </row>
    <row r="2473" spans="1:4" outlineLevel="1" x14ac:dyDescent="0.2">
      <c r="A2473" s="214">
        <v>17060096</v>
      </c>
      <c r="B2473" s="215" t="s">
        <v>11854</v>
      </c>
      <c r="C2473" s="216" t="s">
        <v>32</v>
      </c>
      <c r="D2473" s="217">
        <v>54.87</v>
      </c>
    </row>
    <row r="2474" spans="1:4" x14ac:dyDescent="0.2">
      <c r="A2474" s="214">
        <v>17060097</v>
      </c>
      <c r="B2474" s="215" t="s">
        <v>11855</v>
      </c>
      <c r="C2474" s="216" t="s">
        <v>29</v>
      </c>
      <c r="D2474" s="217">
        <v>80.55</v>
      </c>
    </row>
    <row r="2475" spans="1:4" outlineLevel="1" x14ac:dyDescent="0.2">
      <c r="A2475" s="214">
        <v>17060101</v>
      </c>
      <c r="B2475" s="215" t="s">
        <v>11845</v>
      </c>
      <c r="C2475" s="216" t="s">
        <v>29</v>
      </c>
      <c r="D2475" s="217">
        <v>1.93</v>
      </c>
    </row>
    <row r="2476" spans="1:4" outlineLevel="1" x14ac:dyDescent="0.2">
      <c r="A2476" s="214">
        <v>17060102</v>
      </c>
      <c r="B2476" s="215" t="s">
        <v>11856</v>
      </c>
      <c r="C2476" s="216" t="s">
        <v>29</v>
      </c>
      <c r="D2476" s="217">
        <v>45.84</v>
      </c>
    </row>
    <row r="2477" spans="1:4" outlineLevel="1" x14ac:dyDescent="0.2">
      <c r="A2477" s="214">
        <v>17060103</v>
      </c>
      <c r="B2477" s="215" t="s">
        <v>11857</v>
      </c>
      <c r="C2477" s="216" t="s">
        <v>32</v>
      </c>
      <c r="D2477" s="217">
        <v>9.4</v>
      </c>
    </row>
    <row r="2478" spans="1:4" x14ac:dyDescent="0.2">
      <c r="A2478" s="214">
        <v>17060104</v>
      </c>
      <c r="B2478" s="215" t="s">
        <v>11858</v>
      </c>
      <c r="C2478" s="216" t="s">
        <v>29</v>
      </c>
      <c r="D2478" s="217">
        <v>7.95</v>
      </c>
    </row>
    <row r="2479" spans="1:4" outlineLevel="1" x14ac:dyDescent="0.2">
      <c r="A2479" s="214">
        <v>17070000</v>
      </c>
      <c r="B2479" s="215" t="s">
        <v>9772</v>
      </c>
      <c r="C2479" s="216" t="s">
        <v>9488</v>
      </c>
      <c r="D2479" s="217" t="s">
        <v>9488</v>
      </c>
    </row>
    <row r="2480" spans="1:4" outlineLevel="1" x14ac:dyDescent="0.2">
      <c r="A2480" s="214">
        <v>17070001</v>
      </c>
      <c r="B2480" s="215" t="s">
        <v>11859</v>
      </c>
      <c r="C2480" s="216" t="s">
        <v>29</v>
      </c>
      <c r="D2480" s="217">
        <v>41.49</v>
      </c>
    </row>
    <row r="2481" spans="1:4" outlineLevel="1" x14ac:dyDescent="0.2">
      <c r="A2481" s="214">
        <v>17070035</v>
      </c>
      <c r="B2481" s="215" t="s">
        <v>11860</v>
      </c>
      <c r="C2481" s="216" t="s">
        <v>29</v>
      </c>
      <c r="D2481" s="217">
        <v>43.49</v>
      </c>
    </row>
    <row r="2482" spans="1:4" x14ac:dyDescent="0.2">
      <c r="A2482" s="214">
        <v>17070036</v>
      </c>
      <c r="B2482" s="215" t="s">
        <v>11861</v>
      </c>
      <c r="C2482" s="216" t="s">
        <v>29</v>
      </c>
      <c r="D2482" s="217">
        <v>34.619999999999997</v>
      </c>
    </row>
    <row r="2483" spans="1:4" outlineLevel="1" x14ac:dyDescent="0.2">
      <c r="A2483" s="214">
        <v>17070038</v>
      </c>
      <c r="B2483" s="215" t="s">
        <v>11862</v>
      </c>
      <c r="C2483" s="216" t="s">
        <v>29</v>
      </c>
      <c r="D2483" s="217">
        <v>85.18</v>
      </c>
    </row>
    <row r="2484" spans="1:4" outlineLevel="1" x14ac:dyDescent="0.2">
      <c r="A2484" s="214">
        <v>17070039</v>
      </c>
      <c r="B2484" s="215" t="s">
        <v>11863</v>
      </c>
      <c r="C2484" s="216" t="s">
        <v>29</v>
      </c>
      <c r="D2484" s="217">
        <v>61.82</v>
      </c>
    </row>
    <row r="2485" spans="1:4" ht="22.5" x14ac:dyDescent="0.2">
      <c r="A2485" s="214">
        <v>17070040</v>
      </c>
      <c r="B2485" s="215" t="s">
        <v>11864</v>
      </c>
      <c r="C2485" s="216" t="s">
        <v>29</v>
      </c>
      <c r="D2485" s="217">
        <v>77.77</v>
      </c>
    </row>
    <row r="2486" spans="1:4" outlineLevel="1" x14ac:dyDescent="0.2">
      <c r="A2486" s="214">
        <v>17070041</v>
      </c>
      <c r="B2486" s="215" t="s">
        <v>11865</v>
      </c>
      <c r="C2486" s="216" t="s">
        <v>29</v>
      </c>
      <c r="D2486" s="217">
        <v>54.73</v>
      </c>
    </row>
    <row r="2487" spans="1:4" x14ac:dyDescent="0.2">
      <c r="A2487" s="214">
        <v>17070045</v>
      </c>
      <c r="B2487" s="215" t="s">
        <v>11866</v>
      </c>
      <c r="C2487" s="216" t="s">
        <v>32</v>
      </c>
      <c r="D2487" s="217">
        <v>67.95</v>
      </c>
    </row>
    <row r="2488" spans="1:4" outlineLevel="1" x14ac:dyDescent="0.2">
      <c r="A2488" s="214">
        <v>17070046</v>
      </c>
      <c r="B2488" s="215" t="s">
        <v>11867</v>
      </c>
      <c r="C2488" s="216" t="s">
        <v>29</v>
      </c>
      <c r="D2488" s="217">
        <v>34.619999999999997</v>
      </c>
    </row>
    <row r="2489" spans="1:4" x14ac:dyDescent="0.2">
      <c r="A2489" s="214">
        <v>17070087</v>
      </c>
      <c r="B2489" s="215" t="s">
        <v>11868</v>
      </c>
      <c r="C2489" s="216" t="s">
        <v>32</v>
      </c>
      <c r="D2489" s="217">
        <v>29.6</v>
      </c>
    </row>
    <row r="2490" spans="1:4" outlineLevel="1" x14ac:dyDescent="0.2">
      <c r="A2490" s="214">
        <v>17070090</v>
      </c>
      <c r="B2490" s="215" t="s">
        <v>11869</v>
      </c>
      <c r="C2490" s="216" t="s">
        <v>15</v>
      </c>
      <c r="D2490" s="217">
        <v>110.01</v>
      </c>
    </row>
    <row r="2491" spans="1:4" outlineLevel="1" x14ac:dyDescent="0.2">
      <c r="A2491" s="214">
        <v>17070091</v>
      </c>
      <c r="B2491" s="215" t="s">
        <v>11870</v>
      </c>
      <c r="C2491" s="216" t="s">
        <v>15</v>
      </c>
      <c r="D2491" s="217">
        <v>145.61000000000001</v>
      </c>
    </row>
    <row r="2492" spans="1:4" x14ac:dyDescent="0.2">
      <c r="A2492" s="214">
        <v>17070092</v>
      </c>
      <c r="B2492" s="215" t="s">
        <v>11871</v>
      </c>
      <c r="C2492" s="216" t="s">
        <v>15</v>
      </c>
      <c r="D2492" s="217">
        <v>42.5</v>
      </c>
    </row>
    <row r="2493" spans="1:4" outlineLevel="1" x14ac:dyDescent="0.2">
      <c r="A2493" s="214">
        <v>17070093</v>
      </c>
      <c r="B2493" s="215" t="s">
        <v>11872</v>
      </c>
      <c r="C2493" s="216" t="s">
        <v>32</v>
      </c>
      <c r="D2493" s="217">
        <v>30.09</v>
      </c>
    </row>
    <row r="2494" spans="1:4" outlineLevel="1" x14ac:dyDescent="0.2">
      <c r="A2494" s="214">
        <v>17070094</v>
      </c>
      <c r="B2494" s="215" t="s">
        <v>11873</v>
      </c>
      <c r="C2494" s="216" t="s">
        <v>29</v>
      </c>
      <c r="D2494" s="217">
        <v>102.35</v>
      </c>
    </row>
    <row r="2495" spans="1:4" ht="22.5" outlineLevel="1" x14ac:dyDescent="0.2">
      <c r="A2495" s="214">
        <v>17070096</v>
      </c>
      <c r="B2495" s="215" t="s">
        <v>11874</v>
      </c>
      <c r="C2495" s="216" t="s">
        <v>32</v>
      </c>
      <c r="D2495" s="217">
        <v>81.5</v>
      </c>
    </row>
    <row r="2496" spans="1:4" outlineLevel="1" x14ac:dyDescent="0.2">
      <c r="A2496" s="214">
        <v>17070101</v>
      </c>
      <c r="B2496" s="215" t="s">
        <v>11867</v>
      </c>
      <c r="C2496" s="216" t="s">
        <v>29</v>
      </c>
      <c r="D2496" s="217">
        <v>34.270000000000003</v>
      </c>
    </row>
    <row r="2497" spans="1:4" outlineLevel="1" x14ac:dyDescent="0.2">
      <c r="A2497" s="214">
        <v>17070102</v>
      </c>
      <c r="B2497" s="215" t="s">
        <v>11875</v>
      </c>
      <c r="C2497" s="216" t="s">
        <v>32</v>
      </c>
      <c r="D2497" s="217">
        <v>39.159999999999997</v>
      </c>
    </row>
    <row r="2498" spans="1:4" outlineLevel="1" x14ac:dyDescent="0.2">
      <c r="A2498" s="214">
        <v>17080000</v>
      </c>
      <c r="B2498" s="215" t="s">
        <v>9814</v>
      </c>
      <c r="C2498" s="216" t="s">
        <v>9488</v>
      </c>
      <c r="D2498" s="217" t="s">
        <v>9488</v>
      </c>
    </row>
    <row r="2499" spans="1:4" outlineLevel="1" x14ac:dyDescent="0.2">
      <c r="A2499" s="214">
        <v>17080015</v>
      </c>
      <c r="B2499" s="215" t="s">
        <v>11876</v>
      </c>
      <c r="C2499" s="216" t="s">
        <v>29</v>
      </c>
      <c r="D2499" s="217">
        <v>112.64</v>
      </c>
    </row>
    <row r="2500" spans="1:4" outlineLevel="1" x14ac:dyDescent="0.2">
      <c r="A2500" s="214">
        <v>17080019</v>
      </c>
      <c r="B2500" s="215" t="s">
        <v>11877</v>
      </c>
      <c r="C2500" s="216" t="s">
        <v>57</v>
      </c>
      <c r="D2500" s="217">
        <v>15.03</v>
      </c>
    </row>
    <row r="2501" spans="1:4" outlineLevel="1" x14ac:dyDescent="0.2">
      <c r="A2501" s="214">
        <v>17080070</v>
      </c>
      <c r="B2501" s="215" t="s">
        <v>11878</v>
      </c>
      <c r="C2501" s="216" t="s">
        <v>15</v>
      </c>
      <c r="D2501" s="217">
        <v>1250.21</v>
      </c>
    </row>
    <row r="2502" spans="1:4" outlineLevel="1" x14ac:dyDescent="0.2">
      <c r="A2502" s="214">
        <v>17080072</v>
      </c>
      <c r="B2502" s="215" t="s">
        <v>11879</v>
      </c>
      <c r="C2502" s="216" t="s">
        <v>32</v>
      </c>
      <c r="D2502" s="217">
        <v>7.66</v>
      </c>
    </row>
    <row r="2503" spans="1:4" outlineLevel="1" x14ac:dyDescent="0.2">
      <c r="A2503" s="214">
        <v>17080073</v>
      </c>
      <c r="B2503" s="215" t="s">
        <v>11880</v>
      </c>
      <c r="C2503" s="216" t="s">
        <v>32</v>
      </c>
      <c r="D2503" s="217">
        <v>9.9700000000000006</v>
      </c>
    </row>
    <row r="2504" spans="1:4" ht="22.5" outlineLevel="1" x14ac:dyDescent="0.2">
      <c r="A2504" s="214">
        <v>17090003</v>
      </c>
      <c r="B2504" s="215" t="s">
        <v>11881</v>
      </c>
      <c r="C2504" s="216" t="s">
        <v>11882</v>
      </c>
      <c r="D2504" s="217">
        <v>1410.19</v>
      </c>
    </row>
    <row r="2505" spans="1:4" ht="22.5" outlineLevel="1" x14ac:dyDescent="0.2">
      <c r="A2505" s="214">
        <v>17091001</v>
      </c>
      <c r="B2505" s="215" t="s">
        <v>11883</v>
      </c>
      <c r="C2505" s="216" t="s">
        <v>11884</v>
      </c>
      <c r="D2505" s="217">
        <v>16.32</v>
      </c>
    </row>
    <row r="2506" spans="1:4" ht="22.5" outlineLevel="1" x14ac:dyDescent="0.2">
      <c r="A2506" s="214">
        <v>17091002</v>
      </c>
      <c r="B2506" s="215" t="s">
        <v>11885</v>
      </c>
      <c r="C2506" s="216" t="s">
        <v>11884</v>
      </c>
      <c r="D2506" s="217">
        <v>9.42</v>
      </c>
    </row>
    <row r="2507" spans="1:4" ht="22.5" outlineLevel="1" x14ac:dyDescent="0.2">
      <c r="A2507" s="214">
        <v>17101003</v>
      </c>
      <c r="B2507" s="215" t="s">
        <v>11881</v>
      </c>
      <c r="C2507" s="216" t="s">
        <v>11882</v>
      </c>
      <c r="D2507" s="217">
        <v>1410.19</v>
      </c>
    </row>
    <row r="2508" spans="1:4" outlineLevel="1" x14ac:dyDescent="0.2">
      <c r="A2508" s="210">
        <v>18000000</v>
      </c>
      <c r="B2508" s="211" t="s">
        <v>11886</v>
      </c>
      <c r="C2508" s="212"/>
      <c r="D2508" s="213"/>
    </row>
    <row r="2509" spans="1:4" outlineLevel="1" x14ac:dyDescent="0.2">
      <c r="A2509" s="214">
        <v>18001000</v>
      </c>
      <c r="B2509" s="215" t="s">
        <v>11887</v>
      </c>
      <c r="C2509" s="216" t="s">
        <v>9488</v>
      </c>
      <c r="D2509" s="217" t="s">
        <v>9488</v>
      </c>
    </row>
    <row r="2510" spans="1:4" outlineLevel="1" x14ac:dyDescent="0.2">
      <c r="A2510" s="214">
        <v>18001001</v>
      </c>
      <c r="B2510" s="215" t="s">
        <v>11888</v>
      </c>
      <c r="C2510" s="216" t="s">
        <v>15</v>
      </c>
      <c r="D2510" s="217">
        <v>24.08</v>
      </c>
    </row>
    <row r="2511" spans="1:4" outlineLevel="1" x14ac:dyDescent="0.2">
      <c r="A2511" s="214">
        <v>18001003</v>
      </c>
      <c r="B2511" s="215" t="s">
        <v>11889</v>
      </c>
      <c r="C2511" s="216" t="s">
        <v>15</v>
      </c>
      <c r="D2511" s="217">
        <v>130.49</v>
      </c>
    </row>
    <row r="2512" spans="1:4" outlineLevel="1" x14ac:dyDescent="0.2">
      <c r="A2512" s="214">
        <v>18002000</v>
      </c>
      <c r="B2512" s="215" t="s">
        <v>11890</v>
      </c>
      <c r="C2512" s="216" t="s">
        <v>9488</v>
      </c>
      <c r="D2512" s="217" t="s">
        <v>9488</v>
      </c>
    </row>
    <row r="2513" spans="1:4" outlineLevel="1" x14ac:dyDescent="0.2">
      <c r="A2513" s="214">
        <v>18002003</v>
      </c>
      <c r="B2513" s="215" t="s">
        <v>11891</v>
      </c>
      <c r="C2513" s="216" t="s">
        <v>15</v>
      </c>
      <c r="D2513" s="217">
        <v>325.01</v>
      </c>
    </row>
    <row r="2514" spans="1:4" outlineLevel="1" x14ac:dyDescent="0.2">
      <c r="A2514" s="214">
        <v>18002004</v>
      </c>
      <c r="B2514" s="215" t="s">
        <v>11892</v>
      </c>
      <c r="C2514" s="216" t="s">
        <v>15</v>
      </c>
      <c r="D2514" s="217">
        <v>323.95999999999998</v>
      </c>
    </row>
    <row r="2515" spans="1:4" outlineLevel="1" x14ac:dyDescent="0.2">
      <c r="A2515" s="214">
        <v>18002005</v>
      </c>
      <c r="B2515" s="215" t="s">
        <v>11893</v>
      </c>
      <c r="C2515" s="216" t="s">
        <v>15</v>
      </c>
      <c r="D2515" s="217">
        <v>295.77999999999997</v>
      </c>
    </row>
    <row r="2516" spans="1:4" outlineLevel="1" x14ac:dyDescent="0.2">
      <c r="A2516" s="214">
        <v>18002006</v>
      </c>
      <c r="B2516" s="215" t="s">
        <v>11894</v>
      </c>
      <c r="C2516" s="216" t="s">
        <v>15</v>
      </c>
      <c r="D2516" s="217">
        <v>277.95999999999998</v>
      </c>
    </row>
    <row r="2517" spans="1:4" outlineLevel="1" x14ac:dyDescent="0.2">
      <c r="A2517" s="214">
        <v>18002007</v>
      </c>
      <c r="B2517" s="215" t="s">
        <v>11895</v>
      </c>
      <c r="C2517" s="216" t="s">
        <v>15</v>
      </c>
      <c r="D2517" s="217">
        <v>240.83</v>
      </c>
    </row>
    <row r="2518" spans="1:4" outlineLevel="1" x14ac:dyDescent="0.2">
      <c r="A2518" s="214">
        <v>18002008</v>
      </c>
      <c r="B2518" s="215" t="s">
        <v>11896</v>
      </c>
      <c r="C2518" s="216" t="s">
        <v>15</v>
      </c>
      <c r="D2518" s="217">
        <v>265.64</v>
      </c>
    </row>
    <row r="2519" spans="1:4" outlineLevel="1" x14ac:dyDescent="0.2">
      <c r="A2519" s="214">
        <v>18002009</v>
      </c>
      <c r="B2519" s="215" t="s">
        <v>11897</v>
      </c>
      <c r="C2519" s="216" t="s">
        <v>15</v>
      </c>
      <c r="D2519" s="217">
        <v>270.7</v>
      </c>
    </row>
    <row r="2520" spans="1:4" outlineLevel="1" x14ac:dyDescent="0.2">
      <c r="A2520" s="214">
        <v>18002010</v>
      </c>
      <c r="B2520" s="215" t="s">
        <v>11898</v>
      </c>
      <c r="C2520" s="216" t="s">
        <v>15</v>
      </c>
      <c r="D2520" s="217">
        <v>315.39999999999998</v>
      </c>
    </row>
    <row r="2521" spans="1:4" outlineLevel="1" x14ac:dyDescent="0.2">
      <c r="A2521" s="214">
        <v>18002011</v>
      </c>
      <c r="B2521" s="215" t="s">
        <v>11899</v>
      </c>
      <c r="C2521" s="216" t="s">
        <v>15</v>
      </c>
      <c r="D2521" s="217">
        <v>188.9</v>
      </c>
    </row>
    <row r="2522" spans="1:4" outlineLevel="1" x14ac:dyDescent="0.2">
      <c r="A2522" s="214">
        <v>18002012</v>
      </c>
      <c r="B2522" s="215" t="s">
        <v>11900</v>
      </c>
      <c r="C2522" s="216" t="s">
        <v>15</v>
      </c>
      <c r="D2522" s="217">
        <v>299.24</v>
      </c>
    </row>
    <row r="2523" spans="1:4" outlineLevel="1" x14ac:dyDescent="0.2">
      <c r="A2523" s="214">
        <v>18002013</v>
      </c>
      <c r="B2523" s="215" t="s">
        <v>11901</v>
      </c>
      <c r="C2523" s="216" t="s">
        <v>15</v>
      </c>
      <c r="D2523" s="217">
        <v>291.63</v>
      </c>
    </row>
    <row r="2524" spans="1:4" outlineLevel="1" x14ac:dyDescent="0.2">
      <c r="A2524" s="214">
        <v>18002014</v>
      </c>
      <c r="B2524" s="215" t="s">
        <v>11902</v>
      </c>
      <c r="C2524" s="216" t="s">
        <v>15</v>
      </c>
      <c r="D2524" s="217">
        <v>259.2</v>
      </c>
    </row>
    <row r="2525" spans="1:4" outlineLevel="1" x14ac:dyDescent="0.2">
      <c r="A2525" s="214">
        <v>18002015</v>
      </c>
      <c r="B2525" s="215" t="s">
        <v>11903</v>
      </c>
      <c r="C2525" s="216" t="s">
        <v>15</v>
      </c>
      <c r="D2525" s="217">
        <v>167.46</v>
      </c>
    </row>
    <row r="2526" spans="1:4" x14ac:dyDescent="0.2">
      <c r="A2526" s="214">
        <v>18002016</v>
      </c>
      <c r="B2526" s="215" t="s">
        <v>11904</v>
      </c>
      <c r="C2526" s="216" t="s">
        <v>15</v>
      </c>
      <c r="D2526" s="217">
        <v>290.73</v>
      </c>
    </row>
    <row r="2527" spans="1:4" outlineLevel="1" x14ac:dyDescent="0.2">
      <c r="A2527" s="214">
        <v>18002017</v>
      </c>
      <c r="B2527" s="215" t="s">
        <v>11905</v>
      </c>
      <c r="C2527" s="216" t="s">
        <v>15</v>
      </c>
      <c r="D2527" s="217">
        <v>415.39</v>
      </c>
    </row>
    <row r="2528" spans="1:4" outlineLevel="1" x14ac:dyDescent="0.2">
      <c r="A2528" s="214">
        <v>18002018</v>
      </c>
      <c r="B2528" s="215" t="s">
        <v>11906</v>
      </c>
      <c r="C2528" s="216" t="s">
        <v>15</v>
      </c>
      <c r="D2528" s="217">
        <v>281.3</v>
      </c>
    </row>
    <row r="2529" spans="1:4" outlineLevel="1" x14ac:dyDescent="0.2">
      <c r="A2529" s="214">
        <v>18002019</v>
      </c>
      <c r="B2529" s="215" t="s">
        <v>11907</v>
      </c>
      <c r="C2529" s="216" t="s">
        <v>15</v>
      </c>
      <c r="D2529" s="217">
        <v>298.77</v>
      </c>
    </row>
    <row r="2530" spans="1:4" outlineLevel="1" x14ac:dyDescent="0.2">
      <c r="A2530" s="214">
        <v>18002020</v>
      </c>
      <c r="B2530" s="215" t="s">
        <v>11908</v>
      </c>
      <c r="C2530" s="216" t="s">
        <v>15</v>
      </c>
      <c r="D2530" s="217">
        <v>318.58</v>
      </c>
    </row>
    <row r="2531" spans="1:4" outlineLevel="1" x14ac:dyDescent="0.2">
      <c r="A2531" s="214">
        <v>18002021</v>
      </c>
      <c r="B2531" s="215" t="s">
        <v>11909</v>
      </c>
      <c r="C2531" s="216" t="s">
        <v>15</v>
      </c>
      <c r="D2531" s="217">
        <v>283.04000000000002</v>
      </c>
    </row>
    <row r="2532" spans="1:4" outlineLevel="1" x14ac:dyDescent="0.2">
      <c r="A2532" s="214">
        <v>18002022</v>
      </c>
      <c r="B2532" s="215" t="s">
        <v>11910</v>
      </c>
      <c r="C2532" s="216" t="s">
        <v>15</v>
      </c>
      <c r="D2532" s="217">
        <v>301.52</v>
      </c>
    </row>
    <row r="2533" spans="1:4" outlineLevel="1" x14ac:dyDescent="0.2">
      <c r="A2533" s="214">
        <v>18002023</v>
      </c>
      <c r="B2533" s="215" t="s">
        <v>11911</v>
      </c>
      <c r="C2533" s="216" t="s">
        <v>15</v>
      </c>
      <c r="D2533" s="217">
        <v>256.55</v>
      </c>
    </row>
    <row r="2534" spans="1:4" outlineLevel="1" x14ac:dyDescent="0.2">
      <c r="A2534" s="214">
        <v>18002024</v>
      </c>
      <c r="B2534" s="215" t="s">
        <v>11912</v>
      </c>
      <c r="C2534" s="216" t="s">
        <v>15</v>
      </c>
      <c r="D2534" s="217">
        <v>276.93</v>
      </c>
    </row>
    <row r="2535" spans="1:4" outlineLevel="1" x14ac:dyDescent="0.2">
      <c r="A2535" s="214">
        <v>18002025</v>
      </c>
      <c r="B2535" s="215" t="s">
        <v>11913</v>
      </c>
      <c r="C2535" s="216" t="s">
        <v>15</v>
      </c>
      <c r="D2535" s="217">
        <v>204</v>
      </c>
    </row>
    <row r="2536" spans="1:4" outlineLevel="1" x14ac:dyDescent="0.2">
      <c r="A2536" s="214">
        <v>18002026</v>
      </c>
      <c r="B2536" s="215" t="s">
        <v>11914</v>
      </c>
      <c r="C2536" s="216" t="s">
        <v>15</v>
      </c>
      <c r="D2536" s="217">
        <v>340.87</v>
      </c>
    </row>
    <row r="2537" spans="1:4" outlineLevel="1" x14ac:dyDescent="0.2">
      <c r="A2537" s="214">
        <v>18002027</v>
      </c>
      <c r="B2537" s="215" t="s">
        <v>11915</v>
      </c>
      <c r="C2537" s="216" t="s">
        <v>15</v>
      </c>
      <c r="D2537" s="217">
        <v>341.19</v>
      </c>
    </row>
    <row r="2538" spans="1:4" outlineLevel="1" x14ac:dyDescent="0.2">
      <c r="A2538" s="214">
        <v>18002028</v>
      </c>
      <c r="B2538" s="215" t="s">
        <v>11916</v>
      </c>
      <c r="C2538" s="216" t="s">
        <v>15</v>
      </c>
      <c r="D2538" s="217">
        <v>177.6</v>
      </c>
    </row>
    <row r="2539" spans="1:4" outlineLevel="1" x14ac:dyDescent="0.2">
      <c r="A2539" s="214">
        <v>18002029</v>
      </c>
      <c r="B2539" s="215" t="s">
        <v>11917</v>
      </c>
      <c r="C2539" s="216" t="s">
        <v>15</v>
      </c>
      <c r="D2539" s="217">
        <v>274.76</v>
      </c>
    </row>
    <row r="2540" spans="1:4" outlineLevel="1" x14ac:dyDescent="0.2">
      <c r="A2540" s="214">
        <v>18002030</v>
      </c>
      <c r="B2540" s="215" t="s">
        <v>11918</v>
      </c>
      <c r="C2540" s="216" t="s">
        <v>15</v>
      </c>
      <c r="D2540" s="217">
        <v>254.78</v>
      </c>
    </row>
    <row r="2541" spans="1:4" outlineLevel="1" x14ac:dyDescent="0.2">
      <c r="A2541" s="214">
        <v>18002031</v>
      </c>
      <c r="B2541" s="215" t="s">
        <v>11919</v>
      </c>
      <c r="C2541" s="216" t="s">
        <v>15</v>
      </c>
      <c r="D2541" s="217">
        <v>197.87</v>
      </c>
    </row>
    <row r="2542" spans="1:4" outlineLevel="1" x14ac:dyDescent="0.2">
      <c r="A2542" s="214">
        <v>18002032</v>
      </c>
      <c r="B2542" s="215" t="s">
        <v>11920</v>
      </c>
      <c r="C2542" s="216" t="s">
        <v>15</v>
      </c>
      <c r="D2542" s="217">
        <v>217.39</v>
      </c>
    </row>
    <row r="2543" spans="1:4" outlineLevel="1" x14ac:dyDescent="0.2">
      <c r="A2543" s="214">
        <v>18002033</v>
      </c>
      <c r="B2543" s="215" t="s">
        <v>11921</v>
      </c>
      <c r="C2543" s="216" t="s">
        <v>15</v>
      </c>
      <c r="D2543" s="217">
        <v>268.45</v>
      </c>
    </row>
    <row r="2544" spans="1:4" outlineLevel="1" x14ac:dyDescent="0.2">
      <c r="A2544" s="214">
        <v>18002034</v>
      </c>
      <c r="B2544" s="215" t="s">
        <v>11922</v>
      </c>
      <c r="C2544" s="216" t="s">
        <v>15</v>
      </c>
      <c r="D2544" s="217">
        <v>235.01</v>
      </c>
    </row>
    <row r="2545" spans="1:4" outlineLevel="1" x14ac:dyDescent="0.2">
      <c r="A2545" s="214">
        <v>18002035</v>
      </c>
      <c r="B2545" s="215" t="s">
        <v>11923</v>
      </c>
      <c r="C2545" s="216" t="s">
        <v>15</v>
      </c>
      <c r="D2545" s="217">
        <v>345.93</v>
      </c>
    </row>
    <row r="2546" spans="1:4" outlineLevel="1" x14ac:dyDescent="0.2">
      <c r="A2546" s="214">
        <v>18002036</v>
      </c>
      <c r="B2546" s="215" t="s">
        <v>11924</v>
      </c>
      <c r="C2546" s="216" t="s">
        <v>15</v>
      </c>
      <c r="D2546" s="217">
        <v>254.46</v>
      </c>
    </row>
    <row r="2547" spans="1:4" outlineLevel="1" x14ac:dyDescent="0.2">
      <c r="A2547" s="214">
        <v>18002037</v>
      </c>
      <c r="B2547" s="215" t="s">
        <v>11925</v>
      </c>
      <c r="C2547" s="216" t="s">
        <v>15</v>
      </c>
      <c r="D2547" s="217">
        <v>317.93</v>
      </c>
    </row>
    <row r="2548" spans="1:4" outlineLevel="1" x14ac:dyDescent="0.2">
      <c r="A2548" s="214">
        <v>18002038</v>
      </c>
      <c r="B2548" s="215" t="s">
        <v>11926</v>
      </c>
      <c r="C2548" s="216" t="s">
        <v>15</v>
      </c>
      <c r="D2548" s="217">
        <v>316.08</v>
      </c>
    </row>
    <row r="2549" spans="1:4" outlineLevel="1" x14ac:dyDescent="0.2">
      <c r="A2549" s="214">
        <v>18002039</v>
      </c>
      <c r="B2549" s="215" t="s">
        <v>11927</v>
      </c>
      <c r="C2549" s="216" t="s">
        <v>15</v>
      </c>
      <c r="D2549" s="217">
        <v>342.14</v>
      </c>
    </row>
    <row r="2550" spans="1:4" outlineLevel="1" x14ac:dyDescent="0.2">
      <c r="A2550" s="214">
        <v>18002040</v>
      </c>
      <c r="B2550" s="215" t="s">
        <v>11928</v>
      </c>
      <c r="C2550" s="216" t="s">
        <v>15</v>
      </c>
      <c r="D2550" s="217">
        <v>307.24</v>
      </c>
    </row>
    <row r="2551" spans="1:4" outlineLevel="1" x14ac:dyDescent="0.2">
      <c r="A2551" s="214">
        <v>18002041</v>
      </c>
      <c r="B2551" s="215" t="s">
        <v>11929</v>
      </c>
      <c r="C2551" s="216" t="s">
        <v>15</v>
      </c>
      <c r="D2551" s="217">
        <v>313.16000000000003</v>
      </c>
    </row>
    <row r="2552" spans="1:4" outlineLevel="1" x14ac:dyDescent="0.2">
      <c r="A2552" s="214">
        <v>18002042</v>
      </c>
      <c r="B2552" s="215" t="s">
        <v>11930</v>
      </c>
      <c r="C2552" s="216" t="s">
        <v>15</v>
      </c>
      <c r="D2552" s="217">
        <v>309</v>
      </c>
    </row>
    <row r="2553" spans="1:4" outlineLevel="1" x14ac:dyDescent="0.2">
      <c r="A2553" s="214">
        <v>18002050</v>
      </c>
      <c r="B2553" s="215" t="s">
        <v>11931</v>
      </c>
      <c r="C2553" s="216" t="s">
        <v>15</v>
      </c>
      <c r="D2553" s="217">
        <v>365.61</v>
      </c>
    </row>
    <row r="2554" spans="1:4" outlineLevel="1" x14ac:dyDescent="0.2">
      <c r="A2554" s="214">
        <v>18002052</v>
      </c>
      <c r="B2554" s="215" t="s">
        <v>11932</v>
      </c>
      <c r="C2554" s="216" t="s">
        <v>15</v>
      </c>
      <c r="D2554" s="217">
        <v>176.43</v>
      </c>
    </row>
    <row r="2555" spans="1:4" outlineLevel="1" x14ac:dyDescent="0.2">
      <c r="A2555" s="214">
        <v>18002055</v>
      </c>
      <c r="B2555" s="215" t="s">
        <v>11933</v>
      </c>
      <c r="C2555" s="216" t="s">
        <v>15</v>
      </c>
      <c r="D2555" s="217">
        <v>394.43</v>
      </c>
    </row>
    <row r="2556" spans="1:4" outlineLevel="1" x14ac:dyDescent="0.2">
      <c r="A2556" s="214">
        <v>18002061</v>
      </c>
      <c r="B2556" s="215" t="s">
        <v>11934</v>
      </c>
      <c r="C2556" s="216" t="s">
        <v>15</v>
      </c>
      <c r="D2556" s="217">
        <v>92.96</v>
      </c>
    </row>
    <row r="2557" spans="1:4" outlineLevel="1" x14ac:dyDescent="0.2">
      <c r="A2557" s="214">
        <v>18002063</v>
      </c>
      <c r="B2557" s="215" t="s">
        <v>11935</v>
      </c>
      <c r="C2557" s="216" t="s">
        <v>15</v>
      </c>
      <c r="D2557" s="217">
        <v>269.06</v>
      </c>
    </row>
    <row r="2558" spans="1:4" outlineLevel="1" x14ac:dyDescent="0.2">
      <c r="A2558" s="214">
        <v>18002065</v>
      </c>
      <c r="B2558" s="215" t="s">
        <v>11936</v>
      </c>
      <c r="C2558" s="216" t="s">
        <v>15</v>
      </c>
      <c r="D2558" s="217">
        <v>289.47000000000003</v>
      </c>
    </row>
    <row r="2559" spans="1:4" outlineLevel="1" x14ac:dyDescent="0.2">
      <c r="A2559" s="214">
        <v>18002067</v>
      </c>
      <c r="B2559" s="215" t="s">
        <v>11937</v>
      </c>
      <c r="C2559" s="216" t="s">
        <v>15</v>
      </c>
      <c r="D2559" s="217">
        <v>206.16</v>
      </c>
    </row>
    <row r="2560" spans="1:4" x14ac:dyDescent="0.2">
      <c r="A2560" s="214">
        <v>18002070</v>
      </c>
      <c r="B2560" s="215" t="s">
        <v>11938</v>
      </c>
      <c r="C2560" s="216" t="s">
        <v>15</v>
      </c>
      <c r="D2560" s="217">
        <v>184.98</v>
      </c>
    </row>
    <row r="2561" spans="1:4" outlineLevel="1" x14ac:dyDescent="0.2">
      <c r="A2561" s="214">
        <v>18002073</v>
      </c>
      <c r="B2561" s="215" t="s">
        <v>11939</v>
      </c>
      <c r="C2561" s="216" t="s">
        <v>15</v>
      </c>
      <c r="D2561" s="217">
        <v>147.63</v>
      </c>
    </row>
    <row r="2562" spans="1:4" outlineLevel="1" x14ac:dyDescent="0.2">
      <c r="A2562" s="214">
        <v>18002075</v>
      </c>
      <c r="B2562" s="215" t="s">
        <v>11940</v>
      </c>
      <c r="C2562" s="216" t="s">
        <v>15</v>
      </c>
      <c r="D2562" s="217">
        <v>156.51</v>
      </c>
    </row>
    <row r="2563" spans="1:4" outlineLevel="1" x14ac:dyDescent="0.2">
      <c r="A2563" s="214">
        <v>18002077</v>
      </c>
      <c r="B2563" s="215" t="s">
        <v>11941</v>
      </c>
      <c r="C2563" s="216" t="s">
        <v>15</v>
      </c>
      <c r="D2563" s="217">
        <v>156.29</v>
      </c>
    </row>
    <row r="2564" spans="1:4" outlineLevel="1" x14ac:dyDescent="0.2">
      <c r="A2564" s="214">
        <v>18002080</v>
      </c>
      <c r="B2564" s="215" t="s">
        <v>11942</v>
      </c>
      <c r="C2564" s="216" t="s">
        <v>15</v>
      </c>
      <c r="D2564" s="217">
        <v>159.28</v>
      </c>
    </row>
    <row r="2565" spans="1:4" outlineLevel="1" x14ac:dyDescent="0.2">
      <c r="A2565" s="214">
        <v>18002090</v>
      </c>
      <c r="B2565" s="215" t="s">
        <v>11943</v>
      </c>
      <c r="C2565" s="216" t="s">
        <v>15</v>
      </c>
      <c r="D2565" s="217">
        <v>320.99</v>
      </c>
    </row>
    <row r="2566" spans="1:4" outlineLevel="1" x14ac:dyDescent="0.2">
      <c r="A2566" s="214">
        <v>18002091</v>
      </c>
      <c r="B2566" s="215" t="s">
        <v>11944</v>
      </c>
      <c r="C2566" s="216" t="s">
        <v>15</v>
      </c>
      <c r="D2566" s="217">
        <v>346.88</v>
      </c>
    </row>
    <row r="2567" spans="1:4" outlineLevel="1" x14ac:dyDescent="0.2">
      <c r="A2567" s="214">
        <v>18002092</v>
      </c>
      <c r="B2567" s="215" t="s">
        <v>11945</v>
      </c>
      <c r="C2567" s="216" t="s">
        <v>15</v>
      </c>
      <c r="D2567" s="217">
        <v>315.25</v>
      </c>
    </row>
    <row r="2568" spans="1:4" outlineLevel="1" x14ac:dyDescent="0.2">
      <c r="A2568" s="214">
        <v>18003000</v>
      </c>
      <c r="B2568" s="215" t="s">
        <v>11946</v>
      </c>
      <c r="C2568" s="216" t="s">
        <v>9488</v>
      </c>
      <c r="D2568" s="217" t="s">
        <v>9488</v>
      </c>
    </row>
    <row r="2569" spans="1:4" outlineLevel="1" x14ac:dyDescent="0.2">
      <c r="A2569" s="214">
        <v>18003001</v>
      </c>
      <c r="B2569" s="215" t="s">
        <v>11947</v>
      </c>
      <c r="C2569" s="216" t="s">
        <v>29</v>
      </c>
      <c r="D2569" s="217">
        <v>23.19</v>
      </c>
    </row>
    <row r="2570" spans="1:4" outlineLevel="1" x14ac:dyDescent="0.2">
      <c r="A2570" s="214">
        <v>18003003</v>
      </c>
      <c r="B2570" s="215" t="s">
        <v>11948</v>
      </c>
      <c r="C2570" s="216" t="s">
        <v>29</v>
      </c>
      <c r="D2570" s="217">
        <v>31.65</v>
      </c>
    </row>
    <row r="2571" spans="1:4" outlineLevel="1" x14ac:dyDescent="0.2">
      <c r="A2571" s="214">
        <v>18003005</v>
      </c>
      <c r="B2571" s="215" t="s">
        <v>11949</v>
      </c>
      <c r="C2571" s="216" t="s">
        <v>29</v>
      </c>
      <c r="D2571" s="217">
        <v>23.05</v>
      </c>
    </row>
    <row r="2572" spans="1:4" outlineLevel="1" x14ac:dyDescent="0.2">
      <c r="A2572" s="214">
        <v>18003007</v>
      </c>
      <c r="B2572" s="215" t="s">
        <v>11950</v>
      </c>
      <c r="C2572" s="216" t="s">
        <v>29</v>
      </c>
      <c r="D2572" s="217">
        <v>63.24</v>
      </c>
    </row>
    <row r="2573" spans="1:4" outlineLevel="1" x14ac:dyDescent="0.2">
      <c r="A2573" s="214">
        <v>18003013</v>
      </c>
      <c r="B2573" s="215" t="s">
        <v>11951</v>
      </c>
      <c r="C2573" s="216" t="s">
        <v>11952</v>
      </c>
      <c r="D2573" s="217">
        <v>79.03</v>
      </c>
    </row>
    <row r="2574" spans="1:4" outlineLevel="1" x14ac:dyDescent="0.2">
      <c r="A2574" s="214">
        <v>18003015</v>
      </c>
      <c r="B2574" s="215" t="s">
        <v>11953</v>
      </c>
      <c r="C2574" s="216" t="s">
        <v>11952</v>
      </c>
      <c r="D2574" s="217">
        <v>49.41</v>
      </c>
    </row>
    <row r="2575" spans="1:4" outlineLevel="1" x14ac:dyDescent="0.2">
      <c r="A2575" s="214">
        <v>18003017</v>
      </c>
      <c r="B2575" s="215" t="s">
        <v>11954</v>
      </c>
      <c r="C2575" s="216" t="s">
        <v>11952</v>
      </c>
      <c r="D2575" s="217">
        <v>83.93</v>
      </c>
    </row>
    <row r="2576" spans="1:4" outlineLevel="1" x14ac:dyDescent="0.2">
      <c r="A2576" s="214">
        <v>18003019</v>
      </c>
      <c r="B2576" s="215" t="s">
        <v>11955</v>
      </c>
      <c r="C2576" s="216" t="s">
        <v>11952</v>
      </c>
      <c r="D2576" s="217">
        <v>51.04</v>
      </c>
    </row>
    <row r="2577" spans="1:4" outlineLevel="1" x14ac:dyDescent="0.2">
      <c r="A2577" s="214">
        <v>18003021</v>
      </c>
      <c r="B2577" s="215" t="s">
        <v>11956</v>
      </c>
      <c r="C2577" s="216" t="s">
        <v>11952</v>
      </c>
      <c r="D2577" s="217">
        <v>86.52</v>
      </c>
    </row>
    <row r="2578" spans="1:4" outlineLevel="1" x14ac:dyDescent="0.2">
      <c r="A2578" s="214">
        <v>18003023</v>
      </c>
      <c r="B2578" s="215" t="s">
        <v>11957</v>
      </c>
      <c r="C2578" s="216" t="s">
        <v>11952</v>
      </c>
      <c r="D2578" s="217">
        <v>56.02</v>
      </c>
    </row>
    <row r="2579" spans="1:4" outlineLevel="1" x14ac:dyDescent="0.2">
      <c r="A2579" s="214">
        <v>18003025</v>
      </c>
      <c r="B2579" s="215" t="s">
        <v>11958</v>
      </c>
      <c r="C2579" s="216" t="s">
        <v>15</v>
      </c>
      <c r="D2579" s="217">
        <v>101.71</v>
      </c>
    </row>
    <row r="2580" spans="1:4" outlineLevel="1" x14ac:dyDescent="0.2">
      <c r="A2580" s="214">
        <v>18003027</v>
      </c>
      <c r="B2580" s="215" t="s">
        <v>11959</v>
      </c>
      <c r="C2580" s="216" t="s">
        <v>11952</v>
      </c>
      <c r="D2580" s="217">
        <v>50.9</v>
      </c>
    </row>
    <row r="2581" spans="1:4" outlineLevel="1" x14ac:dyDescent="0.2">
      <c r="A2581" s="214">
        <v>18003029</v>
      </c>
      <c r="B2581" s="215" t="s">
        <v>11960</v>
      </c>
      <c r="C2581" s="216" t="s">
        <v>11952</v>
      </c>
      <c r="D2581" s="217">
        <v>54.65</v>
      </c>
    </row>
    <row r="2582" spans="1:4" outlineLevel="1" x14ac:dyDescent="0.2">
      <c r="A2582" s="214">
        <v>18003041</v>
      </c>
      <c r="B2582" s="215" t="s">
        <v>11961</v>
      </c>
      <c r="C2582" s="216" t="s">
        <v>15</v>
      </c>
      <c r="D2582" s="217">
        <v>86.76</v>
      </c>
    </row>
    <row r="2583" spans="1:4" outlineLevel="1" x14ac:dyDescent="0.2">
      <c r="A2583" s="214">
        <v>18003043</v>
      </c>
      <c r="B2583" s="215" t="s">
        <v>11962</v>
      </c>
      <c r="C2583" s="216" t="s">
        <v>15</v>
      </c>
      <c r="D2583" s="217">
        <v>74.03</v>
      </c>
    </row>
    <row r="2584" spans="1:4" outlineLevel="1" x14ac:dyDescent="0.2">
      <c r="A2584" s="214">
        <v>18003045</v>
      </c>
      <c r="B2584" s="215" t="s">
        <v>11963</v>
      </c>
      <c r="C2584" s="216" t="s">
        <v>15</v>
      </c>
      <c r="D2584" s="217">
        <v>70.290000000000006</v>
      </c>
    </row>
    <row r="2585" spans="1:4" outlineLevel="1" x14ac:dyDescent="0.2">
      <c r="A2585" s="214">
        <v>18003047</v>
      </c>
      <c r="B2585" s="215" t="s">
        <v>11964</v>
      </c>
      <c r="C2585" s="216" t="s">
        <v>15</v>
      </c>
      <c r="D2585" s="217">
        <v>60.55</v>
      </c>
    </row>
    <row r="2586" spans="1:4" outlineLevel="1" x14ac:dyDescent="0.2">
      <c r="A2586" s="214">
        <v>18003049</v>
      </c>
      <c r="B2586" s="215" t="s">
        <v>11965</v>
      </c>
      <c r="C2586" s="216" t="s">
        <v>15</v>
      </c>
      <c r="D2586" s="217">
        <v>86.04</v>
      </c>
    </row>
    <row r="2587" spans="1:4" outlineLevel="1" x14ac:dyDescent="0.2">
      <c r="A2587" s="214">
        <v>18003051</v>
      </c>
      <c r="B2587" s="215" t="s">
        <v>11966</v>
      </c>
      <c r="C2587" s="216" t="s">
        <v>15</v>
      </c>
      <c r="D2587" s="217">
        <v>64.400000000000006</v>
      </c>
    </row>
    <row r="2588" spans="1:4" outlineLevel="1" x14ac:dyDescent="0.2">
      <c r="A2588" s="214">
        <v>18003053</v>
      </c>
      <c r="B2588" s="215" t="s">
        <v>11967</v>
      </c>
      <c r="C2588" s="216" t="s">
        <v>15</v>
      </c>
      <c r="D2588" s="217">
        <v>8.73</v>
      </c>
    </row>
    <row r="2589" spans="1:4" outlineLevel="1" x14ac:dyDescent="0.2">
      <c r="A2589" s="214">
        <v>18003061</v>
      </c>
      <c r="B2589" s="215" t="s">
        <v>11968</v>
      </c>
      <c r="C2589" s="216" t="s">
        <v>15</v>
      </c>
      <c r="D2589" s="217">
        <v>53.26</v>
      </c>
    </row>
    <row r="2590" spans="1:4" outlineLevel="1" x14ac:dyDescent="0.2">
      <c r="A2590" s="214">
        <v>18003063</v>
      </c>
      <c r="B2590" s="215" t="s">
        <v>11969</v>
      </c>
      <c r="C2590" s="216" t="s">
        <v>15</v>
      </c>
      <c r="D2590" s="217">
        <v>64.34</v>
      </c>
    </row>
    <row r="2591" spans="1:4" outlineLevel="1" x14ac:dyDescent="0.2">
      <c r="A2591" s="214">
        <v>18003065</v>
      </c>
      <c r="B2591" s="215" t="s">
        <v>11970</v>
      </c>
      <c r="C2591" s="216" t="s">
        <v>15</v>
      </c>
      <c r="D2591" s="217">
        <v>64.2</v>
      </c>
    </row>
    <row r="2592" spans="1:4" outlineLevel="1" x14ac:dyDescent="0.2">
      <c r="A2592" s="214">
        <v>18003067</v>
      </c>
      <c r="B2592" s="215" t="s">
        <v>11971</v>
      </c>
      <c r="C2592" s="216" t="s">
        <v>15</v>
      </c>
      <c r="D2592" s="217">
        <v>70.14</v>
      </c>
    </row>
    <row r="2593" spans="1:4" outlineLevel="1" x14ac:dyDescent="0.2">
      <c r="A2593" s="214">
        <v>18003069</v>
      </c>
      <c r="B2593" s="215" t="s">
        <v>11972</v>
      </c>
      <c r="C2593" s="216" t="s">
        <v>15</v>
      </c>
      <c r="D2593" s="217">
        <v>78.36</v>
      </c>
    </row>
    <row r="2594" spans="1:4" x14ac:dyDescent="0.2">
      <c r="A2594" s="214">
        <v>18003071</v>
      </c>
      <c r="B2594" s="215" t="s">
        <v>11973</v>
      </c>
      <c r="C2594" s="216" t="s">
        <v>15</v>
      </c>
      <c r="D2594" s="217">
        <v>46.18</v>
      </c>
    </row>
    <row r="2595" spans="1:4" outlineLevel="1" x14ac:dyDescent="0.2">
      <c r="A2595" s="214">
        <v>18003073</v>
      </c>
      <c r="B2595" s="215" t="s">
        <v>11974</v>
      </c>
      <c r="C2595" s="216" t="s">
        <v>15</v>
      </c>
      <c r="D2595" s="217">
        <v>51.58</v>
      </c>
    </row>
    <row r="2596" spans="1:4" outlineLevel="1" x14ac:dyDescent="0.2">
      <c r="A2596" s="214">
        <v>18003075</v>
      </c>
      <c r="B2596" s="215" t="s">
        <v>11975</v>
      </c>
      <c r="C2596" s="216" t="s">
        <v>15</v>
      </c>
      <c r="D2596" s="217">
        <v>40.67</v>
      </c>
    </row>
    <row r="2597" spans="1:4" outlineLevel="1" x14ac:dyDescent="0.2">
      <c r="A2597" s="214">
        <v>18003077</v>
      </c>
      <c r="B2597" s="215" t="s">
        <v>11976</v>
      </c>
      <c r="C2597" s="216" t="s">
        <v>15</v>
      </c>
      <c r="D2597" s="217">
        <v>65.010000000000005</v>
      </c>
    </row>
    <row r="2598" spans="1:4" outlineLevel="1" x14ac:dyDescent="0.2">
      <c r="A2598" s="214">
        <v>18003079</v>
      </c>
      <c r="B2598" s="215" t="s">
        <v>11977</v>
      </c>
      <c r="C2598" s="216" t="s">
        <v>15</v>
      </c>
      <c r="D2598" s="217">
        <v>64.28</v>
      </c>
    </row>
    <row r="2599" spans="1:4" outlineLevel="1" x14ac:dyDescent="0.2">
      <c r="A2599" s="214">
        <v>18003083</v>
      </c>
      <c r="B2599" s="215" t="s">
        <v>11978</v>
      </c>
      <c r="C2599" s="216" t="s">
        <v>15</v>
      </c>
      <c r="D2599" s="217">
        <v>57.32</v>
      </c>
    </row>
    <row r="2600" spans="1:4" outlineLevel="1" x14ac:dyDescent="0.2">
      <c r="A2600" s="214">
        <v>18003085</v>
      </c>
      <c r="B2600" s="215" t="s">
        <v>11979</v>
      </c>
      <c r="C2600" s="216" t="s">
        <v>15</v>
      </c>
      <c r="D2600" s="217">
        <v>52.67</v>
      </c>
    </row>
    <row r="2601" spans="1:4" outlineLevel="1" x14ac:dyDescent="0.2">
      <c r="A2601" s="214">
        <v>18003087</v>
      </c>
      <c r="B2601" s="215" t="s">
        <v>11980</v>
      </c>
      <c r="C2601" s="216" t="s">
        <v>15</v>
      </c>
      <c r="D2601" s="217">
        <v>84.29</v>
      </c>
    </row>
    <row r="2602" spans="1:4" outlineLevel="1" x14ac:dyDescent="0.2">
      <c r="A2602" s="214">
        <v>18003101</v>
      </c>
      <c r="B2602" s="215" t="s">
        <v>11981</v>
      </c>
      <c r="C2602" s="216" t="s">
        <v>15</v>
      </c>
      <c r="D2602" s="217">
        <v>45.44</v>
      </c>
    </row>
    <row r="2603" spans="1:4" outlineLevel="1" x14ac:dyDescent="0.2">
      <c r="A2603" s="214">
        <v>18003106</v>
      </c>
      <c r="B2603" s="215" t="s">
        <v>11982</v>
      </c>
      <c r="C2603" s="216" t="s">
        <v>15</v>
      </c>
      <c r="D2603" s="217">
        <v>43.93</v>
      </c>
    </row>
    <row r="2604" spans="1:4" outlineLevel="1" x14ac:dyDescent="0.2">
      <c r="A2604" s="214">
        <v>18003107</v>
      </c>
      <c r="B2604" s="215" t="s">
        <v>11983</v>
      </c>
      <c r="C2604" s="216" t="s">
        <v>15</v>
      </c>
      <c r="D2604" s="217">
        <v>45.76</v>
      </c>
    </row>
    <row r="2605" spans="1:4" outlineLevel="1" x14ac:dyDescent="0.2">
      <c r="A2605" s="214">
        <v>18003110</v>
      </c>
      <c r="B2605" s="215" t="s">
        <v>11984</v>
      </c>
      <c r="C2605" s="216" t="s">
        <v>15</v>
      </c>
      <c r="D2605" s="217">
        <v>46.5</v>
      </c>
    </row>
    <row r="2606" spans="1:4" outlineLevel="1" x14ac:dyDescent="0.2">
      <c r="A2606" s="214">
        <v>18003112</v>
      </c>
      <c r="B2606" s="215" t="s">
        <v>11985</v>
      </c>
      <c r="C2606" s="216" t="s">
        <v>15</v>
      </c>
      <c r="D2606" s="217">
        <v>30.44</v>
      </c>
    </row>
    <row r="2607" spans="1:4" outlineLevel="1" x14ac:dyDescent="0.2">
      <c r="A2607" s="214">
        <v>18003114</v>
      </c>
      <c r="B2607" s="215" t="s">
        <v>11986</v>
      </c>
      <c r="C2607" s="216" t="s">
        <v>15</v>
      </c>
      <c r="D2607" s="217">
        <v>64.63</v>
      </c>
    </row>
    <row r="2608" spans="1:4" outlineLevel="1" x14ac:dyDescent="0.2">
      <c r="A2608" s="214">
        <v>18006003</v>
      </c>
      <c r="B2608" s="215" t="s">
        <v>11987</v>
      </c>
      <c r="C2608" s="216" t="s">
        <v>15</v>
      </c>
      <c r="D2608" s="217">
        <v>6726.02</v>
      </c>
    </row>
    <row r="2609" spans="1:4" outlineLevel="1" x14ac:dyDescent="0.2">
      <c r="A2609" s="214">
        <v>18010000</v>
      </c>
      <c r="B2609" s="215" t="s">
        <v>11988</v>
      </c>
      <c r="C2609" s="216" t="s">
        <v>9488</v>
      </c>
      <c r="D2609" s="217" t="s">
        <v>9488</v>
      </c>
    </row>
    <row r="2610" spans="1:4" outlineLevel="1" x14ac:dyDescent="0.2">
      <c r="A2610" s="214">
        <v>18010050</v>
      </c>
      <c r="B2610" s="215" t="s">
        <v>11989</v>
      </c>
      <c r="C2610" s="216" t="s">
        <v>15</v>
      </c>
      <c r="D2610" s="217">
        <v>383.01</v>
      </c>
    </row>
    <row r="2611" spans="1:4" outlineLevel="1" x14ac:dyDescent="0.2">
      <c r="A2611" s="214">
        <v>18010056</v>
      </c>
      <c r="B2611" s="215" t="s">
        <v>11990</v>
      </c>
      <c r="C2611" s="216" t="s">
        <v>32</v>
      </c>
      <c r="D2611" s="217">
        <v>106.5</v>
      </c>
    </row>
    <row r="2612" spans="1:4" outlineLevel="1" x14ac:dyDescent="0.2">
      <c r="A2612" s="214">
        <v>18010060</v>
      </c>
      <c r="B2612" s="215" t="s">
        <v>11991</v>
      </c>
      <c r="C2612" s="216" t="s">
        <v>29</v>
      </c>
      <c r="D2612" s="217">
        <v>100.35</v>
      </c>
    </row>
    <row r="2613" spans="1:4" outlineLevel="1" x14ac:dyDescent="0.2">
      <c r="A2613" s="214">
        <v>18010090</v>
      </c>
      <c r="B2613" s="215" t="s">
        <v>11992</v>
      </c>
      <c r="C2613" s="216" t="s">
        <v>15</v>
      </c>
      <c r="D2613" s="217">
        <v>502.21</v>
      </c>
    </row>
    <row r="2614" spans="1:4" outlineLevel="1" x14ac:dyDescent="0.2">
      <c r="A2614" s="214">
        <v>18012000</v>
      </c>
      <c r="B2614" s="215" t="s">
        <v>11993</v>
      </c>
      <c r="C2614" s="216" t="s">
        <v>9488</v>
      </c>
      <c r="D2614" s="217" t="s">
        <v>9488</v>
      </c>
    </row>
    <row r="2615" spans="1:4" outlineLevel="1" x14ac:dyDescent="0.2">
      <c r="A2615" s="214">
        <v>18012001</v>
      </c>
      <c r="B2615" s="215" t="s">
        <v>11994</v>
      </c>
      <c r="C2615" s="216" t="s">
        <v>32</v>
      </c>
      <c r="D2615" s="217">
        <v>321.62</v>
      </c>
    </row>
    <row r="2616" spans="1:4" outlineLevel="1" x14ac:dyDescent="0.2">
      <c r="A2616" s="214">
        <v>18012002</v>
      </c>
      <c r="B2616" s="215" t="s">
        <v>11995</v>
      </c>
      <c r="C2616" s="216" t="s">
        <v>35</v>
      </c>
      <c r="D2616" s="217">
        <v>1857.65</v>
      </c>
    </row>
    <row r="2617" spans="1:4" outlineLevel="1" x14ac:dyDescent="0.2">
      <c r="A2617" s="214">
        <v>18012003</v>
      </c>
      <c r="B2617" s="215" t="s">
        <v>11996</v>
      </c>
      <c r="C2617" s="216" t="s">
        <v>32</v>
      </c>
      <c r="D2617" s="217">
        <v>296.66000000000003</v>
      </c>
    </row>
    <row r="2618" spans="1:4" outlineLevel="1" x14ac:dyDescent="0.2">
      <c r="A2618" s="214">
        <v>18012004</v>
      </c>
      <c r="B2618" s="215" t="s">
        <v>11997</v>
      </c>
      <c r="C2618" s="216" t="s">
        <v>32</v>
      </c>
      <c r="D2618" s="217">
        <v>327.64999999999998</v>
      </c>
    </row>
    <row r="2619" spans="1:4" outlineLevel="1" x14ac:dyDescent="0.2">
      <c r="A2619" s="214">
        <v>18012005</v>
      </c>
      <c r="B2619" s="215" t="s">
        <v>11998</v>
      </c>
      <c r="C2619" s="216" t="s">
        <v>32</v>
      </c>
      <c r="D2619" s="217">
        <v>457.74</v>
      </c>
    </row>
    <row r="2620" spans="1:4" outlineLevel="1" x14ac:dyDescent="0.2">
      <c r="A2620" s="214">
        <v>18012006</v>
      </c>
      <c r="B2620" s="215" t="s">
        <v>11999</v>
      </c>
      <c r="C2620" s="216" t="s">
        <v>32</v>
      </c>
      <c r="D2620" s="217">
        <v>335.96</v>
      </c>
    </row>
    <row r="2621" spans="1:4" outlineLevel="1" x14ac:dyDescent="0.2">
      <c r="A2621" s="214">
        <v>18012012</v>
      </c>
      <c r="B2621" s="215" t="s">
        <v>12000</v>
      </c>
      <c r="C2621" s="216" t="s">
        <v>32</v>
      </c>
      <c r="D2621" s="217">
        <v>526.05999999999995</v>
      </c>
    </row>
    <row r="2622" spans="1:4" outlineLevel="1" x14ac:dyDescent="0.2">
      <c r="A2622" s="214">
        <v>18012017</v>
      </c>
      <c r="B2622" s="215" t="s">
        <v>12001</v>
      </c>
      <c r="C2622" s="216" t="s">
        <v>32</v>
      </c>
      <c r="D2622" s="217">
        <v>397.35</v>
      </c>
    </row>
    <row r="2623" spans="1:4" outlineLevel="1" x14ac:dyDescent="0.2">
      <c r="A2623" s="214">
        <v>18012018</v>
      </c>
      <c r="B2623" s="215" t="s">
        <v>12002</v>
      </c>
      <c r="C2623" s="216" t="s">
        <v>32</v>
      </c>
      <c r="D2623" s="217">
        <v>428.7</v>
      </c>
    </row>
    <row r="2624" spans="1:4" outlineLevel="1" x14ac:dyDescent="0.2">
      <c r="A2624" s="214">
        <v>18012019</v>
      </c>
      <c r="B2624" s="215" t="s">
        <v>12003</v>
      </c>
      <c r="C2624" s="216" t="s">
        <v>32</v>
      </c>
      <c r="D2624" s="217">
        <v>574</v>
      </c>
    </row>
    <row r="2625" spans="1:4" outlineLevel="1" x14ac:dyDescent="0.2">
      <c r="A2625" s="214">
        <v>18013000</v>
      </c>
      <c r="B2625" s="215" t="s">
        <v>12004</v>
      </c>
      <c r="C2625" s="216" t="s">
        <v>9488</v>
      </c>
      <c r="D2625" s="217" t="s">
        <v>9488</v>
      </c>
    </row>
    <row r="2626" spans="1:4" outlineLevel="1" x14ac:dyDescent="0.2">
      <c r="A2626" s="214">
        <v>18013021</v>
      </c>
      <c r="B2626" s="215" t="s">
        <v>12005</v>
      </c>
      <c r="C2626" s="216" t="s">
        <v>15</v>
      </c>
      <c r="D2626" s="217">
        <v>13525.95</v>
      </c>
    </row>
    <row r="2627" spans="1:4" outlineLevel="1" x14ac:dyDescent="0.2">
      <c r="A2627" s="214">
        <v>18013026</v>
      </c>
      <c r="B2627" s="215" t="s">
        <v>12006</v>
      </c>
      <c r="C2627" s="216" t="s">
        <v>15</v>
      </c>
      <c r="D2627" s="217">
        <v>3348.9</v>
      </c>
    </row>
    <row r="2628" spans="1:4" outlineLevel="1" x14ac:dyDescent="0.2">
      <c r="A2628" s="214">
        <v>18013041</v>
      </c>
      <c r="B2628" s="215" t="s">
        <v>12007</v>
      </c>
      <c r="C2628" s="216" t="s">
        <v>34</v>
      </c>
      <c r="D2628" s="217">
        <v>65.08</v>
      </c>
    </row>
    <row r="2629" spans="1:4" x14ac:dyDescent="0.2">
      <c r="A2629" s="214">
        <v>18013042</v>
      </c>
      <c r="B2629" s="215" t="s">
        <v>12008</v>
      </c>
      <c r="C2629" s="216" t="s">
        <v>32</v>
      </c>
      <c r="D2629" s="217">
        <v>117.29</v>
      </c>
    </row>
    <row r="2630" spans="1:4" outlineLevel="1" x14ac:dyDescent="0.2">
      <c r="A2630" s="214">
        <v>18013043</v>
      </c>
      <c r="B2630" s="215" t="s">
        <v>12009</v>
      </c>
      <c r="C2630" s="216" t="s">
        <v>34</v>
      </c>
      <c r="D2630" s="217">
        <v>525.14</v>
      </c>
    </row>
    <row r="2631" spans="1:4" outlineLevel="1" x14ac:dyDescent="0.2">
      <c r="A2631" s="214">
        <v>18013044</v>
      </c>
      <c r="B2631" s="215" t="s">
        <v>12010</v>
      </c>
      <c r="C2631" s="216" t="s">
        <v>32</v>
      </c>
      <c r="D2631" s="217">
        <v>410.28</v>
      </c>
    </row>
    <row r="2632" spans="1:4" outlineLevel="1" x14ac:dyDescent="0.2">
      <c r="A2632" s="214">
        <v>18013045</v>
      </c>
      <c r="B2632" s="215" t="s">
        <v>12011</v>
      </c>
      <c r="C2632" s="216" t="s">
        <v>32</v>
      </c>
      <c r="D2632" s="217">
        <v>513.32000000000005</v>
      </c>
    </row>
    <row r="2633" spans="1:4" ht="22.5" outlineLevel="1" x14ac:dyDescent="0.2">
      <c r="A2633" s="214">
        <v>18013046</v>
      </c>
      <c r="B2633" s="215" t="s">
        <v>12012</v>
      </c>
      <c r="C2633" s="216" t="s">
        <v>34</v>
      </c>
      <c r="D2633" s="217">
        <v>194.2</v>
      </c>
    </row>
    <row r="2634" spans="1:4" outlineLevel="1" x14ac:dyDescent="0.2">
      <c r="A2634" s="214">
        <v>18013051</v>
      </c>
      <c r="B2634" s="215" t="s">
        <v>12013</v>
      </c>
      <c r="C2634" s="216" t="s">
        <v>15</v>
      </c>
      <c r="D2634" s="217">
        <v>5055.51</v>
      </c>
    </row>
    <row r="2635" spans="1:4" outlineLevel="1" x14ac:dyDescent="0.2">
      <c r="A2635" s="214">
        <v>18013053</v>
      </c>
      <c r="B2635" s="215" t="s">
        <v>12014</v>
      </c>
      <c r="C2635" s="216" t="s">
        <v>15</v>
      </c>
      <c r="D2635" s="217">
        <v>7601.02</v>
      </c>
    </row>
    <row r="2636" spans="1:4" outlineLevel="1" x14ac:dyDescent="0.2">
      <c r="A2636" s="214">
        <v>18014000</v>
      </c>
      <c r="B2636" s="215" t="s">
        <v>12015</v>
      </c>
      <c r="C2636" s="216" t="s">
        <v>9488</v>
      </c>
      <c r="D2636" s="217" t="s">
        <v>9488</v>
      </c>
    </row>
    <row r="2637" spans="1:4" outlineLevel="1" x14ac:dyDescent="0.2">
      <c r="A2637" s="214">
        <v>18014005</v>
      </c>
      <c r="B2637" s="215" t="s">
        <v>12016</v>
      </c>
      <c r="C2637" s="216" t="s">
        <v>15</v>
      </c>
      <c r="D2637" s="217">
        <v>4334.03</v>
      </c>
    </row>
    <row r="2638" spans="1:4" outlineLevel="1" x14ac:dyDescent="0.2">
      <c r="A2638" s="214">
        <v>18014008</v>
      </c>
      <c r="B2638" s="215" t="s">
        <v>12017</v>
      </c>
      <c r="C2638" s="216" t="s">
        <v>15</v>
      </c>
      <c r="D2638" s="217">
        <v>3571.89</v>
      </c>
    </row>
    <row r="2639" spans="1:4" outlineLevel="1" x14ac:dyDescent="0.2">
      <c r="A2639" s="214">
        <v>18014011</v>
      </c>
      <c r="B2639" s="215" t="s">
        <v>12018</v>
      </c>
      <c r="C2639" s="216" t="s">
        <v>15</v>
      </c>
      <c r="D2639" s="217">
        <v>2498.27</v>
      </c>
    </row>
    <row r="2640" spans="1:4" ht="22.5" outlineLevel="1" x14ac:dyDescent="0.2">
      <c r="A2640" s="214">
        <v>18014015</v>
      </c>
      <c r="B2640" s="215" t="s">
        <v>12019</v>
      </c>
      <c r="C2640" s="216" t="s">
        <v>15</v>
      </c>
      <c r="D2640" s="217">
        <v>2499.81</v>
      </c>
    </row>
    <row r="2641" spans="1:4" ht="22.5" outlineLevel="1" x14ac:dyDescent="0.2">
      <c r="A2641" s="214">
        <v>18014016</v>
      </c>
      <c r="B2641" s="215" t="s">
        <v>12020</v>
      </c>
      <c r="C2641" s="216" t="s">
        <v>15</v>
      </c>
      <c r="D2641" s="217">
        <v>14595.23</v>
      </c>
    </row>
    <row r="2642" spans="1:4" outlineLevel="1" x14ac:dyDescent="0.2">
      <c r="A2642" s="214">
        <v>18014022</v>
      </c>
      <c r="B2642" s="215" t="s">
        <v>12021</v>
      </c>
      <c r="C2642" s="216" t="s">
        <v>15</v>
      </c>
      <c r="D2642" s="217">
        <v>2253.33</v>
      </c>
    </row>
    <row r="2643" spans="1:4" outlineLevel="1" x14ac:dyDescent="0.2">
      <c r="A2643" s="214">
        <v>18014024</v>
      </c>
      <c r="B2643" s="215" t="s">
        <v>12022</v>
      </c>
      <c r="C2643" s="216" t="s">
        <v>15</v>
      </c>
      <c r="D2643" s="217">
        <v>3144.85</v>
      </c>
    </row>
    <row r="2644" spans="1:4" outlineLevel="1" x14ac:dyDescent="0.2">
      <c r="A2644" s="214">
        <v>18014030</v>
      </c>
      <c r="B2644" s="215" t="s">
        <v>12023</v>
      </c>
      <c r="C2644" s="216" t="s">
        <v>29</v>
      </c>
      <c r="D2644" s="217">
        <v>92.84</v>
      </c>
    </row>
    <row r="2645" spans="1:4" ht="22.5" outlineLevel="1" x14ac:dyDescent="0.2">
      <c r="A2645" s="214">
        <v>18014041</v>
      </c>
      <c r="B2645" s="215" t="s">
        <v>12024</v>
      </c>
      <c r="C2645" s="216" t="s">
        <v>15</v>
      </c>
      <c r="D2645" s="217">
        <v>8076.87</v>
      </c>
    </row>
    <row r="2646" spans="1:4" ht="22.5" outlineLevel="1" x14ac:dyDescent="0.2">
      <c r="A2646" s="214">
        <v>18014042</v>
      </c>
      <c r="B2646" s="215" t="s">
        <v>12025</v>
      </c>
      <c r="C2646" s="216" t="s">
        <v>15</v>
      </c>
      <c r="D2646" s="217">
        <v>8033.26</v>
      </c>
    </row>
    <row r="2647" spans="1:4" ht="22.5" outlineLevel="1" x14ac:dyDescent="0.2">
      <c r="A2647" s="214">
        <v>18014043</v>
      </c>
      <c r="B2647" s="215" t="s">
        <v>12026</v>
      </c>
      <c r="C2647" s="216" t="s">
        <v>15</v>
      </c>
      <c r="D2647" s="217">
        <v>7406.56</v>
      </c>
    </row>
    <row r="2648" spans="1:4" outlineLevel="1" x14ac:dyDescent="0.2">
      <c r="A2648" s="214">
        <v>18014044</v>
      </c>
      <c r="B2648" s="215" t="s">
        <v>12027</v>
      </c>
      <c r="C2648" s="216" t="s">
        <v>15</v>
      </c>
      <c r="D2648" s="217">
        <v>3975.72</v>
      </c>
    </row>
    <row r="2649" spans="1:4" ht="22.5" outlineLevel="1" x14ac:dyDescent="0.2">
      <c r="A2649" s="214">
        <v>18014045</v>
      </c>
      <c r="B2649" s="215" t="s">
        <v>12028</v>
      </c>
      <c r="C2649" s="216" t="s">
        <v>15</v>
      </c>
      <c r="D2649" s="217">
        <v>3864.51</v>
      </c>
    </row>
    <row r="2650" spans="1:4" outlineLevel="1" x14ac:dyDescent="0.2">
      <c r="A2650" s="214">
        <v>18014046</v>
      </c>
      <c r="B2650" s="215" t="s">
        <v>12029</v>
      </c>
      <c r="C2650" s="216" t="s">
        <v>15</v>
      </c>
      <c r="D2650" s="217">
        <v>1551.75</v>
      </c>
    </row>
    <row r="2651" spans="1:4" outlineLevel="1" x14ac:dyDescent="0.2">
      <c r="A2651" s="214">
        <v>18014047</v>
      </c>
      <c r="B2651" s="215" t="s">
        <v>12030</v>
      </c>
      <c r="C2651" s="216" t="s">
        <v>15</v>
      </c>
      <c r="D2651" s="217">
        <v>1792.08</v>
      </c>
    </row>
    <row r="2652" spans="1:4" outlineLevel="1" x14ac:dyDescent="0.2">
      <c r="A2652" s="214">
        <v>18014048</v>
      </c>
      <c r="B2652" s="215" t="s">
        <v>12031</v>
      </c>
      <c r="C2652" s="216" t="s">
        <v>15</v>
      </c>
      <c r="D2652" s="217">
        <v>2704.88</v>
      </c>
    </row>
    <row r="2653" spans="1:4" outlineLevel="1" x14ac:dyDescent="0.2">
      <c r="A2653" s="214">
        <v>18014049</v>
      </c>
      <c r="B2653" s="215" t="s">
        <v>12032</v>
      </c>
      <c r="C2653" s="216" t="s">
        <v>15</v>
      </c>
      <c r="D2653" s="217">
        <v>1789.79</v>
      </c>
    </row>
    <row r="2654" spans="1:4" outlineLevel="1" x14ac:dyDescent="0.2">
      <c r="A2654" s="214">
        <v>18015000</v>
      </c>
      <c r="B2654" s="215" t="s">
        <v>12033</v>
      </c>
      <c r="C2654" s="216" t="s">
        <v>9488</v>
      </c>
      <c r="D2654" s="217" t="s">
        <v>9488</v>
      </c>
    </row>
    <row r="2655" spans="1:4" outlineLevel="1" x14ac:dyDescent="0.2">
      <c r="A2655" s="214">
        <v>18015001</v>
      </c>
      <c r="B2655" s="215" t="s">
        <v>12034</v>
      </c>
      <c r="C2655" s="216" t="s">
        <v>15</v>
      </c>
      <c r="D2655" s="217">
        <v>1419.95</v>
      </c>
    </row>
    <row r="2656" spans="1:4" outlineLevel="1" x14ac:dyDescent="0.2">
      <c r="A2656" s="214">
        <v>18015002</v>
      </c>
      <c r="B2656" s="215" t="s">
        <v>12035</v>
      </c>
      <c r="C2656" s="216" t="s">
        <v>15</v>
      </c>
      <c r="D2656" s="217">
        <v>2050.4699999999998</v>
      </c>
    </row>
    <row r="2657" spans="1:4" outlineLevel="1" x14ac:dyDescent="0.2">
      <c r="A2657" s="214">
        <v>18015003</v>
      </c>
      <c r="B2657" s="215" t="s">
        <v>12036</v>
      </c>
      <c r="C2657" s="216" t="s">
        <v>15</v>
      </c>
      <c r="D2657" s="217">
        <v>1461.97</v>
      </c>
    </row>
    <row r="2658" spans="1:4" outlineLevel="1" x14ac:dyDescent="0.2">
      <c r="A2658" s="214">
        <v>18015010</v>
      </c>
      <c r="B2658" s="215" t="s">
        <v>12037</v>
      </c>
      <c r="C2658" s="216" t="s">
        <v>15</v>
      </c>
      <c r="D2658" s="217">
        <v>379.46</v>
      </c>
    </row>
    <row r="2659" spans="1:4" outlineLevel="1" x14ac:dyDescent="0.2">
      <c r="A2659" s="214">
        <v>18015013</v>
      </c>
      <c r="B2659" s="215" t="s">
        <v>12038</v>
      </c>
      <c r="C2659" s="216" t="s">
        <v>15</v>
      </c>
      <c r="D2659" s="217">
        <v>182.85</v>
      </c>
    </row>
    <row r="2660" spans="1:4" outlineLevel="1" x14ac:dyDescent="0.2">
      <c r="A2660" s="214">
        <v>18015014</v>
      </c>
      <c r="B2660" s="215" t="s">
        <v>12039</v>
      </c>
      <c r="C2660" s="216" t="s">
        <v>15</v>
      </c>
      <c r="D2660" s="217">
        <v>1190.81</v>
      </c>
    </row>
    <row r="2661" spans="1:4" outlineLevel="1" x14ac:dyDescent="0.2">
      <c r="A2661" s="214">
        <v>18015050</v>
      </c>
      <c r="B2661" s="215" t="s">
        <v>12040</v>
      </c>
      <c r="C2661" s="216" t="s">
        <v>34</v>
      </c>
      <c r="D2661" s="217">
        <v>263.2</v>
      </c>
    </row>
    <row r="2662" spans="1:4" outlineLevel="1" x14ac:dyDescent="0.2">
      <c r="A2662" s="214">
        <v>18015051</v>
      </c>
      <c r="B2662" s="215" t="s">
        <v>12041</v>
      </c>
      <c r="C2662" s="216" t="s">
        <v>34</v>
      </c>
      <c r="D2662" s="217">
        <v>235.05</v>
      </c>
    </row>
    <row r="2663" spans="1:4" outlineLevel="1" x14ac:dyDescent="0.2">
      <c r="A2663" s="214">
        <v>18016001</v>
      </c>
      <c r="B2663" s="215" t="s">
        <v>12042</v>
      </c>
      <c r="C2663" s="216" t="s">
        <v>15</v>
      </c>
      <c r="D2663" s="217">
        <v>2325.2199999999998</v>
      </c>
    </row>
    <row r="2664" spans="1:4" x14ac:dyDescent="0.2">
      <c r="A2664" s="214">
        <v>18016002</v>
      </c>
      <c r="B2664" s="215" t="s">
        <v>12043</v>
      </c>
      <c r="C2664" s="216" t="s">
        <v>15</v>
      </c>
      <c r="D2664" s="217">
        <v>1921.67</v>
      </c>
    </row>
    <row r="2665" spans="1:4" outlineLevel="1" x14ac:dyDescent="0.2">
      <c r="A2665" s="214">
        <v>18016003</v>
      </c>
      <c r="B2665" s="215" t="s">
        <v>11987</v>
      </c>
      <c r="C2665" s="216" t="s">
        <v>15</v>
      </c>
      <c r="D2665" s="217">
        <v>6725.33</v>
      </c>
    </row>
    <row r="2666" spans="1:4" outlineLevel="1" x14ac:dyDescent="0.2">
      <c r="A2666" s="214">
        <v>18016004</v>
      </c>
      <c r="B2666" s="215" t="s">
        <v>12044</v>
      </c>
      <c r="C2666" s="216" t="s">
        <v>15</v>
      </c>
      <c r="D2666" s="217">
        <v>4093.63</v>
      </c>
    </row>
    <row r="2667" spans="1:4" outlineLevel="1" x14ac:dyDescent="0.2">
      <c r="A2667" s="214">
        <v>18016005</v>
      </c>
      <c r="B2667" s="215" t="s">
        <v>12045</v>
      </c>
      <c r="C2667" s="216" t="s">
        <v>15</v>
      </c>
      <c r="D2667" s="217">
        <v>5994.7</v>
      </c>
    </row>
    <row r="2668" spans="1:4" outlineLevel="1" x14ac:dyDescent="0.2">
      <c r="A2668" s="214">
        <v>18016006</v>
      </c>
      <c r="B2668" s="215" t="s">
        <v>12046</v>
      </c>
      <c r="C2668" s="216" t="s">
        <v>15</v>
      </c>
      <c r="D2668" s="217">
        <v>2650.01</v>
      </c>
    </row>
    <row r="2669" spans="1:4" outlineLevel="1" x14ac:dyDescent="0.2">
      <c r="A2669" s="214">
        <v>18016007</v>
      </c>
      <c r="B2669" s="215" t="s">
        <v>12047</v>
      </c>
      <c r="C2669" s="216" t="s">
        <v>15</v>
      </c>
      <c r="D2669" s="217">
        <v>3800.54</v>
      </c>
    </row>
    <row r="2670" spans="1:4" outlineLevel="1" x14ac:dyDescent="0.2">
      <c r="A2670" s="214">
        <v>18016008</v>
      </c>
      <c r="B2670" s="215" t="s">
        <v>12048</v>
      </c>
      <c r="C2670" s="216" t="s">
        <v>15</v>
      </c>
      <c r="D2670" s="217">
        <v>2226.8000000000002</v>
      </c>
    </row>
    <row r="2671" spans="1:4" outlineLevel="1" x14ac:dyDescent="0.2">
      <c r="A2671" s="214">
        <v>18016009</v>
      </c>
      <c r="B2671" s="215" t="s">
        <v>12049</v>
      </c>
      <c r="C2671" s="216" t="s">
        <v>15</v>
      </c>
      <c r="D2671" s="217">
        <v>3865.32</v>
      </c>
    </row>
    <row r="2672" spans="1:4" outlineLevel="1" x14ac:dyDescent="0.2">
      <c r="A2672" s="214">
        <v>18016010</v>
      </c>
      <c r="B2672" s="215" t="s">
        <v>12050</v>
      </c>
      <c r="C2672" s="216" t="s">
        <v>15</v>
      </c>
      <c r="D2672" s="217">
        <v>5443.29</v>
      </c>
    </row>
    <row r="2673" spans="1:4" outlineLevel="1" x14ac:dyDescent="0.2">
      <c r="A2673" s="214">
        <v>18016011</v>
      </c>
      <c r="B2673" s="215" t="s">
        <v>12051</v>
      </c>
      <c r="C2673" s="216" t="s">
        <v>15</v>
      </c>
      <c r="D2673" s="217">
        <v>1416.42</v>
      </c>
    </row>
    <row r="2674" spans="1:4" outlineLevel="1" x14ac:dyDescent="0.2">
      <c r="A2674" s="214">
        <v>18016012</v>
      </c>
      <c r="B2674" s="215" t="s">
        <v>12052</v>
      </c>
      <c r="C2674" s="216" t="s">
        <v>15</v>
      </c>
      <c r="D2674" s="217">
        <v>1956.01</v>
      </c>
    </row>
    <row r="2675" spans="1:4" outlineLevel="1" x14ac:dyDescent="0.2">
      <c r="A2675" s="214">
        <v>18016013</v>
      </c>
      <c r="B2675" s="215" t="s">
        <v>12053</v>
      </c>
      <c r="C2675" s="216" t="s">
        <v>15</v>
      </c>
      <c r="D2675" s="217">
        <v>5007.97</v>
      </c>
    </row>
    <row r="2676" spans="1:4" outlineLevel="1" x14ac:dyDescent="0.2">
      <c r="A2676" s="214">
        <v>18016014</v>
      </c>
      <c r="B2676" s="215" t="s">
        <v>12054</v>
      </c>
      <c r="C2676" s="216" t="s">
        <v>15</v>
      </c>
      <c r="D2676" s="217">
        <v>6925.16</v>
      </c>
    </row>
    <row r="2677" spans="1:4" outlineLevel="1" x14ac:dyDescent="0.2">
      <c r="A2677" s="214">
        <v>18016015</v>
      </c>
      <c r="B2677" s="215" t="s">
        <v>12055</v>
      </c>
      <c r="C2677" s="216" t="s">
        <v>15</v>
      </c>
      <c r="D2677" s="217">
        <v>1953.66</v>
      </c>
    </row>
    <row r="2678" spans="1:4" outlineLevel="1" x14ac:dyDescent="0.2">
      <c r="A2678" s="214">
        <v>18016016</v>
      </c>
      <c r="B2678" s="215" t="s">
        <v>12056</v>
      </c>
      <c r="C2678" s="216" t="s">
        <v>15</v>
      </c>
      <c r="D2678" s="217">
        <v>5599.83</v>
      </c>
    </row>
    <row r="2679" spans="1:4" outlineLevel="1" x14ac:dyDescent="0.2">
      <c r="A2679" s="214">
        <v>18016017</v>
      </c>
      <c r="B2679" s="215" t="s">
        <v>12057</v>
      </c>
      <c r="C2679" s="216" t="s">
        <v>15</v>
      </c>
      <c r="D2679" s="217">
        <v>3704.39</v>
      </c>
    </row>
    <row r="2680" spans="1:4" outlineLevel="1" x14ac:dyDescent="0.2">
      <c r="A2680" s="214">
        <v>18016018</v>
      </c>
      <c r="B2680" s="215" t="s">
        <v>12058</v>
      </c>
      <c r="C2680" s="216" t="s">
        <v>15</v>
      </c>
      <c r="D2680" s="217">
        <v>3018.78</v>
      </c>
    </row>
    <row r="2681" spans="1:4" outlineLevel="1" x14ac:dyDescent="0.2">
      <c r="A2681" s="214">
        <v>18016019</v>
      </c>
      <c r="B2681" s="215" t="s">
        <v>12059</v>
      </c>
      <c r="C2681" s="216" t="s">
        <v>15</v>
      </c>
      <c r="D2681" s="217">
        <v>3501.75</v>
      </c>
    </row>
    <row r="2682" spans="1:4" outlineLevel="1" x14ac:dyDescent="0.2">
      <c r="A2682" s="214">
        <v>18016020</v>
      </c>
      <c r="B2682" s="215" t="s">
        <v>12060</v>
      </c>
      <c r="C2682" s="216" t="s">
        <v>15</v>
      </c>
      <c r="D2682" s="217">
        <v>1376.99</v>
      </c>
    </row>
    <row r="2683" spans="1:4" outlineLevel="1" x14ac:dyDescent="0.2">
      <c r="A2683" s="214">
        <v>18060000</v>
      </c>
      <c r="B2683" s="215" t="s">
        <v>9765</v>
      </c>
      <c r="C2683" s="216" t="s">
        <v>9488</v>
      </c>
      <c r="D2683" s="217" t="s">
        <v>9488</v>
      </c>
    </row>
    <row r="2684" spans="1:4" outlineLevel="1" x14ac:dyDescent="0.2">
      <c r="A2684" s="214">
        <v>18060007</v>
      </c>
      <c r="B2684" s="215" t="s">
        <v>12061</v>
      </c>
      <c r="C2684" s="216" t="s">
        <v>29</v>
      </c>
      <c r="D2684" s="217">
        <v>7.23</v>
      </c>
    </row>
    <row r="2685" spans="1:4" outlineLevel="1" x14ac:dyDescent="0.2">
      <c r="A2685" s="214">
        <v>18070000</v>
      </c>
      <c r="B2685" s="215" t="s">
        <v>9772</v>
      </c>
      <c r="C2685" s="216" t="s">
        <v>9488</v>
      </c>
      <c r="D2685" s="217" t="s">
        <v>9488</v>
      </c>
    </row>
    <row r="2686" spans="1:4" outlineLevel="1" x14ac:dyDescent="0.2">
      <c r="A2686" s="214">
        <v>18070007</v>
      </c>
      <c r="B2686" s="215" t="s">
        <v>12062</v>
      </c>
      <c r="C2686" s="216" t="s">
        <v>29</v>
      </c>
      <c r="D2686" s="217">
        <v>48.04</v>
      </c>
    </row>
    <row r="2687" spans="1:4" outlineLevel="1" x14ac:dyDescent="0.2">
      <c r="A2687" s="214">
        <v>18070040</v>
      </c>
      <c r="B2687" s="215" t="s">
        <v>12063</v>
      </c>
      <c r="C2687" s="216" t="s">
        <v>15</v>
      </c>
      <c r="D2687" s="217">
        <v>1579.02</v>
      </c>
    </row>
    <row r="2688" spans="1:4" outlineLevel="1" x14ac:dyDescent="0.2">
      <c r="A2688" s="214">
        <v>18070041</v>
      </c>
      <c r="B2688" s="215" t="s">
        <v>12064</v>
      </c>
      <c r="C2688" s="216" t="s">
        <v>15</v>
      </c>
      <c r="D2688" s="217">
        <v>10841.62</v>
      </c>
    </row>
    <row r="2689" spans="1:4" outlineLevel="1" x14ac:dyDescent="0.2">
      <c r="A2689" s="214">
        <v>18080000</v>
      </c>
      <c r="B2689" s="215" t="s">
        <v>9814</v>
      </c>
      <c r="C2689" s="216" t="s">
        <v>9488</v>
      </c>
      <c r="D2689" s="217" t="s">
        <v>9488</v>
      </c>
    </row>
    <row r="2690" spans="1:4" outlineLevel="1" x14ac:dyDescent="0.2">
      <c r="A2690" s="214">
        <v>18080001</v>
      </c>
      <c r="B2690" s="215" t="s">
        <v>12065</v>
      </c>
      <c r="C2690" s="216" t="s">
        <v>29</v>
      </c>
      <c r="D2690" s="217">
        <v>12.05</v>
      </c>
    </row>
    <row r="2691" spans="1:4" outlineLevel="1" x14ac:dyDescent="0.2">
      <c r="A2691" s="214">
        <v>18080011</v>
      </c>
      <c r="B2691" s="215" t="s">
        <v>12066</v>
      </c>
      <c r="C2691" s="216" t="s">
        <v>34</v>
      </c>
      <c r="D2691" s="217">
        <v>294.51</v>
      </c>
    </row>
    <row r="2692" spans="1:4" outlineLevel="1" x14ac:dyDescent="0.2">
      <c r="A2692" s="214">
        <v>18080013</v>
      </c>
      <c r="B2692" s="215" t="s">
        <v>12067</v>
      </c>
      <c r="C2692" s="216" t="s">
        <v>57</v>
      </c>
      <c r="D2692" s="217">
        <v>1.18</v>
      </c>
    </row>
    <row r="2693" spans="1:4" outlineLevel="1" x14ac:dyDescent="0.2">
      <c r="A2693" s="214">
        <v>18080015</v>
      </c>
      <c r="B2693" s="215" t="s">
        <v>12068</v>
      </c>
      <c r="C2693" s="216" t="s">
        <v>57</v>
      </c>
      <c r="D2693" s="217">
        <v>9.02</v>
      </c>
    </row>
    <row r="2694" spans="1:4" outlineLevel="1" x14ac:dyDescent="0.2">
      <c r="A2694" s="214">
        <v>18080030</v>
      </c>
      <c r="B2694" s="215" t="s">
        <v>12069</v>
      </c>
      <c r="C2694" s="216" t="s">
        <v>29</v>
      </c>
      <c r="D2694" s="217">
        <v>12.05</v>
      </c>
    </row>
    <row r="2695" spans="1:4" outlineLevel="1" x14ac:dyDescent="0.2">
      <c r="A2695" s="214">
        <v>18080035</v>
      </c>
      <c r="B2695" s="215" t="s">
        <v>12070</v>
      </c>
      <c r="C2695" s="216" t="s">
        <v>34</v>
      </c>
      <c r="D2695" s="217">
        <v>330.67</v>
      </c>
    </row>
    <row r="2696" spans="1:4" ht="33.75" outlineLevel="1" x14ac:dyDescent="0.2">
      <c r="A2696" s="214">
        <v>18101001</v>
      </c>
      <c r="B2696" s="215" t="s">
        <v>12071</v>
      </c>
      <c r="C2696" s="216" t="s">
        <v>29</v>
      </c>
      <c r="D2696" s="217">
        <v>340.77</v>
      </c>
    </row>
    <row r="2697" spans="1:4" ht="33.75" outlineLevel="1" x14ac:dyDescent="0.2">
      <c r="A2697" s="214">
        <v>18101002</v>
      </c>
      <c r="B2697" s="215" t="s">
        <v>12072</v>
      </c>
      <c r="C2697" s="216" t="s">
        <v>29</v>
      </c>
      <c r="D2697" s="217">
        <v>429.68</v>
      </c>
    </row>
    <row r="2698" spans="1:4" outlineLevel="1" x14ac:dyDescent="0.2">
      <c r="A2698" s="210">
        <v>20000000</v>
      </c>
      <c r="B2698" s="211" t="s">
        <v>12073</v>
      </c>
      <c r="C2698" s="212"/>
      <c r="D2698" s="213"/>
    </row>
    <row r="2699" spans="1:4" x14ac:dyDescent="0.2">
      <c r="A2699" s="214">
        <v>20001000</v>
      </c>
      <c r="B2699" s="215" t="s">
        <v>12074</v>
      </c>
      <c r="C2699" s="216" t="s">
        <v>9488</v>
      </c>
      <c r="D2699" s="217" t="s">
        <v>9488</v>
      </c>
    </row>
    <row r="2700" spans="1:4" outlineLevel="1" x14ac:dyDescent="0.2">
      <c r="A2700" s="214">
        <v>20001001</v>
      </c>
      <c r="B2700" s="215" t="s">
        <v>12075</v>
      </c>
      <c r="C2700" s="216" t="s">
        <v>11020</v>
      </c>
      <c r="D2700" s="217">
        <v>3361.37</v>
      </c>
    </row>
    <row r="2701" spans="1:4" outlineLevel="1" x14ac:dyDescent="0.2">
      <c r="A2701" s="214">
        <v>20001002</v>
      </c>
      <c r="B2701" s="215" t="s">
        <v>12076</v>
      </c>
      <c r="C2701" s="216" t="s">
        <v>32</v>
      </c>
      <c r="D2701" s="217">
        <v>2.65</v>
      </c>
    </row>
    <row r="2702" spans="1:4" outlineLevel="1" x14ac:dyDescent="0.2">
      <c r="A2702" s="214">
        <v>20001013</v>
      </c>
      <c r="B2702" s="215" t="s">
        <v>12077</v>
      </c>
      <c r="C2702" s="216" t="s">
        <v>11020</v>
      </c>
      <c r="D2702" s="217">
        <v>6449.74</v>
      </c>
    </row>
    <row r="2703" spans="1:4" outlineLevel="1" x14ac:dyDescent="0.2">
      <c r="A2703" s="214">
        <v>20001014</v>
      </c>
      <c r="B2703" s="215" t="s">
        <v>12078</v>
      </c>
      <c r="C2703" s="216" t="s">
        <v>29</v>
      </c>
      <c r="D2703" s="217">
        <v>0.56000000000000005</v>
      </c>
    </row>
    <row r="2704" spans="1:4" outlineLevel="1" x14ac:dyDescent="0.2">
      <c r="A2704" s="214">
        <v>20001021</v>
      </c>
      <c r="B2704" s="215" t="s">
        <v>12079</v>
      </c>
      <c r="C2704" s="216" t="s">
        <v>840</v>
      </c>
      <c r="D2704" s="217">
        <v>20</v>
      </c>
    </row>
    <row r="2705" spans="1:4" ht="22.5" outlineLevel="1" x14ac:dyDescent="0.2">
      <c r="A2705" s="214">
        <v>20001022</v>
      </c>
      <c r="B2705" s="215" t="s">
        <v>12080</v>
      </c>
      <c r="C2705" s="216" t="s">
        <v>840</v>
      </c>
      <c r="D2705" s="217">
        <v>50</v>
      </c>
    </row>
    <row r="2706" spans="1:4" outlineLevel="1" x14ac:dyDescent="0.2">
      <c r="A2706" s="214">
        <v>20001023</v>
      </c>
      <c r="B2706" s="215" t="s">
        <v>12081</v>
      </c>
      <c r="C2706" s="216" t="s">
        <v>840</v>
      </c>
      <c r="D2706" s="217">
        <v>100</v>
      </c>
    </row>
    <row r="2707" spans="1:4" outlineLevel="1" x14ac:dyDescent="0.2">
      <c r="A2707" s="214">
        <v>20001024</v>
      </c>
      <c r="B2707" s="215" t="s">
        <v>12082</v>
      </c>
      <c r="C2707" s="216" t="s">
        <v>840</v>
      </c>
      <c r="D2707" s="217">
        <v>30</v>
      </c>
    </row>
    <row r="2708" spans="1:4" outlineLevel="1" x14ac:dyDescent="0.2">
      <c r="A2708" s="214">
        <v>20001031</v>
      </c>
      <c r="B2708" s="215" t="s">
        <v>12083</v>
      </c>
      <c r="C2708" s="216" t="s">
        <v>840</v>
      </c>
      <c r="D2708" s="217">
        <v>10</v>
      </c>
    </row>
    <row r="2709" spans="1:4" ht="22.5" outlineLevel="1" x14ac:dyDescent="0.2">
      <c r="A2709" s="214">
        <v>20001032</v>
      </c>
      <c r="B2709" s="215" t="s">
        <v>12084</v>
      </c>
      <c r="C2709" s="216" t="s">
        <v>840</v>
      </c>
      <c r="D2709" s="217">
        <v>50</v>
      </c>
    </row>
    <row r="2710" spans="1:4" outlineLevel="1" x14ac:dyDescent="0.2">
      <c r="A2710" s="214">
        <v>20001033</v>
      </c>
      <c r="B2710" s="215" t="s">
        <v>12085</v>
      </c>
      <c r="C2710" s="216" t="s">
        <v>840</v>
      </c>
      <c r="D2710" s="217">
        <v>10</v>
      </c>
    </row>
    <row r="2711" spans="1:4" outlineLevel="1" x14ac:dyDescent="0.2">
      <c r="A2711" s="214">
        <v>20002000</v>
      </c>
      <c r="B2711" s="215" t="s">
        <v>12086</v>
      </c>
      <c r="C2711" s="216" t="s">
        <v>9488</v>
      </c>
      <c r="D2711" s="217" t="s">
        <v>9488</v>
      </c>
    </row>
    <row r="2712" spans="1:4" outlineLevel="1" x14ac:dyDescent="0.2">
      <c r="A2712" s="214">
        <v>20002001</v>
      </c>
      <c r="B2712" s="215" t="s">
        <v>12087</v>
      </c>
      <c r="C2712" s="216" t="s">
        <v>32</v>
      </c>
      <c r="D2712" s="217">
        <v>94.33</v>
      </c>
    </row>
    <row r="2713" spans="1:4" ht="22.5" outlineLevel="1" x14ac:dyDescent="0.2">
      <c r="A2713" s="214">
        <v>20002002</v>
      </c>
      <c r="B2713" s="215" t="s">
        <v>12088</v>
      </c>
      <c r="C2713" s="216" t="s">
        <v>15</v>
      </c>
      <c r="D2713" s="217">
        <v>721.52</v>
      </c>
    </row>
    <row r="2714" spans="1:4" ht="22.5" outlineLevel="1" x14ac:dyDescent="0.2">
      <c r="A2714" s="214">
        <v>20002003</v>
      </c>
      <c r="B2714" s="215" t="s">
        <v>12089</v>
      </c>
      <c r="C2714" s="216" t="s">
        <v>15</v>
      </c>
      <c r="D2714" s="217">
        <v>99.64</v>
      </c>
    </row>
    <row r="2715" spans="1:4" ht="22.5" outlineLevel="1" x14ac:dyDescent="0.2">
      <c r="A2715" s="214">
        <v>20002004</v>
      </c>
      <c r="B2715" s="215" t="s">
        <v>12090</v>
      </c>
      <c r="C2715" s="216" t="s">
        <v>15</v>
      </c>
      <c r="D2715" s="217">
        <v>199.27</v>
      </c>
    </row>
    <row r="2716" spans="1:4" ht="22.5" outlineLevel="1" x14ac:dyDescent="0.2">
      <c r="A2716" s="214">
        <v>20002005</v>
      </c>
      <c r="B2716" s="215" t="s">
        <v>12091</v>
      </c>
      <c r="C2716" s="216" t="s">
        <v>15</v>
      </c>
      <c r="D2716" s="217">
        <v>298.91000000000003</v>
      </c>
    </row>
    <row r="2717" spans="1:4" ht="22.5" outlineLevel="1" x14ac:dyDescent="0.2">
      <c r="A2717" s="214">
        <v>20002006</v>
      </c>
      <c r="B2717" s="215" t="s">
        <v>12092</v>
      </c>
      <c r="C2717" s="216" t="s">
        <v>15</v>
      </c>
      <c r="D2717" s="217">
        <v>99.64</v>
      </c>
    </row>
    <row r="2718" spans="1:4" ht="22.5" outlineLevel="1" x14ac:dyDescent="0.2">
      <c r="A2718" s="214">
        <v>20002007</v>
      </c>
      <c r="B2718" s="215" t="s">
        <v>12093</v>
      </c>
      <c r="C2718" s="216" t="s">
        <v>15</v>
      </c>
      <c r="D2718" s="217">
        <v>175.17</v>
      </c>
    </row>
    <row r="2719" spans="1:4" ht="22.5" outlineLevel="1" x14ac:dyDescent="0.2">
      <c r="A2719" s="214">
        <v>20002008</v>
      </c>
      <c r="B2719" s="215" t="s">
        <v>12094</v>
      </c>
      <c r="C2719" s="216" t="s">
        <v>15</v>
      </c>
      <c r="D2719" s="217">
        <v>221.16</v>
      </c>
    </row>
    <row r="2720" spans="1:4" ht="22.5" outlineLevel="1" x14ac:dyDescent="0.2">
      <c r="A2720" s="214">
        <v>20002009</v>
      </c>
      <c r="B2720" s="215" t="s">
        <v>12095</v>
      </c>
      <c r="C2720" s="216" t="s">
        <v>32</v>
      </c>
      <c r="D2720" s="217">
        <v>143.28</v>
      </c>
    </row>
    <row r="2721" spans="1:4" outlineLevel="1" x14ac:dyDescent="0.2">
      <c r="A2721" s="214">
        <v>20003000</v>
      </c>
      <c r="B2721" s="215" t="s">
        <v>12096</v>
      </c>
      <c r="C2721" s="216" t="s">
        <v>9488</v>
      </c>
      <c r="D2721" s="217" t="s">
        <v>9488</v>
      </c>
    </row>
    <row r="2722" spans="1:4" outlineLevel="1" x14ac:dyDescent="0.2">
      <c r="A2722" s="214">
        <v>20003001</v>
      </c>
      <c r="B2722" s="215" t="s">
        <v>12097</v>
      </c>
      <c r="C2722" s="216" t="s">
        <v>2121</v>
      </c>
      <c r="D2722" s="217">
        <v>500.26</v>
      </c>
    </row>
    <row r="2723" spans="1:4" outlineLevel="1" x14ac:dyDescent="0.2">
      <c r="A2723" s="214">
        <v>20003002</v>
      </c>
      <c r="B2723" s="215" t="s">
        <v>12098</v>
      </c>
      <c r="C2723" s="216" t="s">
        <v>2121</v>
      </c>
      <c r="D2723" s="217">
        <v>283.79000000000002</v>
      </c>
    </row>
    <row r="2724" spans="1:4" outlineLevel="1" x14ac:dyDescent="0.2">
      <c r="A2724" s="214">
        <v>20003003</v>
      </c>
      <c r="B2724" s="215" t="s">
        <v>12099</v>
      </c>
      <c r="C2724" s="216" t="s">
        <v>2121</v>
      </c>
      <c r="D2724" s="217">
        <v>133.18</v>
      </c>
    </row>
    <row r="2725" spans="1:4" outlineLevel="1" x14ac:dyDescent="0.2">
      <c r="A2725" s="214">
        <v>20003004</v>
      </c>
      <c r="B2725" s="215" t="s">
        <v>12100</v>
      </c>
      <c r="C2725" s="216" t="s">
        <v>2121</v>
      </c>
      <c r="D2725" s="217">
        <v>179.29</v>
      </c>
    </row>
    <row r="2726" spans="1:4" outlineLevel="1" x14ac:dyDescent="0.2">
      <c r="A2726" s="214">
        <v>20003005</v>
      </c>
      <c r="B2726" s="215" t="s">
        <v>12101</v>
      </c>
      <c r="C2726" s="216" t="s">
        <v>2121</v>
      </c>
      <c r="D2726" s="217">
        <v>145.26</v>
      </c>
    </row>
    <row r="2727" spans="1:4" outlineLevel="1" x14ac:dyDescent="0.2">
      <c r="A2727" s="214">
        <v>20003006</v>
      </c>
      <c r="B2727" s="215" t="s">
        <v>12102</v>
      </c>
      <c r="C2727" s="216" t="s">
        <v>2121</v>
      </c>
      <c r="D2727" s="217">
        <v>61.94</v>
      </c>
    </row>
    <row r="2728" spans="1:4" outlineLevel="1" x14ac:dyDescent="0.2">
      <c r="A2728" s="214">
        <v>20003007</v>
      </c>
      <c r="B2728" s="215" t="s">
        <v>12103</v>
      </c>
      <c r="C2728" s="216" t="s">
        <v>2121</v>
      </c>
      <c r="D2728" s="217">
        <v>500.26</v>
      </c>
    </row>
    <row r="2729" spans="1:4" outlineLevel="1" x14ac:dyDescent="0.2">
      <c r="A2729" s="214">
        <v>20003008</v>
      </c>
      <c r="B2729" s="215" t="s">
        <v>12104</v>
      </c>
      <c r="C2729" s="216" t="s">
        <v>2121</v>
      </c>
      <c r="D2729" s="217">
        <v>500.26</v>
      </c>
    </row>
    <row r="2730" spans="1:4" outlineLevel="1" x14ac:dyDescent="0.2">
      <c r="A2730" s="214">
        <v>20003009</v>
      </c>
      <c r="B2730" s="215" t="s">
        <v>12105</v>
      </c>
      <c r="C2730" s="216" t="s">
        <v>2121</v>
      </c>
      <c r="D2730" s="217">
        <v>61.94</v>
      </c>
    </row>
    <row r="2731" spans="1:4" ht="22.5" outlineLevel="1" x14ac:dyDescent="0.2">
      <c r="A2731" s="214">
        <v>20003021</v>
      </c>
      <c r="B2731" s="215" t="s">
        <v>12106</v>
      </c>
      <c r="C2731" s="216" t="s">
        <v>15</v>
      </c>
      <c r="D2731" s="217">
        <v>1853.58</v>
      </c>
    </row>
    <row r="2732" spans="1:4" outlineLevel="1" x14ac:dyDescent="0.2">
      <c r="A2732" s="214">
        <v>20003024</v>
      </c>
      <c r="B2732" s="215" t="s">
        <v>12107</v>
      </c>
      <c r="C2732" s="216" t="s">
        <v>2121</v>
      </c>
      <c r="D2732" s="217">
        <v>57.81</v>
      </c>
    </row>
    <row r="2733" spans="1:4" outlineLevel="1" x14ac:dyDescent="0.2">
      <c r="A2733" s="214">
        <v>20003050</v>
      </c>
      <c r="B2733" s="215" t="s">
        <v>12108</v>
      </c>
      <c r="C2733" s="216" t="s">
        <v>15</v>
      </c>
      <c r="D2733" s="217">
        <v>11.36</v>
      </c>
    </row>
    <row r="2734" spans="1:4" x14ac:dyDescent="0.2">
      <c r="A2734" s="214">
        <v>20003051</v>
      </c>
      <c r="B2734" s="215" t="s">
        <v>12109</v>
      </c>
      <c r="C2734" s="216" t="s">
        <v>15</v>
      </c>
      <c r="D2734" s="217">
        <v>13.98</v>
      </c>
    </row>
    <row r="2735" spans="1:4" outlineLevel="1" x14ac:dyDescent="0.2">
      <c r="A2735" s="214">
        <v>20003052</v>
      </c>
      <c r="B2735" s="215" t="s">
        <v>12110</v>
      </c>
      <c r="C2735" s="216" t="s">
        <v>15</v>
      </c>
      <c r="D2735" s="217">
        <v>14.73</v>
      </c>
    </row>
    <row r="2736" spans="1:4" outlineLevel="1" x14ac:dyDescent="0.2">
      <c r="A2736" s="214">
        <v>20003053</v>
      </c>
      <c r="B2736" s="215" t="s">
        <v>12111</v>
      </c>
      <c r="C2736" s="216" t="s">
        <v>15</v>
      </c>
      <c r="D2736" s="217">
        <v>19.72</v>
      </c>
    </row>
    <row r="2737" spans="1:4" outlineLevel="1" x14ac:dyDescent="0.2">
      <c r="A2737" s="214">
        <v>20003054</v>
      </c>
      <c r="B2737" s="215" t="s">
        <v>12112</v>
      </c>
      <c r="C2737" s="216" t="s">
        <v>15</v>
      </c>
      <c r="D2737" s="217">
        <v>1.55</v>
      </c>
    </row>
    <row r="2738" spans="1:4" outlineLevel="1" x14ac:dyDescent="0.2">
      <c r="A2738" s="214">
        <v>20003055</v>
      </c>
      <c r="B2738" s="215" t="s">
        <v>12113</v>
      </c>
      <c r="C2738" s="216" t="s">
        <v>15</v>
      </c>
      <c r="D2738" s="217">
        <v>2.4300000000000002</v>
      </c>
    </row>
    <row r="2739" spans="1:4" outlineLevel="1" x14ac:dyDescent="0.2">
      <c r="A2739" s="214">
        <v>20003056</v>
      </c>
      <c r="B2739" s="215" t="s">
        <v>12114</v>
      </c>
      <c r="C2739" s="216" t="s">
        <v>15</v>
      </c>
      <c r="D2739" s="217">
        <v>1.56</v>
      </c>
    </row>
    <row r="2740" spans="1:4" outlineLevel="1" x14ac:dyDescent="0.2">
      <c r="A2740" s="214">
        <v>20003057</v>
      </c>
      <c r="B2740" s="215" t="s">
        <v>12115</v>
      </c>
      <c r="C2740" s="216" t="s">
        <v>15</v>
      </c>
      <c r="D2740" s="217">
        <v>5.51</v>
      </c>
    </row>
    <row r="2741" spans="1:4" outlineLevel="1" x14ac:dyDescent="0.2">
      <c r="A2741" s="214">
        <v>20003058</v>
      </c>
      <c r="B2741" s="215" t="s">
        <v>12116</v>
      </c>
      <c r="C2741" s="216" t="s">
        <v>29</v>
      </c>
      <c r="D2741" s="217">
        <v>15.55</v>
      </c>
    </row>
    <row r="2742" spans="1:4" outlineLevel="1" x14ac:dyDescent="0.2">
      <c r="A2742" s="214">
        <v>20003059</v>
      </c>
      <c r="B2742" s="215" t="s">
        <v>12117</v>
      </c>
      <c r="C2742" s="216" t="s">
        <v>2121</v>
      </c>
      <c r="D2742" s="217">
        <v>175.63</v>
      </c>
    </row>
    <row r="2743" spans="1:4" outlineLevel="1" x14ac:dyDescent="0.2">
      <c r="A2743" s="214">
        <v>20003060</v>
      </c>
      <c r="B2743" s="215" t="s">
        <v>12118</v>
      </c>
      <c r="C2743" s="216" t="s">
        <v>15</v>
      </c>
      <c r="D2743" s="217">
        <v>4758.9399999999996</v>
      </c>
    </row>
    <row r="2744" spans="1:4" outlineLevel="1" x14ac:dyDescent="0.2">
      <c r="A2744" s="214">
        <v>20003061</v>
      </c>
      <c r="B2744" s="215" t="s">
        <v>12119</v>
      </c>
      <c r="C2744" s="216" t="s">
        <v>15</v>
      </c>
      <c r="D2744" s="217">
        <v>3645.66</v>
      </c>
    </row>
    <row r="2745" spans="1:4" outlineLevel="1" x14ac:dyDescent="0.2">
      <c r="A2745" s="214">
        <v>20003070</v>
      </c>
      <c r="B2745" s="215" t="s">
        <v>12120</v>
      </c>
      <c r="C2745" s="216" t="s">
        <v>15</v>
      </c>
      <c r="D2745" s="217">
        <v>4060.09</v>
      </c>
    </row>
    <row r="2746" spans="1:4" ht="22.5" outlineLevel="1" x14ac:dyDescent="0.2">
      <c r="A2746" s="214">
        <v>20003071</v>
      </c>
      <c r="B2746" s="215" t="s">
        <v>12121</v>
      </c>
      <c r="C2746" s="216" t="s">
        <v>29</v>
      </c>
      <c r="D2746" s="217">
        <v>6.9</v>
      </c>
    </row>
    <row r="2747" spans="1:4" ht="22.5" outlineLevel="1" x14ac:dyDescent="0.2">
      <c r="A2747" s="214">
        <v>20003072</v>
      </c>
      <c r="B2747" s="215" t="s">
        <v>12122</v>
      </c>
      <c r="C2747" s="216" t="s">
        <v>29</v>
      </c>
      <c r="D2747" s="217">
        <v>6.09</v>
      </c>
    </row>
    <row r="2748" spans="1:4" outlineLevel="1" x14ac:dyDescent="0.2">
      <c r="A2748" s="214">
        <v>20003073</v>
      </c>
      <c r="B2748" s="215" t="s">
        <v>12123</v>
      </c>
      <c r="C2748" s="216" t="s">
        <v>29</v>
      </c>
      <c r="D2748" s="217">
        <v>3.65</v>
      </c>
    </row>
    <row r="2749" spans="1:4" outlineLevel="1" x14ac:dyDescent="0.2">
      <c r="A2749" s="214">
        <v>20003074</v>
      </c>
      <c r="B2749" s="215" t="s">
        <v>12124</v>
      </c>
      <c r="C2749" s="216" t="s">
        <v>11020</v>
      </c>
      <c r="D2749" s="217">
        <v>2291.88</v>
      </c>
    </row>
    <row r="2750" spans="1:4" ht="22.5" outlineLevel="1" x14ac:dyDescent="0.2">
      <c r="A2750" s="214">
        <v>20003075</v>
      </c>
      <c r="B2750" s="215" t="s">
        <v>12125</v>
      </c>
      <c r="C2750" s="216" t="s">
        <v>29</v>
      </c>
      <c r="D2750" s="217">
        <v>3.9</v>
      </c>
    </row>
    <row r="2751" spans="1:4" ht="22.5" outlineLevel="1" x14ac:dyDescent="0.2">
      <c r="A2751" s="214">
        <v>20003076</v>
      </c>
      <c r="B2751" s="215" t="s">
        <v>12126</v>
      </c>
      <c r="C2751" s="216" t="s">
        <v>29</v>
      </c>
      <c r="D2751" s="217">
        <v>3.44</v>
      </c>
    </row>
    <row r="2752" spans="1:4" ht="22.5" outlineLevel="1" x14ac:dyDescent="0.2">
      <c r="A2752" s="214">
        <v>20003077</v>
      </c>
      <c r="B2752" s="215" t="s">
        <v>12127</v>
      </c>
      <c r="C2752" s="216" t="s">
        <v>29</v>
      </c>
      <c r="D2752" s="217">
        <v>2.06</v>
      </c>
    </row>
    <row r="2753" spans="1:4" outlineLevel="1" x14ac:dyDescent="0.2">
      <c r="A2753" s="214">
        <v>20003078</v>
      </c>
      <c r="B2753" s="215" t="s">
        <v>12128</v>
      </c>
      <c r="C2753" s="216" t="s">
        <v>15</v>
      </c>
      <c r="D2753" s="217">
        <v>1759.15</v>
      </c>
    </row>
    <row r="2754" spans="1:4" ht="22.5" outlineLevel="1" x14ac:dyDescent="0.2">
      <c r="A2754" s="214">
        <v>20003079</v>
      </c>
      <c r="B2754" s="215" t="s">
        <v>12129</v>
      </c>
      <c r="C2754" s="216" t="s">
        <v>29</v>
      </c>
      <c r="D2754" s="217">
        <v>2.99</v>
      </c>
    </row>
    <row r="2755" spans="1:4" ht="22.5" outlineLevel="1" x14ac:dyDescent="0.2">
      <c r="A2755" s="214">
        <v>20003080</v>
      </c>
      <c r="B2755" s="215" t="s">
        <v>12130</v>
      </c>
      <c r="C2755" s="216" t="s">
        <v>29</v>
      </c>
      <c r="D2755" s="217">
        <v>2.64</v>
      </c>
    </row>
    <row r="2756" spans="1:4" ht="22.5" outlineLevel="1" x14ac:dyDescent="0.2">
      <c r="A2756" s="214">
        <v>20003081</v>
      </c>
      <c r="B2756" s="215" t="s">
        <v>12131</v>
      </c>
      <c r="C2756" s="216" t="s">
        <v>29</v>
      </c>
      <c r="D2756" s="217">
        <v>1.58</v>
      </c>
    </row>
    <row r="2757" spans="1:4" outlineLevel="1" x14ac:dyDescent="0.2">
      <c r="A2757" s="214">
        <v>20004041</v>
      </c>
      <c r="B2757" s="215" t="s">
        <v>12132</v>
      </c>
      <c r="C2757" s="216" t="s">
        <v>11020</v>
      </c>
      <c r="D2757" s="217">
        <v>4147.57</v>
      </c>
    </row>
    <row r="2758" spans="1:4" ht="22.5" outlineLevel="1" x14ac:dyDescent="0.2">
      <c r="A2758" s="214">
        <v>20004042</v>
      </c>
      <c r="B2758" s="215" t="s">
        <v>12133</v>
      </c>
      <c r="C2758" s="216" t="s">
        <v>15</v>
      </c>
      <c r="D2758" s="217">
        <v>114.36</v>
      </c>
    </row>
    <row r="2759" spans="1:4" outlineLevel="1" x14ac:dyDescent="0.2">
      <c r="A2759" s="214">
        <v>20005030</v>
      </c>
      <c r="B2759" s="215" t="s">
        <v>12134</v>
      </c>
      <c r="C2759" s="216" t="s">
        <v>11020</v>
      </c>
      <c r="D2759" s="217">
        <v>5002.58</v>
      </c>
    </row>
    <row r="2760" spans="1:4" outlineLevel="1" x14ac:dyDescent="0.2">
      <c r="A2760" s="214">
        <v>20005031</v>
      </c>
      <c r="B2760" s="215" t="s">
        <v>12135</v>
      </c>
      <c r="C2760" s="216" t="s">
        <v>11020</v>
      </c>
      <c r="D2760" s="217">
        <v>8004.12</v>
      </c>
    </row>
    <row r="2761" spans="1:4" outlineLevel="1" x14ac:dyDescent="0.2">
      <c r="A2761" s="214">
        <v>20005032</v>
      </c>
      <c r="B2761" s="215" t="s">
        <v>12136</v>
      </c>
      <c r="C2761" s="216" t="s">
        <v>11020</v>
      </c>
      <c r="D2761" s="217">
        <v>14007.22</v>
      </c>
    </row>
    <row r="2762" spans="1:4" ht="33.75" outlineLevel="1" x14ac:dyDescent="0.2">
      <c r="A2762" s="214">
        <v>20005033</v>
      </c>
      <c r="B2762" s="215" t="s">
        <v>12137</v>
      </c>
      <c r="C2762" s="216" t="s">
        <v>11020</v>
      </c>
      <c r="D2762" s="217">
        <v>7159.64</v>
      </c>
    </row>
    <row r="2763" spans="1:4" ht="33.75" outlineLevel="1" x14ac:dyDescent="0.2">
      <c r="A2763" s="214">
        <v>20005034</v>
      </c>
      <c r="B2763" s="215" t="s">
        <v>12138</v>
      </c>
      <c r="C2763" s="216" t="s">
        <v>11020</v>
      </c>
      <c r="D2763" s="217">
        <v>9238.69</v>
      </c>
    </row>
    <row r="2764" spans="1:4" ht="33.75" outlineLevel="1" x14ac:dyDescent="0.2">
      <c r="A2764" s="214">
        <v>20005035</v>
      </c>
      <c r="B2764" s="215" t="s">
        <v>12139</v>
      </c>
      <c r="C2764" s="216" t="s">
        <v>11020</v>
      </c>
      <c r="D2764" s="217">
        <v>12482.33</v>
      </c>
    </row>
    <row r="2765" spans="1:4" ht="22.5" outlineLevel="1" x14ac:dyDescent="0.2">
      <c r="A2765" s="214">
        <v>20005036</v>
      </c>
      <c r="B2765" s="215" t="s">
        <v>12140</v>
      </c>
      <c r="C2765" s="216" t="s">
        <v>11020</v>
      </c>
      <c r="D2765" s="217">
        <v>3800.64</v>
      </c>
    </row>
    <row r="2766" spans="1:4" ht="22.5" outlineLevel="1" x14ac:dyDescent="0.2">
      <c r="A2766" s="214">
        <v>20005037</v>
      </c>
      <c r="B2766" s="215" t="s">
        <v>12141</v>
      </c>
      <c r="C2766" s="216" t="s">
        <v>11020</v>
      </c>
      <c r="D2766" s="217">
        <v>5700.96</v>
      </c>
    </row>
    <row r="2767" spans="1:4" ht="22.5" outlineLevel="1" x14ac:dyDescent="0.2">
      <c r="A2767" s="214">
        <v>20005038</v>
      </c>
      <c r="B2767" s="215" t="s">
        <v>12142</v>
      </c>
      <c r="C2767" s="216" t="s">
        <v>11020</v>
      </c>
      <c r="D2767" s="217">
        <v>8551.44</v>
      </c>
    </row>
    <row r="2768" spans="1:4" outlineLevel="1" x14ac:dyDescent="0.2">
      <c r="A2768" s="214">
        <v>20006000</v>
      </c>
      <c r="B2768" s="215" t="s">
        <v>12143</v>
      </c>
      <c r="C2768" s="216" t="s">
        <v>9488</v>
      </c>
      <c r="D2768" s="217" t="s">
        <v>9488</v>
      </c>
    </row>
    <row r="2769" spans="1:4" x14ac:dyDescent="0.2">
      <c r="A2769" s="214">
        <v>20006001</v>
      </c>
      <c r="B2769" s="215" t="s">
        <v>12144</v>
      </c>
      <c r="C2769" s="216" t="s">
        <v>15</v>
      </c>
      <c r="D2769" s="217">
        <v>2715.37</v>
      </c>
    </row>
    <row r="2770" spans="1:4" outlineLevel="1" x14ac:dyDescent="0.2">
      <c r="A2770" s="214">
        <v>20006002</v>
      </c>
      <c r="B2770" s="215" t="s">
        <v>12145</v>
      </c>
      <c r="C2770" s="216" t="s">
        <v>15</v>
      </c>
      <c r="D2770" s="217">
        <v>21.15</v>
      </c>
    </row>
    <row r="2771" spans="1:4" ht="22.5" outlineLevel="1" x14ac:dyDescent="0.2">
      <c r="A2771" s="214">
        <v>20006003</v>
      </c>
      <c r="B2771" s="215" t="s">
        <v>12146</v>
      </c>
      <c r="C2771" s="216" t="s">
        <v>608</v>
      </c>
      <c r="D2771" s="217">
        <v>295.12</v>
      </c>
    </row>
    <row r="2772" spans="1:4" ht="22.5" outlineLevel="1" x14ac:dyDescent="0.2">
      <c r="A2772" s="214">
        <v>20006004</v>
      </c>
      <c r="B2772" s="215" t="s">
        <v>807</v>
      </c>
      <c r="C2772" s="216" t="s">
        <v>609</v>
      </c>
      <c r="D2772" s="217">
        <v>243.12</v>
      </c>
    </row>
    <row r="2773" spans="1:4" ht="22.5" outlineLevel="1" x14ac:dyDescent="0.2">
      <c r="A2773" s="214">
        <v>20006005</v>
      </c>
      <c r="B2773" s="215" t="s">
        <v>12147</v>
      </c>
      <c r="C2773" s="216" t="s">
        <v>12148</v>
      </c>
      <c r="D2773" s="217">
        <v>1927.99</v>
      </c>
    </row>
    <row r="2774" spans="1:4" outlineLevel="1" x14ac:dyDescent="0.2">
      <c r="A2774" s="214">
        <v>20006011</v>
      </c>
      <c r="B2774" s="215" t="s">
        <v>12149</v>
      </c>
      <c r="C2774" s="216" t="s">
        <v>15</v>
      </c>
      <c r="D2774" s="217">
        <v>76.209999999999994</v>
      </c>
    </row>
    <row r="2775" spans="1:4" outlineLevel="1" x14ac:dyDescent="0.2">
      <c r="A2775" s="214">
        <v>20006012</v>
      </c>
      <c r="B2775" s="215" t="s">
        <v>12150</v>
      </c>
      <c r="C2775" s="216" t="s">
        <v>15</v>
      </c>
      <c r="D2775" s="217">
        <v>19.3</v>
      </c>
    </row>
    <row r="2776" spans="1:4" outlineLevel="1" x14ac:dyDescent="0.2">
      <c r="A2776" s="214">
        <v>20006013</v>
      </c>
      <c r="B2776" s="215" t="s">
        <v>12151</v>
      </c>
      <c r="C2776" s="216" t="s">
        <v>15</v>
      </c>
      <c r="D2776" s="217">
        <v>19.7</v>
      </c>
    </row>
    <row r="2777" spans="1:4" outlineLevel="1" x14ac:dyDescent="0.2">
      <c r="A2777" s="214">
        <v>20006014</v>
      </c>
      <c r="B2777" s="215" t="s">
        <v>12152</v>
      </c>
      <c r="C2777" s="216" t="s">
        <v>1829</v>
      </c>
      <c r="D2777" s="217">
        <v>3447.11</v>
      </c>
    </row>
    <row r="2778" spans="1:4" outlineLevel="1" x14ac:dyDescent="0.2">
      <c r="A2778" s="214">
        <v>20006015</v>
      </c>
      <c r="B2778" s="215" t="s">
        <v>12153</v>
      </c>
      <c r="C2778" s="216" t="s">
        <v>1829</v>
      </c>
      <c r="D2778" s="217">
        <v>2764.9</v>
      </c>
    </row>
    <row r="2779" spans="1:4" outlineLevel="1" x14ac:dyDescent="0.2">
      <c r="A2779" s="214">
        <v>20006016</v>
      </c>
      <c r="B2779" s="215" t="s">
        <v>12154</v>
      </c>
      <c r="C2779" s="216" t="s">
        <v>1829</v>
      </c>
      <c r="D2779" s="217">
        <v>2291.5</v>
      </c>
    </row>
    <row r="2780" spans="1:4" outlineLevel="1" x14ac:dyDescent="0.2">
      <c r="A2780" s="214">
        <v>20006017</v>
      </c>
      <c r="B2780" s="215" t="s">
        <v>12155</v>
      </c>
      <c r="C2780" s="216" t="s">
        <v>1829</v>
      </c>
      <c r="D2780" s="217">
        <v>3405.34</v>
      </c>
    </row>
    <row r="2781" spans="1:4" ht="22.5" outlineLevel="1" x14ac:dyDescent="0.2">
      <c r="A2781" s="214">
        <v>20006018</v>
      </c>
      <c r="B2781" s="215" t="s">
        <v>12156</v>
      </c>
      <c r="C2781" s="216" t="s">
        <v>1829</v>
      </c>
      <c r="D2781" s="217">
        <v>2397.06</v>
      </c>
    </row>
    <row r="2782" spans="1:4" outlineLevel="1" x14ac:dyDescent="0.2"/>
    <row r="2783" spans="1:4" outlineLevel="1" x14ac:dyDescent="0.2"/>
    <row r="2784" spans="1:4" outlineLevel="1" x14ac:dyDescent="0.2"/>
    <row r="2785" outlineLevel="1" x14ac:dyDescent="0.2"/>
    <row r="2786" outlineLevel="1" x14ac:dyDescent="0.2"/>
    <row r="2787" outlineLevel="1" x14ac:dyDescent="0.2"/>
    <row r="2788" outlineLevel="1" x14ac:dyDescent="0.2"/>
    <row r="2789" outlineLevel="1" x14ac:dyDescent="0.2"/>
    <row r="2790" outlineLevel="1" x14ac:dyDescent="0.2"/>
    <row r="2791" outlineLevel="1" x14ac:dyDescent="0.2"/>
    <row r="2792" outlineLevel="1" x14ac:dyDescent="0.2"/>
    <row r="2793" outlineLevel="1" x14ac:dyDescent="0.2"/>
    <row r="2794" outlineLevel="1" x14ac:dyDescent="0.2"/>
    <row r="2795" outlineLevel="1" x14ac:dyDescent="0.2"/>
    <row r="2796" outlineLevel="1" x14ac:dyDescent="0.2"/>
    <row r="2797" outlineLevel="1" x14ac:dyDescent="0.2"/>
    <row r="2798" outlineLevel="1" x14ac:dyDescent="0.2"/>
    <row r="2799" outlineLevel="1" x14ac:dyDescent="0.2"/>
    <row r="2800" outlineLevel="1" x14ac:dyDescent="0.2"/>
    <row r="2801" outlineLevel="1" x14ac:dyDescent="0.2"/>
    <row r="2802" outlineLevel="1" x14ac:dyDescent="0.2"/>
    <row r="2803" outlineLevel="1" x14ac:dyDescent="0.2"/>
    <row r="2805" outlineLevel="1" x14ac:dyDescent="0.2"/>
    <row r="2806" outlineLevel="1" x14ac:dyDescent="0.2"/>
    <row r="2807" outlineLevel="1" x14ac:dyDescent="0.2"/>
    <row r="2808" outlineLevel="1" x14ac:dyDescent="0.2"/>
    <row r="2809" outlineLevel="1" x14ac:dyDescent="0.2"/>
    <row r="2810" outlineLevel="1" x14ac:dyDescent="0.2"/>
    <row r="2811" outlineLevel="1" x14ac:dyDescent="0.2"/>
    <row r="2812" outlineLevel="1" x14ac:dyDescent="0.2"/>
    <row r="2813" outlineLevel="1" x14ac:dyDescent="0.2"/>
    <row r="2814" outlineLevel="1" x14ac:dyDescent="0.2"/>
    <row r="2815" outlineLevel="1" x14ac:dyDescent="0.2"/>
    <row r="2816" outlineLevel="1" x14ac:dyDescent="0.2"/>
    <row r="2817" outlineLevel="1" x14ac:dyDescent="0.2"/>
    <row r="2818" outlineLevel="1" x14ac:dyDescent="0.2"/>
    <row r="2819" outlineLevel="1" x14ac:dyDescent="0.2"/>
    <row r="2820" outlineLevel="1" x14ac:dyDescent="0.2"/>
    <row r="2821" outlineLevel="1" x14ac:dyDescent="0.2"/>
    <row r="2822" outlineLevel="1" x14ac:dyDescent="0.2"/>
    <row r="2823" outlineLevel="1" x14ac:dyDescent="0.2"/>
    <row r="2824" outlineLevel="1" x14ac:dyDescent="0.2"/>
    <row r="2825" outlineLevel="1" x14ac:dyDescent="0.2"/>
    <row r="2826" outlineLevel="1" x14ac:dyDescent="0.2"/>
    <row r="2827" outlineLevel="1" x14ac:dyDescent="0.2"/>
    <row r="2828" outlineLevel="1" x14ac:dyDescent="0.2"/>
    <row r="2829" outlineLevel="1" x14ac:dyDescent="0.2"/>
    <row r="2830" outlineLevel="1" x14ac:dyDescent="0.2"/>
    <row r="2831" outlineLevel="1" x14ac:dyDescent="0.2"/>
    <row r="2832" outlineLevel="1" x14ac:dyDescent="0.2"/>
    <row r="2833" outlineLevel="1" x14ac:dyDescent="0.2"/>
    <row r="2834" outlineLevel="1" x14ac:dyDescent="0.2"/>
    <row r="2835" outlineLevel="1" x14ac:dyDescent="0.2"/>
    <row r="2836" outlineLevel="1" x14ac:dyDescent="0.2"/>
    <row r="2837" outlineLevel="1" x14ac:dyDescent="0.2"/>
    <row r="2838" outlineLevel="1" x14ac:dyDescent="0.2"/>
    <row r="2840" outlineLevel="1" x14ac:dyDescent="0.2"/>
    <row r="2841" outlineLevel="1" x14ac:dyDescent="0.2"/>
    <row r="2842" outlineLevel="1" x14ac:dyDescent="0.2"/>
    <row r="2843" outlineLevel="1" x14ac:dyDescent="0.2"/>
    <row r="2844" outlineLevel="1" x14ac:dyDescent="0.2"/>
    <row r="2845" outlineLevel="1" x14ac:dyDescent="0.2"/>
    <row r="2846" outlineLevel="1" x14ac:dyDescent="0.2"/>
    <row r="2847" outlineLevel="1" x14ac:dyDescent="0.2"/>
    <row r="2848" outlineLevel="1" x14ac:dyDescent="0.2"/>
    <row r="2849" outlineLevel="1" x14ac:dyDescent="0.2"/>
    <row r="2850" outlineLevel="1" x14ac:dyDescent="0.2"/>
    <row r="2851" outlineLevel="1" x14ac:dyDescent="0.2"/>
    <row r="2852" outlineLevel="1" x14ac:dyDescent="0.2"/>
    <row r="2853" outlineLevel="1" x14ac:dyDescent="0.2"/>
    <row r="2854" outlineLevel="1" x14ac:dyDescent="0.2"/>
    <row r="2855" outlineLevel="1" x14ac:dyDescent="0.2"/>
    <row r="2857" outlineLevel="1" x14ac:dyDescent="0.2"/>
    <row r="2858" outlineLevel="1" x14ac:dyDescent="0.2"/>
    <row r="2859" outlineLevel="1" x14ac:dyDescent="0.2"/>
    <row r="2861" outlineLevel="1" x14ac:dyDescent="0.2"/>
    <row r="2862" outlineLevel="1" x14ac:dyDescent="0.2"/>
    <row r="2863" outlineLevel="1" x14ac:dyDescent="0.2"/>
    <row r="2865" outlineLevel="1" x14ac:dyDescent="0.2"/>
    <row r="2866" outlineLevel="1" x14ac:dyDescent="0.2"/>
    <row r="2867" outlineLevel="1" x14ac:dyDescent="0.2"/>
    <row r="2869" outlineLevel="1" x14ac:dyDescent="0.2"/>
    <row r="2870" outlineLevel="1" x14ac:dyDescent="0.2"/>
    <row r="2871" outlineLevel="1" x14ac:dyDescent="0.2"/>
    <row r="2873" outlineLevel="1" x14ac:dyDescent="0.2"/>
    <row r="2874" outlineLevel="1" x14ac:dyDescent="0.2"/>
    <row r="2875" outlineLevel="1" x14ac:dyDescent="0.2"/>
    <row r="2877" outlineLevel="1" x14ac:dyDescent="0.2"/>
    <row r="2878" outlineLevel="1" x14ac:dyDescent="0.2"/>
    <row r="2879" outlineLevel="1" x14ac:dyDescent="0.2"/>
    <row r="2881" outlineLevel="1" x14ac:dyDescent="0.2"/>
    <row r="2882" outlineLevel="1" x14ac:dyDescent="0.2"/>
    <row r="2883" outlineLevel="1" x14ac:dyDescent="0.2"/>
    <row r="2885" outlineLevel="1" x14ac:dyDescent="0.2"/>
    <row r="2886" outlineLevel="1" x14ac:dyDescent="0.2"/>
    <row r="2887" outlineLevel="1" x14ac:dyDescent="0.2"/>
    <row r="2889" outlineLevel="1" x14ac:dyDescent="0.2"/>
    <row r="2890" outlineLevel="1" x14ac:dyDescent="0.2"/>
    <row r="2891" outlineLevel="1" x14ac:dyDescent="0.2"/>
    <row r="2893" outlineLevel="1" x14ac:dyDescent="0.2"/>
    <row r="2894" outlineLevel="1" x14ac:dyDescent="0.2"/>
    <row r="2895" outlineLevel="1" x14ac:dyDescent="0.2"/>
    <row r="2897" outlineLevel="1" x14ac:dyDescent="0.2"/>
    <row r="2898" outlineLevel="1" x14ac:dyDescent="0.2"/>
    <row r="2899" outlineLevel="1" x14ac:dyDescent="0.2"/>
    <row r="2901" outlineLevel="1" x14ac:dyDescent="0.2"/>
    <row r="2902" outlineLevel="1" x14ac:dyDescent="0.2"/>
    <row r="2903" outlineLevel="1" x14ac:dyDescent="0.2"/>
    <row r="2905" outlineLevel="1" x14ac:dyDescent="0.2"/>
    <row r="2906" outlineLevel="1" x14ac:dyDescent="0.2"/>
    <row r="2907" outlineLevel="1" x14ac:dyDescent="0.2"/>
    <row r="2909" outlineLevel="1" x14ac:dyDescent="0.2"/>
    <row r="2910" outlineLevel="1" x14ac:dyDescent="0.2"/>
    <row r="2911" outlineLevel="1" x14ac:dyDescent="0.2"/>
    <row r="2913" outlineLevel="1" x14ac:dyDescent="0.2"/>
    <row r="2914" outlineLevel="1" x14ac:dyDescent="0.2"/>
    <row r="2915" outlineLevel="1" x14ac:dyDescent="0.2"/>
    <row r="2917" outlineLevel="1" x14ac:dyDescent="0.2"/>
    <row r="2918" outlineLevel="1" x14ac:dyDescent="0.2"/>
    <row r="2919" outlineLevel="1" x14ac:dyDescent="0.2"/>
    <row r="2921" outlineLevel="1" x14ac:dyDescent="0.2"/>
    <row r="2922" outlineLevel="1" x14ac:dyDescent="0.2"/>
    <row r="2923" outlineLevel="1" x14ac:dyDescent="0.2"/>
    <row r="2925" outlineLevel="1" x14ac:dyDescent="0.2"/>
    <row r="2926" outlineLevel="1" x14ac:dyDescent="0.2"/>
    <row r="2927" outlineLevel="1" x14ac:dyDescent="0.2"/>
    <row r="2929" outlineLevel="1" x14ac:dyDescent="0.2"/>
    <row r="2930" outlineLevel="1" x14ac:dyDescent="0.2"/>
    <row r="2931" outlineLevel="1" x14ac:dyDescent="0.2"/>
    <row r="2933" outlineLevel="1" x14ac:dyDescent="0.2"/>
    <row r="2934" outlineLevel="1" x14ac:dyDescent="0.2"/>
    <row r="2935" outlineLevel="1" x14ac:dyDescent="0.2"/>
    <row r="2937" outlineLevel="1" x14ac:dyDescent="0.2"/>
    <row r="2938" outlineLevel="1" x14ac:dyDescent="0.2"/>
    <row r="2939" outlineLevel="1" x14ac:dyDescent="0.2"/>
    <row r="2941" outlineLevel="1" x14ac:dyDescent="0.2"/>
    <row r="2942" outlineLevel="1" x14ac:dyDescent="0.2"/>
    <row r="2943" outlineLevel="1" x14ac:dyDescent="0.2"/>
    <row r="2945" outlineLevel="1" x14ac:dyDescent="0.2"/>
    <row r="2946" outlineLevel="1" x14ac:dyDescent="0.2"/>
    <row r="2947" outlineLevel="1" x14ac:dyDescent="0.2"/>
    <row r="2949" outlineLevel="1" x14ac:dyDescent="0.2"/>
    <row r="2950" outlineLevel="1" x14ac:dyDescent="0.2"/>
    <row r="2951" outlineLevel="1" x14ac:dyDescent="0.2"/>
    <row r="2953" outlineLevel="1" x14ac:dyDescent="0.2"/>
    <row r="2954" outlineLevel="1" x14ac:dyDescent="0.2"/>
    <row r="2955" outlineLevel="1" x14ac:dyDescent="0.2"/>
    <row r="2957" outlineLevel="1" x14ac:dyDescent="0.2"/>
    <row r="2958" outlineLevel="1" x14ac:dyDescent="0.2"/>
    <row r="2959" outlineLevel="1" x14ac:dyDescent="0.2"/>
    <row r="2961" outlineLevel="1" x14ac:dyDescent="0.2"/>
    <row r="2962" outlineLevel="1" x14ac:dyDescent="0.2"/>
    <row r="2963" outlineLevel="1" x14ac:dyDescent="0.2"/>
    <row r="2965" outlineLevel="1" x14ac:dyDescent="0.2"/>
    <row r="2966" outlineLevel="1" x14ac:dyDescent="0.2"/>
    <row r="2967" outlineLevel="1" x14ac:dyDescent="0.2"/>
    <row r="2969" outlineLevel="1" x14ac:dyDescent="0.2"/>
    <row r="2970" outlineLevel="1" x14ac:dyDescent="0.2"/>
    <row r="2971" outlineLevel="1" x14ac:dyDescent="0.2"/>
    <row r="2973" outlineLevel="1" x14ac:dyDescent="0.2"/>
    <row r="2974" outlineLevel="1" x14ac:dyDescent="0.2"/>
    <row r="2975" outlineLevel="1" x14ac:dyDescent="0.2"/>
    <row r="2977" outlineLevel="1" x14ac:dyDescent="0.2"/>
    <row r="2978" outlineLevel="1" x14ac:dyDescent="0.2"/>
    <row r="2979" outlineLevel="1" x14ac:dyDescent="0.2"/>
    <row r="2981" outlineLevel="1" x14ac:dyDescent="0.2"/>
    <row r="2982" outlineLevel="1" x14ac:dyDescent="0.2"/>
    <row r="2983" outlineLevel="1" x14ac:dyDescent="0.2"/>
    <row r="2985" outlineLevel="1" x14ac:dyDescent="0.2"/>
    <row r="2986" outlineLevel="1" x14ac:dyDescent="0.2"/>
    <row r="2987" outlineLevel="1" x14ac:dyDescent="0.2"/>
    <row r="2989" outlineLevel="1" x14ac:dyDescent="0.2"/>
    <row r="2990" outlineLevel="1" x14ac:dyDescent="0.2"/>
    <row r="2991" outlineLevel="1" x14ac:dyDescent="0.2"/>
    <row r="2993" outlineLevel="1" x14ac:dyDescent="0.2"/>
    <row r="2994" outlineLevel="1" x14ac:dyDescent="0.2"/>
    <row r="2995" outlineLevel="1" x14ac:dyDescent="0.2"/>
    <row r="2997" outlineLevel="1" x14ac:dyDescent="0.2"/>
    <row r="2998" outlineLevel="1" x14ac:dyDescent="0.2"/>
    <row r="2999" outlineLevel="1" x14ac:dyDescent="0.2"/>
    <row r="3001" outlineLevel="1" x14ac:dyDescent="0.2"/>
    <row r="3002" outlineLevel="1" x14ac:dyDescent="0.2"/>
    <row r="3003" outlineLevel="1" x14ac:dyDescent="0.2"/>
    <row r="3005" outlineLevel="1" x14ac:dyDescent="0.2"/>
    <row r="3006" outlineLevel="1" x14ac:dyDescent="0.2"/>
    <row r="3007" outlineLevel="1" x14ac:dyDescent="0.2"/>
    <row r="3009" outlineLevel="1" x14ac:dyDescent="0.2"/>
    <row r="3010" outlineLevel="1" x14ac:dyDescent="0.2"/>
    <row r="3011" outlineLevel="1" x14ac:dyDescent="0.2"/>
    <row r="3013" outlineLevel="1" x14ac:dyDescent="0.2"/>
    <row r="3014" outlineLevel="1" x14ac:dyDescent="0.2"/>
    <row r="3015" outlineLevel="1" x14ac:dyDescent="0.2"/>
    <row r="3017" outlineLevel="1" x14ac:dyDescent="0.2"/>
    <row r="3018" outlineLevel="1" x14ac:dyDescent="0.2"/>
    <row r="3019" outlineLevel="1" x14ac:dyDescent="0.2"/>
    <row r="3021" outlineLevel="1" x14ac:dyDescent="0.2"/>
    <row r="3022" outlineLevel="1" x14ac:dyDescent="0.2"/>
    <row r="3023" outlineLevel="1" x14ac:dyDescent="0.2"/>
    <row r="3025" outlineLevel="1" x14ac:dyDescent="0.2"/>
    <row r="3026" outlineLevel="1" x14ac:dyDescent="0.2"/>
    <row r="3027" outlineLevel="1" x14ac:dyDescent="0.2"/>
    <row r="3029" outlineLevel="1" x14ac:dyDescent="0.2"/>
    <row r="3030" outlineLevel="1" x14ac:dyDescent="0.2"/>
    <row r="3031" outlineLevel="1" x14ac:dyDescent="0.2"/>
    <row r="3033" outlineLevel="1" x14ac:dyDescent="0.2"/>
    <row r="3034" outlineLevel="1" x14ac:dyDescent="0.2"/>
    <row r="3035" outlineLevel="1" x14ac:dyDescent="0.2"/>
    <row r="3037" outlineLevel="1" x14ac:dyDescent="0.2"/>
    <row r="3038" outlineLevel="1" x14ac:dyDescent="0.2"/>
    <row r="3039" outlineLevel="1" x14ac:dyDescent="0.2"/>
    <row r="3041" outlineLevel="1" x14ac:dyDescent="0.2"/>
    <row r="3042" outlineLevel="1" x14ac:dyDescent="0.2"/>
    <row r="3043" outlineLevel="1" x14ac:dyDescent="0.2"/>
    <row r="3045" outlineLevel="1" x14ac:dyDescent="0.2"/>
    <row r="3046" outlineLevel="1" x14ac:dyDescent="0.2"/>
    <row r="3047" outlineLevel="1" x14ac:dyDescent="0.2"/>
    <row r="3049" outlineLevel="1" x14ac:dyDescent="0.2"/>
    <row r="3050" outlineLevel="1" x14ac:dyDescent="0.2"/>
    <row r="3051" outlineLevel="1" x14ac:dyDescent="0.2"/>
    <row r="3053" outlineLevel="1" x14ac:dyDescent="0.2"/>
    <row r="3054" outlineLevel="1" x14ac:dyDescent="0.2"/>
    <row r="3055" outlineLevel="1" x14ac:dyDescent="0.2"/>
    <row r="3057" outlineLevel="1" x14ac:dyDescent="0.2"/>
    <row r="3058" outlineLevel="1" x14ac:dyDescent="0.2"/>
    <row r="3059" outlineLevel="1" x14ac:dyDescent="0.2"/>
    <row r="3061" outlineLevel="1" x14ac:dyDescent="0.2"/>
    <row r="3062" outlineLevel="1" x14ac:dyDescent="0.2"/>
    <row r="3063" outlineLevel="1" x14ac:dyDescent="0.2"/>
    <row r="3065" outlineLevel="1" x14ac:dyDescent="0.2"/>
    <row r="3066" outlineLevel="1" x14ac:dyDescent="0.2"/>
    <row r="3067" outlineLevel="1" x14ac:dyDescent="0.2"/>
    <row r="3069" outlineLevel="1" x14ac:dyDescent="0.2"/>
    <row r="3070" outlineLevel="1" x14ac:dyDescent="0.2"/>
    <row r="3071" outlineLevel="1" x14ac:dyDescent="0.2"/>
    <row r="3073" outlineLevel="1" x14ac:dyDescent="0.2"/>
    <row r="3074" outlineLevel="1" x14ac:dyDescent="0.2"/>
    <row r="3075" outlineLevel="1" x14ac:dyDescent="0.2"/>
    <row r="3077" outlineLevel="1" x14ac:dyDescent="0.2"/>
    <row r="3078" outlineLevel="1" x14ac:dyDescent="0.2"/>
    <row r="3079" outlineLevel="1" x14ac:dyDescent="0.2"/>
    <row r="3081" outlineLevel="1" x14ac:dyDescent="0.2"/>
    <row r="3082" outlineLevel="1" x14ac:dyDescent="0.2"/>
    <row r="3083" outlineLevel="1" x14ac:dyDescent="0.2"/>
    <row r="3085" outlineLevel="1" x14ac:dyDescent="0.2"/>
    <row r="3086" outlineLevel="1" x14ac:dyDescent="0.2"/>
    <row r="3087" outlineLevel="1" x14ac:dyDescent="0.2"/>
    <row r="3089" outlineLevel="1" x14ac:dyDescent="0.2"/>
    <row r="3090" outlineLevel="1" x14ac:dyDescent="0.2"/>
    <row r="3091" outlineLevel="1" x14ac:dyDescent="0.2"/>
    <row r="3093" outlineLevel="1" x14ac:dyDescent="0.2"/>
    <row r="3094" outlineLevel="1" x14ac:dyDescent="0.2"/>
    <row r="3095" outlineLevel="1" x14ac:dyDescent="0.2"/>
    <row r="3097" outlineLevel="1" x14ac:dyDescent="0.2"/>
    <row r="3098" outlineLevel="1" x14ac:dyDescent="0.2"/>
    <row r="3099" outlineLevel="1" x14ac:dyDescent="0.2"/>
    <row r="3101" outlineLevel="1" x14ac:dyDescent="0.2"/>
    <row r="3102" outlineLevel="1" x14ac:dyDescent="0.2"/>
    <row r="3103" outlineLevel="1" x14ac:dyDescent="0.2"/>
    <row r="3105" outlineLevel="1" x14ac:dyDescent="0.2"/>
    <row r="3106" outlineLevel="1" x14ac:dyDescent="0.2"/>
    <row r="3107" outlineLevel="1" x14ac:dyDescent="0.2"/>
    <row r="3109" outlineLevel="1" x14ac:dyDescent="0.2"/>
    <row r="3110" outlineLevel="1" x14ac:dyDescent="0.2"/>
    <row r="3111" outlineLevel="1" x14ac:dyDescent="0.2"/>
    <row r="3113" outlineLevel="1" x14ac:dyDescent="0.2"/>
    <row r="3114" outlineLevel="1" x14ac:dyDescent="0.2"/>
    <row r="3115" outlineLevel="1" x14ac:dyDescent="0.2"/>
    <row r="3117" outlineLevel="1" x14ac:dyDescent="0.2"/>
    <row r="3118" outlineLevel="1" x14ac:dyDescent="0.2"/>
    <row r="3119" outlineLevel="1" x14ac:dyDescent="0.2"/>
    <row r="3121" outlineLevel="1" x14ac:dyDescent="0.2"/>
    <row r="3122" outlineLevel="1" x14ac:dyDescent="0.2"/>
    <row r="3123" outlineLevel="1" x14ac:dyDescent="0.2"/>
    <row r="3125" outlineLevel="1" x14ac:dyDescent="0.2"/>
    <row r="3126" outlineLevel="1" x14ac:dyDescent="0.2"/>
    <row r="3127" outlineLevel="1" x14ac:dyDescent="0.2"/>
    <row r="3129" outlineLevel="1" x14ac:dyDescent="0.2"/>
    <row r="3130" outlineLevel="1" x14ac:dyDescent="0.2"/>
    <row r="3131" outlineLevel="1" x14ac:dyDescent="0.2"/>
    <row r="3133" outlineLevel="1" x14ac:dyDescent="0.2"/>
    <row r="3134" outlineLevel="1" x14ac:dyDescent="0.2"/>
    <row r="3135" outlineLevel="1" x14ac:dyDescent="0.2"/>
    <row r="3137" outlineLevel="1" x14ac:dyDescent="0.2"/>
    <row r="3138" outlineLevel="1" x14ac:dyDescent="0.2"/>
    <row r="3139" outlineLevel="1" x14ac:dyDescent="0.2"/>
    <row r="3141" outlineLevel="1" x14ac:dyDescent="0.2"/>
    <row r="3142" outlineLevel="1" x14ac:dyDescent="0.2"/>
    <row r="3143" outlineLevel="1" x14ac:dyDescent="0.2"/>
    <row r="3145" outlineLevel="1" x14ac:dyDescent="0.2"/>
    <row r="3146" outlineLevel="1" x14ac:dyDescent="0.2"/>
    <row r="3147" outlineLevel="1" x14ac:dyDescent="0.2"/>
    <row r="3149" outlineLevel="1" x14ac:dyDescent="0.2"/>
    <row r="3150" outlineLevel="1" x14ac:dyDescent="0.2"/>
    <row r="3151" outlineLevel="1" x14ac:dyDescent="0.2"/>
    <row r="3153" outlineLevel="1" x14ac:dyDescent="0.2"/>
    <row r="3154" outlineLevel="1" x14ac:dyDescent="0.2"/>
    <row r="3155" outlineLevel="1" x14ac:dyDescent="0.2"/>
    <row r="3157" outlineLevel="1" x14ac:dyDescent="0.2"/>
    <row r="3158" outlineLevel="1" x14ac:dyDescent="0.2"/>
    <row r="3159" outlineLevel="1" x14ac:dyDescent="0.2"/>
    <row r="3161" outlineLevel="1" x14ac:dyDescent="0.2"/>
    <row r="3162" outlineLevel="1" x14ac:dyDescent="0.2"/>
    <row r="3163" outlineLevel="1" x14ac:dyDescent="0.2"/>
    <row r="3165" outlineLevel="1" x14ac:dyDescent="0.2"/>
    <row r="3166" outlineLevel="1" x14ac:dyDescent="0.2"/>
    <row r="3167" outlineLevel="1" x14ac:dyDescent="0.2"/>
    <row r="3169" outlineLevel="1" x14ac:dyDescent="0.2"/>
    <row r="3170" outlineLevel="1" x14ac:dyDescent="0.2"/>
    <row r="3171" outlineLevel="1" x14ac:dyDescent="0.2"/>
    <row r="3173" outlineLevel="1" x14ac:dyDescent="0.2"/>
    <row r="3174" outlineLevel="1" x14ac:dyDescent="0.2"/>
    <row r="3175" outlineLevel="1" x14ac:dyDescent="0.2"/>
    <row r="3177" outlineLevel="1" x14ac:dyDescent="0.2"/>
    <row r="3178" outlineLevel="1" x14ac:dyDescent="0.2"/>
    <row r="3179" outlineLevel="1" x14ac:dyDescent="0.2"/>
    <row r="3181" outlineLevel="1" x14ac:dyDescent="0.2"/>
    <row r="3182" outlineLevel="1" x14ac:dyDescent="0.2"/>
    <row r="3183" outlineLevel="1" x14ac:dyDescent="0.2"/>
    <row r="3185" outlineLevel="1" x14ac:dyDescent="0.2"/>
    <row r="3186" outlineLevel="1" x14ac:dyDescent="0.2"/>
    <row r="3187" outlineLevel="1" x14ac:dyDescent="0.2"/>
    <row r="3189" outlineLevel="1" x14ac:dyDescent="0.2"/>
    <row r="3190" outlineLevel="1" x14ac:dyDescent="0.2"/>
    <row r="3191" outlineLevel="1" x14ac:dyDescent="0.2"/>
    <row r="3193" outlineLevel="1" x14ac:dyDescent="0.2"/>
    <row r="3194" outlineLevel="1" x14ac:dyDescent="0.2"/>
    <row r="3195" outlineLevel="1" x14ac:dyDescent="0.2"/>
    <row r="3197" outlineLevel="1" x14ac:dyDescent="0.2"/>
    <row r="3198" outlineLevel="1" x14ac:dyDescent="0.2"/>
    <row r="3199" outlineLevel="1" x14ac:dyDescent="0.2"/>
    <row r="3201" outlineLevel="1" x14ac:dyDescent="0.2"/>
    <row r="3202" outlineLevel="1" x14ac:dyDescent="0.2"/>
    <row r="3203" outlineLevel="1" x14ac:dyDescent="0.2"/>
    <row r="3205" outlineLevel="1" x14ac:dyDescent="0.2"/>
    <row r="3206" outlineLevel="1" x14ac:dyDescent="0.2"/>
    <row r="3207" outlineLevel="1" x14ac:dyDescent="0.2"/>
    <row r="3209" outlineLevel="1" x14ac:dyDescent="0.2"/>
    <row r="3210" outlineLevel="1" x14ac:dyDescent="0.2"/>
    <row r="3211" outlineLevel="1" x14ac:dyDescent="0.2"/>
    <row r="3213" outlineLevel="1" x14ac:dyDescent="0.2"/>
    <row r="3214" outlineLevel="1" x14ac:dyDescent="0.2"/>
    <row r="3215" outlineLevel="1" x14ac:dyDescent="0.2"/>
    <row r="3217" outlineLevel="1" x14ac:dyDescent="0.2"/>
    <row r="3218" outlineLevel="1" x14ac:dyDescent="0.2"/>
    <row r="3219" outlineLevel="1" x14ac:dyDescent="0.2"/>
    <row r="3221" outlineLevel="1" x14ac:dyDescent="0.2"/>
    <row r="3222" outlineLevel="1" x14ac:dyDescent="0.2"/>
    <row r="3223" outlineLevel="1" x14ac:dyDescent="0.2"/>
    <row r="3225" outlineLevel="1" x14ac:dyDescent="0.2"/>
    <row r="3226" outlineLevel="1" x14ac:dyDescent="0.2"/>
    <row r="3227" outlineLevel="1" x14ac:dyDescent="0.2"/>
    <row r="3229" outlineLevel="1" x14ac:dyDescent="0.2"/>
    <row r="3230" outlineLevel="1" x14ac:dyDescent="0.2"/>
    <row r="3231" outlineLevel="1" x14ac:dyDescent="0.2"/>
    <row r="3233" outlineLevel="1" x14ac:dyDescent="0.2"/>
    <row r="3234" outlineLevel="1" x14ac:dyDescent="0.2"/>
    <row r="3235" outlineLevel="1" x14ac:dyDescent="0.2"/>
    <row r="3237" outlineLevel="1" x14ac:dyDescent="0.2"/>
    <row r="3238" outlineLevel="1" x14ac:dyDescent="0.2"/>
    <row r="3239" outlineLevel="1" x14ac:dyDescent="0.2"/>
    <row r="3241" outlineLevel="1" x14ac:dyDescent="0.2"/>
    <row r="3242" outlineLevel="1" x14ac:dyDescent="0.2"/>
    <row r="3243" outlineLevel="1" x14ac:dyDescent="0.2"/>
    <row r="3245" outlineLevel="1" x14ac:dyDescent="0.2"/>
    <row r="3246" outlineLevel="1" x14ac:dyDescent="0.2"/>
    <row r="3247" outlineLevel="1" x14ac:dyDescent="0.2"/>
    <row r="3249" outlineLevel="1" x14ac:dyDescent="0.2"/>
    <row r="3250" outlineLevel="1" x14ac:dyDescent="0.2"/>
    <row r="3251" outlineLevel="1" x14ac:dyDescent="0.2"/>
    <row r="3253" outlineLevel="1" x14ac:dyDescent="0.2"/>
    <row r="3254" outlineLevel="1" x14ac:dyDescent="0.2"/>
    <row r="3255" outlineLevel="1" x14ac:dyDescent="0.2"/>
    <row r="3257" outlineLevel="1" x14ac:dyDescent="0.2"/>
    <row r="3258" outlineLevel="1" x14ac:dyDescent="0.2"/>
    <row r="3259" outlineLevel="1" x14ac:dyDescent="0.2"/>
    <row r="3261" outlineLevel="1" x14ac:dyDescent="0.2"/>
    <row r="3262" outlineLevel="1" x14ac:dyDescent="0.2"/>
    <row r="3263" outlineLevel="1" x14ac:dyDescent="0.2"/>
    <row r="3265" outlineLevel="1" x14ac:dyDescent="0.2"/>
    <row r="3266" outlineLevel="1" x14ac:dyDescent="0.2"/>
    <row r="3267" outlineLevel="1" x14ac:dyDescent="0.2"/>
    <row r="3269" outlineLevel="1" x14ac:dyDescent="0.2"/>
    <row r="3270" outlineLevel="1" x14ac:dyDescent="0.2"/>
    <row r="3271" outlineLevel="1" x14ac:dyDescent="0.2"/>
    <row r="3273" outlineLevel="1" x14ac:dyDescent="0.2"/>
    <row r="3274" outlineLevel="1" x14ac:dyDescent="0.2"/>
    <row r="3275" outlineLevel="1" x14ac:dyDescent="0.2"/>
    <row r="3277" outlineLevel="1" x14ac:dyDescent="0.2"/>
    <row r="3278" outlineLevel="1" x14ac:dyDescent="0.2"/>
    <row r="3279" outlineLevel="1" x14ac:dyDescent="0.2"/>
    <row r="3281" outlineLevel="1" x14ac:dyDescent="0.2"/>
    <row r="3282" outlineLevel="1" x14ac:dyDescent="0.2"/>
    <row r="3283" outlineLevel="1" x14ac:dyDescent="0.2"/>
    <row r="3285" outlineLevel="1" x14ac:dyDescent="0.2"/>
    <row r="3286" outlineLevel="1" x14ac:dyDescent="0.2"/>
    <row r="3287" outlineLevel="1" x14ac:dyDescent="0.2"/>
    <row r="3289" outlineLevel="1" x14ac:dyDescent="0.2"/>
    <row r="3290" outlineLevel="1" x14ac:dyDescent="0.2"/>
    <row r="3291" outlineLevel="1" x14ac:dyDescent="0.2"/>
    <row r="3292" outlineLevel="1" x14ac:dyDescent="0.2"/>
    <row r="3294" outlineLevel="1" x14ac:dyDescent="0.2"/>
    <row r="3295" outlineLevel="1" x14ac:dyDescent="0.2"/>
    <row r="3297" outlineLevel="1" x14ac:dyDescent="0.2"/>
    <row r="3298" outlineLevel="1" x14ac:dyDescent="0.2"/>
    <row r="3299" outlineLevel="1" x14ac:dyDescent="0.2"/>
    <row r="3300" outlineLevel="1" x14ac:dyDescent="0.2"/>
    <row r="3301" outlineLevel="1" x14ac:dyDescent="0.2"/>
    <row r="3303" outlineLevel="1" x14ac:dyDescent="0.2"/>
    <row r="3304" outlineLevel="1" x14ac:dyDescent="0.2"/>
    <row r="3305" outlineLevel="1" x14ac:dyDescent="0.2"/>
    <row r="3306" outlineLevel="1" x14ac:dyDescent="0.2"/>
    <row r="3307" outlineLevel="1" x14ac:dyDescent="0.2"/>
    <row r="3309" outlineLevel="1" x14ac:dyDescent="0.2"/>
    <row r="3310" outlineLevel="1" x14ac:dyDescent="0.2"/>
    <row r="3311" outlineLevel="1" x14ac:dyDescent="0.2"/>
    <row r="3312" outlineLevel="1" x14ac:dyDescent="0.2"/>
    <row r="3314" outlineLevel="1" x14ac:dyDescent="0.2"/>
    <row r="3315" outlineLevel="1" x14ac:dyDescent="0.2"/>
    <row r="3316" outlineLevel="1" x14ac:dyDescent="0.2"/>
    <row r="3317" outlineLevel="1" x14ac:dyDescent="0.2"/>
    <row r="3319" outlineLevel="1" x14ac:dyDescent="0.2"/>
    <row r="3320" outlineLevel="1" x14ac:dyDescent="0.2"/>
    <row r="3321" outlineLevel="1" x14ac:dyDescent="0.2"/>
    <row r="3322" outlineLevel="1" x14ac:dyDescent="0.2"/>
    <row r="3324" outlineLevel="1" x14ac:dyDescent="0.2"/>
    <row r="3325" outlineLevel="1" x14ac:dyDescent="0.2"/>
    <row r="3326" outlineLevel="1" x14ac:dyDescent="0.2"/>
    <row r="3327" outlineLevel="1" x14ac:dyDescent="0.2"/>
    <row r="3329" outlineLevel="1" x14ac:dyDescent="0.2"/>
    <row r="3330" outlineLevel="1" x14ac:dyDescent="0.2"/>
    <row r="3331" outlineLevel="1" x14ac:dyDescent="0.2"/>
    <row r="3332" outlineLevel="1" x14ac:dyDescent="0.2"/>
    <row r="3334" outlineLevel="1" x14ac:dyDescent="0.2"/>
    <row r="3335" outlineLevel="1" x14ac:dyDescent="0.2"/>
    <row r="3337" outlineLevel="1" x14ac:dyDescent="0.2"/>
    <row r="3338" outlineLevel="1" x14ac:dyDescent="0.2"/>
    <row r="3339" outlineLevel="1" x14ac:dyDescent="0.2"/>
    <row r="3340" outlineLevel="1" x14ac:dyDescent="0.2"/>
    <row r="3342" outlineLevel="1" x14ac:dyDescent="0.2"/>
    <row r="3343" outlineLevel="1" x14ac:dyDescent="0.2"/>
    <row r="3344" outlineLevel="1" x14ac:dyDescent="0.2"/>
    <row r="3345" outlineLevel="1" x14ac:dyDescent="0.2"/>
    <row r="3347" outlineLevel="1" x14ac:dyDescent="0.2"/>
    <row r="3348" outlineLevel="1" x14ac:dyDescent="0.2"/>
    <row r="3349" outlineLevel="1" x14ac:dyDescent="0.2"/>
    <row r="3350" outlineLevel="1" x14ac:dyDescent="0.2"/>
    <row r="3352" outlineLevel="1" x14ac:dyDescent="0.2"/>
    <row r="3353" outlineLevel="1" x14ac:dyDescent="0.2"/>
    <row r="3354" outlineLevel="1" x14ac:dyDescent="0.2"/>
    <row r="3355" outlineLevel="1" x14ac:dyDescent="0.2"/>
    <row r="3357" outlineLevel="1" x14ac:dyDescent="0.2"/>
    <row r="3358" outlineLevel="1" x14ac:dyDescent="0.2"/>
    <row r="3359" outlineLevel="1" x14ac:dyDescent="0.2"/>
    <row r="3360" outlineLevel="1" x14ac:dyDescent="0.2"/>
    <row r="3362" outlineLevel="1" x14ac:dyDescent="0.2"/>
    <row r="3363" outlineLevel="1" x14ac:dyDescent="0.2"/>
    <row r="3364" outlineLevel="1" x14ac:dyDescent="0.2"/>
    <row r="3365" outlineLevel="1" x14ac:dyDescent="0.2"/>
    <row r="3367" outlineLevel="1" x14ac:dyDescent="0.2"/>
    <row r="3368" outlineLevel="1" x14ac:dyDescent="0.2"/>
    <row r="3369" outlineLevel="1" x14ac:dyDescent="0.2"/>
    <row r="3370" outlineLevel="1" x14ac:dyDescent="0.2"/>
    <row r="3372" outlineLevel="1" x14ac:dyDescent="0.2"/>
    <row r="3373" outlineLevel="1" x14ac:dyDescent="0.2"/>
    <row r="3374" outlineLevel="1" x14ac:dyDescent="0.2"/>
    <row r="3375" outlineLevel="1" x14ac:dyDescent="0.2"/>
    <row r="3377" outlineLevel="1" x14ac:dyDescent="0.2"/>
    <row r="3378" outlineLevel="1" x14ac:dyDescent="0.2"/>
    <row r="3379" outlineLevel="1" x14ac:dyDescent="0.2"/>
    <row r="3380" outlineLevel="1" x14ac:dyDescent="0.2"/>
    <row r="3382" outlineLevel="1" x14ac:dyDescent="0.2"/>
    <row r="3383" outlineLevel="1" x14ac:dyDescent="0.2"/>
    <row r="3384" outlineLevel="1" x14ac:dyDescent="0.2"/>
    <row r="3385" outlineLevel="1" x14ac:dyDescent="0.2"/>
    <row r="3387" outlineLevel="1" x14ac:dyDescent="0.2"/>
    <row r="3388" outlineLevel="1" x14ac:dyDescent="0.2"/>
    <row r="3389" outlineLevel="1" x14ac:dyDescent="0.2"/>
    <row r="3390" outlineLevel="1" x14ac:dyDescent="0.2"/>
    <row r="3392" outlineLevel="1" x14ac:dyDescent="0.2"/>
    <row r="3393" outlineLevel="1" x14ac:dyDescent="0.2"/>
    <row r="3394" outlineLevel="1" x14ac:dyDescent="0.2"/>
    <row r="3395" outlineLevel="1" x14ac:dyDescent="0.2"/>
    <row r="3397" outlineLevel="1" x14ac:dyDescent="0.2"/>
    <row r="3398" outlineLevel="1" x14ac:dyDescent="0.2"/>
    <row r="3399" outlineLevel="1" x14ac:dyDescent="0.2"/>
    <row r="3400" outlineLevel="1" x14ac:dyDescent="0.2"/>
    <row r="3402" outlineLevel="1" x14ac:dyDescent="0.2"/>
    <row r="3403" outlineLevel="1" x14ac:dyDescent="0.2"/>
    <row r="3404" outlineLevel="1" x14ac:dyDescent="0.2"/>
    <row r="3405" outlineLevel="1" x14ac:dyDescent="0.2"/>
    <row r="3407" outlineLevel="1" x14ac:dyDescent="0.2"/>
    <row r="3408" outlineLevel="1" x14ac:dyDescent="0.2"/>
    <row r="3409" outlineLevel="1" x14ac:dyDescent="0.2"/>
    <row r="3410" outlineLevel="1" x14ac:dyDescent="0.2"/>
    <row r="3412" outlineLevel="1" x14ac:dyDescent="0.2"/>
    <row r="3413" outlineLevel="1" x14ac:dyDescent="0.2"/>
    <row r="3414" outlineLevel="1" x14ac:dyDescent="0.2"/>
    <row r="3415" outlineLevel="1" x14ac:dyDescent="0.2"/>
    <row r="3417" outlineLevel="1" x14ac:dyDescent="0.2"/>
    <row r="3418" outlineLevel="1" x14ac:dyDescent="0.2"/>
    <row r="3419" outlineLevel="1" x14ac:dyDescent="0.2"/>
    <row r="3420" outlineLevel="1" x14ac:dyDescent="0.2"/>
    <row r="3422" outlineLevel="1" x14ac:dyDescent="0.2"/>
    <row r="3423" outlineLevel="1" x14ac:dyDescent="0.2"/>
    <row r="3424" outlineLevel="1" x14ac:dyDescent="0.2"/>
    <row r="3425" outlineLevel="1" x14ac:dyDescent="0.2"/>
    <row r="3427" outlineLevel="1" x14ac:dyDescent="0.2"/>
    <row r="3428" outlineLevel="1" x14ac:dyDescent="0.2"/>
    <row r="3429" outlineLevel="1" x14ac:dyDescent="0.2"/>
    <row r="3431" outlineLevel="1" x14ac:dyDescent="0.2"/>
    <row r="3432" outlineLevel="1" x14ac:dyDescent="0.2"/>
    <row r="3433" outlineLevel="1" x14ac:dyDescent="0.2"/>
    <row r="3435" outlineLevel="1" x14ac:dyDescent="0.2"/>
    <row r="3436" outlineLevel="1" x14ac:dyDescent="0.2"/>
    <row r="3437" outlineLevel="1" x14ac:dyDescent="0.2"/>
    <row r="3438" outlineLevel="1" x14ac:dyDescent="0.2"/>
    <row r="3440" outlineLevel="1" x14ac:dyDescent="0.2"/>
    <row r="3441" outlineLevel="1" x14ac:dyDescent="0.2"/>
    <row r="3442" outlineLevel="1" x14ac:dyDescent="0.2"/>
    <row r="3443" outlineLevel="1" x14ac:dyDescent="0.2"/>
    <row r="3445" outlineLevel="1" x14ac:dyDescent="0.2"/>
    <row r="3446" outlineLevel="1" x14ac:dyDescent="0.2"/>
    <row r="3447" outlineLevel="1" x14ac:dyDescent="0.2"/>
    <row r="3449" outlineLevel="1" x14ac:dyDescent="0.2"/>
    <row r="3450" outlineLevel="1" x14ac:dyDescent="0.2"/>
    <row r="3451" outlineLevel="1" x14ac:dyDescent="0.2"/>
    <row r="3453" outlineLevel="1" x14ac:dyDescent="0.2"/>
    <row r="3454" outlineLevel="1" x14ac:dyDescent="0.2"/>
    <row r="3455" outlineLevel="1" x14ac:dyDescent="0.2"/>
    <row r="3457" outlineLevel="1" x14ac:dyDescent="0.2"/>
    <row r="3458" outlineLevel="1" x14ac:dyDescent="0.2"/>
    <row r="3460" outlineLevel="1" x14ac:dyDescent="0.2"/>
    <row r="3461" outlineLevel="1" x14ac:dyDescent="0.2"/>
    <row r="3463" outlineLevel="1" x14ac:dyDescent="0.2"/>
    <row r="3464" outlineLevel="1" x14ac:dyDescent="0.2"/>
    <row r="3466" outlineLevel="1" x14ac:dyDescent="0.2"/>
    <row r="3467" outlineLevel="1" x14ac:dyDescent="0.2"/>
    <row r="3469" outlineLevel="1" x14ac:dyDescent="0.2"/>
    <row r="3470" outlineLevel="1" x14ac:dyDescent="0.2"/>
    <row r="3472" outlineLevel="1" x14ac:dyDescent="0.2"/>
    <row r="3473" outlineLevel="1" x14ac:dyDescent="0.2"/>
    <row r="3475" outlineLevel="1" x14ac:dyDescent="0.2"/>
    <row r="3476" outlineLevel="1" x14ac:dyDescent="0.2"/>
    <row r="3478" outlineLevel="1" x14ac:dyDescent="0.2"/>
    <row r="3479" outlineLevel="1" x14ac:dyDescent="0.2"/>
    <row r="3481" outlineLevel="1" x14ac:dyDescent="0.2"/>
    <row r="3482" outlineLevel="1" x14ac:dyDescent="0.2"/>
    <row r="3484" outlineLevel="1" x14ac:dyDescent="0.2"/>
    <row r="3485" outlineLevel="1" x14ac:dyDescent="0.2"/>
    <row r="3487" outlineLevel="1" x14ac:dyDescent="0.2"/>
    <row r="3488" outlineLevel="1" x14ac:dyDescent="0.2"/>
    <row r="3489" outlineLevel="1" x14ac:dyDescent="0.2"/>
    <row r="3491" outlineLevel="1" x14ac:dyDescent="0.2"/>
    <row r="3492" outlineLevel="1" x14ac:dyDescent="0.2"/>
    <row r="3493" outlineLevel="1" x14ac:dyDescent="0.2"/>
    <row r="3495" outlineLevel="1" x14ac:dyDescent="0.2"/>
    <row r="3496" outlineLevel="1" x14ac:dyDescent="0.2"/>
    <row r="3497" outlineLevel="1" x14ac:dyDescent="0.2"/>
    <row r="3499" outlineLevel="1" x14ac:dyDescent="0.2"/>
    <row r="3500" outlineLevel="1" x14ac:dyDescent="0.2"/>
    <row r="3501" outlineLevel="1" x14ac:dyDescent="0.2"/>
    <row r="3503" outlineLevel="1" x14ac:dyDescent="0.2"/>
    <row r="3504" outlineLevel="1" x14ac:dyDescent="0.2"/>
    <row r="3505" outlineLevel="1" x14ac:dyDescent="0.2"/>
    <row r="3507" outlineLevel="1" x14ac:dyDescent="0.2"/>
    <row r="3508" outlineLevel="1" x14ac:dyDescent="0.2"/>
    <row r="3509" outlineLevel="1" x14ac:dyDescent="0.2"/>
    <row r="3511" outlineLevel="1" x14ac:dyDescent="0.2"/>
    <row r="3512" outlineLevel="1" x14ac:dyDescent="0.2"/>
    <row r="3513" outlineLevel="1" x14ac:dyDescent="0.2"/>
    <row r="3515" outlineLevel="1" x14ac:dyDescent="0.2"/>
    <row r="3516" outlineLevel="1" x14ac:dyDescent="0.2"/>
    <row r="3517" outlineLevel="1" x14ac:dyDescent="0.2"/>
    <row r="3519" outlineLevel="1" x14ac:dyDescent="0.2"/>
    <row r="3520" outlineLevel="1" x14ac:dyDescent="0.2"/>
    <row r="3521" outlineLevel="1" x14ac:dyDescent="0.2"/>
    <row r="3523" outlineLevel="1" x14ac:dyDescent="0.2"/>
    <row r="3525" outlineLevel="1" x14ac:dyDescent="0.2"/>
    <row r="3526" outlineLevel="1" x14ac:dyDescent="0.2"/>
    <row r="3528" outlineLevel="1" x14ac:dyDescent="0.2"/>
    <row r="3529" outlineLevel="1" x14ac:dyDescent="0.2"/>
    <row r="3530" outlineLevel="1" x14ac:dyDescent="0.2"/>
    <row r="3532" outlineLevel="1" x14ac:dyDescent="0.2"/>
    <row r="3533" outlineLevel="1" x14ac:dyDescent="0.2"/>
    <row r="3534" outlineLevel="1" x14ac:dyDescent="0.2"/>
    <row r="3535" outlineLevel="1" x14ac:dyDescent="0.2"/>
    <row r="3536" outlineLevel="1" x14ac:dyDescent="0.2"/>
    <row r="3537" outlineLevel="1" x14ac:dyDescent="0.2"/>
    <row r="3538" outlineLevel="1" x14ac:dyDescent="0.2"/>
    <row r="3540" outlineLevel="1" x14ac:dyDescent="0.2"/>
    <row r="3541" outlineLevel="1" x14ac:dyDescent="0.2"/>
    <row r="3542" outlineLevel="1" x14ac:dyDescent="0.2"/>
    <row r="3543" outlineLevel="1" x14ac:dyDescent="0.2"/>
    <row r="3544" outlineLevel="1" x14ac:dyDescent="0.2"/>
    <row r="3545" outlineLevel="1" x14ac:dyDescent="0.2"/>
    <row r="3546" outlineLevel="1" x14ac:dyDescent="0.2"/>
    <row r="3548" outlineLevel="1" x14ac:dyDescent="0.2"/>
    <row r="3549" outlineLevel="1" x14ac:dyDescent="0.2"/>
    <row r="3550" outlineLevel="1" x14ac:dyDescent="0.2"/>
    <row r="3551" outlineLevel="1" x14ac:dyDescent="0.2"/>
    <row r="3552" outlineLevel="1" x14ac:dyDescent="0.2"/>
    <row r="3553" outlineLevel="1" x14ac:dyDescent="0.2"/>
    <row r="3554" outlineLevel="1" x14ac:dyDescent="0.2"/>
    <row r="3555" outlineLevel="1" x14ac:dyDescent="0.2"/>
    <row r="3556" outlineLevel="1" x14ac:dyDescent="0.2"/>
    <row r="3558" outlineLevel="1" x14ac:dyDescent="0.2"/>
    <row r="3559" outlineLevel="1" x14ac:dyDescent="0.2"/>
    <row r="3560" outlineLevel="1" x14ac:dyDescent="0.2"/>
    <row r="3561" outlineLevel="1" x14ac:dyDescent="0.2"/>
    <row r="3563" outlineLevel="1" x14ac:dyDescent="0.2"/>
    <row r="3564" outlineLevel="1" x14ac:dyDescent="0.2"/>
    <row r="3565" outlineLevel="1" x14ac:dyDescent="0.2"/>
    <row r="3567" outlineLevel="1" x14ac:dyDescent="0.2"/>
    <row r="3568" outlineLevel="1" x14ac:dyDescent="0.2"/>
    <row r="3569" outlineLevel="1" x14ac:dyDescent="0.2"/>
    <row r="3571" outlineLevel="1" x14ac:dyDescent="0.2"/>
    <row r="3572" outlineLevel="1" x14ac:dyDescent="0.2"/>
    <row r="3573" outlineLevel="1" x14ac:dyDescent="0.2"/>
    <row r="3575" outlineLevel="1" x14ac:dyDescent="0.2"/>
    <row r="3576" outlineLevel="1" x14ac:dyDescent="0.2"/>
    <row r="3577" outlineLevel="1" x14ac:dyDescent="0.2"/>
    <row r="3579" outlineLevel="1" x14ac:dyDescent="0.2"/>
    <row r="3580" outlineLevel="1" x14ac:dyDescent="0.2"/>
    <row r="3581" outlineLevel="1" x14ac:dyDescent="0.2"/>
    <row r="3583" outlineLevel="1" x14ac:dyDescent="0.2"/>
    <row r="3584" outlineLevel="1" x14ac:dyDescent="0.2"/>
    <row r="3585" outlineLevel="1" x14ac:dyDescent="0.2"/>
    <row r="3587" outlineLevel="1" x14ac:dyDescent="0.2"/>
    <row r="3588" outlineLevel="1" x14ac:dyDescent="0.2"/>
    <row r="3589" outlineLevel="1" x14ac:dyDescent="0.2"/>
    <row r="3591" outlineLevel="1" x14ac:dyDescent="0.2"/>
    <row r="3592" outlineLevel="1" x14ac:dyDescent="0.2"/>
    <row r="3593" outlineLevel="1" x14ac:dyDescent="0.2"/>
    <row r="3595" outlineLevel="1" x14ac:dyDescent="0.2"/>
    <row r="3596" outlineLevel="1" x14ac:dyDescent="0.2"/>
    <row r="3597" outlineLevel="1" x14ac:dyDescent="0.2"/>
    <row r="3599" outlineLevel="1" x14ac:dyDescent="0.2"/>
    <row r="3600" outlineLevel="1" x14ac:dyDescent="0.2"/>
    <row r="3601" outlineLevel="1" x14ac:dyDescent="0.2"/>
    <row r="3603" outlineLevel="1" x14ac:dyDescent="0.2"/>
    <row r="3604" outlineLevel="1" x14ac:dyDescent="0.2"/>
    <row r="3605" outlineLevel="1" x14ac:dyDescent="0.2"/>
    <row r="3607" outlineLevel="1" x14ac:dyDescent="0.2"/>
    <row r="3608" outlineLevel="1" x14ac:dyDescent="0.2"/>
    <row r="3609" outlineLevel="1" x14ac:dyDescent="0.2"/>
    <row r="3611" outlineLevel="1" x14ac:dyDescent="0.2"/>
    <row r="3612" outlineLevel="1" x14ac:dyDescent="0.2"/>
    <row r="3613" outlineLevel="1" x14ac:dyDescent="0.2"/>
    <row r="3615" outlineLevel="1" x14ac:dyDescent="0.2"/>
    <row r="3616" outlineLevel="1" x14ac:dyDescent="0.2"/>
    <row r="3617" outlineLevel="1" x14ac:dyDescent="0.2"/>
    <row r="3619" outlineLevel="1" x14ac:dyDescent="0.2"/>
    <row r="3620" outlineLevel="1" x14ac:dyDescent="0.2"/>
    <row r="3621" outlineLevel="1" x14ac:dyDescent="0.2"/>
    <row r="3623" outlineLevel="1" x14ac:dyDescent="0.2"/>
    <row r="3624" outlineLevel="1" x14ac:dyDescent="0.2"/>
    <row r="3625" outlineLevel="1" x14ac:dyDescent="0.2"/>
    <row r="3627" outlineLevel="1" x14ac:dyDescent="0.2"/>
    <row r="3628" outlineLevel="1" x14ac:dyDescent="0.2"/>
    <row r="3629" outlineLevel="1" x14ac:dyDescent="0.2"/>
    <row r="3631" outlineLevel="1" x14ac:dyDescent="0.2"/>
    <row r="3632" outlineLevel="1" x14ac:dyDescent="0.2"/>
    <row r="3633" outlineLevel="1" x14ac:dyDescent="0.2"/>
    <row r="3635" outlineLevel="1" x14ac:dyDescent="0.2"/>
    <row r="3636" outlineLevel="1" x14ac:dyDescent="0.2"/>
    <row r="3637" outlineLevel="1" x14ac:dyDescent="0.2"/>
    <row r="3639" outlineLevel="1" x14ac:dyDescent="0.2"/>
    <row r="3640" outlineLevel="1" x14ac:dyDescent="0.2"/>
    <row r="3641" outlineLevel="1" x14ac:dyDescent="0.2"/>
    <row r="3643" outlineLevel="1" x14ac:dyDescent="0.2"/>
    <row r="3644" outlineLevel="1" x14ac:dyDescent="0.2"/>
    <row r="3645" outlineLevel="1" x14ac:dyDescent="0.2"/>
    <row r="3647" outlineLevel="1" x14ac:dyDescent="0.2"/>
    <row r="3648" outlineLevel="1" x14ac:dyDescent="0.2"/>
    <row r="3649" outlineLevel="1" x14ac:dyDescent="0.2"/>
    <row r="3651" outlineLevel="1" x14ac:dyDescent="0.2"/>
    <row r="3652" outlineLevel="1" x14ac:dyDescent="0.2"/>
    <row r="3653" outlineLevel="1" x14ac:dyDescent="0.2"/>
    <row r="3655" outlineLevel="1" x14ac:dyDescent="0.2"/>
    <row r="3656" outlineLevel="1" x14ac:dyDescent="0.2"/>
    <row r="3657" outlineLevel="1" x14ac:dyDescent="0.2"/>
    <row r="3659" outlineLevel="1" x14ac:dyDescent="0.2"/>
    <row r="3660" outlineLevel="1" x14ac:dyDescent="0.2"/>
    <row r="3661" outlineLevel="1" x14ac:dyDescent="0.2"/>
    <row r="3663" outlineLevel="1" x14ac:dyDescent="0.2"/>
    <row r="3664" outlineLevel="1" x14ac:dyDescent="0.2"/>
    <row r="3665" outlineLevel="1" x14ac:dyDescent="0.2"/>
    <row r="3667" outlineLevel="1" x14ac:dyDescent="0.2"/>
    <row r="3668" outlineLevel="1" x14ac:dyDescent="0.2"/>
    <row r="3669" outlineLevel="1" x14ac:dyDescent="0.2"/>
    <row r="3671" outlineLevel="1" x14ac:dyDescent="0.2"/>
    <row r="3672" outlineLevel="1" x14ac:dyDescent="0.2"/>
    <row r="3673" outlineLevel="1" x14ac:dyDescent="0.2"/>
    <row r="3674" outlineLevel="1" x14ac:dyDescent="0.2"/>
    <row r="3676" outlineLevel="1" x14ac:dyDescent="0.2"/>
    <row r="3677" outlineLevel="1" x14ac:dyDescent="0.2"/>
    <row r="3678" outlineLevel="1" x14ac:dyDescent="0.2"/>
    <row r="3679" outlineLevel="1" x14ac:dyDescent="0.2"/>
    <row r="3681" outlineLevel="1" x14ac:dyDescent="0.2"/>
    <row r="3682" outlineLevel="1" x14ac:dyDescent="0.2"/>
    <row r="3683" outlineLevel="1" x14ac:dyDescent="0.2"/>
    <row r="3684" outlineLevel="1" x14ac:dyDescent="0.2"/>
    <row r="3686" outlineLevel="1" x14ac:dyDescent="0.2"/>
    <row r="3687" outlineLevel="1" x14ac:dyDescent="0.2"/>
    <row r="3688" outlineLevel="1" x14ac:dyDescent="0.2"/>
    <row r="3689" outlineLevel="1" x14ac:dyDescent="0.2"/>
    <row r="3691" outlineLevel="1" x14ac:dyDescent="0.2"/>
    <row r="3692" outlineLevel="1" x14ac:dyDescent="0.2"/>
    <row r="3693" outlineLevel="1" x14ac:dyDescent="0.2"/>
    <row r="3695" outlineLevel="1" x14ac:dyDescent="0.2"/>
    <row r="3696" outlineLevel="1" x14ac:dyDescent="0.2"/>
    <row r="3697" outlineLevel="1" x14ac:dyDescent="0.2"/>
    <row r="3699" outlineLevel="1" x14ac:dyDescent="0.2"/>
    <row r="3700" outlineLevel="1" x14ac:dyDescent="0.2"/>
    <row r="3702" outlineLevel="1" x14ac:dyDescent="0.2"/>
    <row r="3703" outlineLevel="1" x14ac:dyDescent="0.2"/>
    <row r="3705" outlineLevel="1" x14ac:dyDescent="0.2"/>
    <row r="3706" outlineLevel="1" x14ac:dyDescent="0.2"/>
    <row r="3708" outlineLevel="1" x14ac:dyDescent="0.2"/>
    <row r="3709" outlineLevel="1" x14ac:dyDescent="0.2"/>
    <row r="3711" outlineLevel="1" x14ac:dyDescent="0.2"/>
    <row r="3712" outlineLevel="1" x14ac:dyDescent="0.2"/>
    <row r="3713" outlineLevel="1" x14ac:dyDescent="0.2"/>
    <row r="3715" outlineLevel="1" x14ac:dyDescent="0.2"/>
    <row r="3716" outlineLevel="1" x14ac:dyDescent="0.2"/>
    <row r="3717" outlineLevel="1" x14ac:dyDescent="0.2"/>
    <row r="3719" outlineLevel="1" x14ac:dyDescent="0.2"/>
    <row r="3720" outlineLevel="1" x14ac:dyDescent="0.2"/>
    <row r="3721" outlineLevel="1" x14ac:dyDescent="0.2"/>
    <row r="3723" outlineLevel="1" x14ac:dyDescent="0.2"/>
    <row r="3724" outlineLevel="1" x14ac:dyDescent="0.2"/>
    <row r="3725" outlineLevel="1" x14ac:dyDescent="0.2"/>
    <row r="3726" outlineLevel="1" x14ac:dyDescent="0.2"/>
    <row r="3728" outlineLevel="1" x14ac:dyDescent="0.2"/>
    <row r="3729" outlineLevel="1" x14ac:dyDescent="0.2"/>
    <row r="3730" outlineLevel="1" x14ac:dyDescent="0.2"/>
    <row r="3731" outlineLevel="1" x14ac:dyDescent="0.2"/>
    <row r="3733" outlineLevel="1" x14ac:dyDescent="0.2"/>
    <row r="3734" outlineLevel="1" x14ac:dyDescent="0.2"/>
    <row r="3735" outlineLevel="1" x14ac:dyDescent="0.2"/>
    <row r="3736" outlineLevel="1" x14ac:dyDescent="0.2"/>
    <row r="3738" outlineLevel="1" x14ac:dyDescent="0.2"/>
    <row r="3739" outlineLevel="1" x14ac:dyDescent="0.2"/>
    <row r="3740" outlineLevel="1" x14ac:dyDescent="0.2"/>
    <row r="3741" outlineLevel="1" x14ac:dyDescent="0.2"/>
    <row r="3743" outlineLevel="1" x14ac:dyDescent="0.2"/>
    <row r="3744" outlineLevel="1" x14ac:dyDescent="0.2"/>
    <row r="3745" outlineLevel="1" x14ac:dyDescent="0.2"/>
    <row r="3746" outlineLevel="1" x14ac:dyDescent="0.2"/>
    <row r="3748" outlineLevel="1" x14ac:dyDescent="0.2"/>
    <row r="3749" outlineLevel="1" x14ac:dyDescent="0.2"/>
    <row r="3750" outlineLevel="1" x14ac:dyDescent="0.2"/>
    <row r="3752" outlineLevel="1" x14ac:dyDescent="0.2"/>
    <row r="3753" outlineLevel="1" x14ac:dyDescent="0.2"/>
    <row r="3754" outlineLevel="1" x14ac:dyDescent="0.2"/>
    <row r="3756" outlineLevel="1" x14ac:dyDescent="0.2"/>
    <row r="3757" outlineLevel="1" x14ac:dyDescent="0.2"/>
    <row r="3758" outlineLevel="1" x14ac:dyDescent="0.2"/>
    <row r="3760" outlineLevel="1" x14ac:dyDescent="0.2"/>
    <row r="3761" outlineLevel="1" x14ac:dyDescent="0.2"/>
    <row r="3762" outlineLevel="1" x14ac:dyDescent="0.2"/>
    <row r="3764" outlineLevel="1" x14ac:dyDescent="0.2"/>
    <row r="3765" outlineLevel="1" x14ac:dyDescent="0.2"/>
    <row r="3767" outlineLevel="1" x14ac:dyDescent="0.2"/>
    <row r="3768" outlineLevel="1" x14ac:dyDescent="0.2"/>
    <row r="3770" outlineLevel="1" x14ac:dyDescent="0.2"/>
    <row r="3771" outlineLevel="1" x14ac:dyDescent="0.2"/>
    <row r="3773" outlineLevel="1" x14ac:dyDescent="0.2"/>
    <row r="3774" outlineLevel="1" x14ac:dyDescent="0.2"/>
    <row r="3776" outlineLevel="1" x14ac:dyDescent="0.2"/>
    <row r="3777" outlineLevel="1" x14ac:dyDescent="0.2"/>
    <row r="3779" outlineLevel="1" x14ac:dyDescent="0.2"/>
    <row r="3780" outlineLevel="1" x14ac:dyDescent="0.2"/>
    <row r="3782" outlineLevel="1" x14ac:dyDescent="0.2"/>
    <row r="3783" outlineLevel="1" x14ac:dyDescent="0.2"/>
    <row r="3784" outlineLevel="1" x14ac:dyDescent="0.2"/>
    <row r="3786" outlineLevel="1" x14ac:dyDescent="0.2"/>
    <row r="3787" outlineLevel="1" x14ac:dyDescent="0.2"/>
    <row r="3788" outlineLevel="1" x14ac:dyDescent="0.2"/>
    <row r="3790" outlineLevel="1" x14ac:dyDescent="0.2"/>
    <row r="3791" outlineLevel="1" x14ac:dyDescent="0.2"/>
    <row r="3792" outlineLevel="1" x14ac:dyDescent="0.2"/>
    <row r="3794" outlineLevel="1" x14ac:dyDescent="0.2"/>
    <row r="3795" outlineLevel="1" x14ac:dyDescent="0.2"/>
    <row r="3796" outlineLevel="1" x14ac:dyDescent="0.2"/>
    <row r="3798" outlineLevel="1" x14ac:dyDescent="0.2"/>
    <row r="3799" outlineLevel="1" x14ac:dyDescent="0.2"/>
    <row r="3800" outlineLevel="1" x14ac:dyDescent="0.2"/>
    <row r="3802" outlineLevel="1" x14ac:dyDescent="0.2"/>
    <row r="3803" outlineLevel="1" x14ac:dyDescent="0.2"/>
    <row r="3805" outlineLevel="1" x14ac:dyDescent="0.2"/>
    <row r="3806" outlineLevel="1" x14ac:dyDescent="0.2"/>
    <row r="3807" outlineLevel="1" x14ac:dyDescent="0.2"/>
    <row r="3809" outlineLevel="1" x14ac:dyDescent="0.2"/>
    <row r="3810" outlineLevel="1" x14ac:dyDescent="0.2"/>
    <row r="3811" outlineLevel="1" x14ac:dyDescent="0.2"/>
    <row r="3813" outlineLevel="1" x14ac:dyDescent="0.2"/>
    <row r="3814" outlineLevel="1" x14ac:dyDescent="0.2"/>
    <row r="3815" outlineLevel="1" x14ac:dyDescent="0.2"/>
    <row r="3817" outlineLevel="1" x14ac:dyDescent="0.2"/>
    <row r="3818" outlineLevel="1" x14ac:dyDescent="0.2"/>
    <row r="3819" outlineLevel="1" x14ac:dyDescent="0.2"/>
    <row r="3821" outlineLevel="1" x14ac:dyDescent="0.2"/>
    <row r="3822" outlineLevel="1" x14ac:dyDescent="0.2"/>
    <row r="3823" outlineLevel="1" x14ac:dyDescent="0.2"/>
    <row r="3825" outlineLevel="1" x14ac:dyDescent="0.2"/>
    <row r="3826" outlineLevel="1" x14ac:dyDescent="0.2"/>
    <row r="3827" outlineLevel="1" x14ac:dyDescent="0.2"/>
    <row r="3829" outlineLevel="1" x14ac:dyDescent="0.2"/>
    <row r="3830" outlineLevel="1" x14ac:dyDescent="0.2"/>
    <row r="3831" outlineLevel="1" x14ac:dyDescent="0.2"/>
    <row r="3833" outlineLevel="1" x14ac:dyDescent="0.2"/>
    <row r="3834" outlineLevel="1" x14ac:dyDescent="0.2"/>
    <row r="3835" outlineLevel="1" x14ac:dyDescent="0.2"/>
    <row r="3837" outlineLevel="1" x14ac:dyDescent="0.2"/>
    <row r="3838" outlineLevel="1" x14ac:dyDescent="0.2"/>
    <row r="3839" outlineLevel="1" x14ac:dyDescent="0.2"/>
    <row r="3841" outlineLevel="1" x14ac:dyDescent="0.2"/>
    <row r="3842" outlineLevel="1" x14ac:dyDescent="0.2"/>
    <row r="3843" outlineLevel="1" x14ac:dyDescent="0.2"/>
    <row r="3844" outlineLevel="1" x14ac:dyDescent="0.2"/>
    <row r="3845" outlineLevel="1" x14ac:dyDescent="0.2"/>
    <row r="3847" outlineLevel="1" x14ac:dyDescent="0.2"/>
    <row r="3848" outlineLevel="1" x14ac:dyDescent="0.2"/>
    <row r="3849" outlineLevel="1" x14ac:dyDescent="0.2"/>
    <row r="3850" outlineLevel="1" x14ac:dyDescent="0.2"/>
    <row r="3851" outlineLevel="1" x14ac:dyDescent="0.2"/>
    <row r="3852" outlineLevel="1" x14ac:dyDescent="0.2"/>
    <row r="3853" outlineLevel="1" x14ac:dyDescent="0.2"/>
    <row r="3855" outlineLevel="1" x14ac:dyDescent="0.2"/>
    <row r="3856" outlineLevel="1" x14ac:dyDescent="0.2"/>
    <row r="3857" outlineLevel="1" x14ac:dyDescent="0.2"/>
    <row r="3858" outlineLevel="1" x14ac:dyDescent="0.2"/>
    <row r="3859" outlineLevel="1" x14ac:dyDescent="0.2"/>
    <row r="3860" outlineLevel="1" x14ac:dyDescent="0.2"/>
    <row r="3861" outlineLevel="1" x14ac:dyDescent="0.2"/>
    <row r="3863" outlineLevel="1" x14ac:dyDescent="0.2"/>
    <row r="3864" outlineLevel="1" x14ac:dyDescent="0.2"/>
    <row r="3865" outlineLevel="1" x14ac:dyDescent="0.2"/>
    <row r="3866" outlineLevel="1" x14ac:dyDescent="0.2"/>
    <row r="3867" outlineLevel="1" x14ac:dyDescent="0.2"/>
    <row r="3868" outlineLevel="1" x14ac:dyDescent="0.2"/>
    <row r="3869" outlineLevel="1" x14ac:dyDescent="0.2"/>
    <row r="3871" outlineLevel="1" x14ac:dyDescent="0.2"/>
    <row r="3872" outlineLevel="1" x14ac:dyDescent="0.2"/>
    <row r="3873" outlineLevel="1" x14ac:dyDescent="0.2"/>
    <row r="3874" outlineLevel="1" x14ac:dyDescent="0.2"/>
    <row r="3875" outlineLevel="1" x14ac:dyDescent="0.2"/>
    <row r="3876" outlineLevel="1" x14ac:dyDescent="0.2"/>
    <row r="3877" outlineLevel="1" x14ac:dyDescent="0.2"/>
    <row r="3879" outlineLevel="1" x14ac:dyDescent="0.2"/>
    <row r="3880" outlineLevel="1" x14ac:dyDescent="0.2"/>
    <row r="3881" outlineLevel="1" x14ac:dyDescent="0.2"/>
    <row r="3882" outlineLevel="1" x14ac:dyDescent="0.2"/>
    <row r="3883" outlineLevel="1" x14ac:dyDescent="0.2"/>
    <row r="3884" outlineLevel="1" x14ac:dyDescent="0.2"/>
    <row r="3885" outlineLevel="1" x14ac:dyDescent="0.2"/>
    <row r="3886" outlineLevel="1" x14ac:dyDescent="0.2"/>
    <row r="3888" outlineLevel="1" x14ac:dyDescent="0.2"/>
    <row r="3889" outlineLevel="1" x14ac:dyDescent="0.2"/>
    <row r="3890" outlineLevel="1" x14ac:dyDescent="0.2"/>
    <row r="3891" outlineLevel="1" x14ac:dyDescent="0.2"/>
    <row r="3892" outlineLevel="1" x14ac:dyDescent="0.2"/>
    <row r="3893" outlineLevel="1" x14ac:dyDescent="0.2"/>
    <row r="3894" outlineLevel="1" x14ac:dyDescent="0.2"/>
    <row r="3896" outlineLevel="1" x14ac:dyDescent="0.2"/>
    <row r="3897" outlineLevel="1" x14ac:dyDescent="0.2"/>
    <row r="3898" outlineLevel="1" x14ac:dyDescent="0.2"/>
    <row r="3899" outlineLevel="1" x14ac:dyDescent="0.2"/>
    <row r="3900" outlineLevel="1" x14ac:dyDescent="0.2"/>
    <row r="3901" outlineLevel="1" x14ac:dyDescent="0.2"/>
    <row r="3902" outlineLevel="1" x14ac:dyDescent="0.2"/>
    <row r="3903" outlineLevel="1" x14ac:dyDescent="0.2"/>
    <row r="3905" outlineLevel="1" x14ac:dyDescent="0.2"/>
    <row r="3906" outlineLevel="1" x14ac:dyDescent="0.2"/>
    <row r="3907" outlineLevel="1" x14ac:dyDescent="0.2"/>
    <row r="3908" outlineLevel="1" x14ac:dyDescent="0.2"/>
    <row r="3909" outlineLevel="1" x14ac:dyDescent="0.2"/>
    <row r="3910" outlineLevel="1" x14ac:dyDescent="0.2"/>
    <row r="3911" outlineLevel="1" x14ac:dyDescent="0.2"/>
    <row r="3913" outlineLevel="1" x14ac:dyDescent="0.2"/>
    <row r="3914" outlineLevel="1" x14ac:dyDescent="0.2"/>
    <row r="3915" outlineLevel="1" x14ac:dyDescent="0.2"/>
    <row r="3916" outlineLevel="1" x14ac:dyDescent="0.2"/>
    <row r="3917" outlineLevel="1" x14ac:dyDescent="0.2"/>
    <row r="3918" outlineLevel="1" x14ac:dyDescent="0.2"/>
    <row r="3919" outlineLevel="1" x14ac:dyDescent="0.2"/>
    <row r="3921" outlineLevel="1" x14ac:dyDescent="0.2"/>
    <row r="3922" outlineLevel="1" x14ac:dyDescent="0.2"/>
    <row r="3923" outlineLevel="1" x14ac:dyDescent="0.2"/>
    <row r="3924" outlineLevel="1" x14ac:dyDescent="0.2"/>
    <row r="3925" outlineLevel="1" x14ac:dyDescent="0.2"/>
    <row r="3926" outlineLevel="1" x14ac:dyDescent="0.2"/>
    <row r="3927" outlineLevel="1" x14ac:dyDescent="0.2"/>
    <row r="3929" outlineLevel="1" x14ac:dyDescent="0.2"/>
    <row r="3930" outlineLevel="1" x14ac:dyDescent="0.2"/>
    <row r="3931" outlineLevel="1" x14ac:dyDescent="0.2"/>
    <row r="3932" outlineLevel="1" x14ac:dyDescent="0.2"/>
    <row r="3933" outlineLevel="1" x14ac:dyDescent="0.2"/>
    <row r="3934" outlineLevel="1" x14ac:dyDescent="0.2"/>
    <row r="3935" outlineLevel="1" x14ac:dyDescent="0.2"/>
    <row r="3937" outlineLevel="1" x14ac:dyDescent="0.2"/>
    <row r="3938" outlineLevel="1" x14ac:dyDescent="0.2"/>
    <row r="3939" outlineLevel="1" x14ac:dyDescent="0.2"/>
    <row r="3940" outlineLevel="1" x14ac:dyDescent="0.2"/>
    <row r="3941" outlineLevel="1" x14ac:dyDescent="0.2"/>
    <row r="3942" outlineLevel="1" x14ac:dyDescent="0.2"/>
    <row r="3944" outlineLevel="1" x14ac:dyDescent="0.2"/>
    <row r="3945" outlineLevel="1" x14ac:dyDescent="0.2"/>
    <row r="3946" outlineLevel="1" x14ac:dyDescent="0.2"/>
    <row r="3947" outlineLevel="1" x14ac:dyDescent="0.2"/>
    <row r="3948" outlineLevel="1" x14ac:dyDescent="0.2"/>
    <row r="3949" outlineLevel="1" x14ac:dyDescent="0.2"/>
    <row r="3951" outlineLevel="1" x14ac:dyDescent="0.2"/>
    <row r="3952" outlineLevel="1" x14ac:dyDescent="0.2"/>
    <row r="3953" outlineLevel="1" x14ac:dyDescent="0.2"/>
    <row r="3954" outlineLevel="1" x14ac:dyDescent="0.2"/>
    <row r="3955" outlineLevel="1" x14ac:dyDescent="0.2"/>
    <row r="3956" outlineLevel="1" x14ac:dyDescent="0.2"/>
    <row r="3958" outlineLevel="1" x14ac:dyDescent="0.2"/>
    <row r="3959" outlineLevel="1" x14ac:dyDescent="0.2"/>
    <row r="3960" outlineLevel="1" x14ac:dyDescent="0.2"/>
    <row r="3961" outlineLevel="1" x14ac:dyDescent="0.2"/>
    <row r="3962" outlineLevel="1" x14ac:dyDescent="0.2"/>
    <row r="3963" outlineLevel="1" x14ac:dyDescent="0.2"/>
    <row r="3965" outlineLevel="1" x14ac:dyDescent="0.2"/>
    <row r="3966" outlineLevel="1" x14ac:dyDescent="0.2"/>
    <row r="3967" outlineLevel="1" x14ac:dyDescent="0.2"/>
    <row r="3968" outlineLevel="1" x14ac:dyDescent="0.2"/>
    <row r="3969" outlineLevel="1" x14ac:dyDescent="0.2"/>
    <row r="3970" outlineLevel="1" x14ac:dyDescent="0.2"/>
    <row r="3972" outlineLevel="1" x14ac:dyDescent="0.2"/>
    <row r="3973" outlineLevel="1" x14ac:dyDescent="0.2"/>
    <row r="3974" outlineLevel="1" x14ac:dyDescent="0.2"/>
    <row r="3975" outlineLevel="1" x14ac:dyDescent="0.2"/>
    <row r="3976" outlineLevel="1" x14ac:dyDescent="0.2"/>
    <row r="3977" outlineLevel="1" x14ac:dyDescent="0.2"/>
    <row r="3978" outlineLevel="1" x14ac:dyDescent="0.2"/>
    <row r="3979" outlineLevel="1" x14ac:dyDescent="0.2"/>
    <row r="3981" outlineLevel="1" x14ac:dyDescent="0.2"/>
    <row r="3982" outlineLevel="1" x14ac:dyDescent="0.2"/>
    <row r="3983" outlineLevel="1" x14ac:dyDescent="0.2"/>
    <row r="3984" outlineLevel="1" x14ac:dyDescent="0.2"/>
    <row r="3985" outlineLevel="1" x14ac:dyDescent="0.2"/>
    <row r="3986" outlineLevel="1" x14ac:dyDescent="0.2"/>
    <row r="3988" outlineLevel="1" x14ac:dyDescent="0.2"/>
    <row r="3989" outlineLevel="1" x14ac:dyDescent="0.2"/>
    <row r="3990" outlineLevel="1" x14ac:dyDescent="0.2"/>
    <row r="3991" outlineLevel="1" x14ac:dyDescent="0.2"/>
    <row r="3992" outlineLevel="1" x14ac:dyDescent="0.2"/>
    <row r="3993" outlineLevel="1" x14ac:dyDescent="0.2"/>
    <row r="3995" outlineLevel="1" x14ac:dyDescent="0.2"/>
    <row r="3996" outlineLevel="1" x14ac:dyDescent="0.2"/>
    <row r="3997" outlineLevel="1" x14ac:dyDescent="0.2"/>
    <row r="3998" outlineLevel="1" x14ac:dyDescent="0.2"/>
    <row r="3999" outlineLevel="1" x14ac:dyDescent="0.2"/>
    <row r="4000" outlineLevel="1" x14ac:dyDescent="0.2"/>
    <row r="4002" outlineLevel="1" x14ac:dyDescent="0.2"/>
    <row r="4003" outlineLevel="1" x14ac:dyDescent="0.2"/>
    <row r="4004" outlineLevel="1" x14ac:dyDescent="0.2"/>
    <row r="4005" outlineLevel="1" x14ac:dyDescent="0.2"/>
    <row r="4006" outlineLevel="1" x14ac:dyDescent="0.2"/>
    <row r="4007" outlineLevel="1" x14ac:dyDescent="0.2"/>
    <row r="4009" outlineLevel="1" x14ac:dyDescent="0.2"/>
    <row r="4010" outlineLevel="1" x14ac:dyDescent="0.2"/>
    <row r="4011" outlineLevel="1" x14ac:dyDescent="0.2"/>
    <row r="4012" outlineLevel="1" x14ac:dyDescent="0.2"/>
    <row r="4013" outlineLevel="1" x14ac:dyDescent="0.2"/>
    <row r="4014" outlineLevel="1" x14ac:dyDescent="0.2"/>
    <row r="4015" outlineLevel="1" x14ac:dyDescent="0.2"/>
    <row r="4017" outlineLevel="1" x14ac:dyDescent="0.2"/>
    <row r="4018" outlineLevel="1" x14ac:dyDescent="0.2"/>
    <row r="4019" outlineLevel="1" x14ac:dyDescent="0.2"/>
    <row r="4020" outlineLevel="1" x14ac:dyDescent="0.2"/>
    <row r="4021" outlineLevel="1" x14ac:dyDescent="0.2"/>
    <row r="4022" outlineLevel="1" x14ac:dyDescent="0.2"/>
    <row r="4023" outlineLevel="1" x14ac:dyDescent="0.2"/>
    <row r="4025" outlineLevel="1" x14ac:dyDescent="0.2"/>
    <row r="4026" outlineLevel="1" x14ac:dyDescent="0.2"/>
    <row r="4027" outlineLevel="1" x14ac:dyDescent="0.2"/>
    <row r="4028" outlineLevel="1" x14ac:dyDescent="0.2"/>
    <row r="4029" outlineLevel="1" x14ac:dyDescent="0.2"/>
    <row r="4031" outlineLevel="1" x14ac:dyDescent="0.2"/>
    <row r="4032" outlineLevel="1" x14ac:dyDescent="0.2"/>
    <row r="4033" outlineLevel="1" x14ac:dyDescent="0.2"/>
    <row r="4034" outlineLevel="1" x14ac:dyDescent="0.2"/>
    <row r="4035" outlineLevel="1" x14ac:dyDescent="0.2"/>
    <row r="4037" outlineLevel="1" x14ac:dyDescent="0.2"/>
    <row r="4038" outlineLevel="1" x14ac:dyDescent="0.2"/>
    <row r="4039" outlineLevel="1" x14ac:dyDescent="0.2"/>
    <row r="4040" outlineLevel="1" x14ac:dyDescent="0.2"/>
    <row r="4041" outlineLevel="1" x14ac:dyDescent="0.2"/>
    <row r="4043" outlineLevel="1" x14ac:dyDescent="0.2"/>
    <row r="4044" outlineLevel="1" x14ac:dyDescent="0.2"/>
    <row r="4045" outlineLevel="1" x14ac:dyDescent="0.2"/>
    <row r="4046" outlineLevel="1" x14ac:dyDescent="0.2"/>
    <row r="4047" outlineLevel="1" x14ac:dyDescent="0.2"/>
    <row r="4048" outlineLevel="1" x14ac:dyDescent="0.2"/>
    <row r="4050" outlineLevel="1" x14ac:dyDescent="0.2"/>
    <row r="4051" outlineLevel="1" x14ac:dyDescent="0.2"/>
    <row r="4052" outlineLevel="1" x14ac:dyDescent="0.2"/>
    <row r="4053" outlineLevel="1" x14ac:dyDescent="0.2"/>
    <row r="4054" outlineLevel="1" x14ac:dyDescent="0.2"/>
    <row r="4055" outlineLevel="1" x14ac:dyDescent="0.2"/>
    <row r="4057" outlineLevel="1" x14ac:dyDescent="0.2"/>
    <row r="4058" outlineLevel="1" x14ac:dyDescent="0.2"/>
    <row r="4059" outlineLevel="1" x14ac:dyDescent="0.2"/>
    <row r="4060" outlineLevel="1" x14ac:dyDescent="0.2"/>
    <row r="4061" outlineLevel="1" x14ac:dyDescent="0.2"/>
    <row r="4062" outlineLevel="1" x14ac:dyDescent="0.2"/>
    <row r="4063" outlineLevel="1" x14ac:dyDescent="0.2"/>
    <row r="4065" outlineLevel="1" x14ac:dyDescent="0.2"/>
    <row r="4066" outlineLevel="1" x14ac:dyDescent="0.2"/>
    <row r="4067" outlineLevel="1" x14ac:dyDescent="0.2"/>
    <row r="4068" outlineLevel="1" x14ac:dyDescent="0.2"/>
    <row r="4069" outlineLevel="1" x14ac:dyDescent="0.2"/>
    <row r="4070" outlineLevel="1" x14ac:dyDescent="0.2"/>
    <row r="4072" outlineLevel="1" x14ac:dyDescent="0.2"/>
    <row r="4073" outlineLevel="1" x14ac:dyDescent="0.2"/>
    <row r="4075" outlineLevel="1" x14ac:dyDescent="0.2"/>
    <row r="4076" outlineLevel="1" x14ac:dyDescent="0.2"/>
    <row r="4078" outlineLevel="1" x14ac:dyDescent="0.2"/>
    <row r="4079" outlineLevel="1" x14ac:dyDescent="0.2"/>
    <row r="4081" outlineLevel="1" x14ac:dyDescent="0.2"/>
    <row r="4082" outlineLevel="1" x14ac:dyDescent="0.2"/>
    <row r="4084" outlineLevel="1" x14ac:dyDescent="0.2"/>
    <row r="4085" outlineLevel="1" x14ac:dyDescent="0.2"/>
    <row r="4087" outlineLevel="1" x14ac:dyDescent="0.2"/>
    <row r="4088" outlineLevel="1" x14ac:dyDescent="0.2"/>
    <row r="4090" outlineLevel="1" x14ac:dyDescent="0.2"/>
    <row r="4091" outlineLevel="1" x14ac:dyDescent="0.2"/>
    <row r="4093" outlineLevel="1" x14ac:dyDescent="0.2"/>
    <row r="4094" outlineLevel="1" x14ac:dyDescent="0.2"/>
    <row r="4096" outlineLevel="1" x14ac:dyDescent="0.2"/>
    <row r="4097" outlineLevel="1" x14ac:dyDescent="0.2"/>
    <row r="4099" outlineLevel="1" x14ac:dyDescent="0.2"/>
    <row r="4100" outlineLevel="1" x14ac:dyDescent="0.2"/>
    <row r="4102" outlineLevel="1" x14ac:dyDescent="0.2"/>
    <row r="4103" outlineLevel="1" x14ac:dyDescent="0.2"/>
    <row r="4105" outlineLevel="1" x14ac:dyDescent="0.2"/>
    <row r="4106" outlineLevel="1" x14ac:dyDescent="0.2"/>
    <row r="4107" outlineLevel="1" x14ac:dyDescent="0.2"/>
    <row r="4108" outlineLevel="1" x14ac:dyDescent="0.2"/>
    <row r="4110" outlineLevel="1" x14ac:dyDescent="0.2"/>
    <row r="4111" outlineLevel="1" x14ac:dyDescent="0.2"/>
    <row r="4112" outlineLevel="1" x14ac:dyDescent="0.2"/>
    <row r="4113" outlineLevel="1" x14ac:dyDescent="0.2"/>
    <row r="4115" outlineLevel="1" x14ac:dyDescent="0.2"/>
    <row r="4116" outlineLevel="1" x14ac:dyDescent="0.2"/>
    <row r="4117" outlineLevel="1" x14ac:dyDescent="0.2"/>
    <row r="4118" outlineLevel="1" x14ac:dyDescent="0.2"/>
    <row r="4120" outlineLevel="1" x14ac:dyDescent="0.2"/>
    <row r="4121" outlineLevel="1" x14ac:dyDescent="0.2"/>
    <row r="4122" outlineLevel="1" x14ac:dyDescent="0.2"/>
    <row r="4123" outlineLevel="1" x14ac:dyDescent="0.2"/>
    <row r="4125" outlineLevel="1" x14ac:dyDescent="0.2"/>
    <row r="4126" outlineLevel="1" x14ac:dyDescent="0.2"/>
    <row r="4127" outlineLevel="1" x14ac:dyDescent="0.2"/>
    <row r="4128" outlineLevel="1" x14ac:dyDescent="0.2"/>
    <row r="4130" outlineLevel="1" x14ac:dyDescent="0.2"/>
    <row r="4131" outlineLevel="1" x14ac:dyDescent="0.2"/>
    <row r="4132" outlineLevel="1" x14ac:dyDescent="0.2"/>
    <row r="4133" outlineLevel="1" x14ac:dyDescent="0.2"/>
    <row r="4135" outlineLevel="1" x14ac:dyDescent="0.2"/>
    <row r="4136" outlineLevel="1" x14ac:dyDescent="0.2"/>
    <row r="4137" outlineLevel="1" x14ac:dyDescent="0.2"/>
    <row r="4138" outlineLevel="1" x14ac:dyDescent="0.2"/>
    <row r="4140" outlineLevel="1" x14ac:dyDescent="0.2"/>
    <row r="4141" outlineLevel="1" x14ac:dyDescent="0.2"/>
    <row r="4143" outlineLevel="1" x14ac:dyDescent="0.2"/>
    <row r="4144" outlineLevel="1" x14ac:dyDescent="0.2"/>
    <row r="4146" outlineLevel="1" x14ac:dyDescent="0.2"/>
    <row r="4147" outlineLevel="1" x14ac:dyDescent="0.2"/>
    <row r="4148" outlineLevel="1" x14ac:dyDescent="0.2"/>
    <row r="4149" outlineLevel="1" x14ac:dyDescent="0.2"/>
    <row r="4151" outlineLevel="1" x14ac:dyDescent="0.2"/>
    <row r="4152" outlineLevel="1" x14ac:dyDescent="0.2"/>
    <row r="4153" outlineLevel="1" x14ac:dyDescent="0.2"/>
    <row r="4154" outlineLevel="1" x14ac:dyDescent="0.2"/>
    <row r="4156" outlineLevel="1" x14ac:dyDescent="0.2"/>
    <row r="4157" outlineLevel="1" x14ac:dyDescent="0.2"/>
    <row r="4158" outlineLevel="1" x14ac:dyDescent="0.2"/>
    <row r="4159" outlineLevel="1" x14ac:dyDescent="0.2"/>
    <row r="4161" outlineLevel="1" x14ac:dyDescent="0.2"/>
    <row r="4162" outlineLevel="1" x14ac:dyDescent="0.2"/>
    <row r="4163" outlineLevel="1" x14ac:dyDescent="0.2"/>
    <row r="4164" outlineLevel="1" x14ac:dyDescent="0.2"/>
    <row r="4166" outlineLevel="1" x14ac:dyDescent="0.2"/>
    <row r="4167" outlineLevel="1" x14ac:dyDescent="0.2"/>
    <row r="4168" outlineLevel="1" x14ac:dyDescent="0.2"/>
    <row r="4169" outlineLevel="1" x14ac:dyDescent="0.2"/>
    <row r="4171" outlineLevel="1" x14ac:dyDescent="0.2"/>
    <row r="4172" outlineLevel="1" x14ac:dyDescent="0.2"/>
    <row r="4173" outlineLevel="1" x14ac:dyDescent="0.2"/>
    <row r="4174" outlineLevel="1" x14ac:dyDescent="0.2"/>
    <row r="4176" outlineLevel="1" x14ac:dyDescent="0.2"/>
    <row r="4177" outlineLevel="1" x14ac:dyDescent="0.2"/>
    <row r="4178" outlineLevel="1" x14ac:dyDescent="0.2"/>
    <row r="4179" outlineLevel="1" x14ac:dyDescent="0.2"/>
    <row r="4181" outlineLevel="1" x14ac:dyDescent="0.2"/>
    <row r="4182" outlineLevel="1" x14ac:dyDescent="0.2"/>
    <row r="4183" outlineLevel="1" x14ac:dyDescent="0.2"/>
    <row r="4184" outlineLevel="1" x14ac:dyDescent="0.2"/>
    <row r="4186" outlineLevel="1" x14ac:dyDescent="0.2"/>
    <row r="4187" outlineLevel="1" x14ac:dyDescent="0.2"/>
    <row r="4188" outlineLevel="1" x14ac:dyDescent="0.2"/>
    <row r="4189" outlineLevel="1" x14ac:dyDescent="0.2"/>
    <row r="4191" outlineLevel="1" x14ac:dyDescent="0.2"/>
    <row r="4192" outlineLevel="1" x14ac:dyDescent="0.2"/>
    <row r="4193" outlineLevel="1" x14ac:dyDescent="0.2"/>
    <row r="4194" outlineLevel="1" x14ac:dyDescent="0.2"/>
    <row r="4196" outlineLevel="1" x14ac:dyDescent="0.2"/>
    <row r="4197" outlineLevel="1" x14ac:dyDescent="0.2"/>
    <row r="4198" outlineLevel="1" x14ac:dyDescent="0.2"/>
    <row r="4199" outlineLevel="1" x14ac:dyDescent="0.2"/>
    <row r="4201" outlineLevel="1" x14ac:dyDescent="0.2"/>
    <row r="4202" outlineLevel="1" x14ac:dyDescent="0.2"/>
    <row r="4203" outlineLevel="1" x14ac:dyDescent="0.2"/>
    <row r="4204" outlineLevel="1" x14ac:dyDescent="0.2"/>
    <row r="4206" outlineLevel="1" x14ac:dyDescent="0.2"/>
    <row r="4207" outlineLevel="1" x14ac:dyDescent="0.2"/>
    <row r="4208" outlineLevel="1" x14ac:dyDescent="0.2"/>
    <row r="4209" outlineLevel="1" x14ac:dyDescent="0.2"/>
    <row r="4211" outlineLevel="1" x14ac:dyDescent="0.2"/>
    <row r="4212" outlineLevel="1" x14ac:dyDescent="0.2"/>
    <row r="4213" outlineLevel="1" x14ac:dyDescent="0.2"/>
    <row r="4214" outlineLevel="1" x14ac:dyDescent="0.2"/>
    <row r="4216" outlineLevel="1" x14ac:dyDescent="0.2"/>
    <row r="4217" outlineLevel="1" x14ac:dyDescent="0.2"/>
    <row r="4218" outlineLevel="1" x14ac:dyDescent="0.2"/>
    <row r="4219" outlineLevel="1" x14ac:dyDescent="0.2"/>
    <row r="4221" outlineLevel="1" x14ac:dyDescent="0.2"/>
    <row r="4222" outlineLevel="1" x14ac:dyDescent="0.2"/>
    <row r="4223" outlineLevel="1" x14ac:dyDescent="0.2"/>
    <row r="4224" outlineLevel="1" x14ac:dyDescent="0.2"/>
    <row r="4226" outlineLevel="1" x14ac:dyDescent="0.2"/>
    <row r="4227" outlineLevel="1" x14ac:dyDescent="0.2"/>
    <row r="4228" outlineLevel="1" x14ac:dyDescent="0.2"/>
    <row r="4229" outlineLevel="1" x14ac:dyDescent="0.2"/>
    <row r="4231" outlineLevel="1" x14ac:dyDescent="0.2"/>
    <row r="4232" outlineLevel="1" x14ac:dyDescent="0.2"/>
    <row r="4233" outlineLevel="1" x14ac:dyDescent="0.2"/>
    <row r="4234" outlineLevel="1" x14ac:dyDescent="0.2"/>
    <row r="4236" outlineLevel="1" x14ac:dyDescent="0.2"/>
    <row r="4237" outlineLevel="1" x14ac:dyDescent="0.2"/>
    <row r="4238" outlineLevel="1" x14ac:dyDescent="0.2"/>
    <row r="4239" outlineLevel="1" x14ac:dyDescent="0.2"/>
    <row r="4241" outlineLevel="1" x14ac:dyDescent="0.2"/>
    <row r="4242" outlineLevel="1" x14ac:dyDescent="0.2"/>
    <row r="4243" outlineLevel="1" x14ac:dyDescent="0.2"/>
    <row r="4244" outlineLevel="1" x14ac:dyDescent="0.2"/>
    <row r="4246" outlineLevel="1" x14ac:dyDescent="0.2"/>
    <row r="4247" outlineLevel="1" x14ac:dyDescent="0.2"/>
    <row r="4248" outlineLevel="1" x14ac:dyDescent="0.2"/>
    <row r="4250" outlineLevel="1" x14ac:dyDescent="0.2"/>
    <row r="4251" outlineLevel="1" x14ac:dyDescent="0.2"/>
    <row r="4252" outlineLevel="1" x14ac:dyDescent="0.2"/>
    <row r="4254" outlineLevel="1" x14ac:dyDescent="0.2"/>
    <row r="4255" outlineLevel="1" x14ac:dyDescent="0.2"/>
    <row r="4256" outlineLevel="1" x14ac:dyDescent="0.2"/>
    <row r="4258" outlineLevel="1" x14ac:dyDescent="0.2"/>
    <row r="4259" outlineLevel="1" x14ac:dyDescent="0.2"/>
    <row r="4260" outlineLevel="1" x14ac:dyDescent="0.2"/>
    <row r="4262" outlineLevel="1" x14ac:dyDescent="0.2"/>
    <row r="4263" outlineLevel="1" x14ac:dyDescent="0.2"/>
    <row r="4264" outlineLevel="1" x14ac:dyDescent="0.2"/>
    <row r="4266" outlineLevel="1" x14ac:dyDescent="0.2"/>
    <row r="4267" outlineLevel="1" x14ac:dyDescent="0.2"/>
    <row r="4268" outlineLevel="1" x14ac:dyDescent="0.2"/>
    <row r="4270" outlineLevel="1" x14ac:dyDescent="0.2"/>
    <row r="4271" outlineLevel="1" x14ac:dyDescent="0.2"/>
    <row r="4272" outlineLevel="1" x14ac:dyDescent="0.2"/>
    <row r="4273" outlineLevel="1" x14ac:dyDescent="0.2"/>
    <row r="4275" outlineLevel="1" x14ac:dyDescent="0.2"/>
    <row r="4276" outlineLevel="1" x14ac:dyDescent="0.2"/>
    <row r="4277" outlineLevel="1" x14ac:dyDescent="0.2"/>
    <row r="4278" outlineLevel="1" x14ac:dyDescent="0.2"/>
    <row r="4280" outlineLevel="1" x14ac:dyDescent="0.2"/>
    <row r="4281" outlineLevel="1" x14ac:dyDescent="0.2"/>
    <row r="4282" outlineLevel="1" x14ac:dyDescent="0.2"/>
    <row r="4283" outlineLevel="1" x14ac:dyDescent="0.2"/>
    <row r="4284" outlineLevel="1" x14ac:dyDescent="0.2"/>
    <row r="4286" outlineLevel="1" x14ac:dyDescent="0.2"/>
    <row r="4287" outlineLevel="1" x14ac:dyDescent="0.2"/>
    <row r="4288" outlineLevel="1" x14ac:dyDescent="0.2"/>
    <row r="4289" outlineLevel="1" x14ac:dyDescent="0.2"/>
    <row r="4290" outlineLevel="1" x14ac:dyDescent="0.2"/>
    <row r="4292" outlineLevel="1" x14ac:dyDescent="0.2"/>
    <row r="4293" outlineLevel="1" x14ac:dyDescent="0.2"/>
    <row r="4294" outlineLevel="1" x14ac:dyDescent="0.2"/>
    <row r="4295" outlineLevel="1" x14ac:dyDescent="0.2"/>
    <row r="4296" outlineLevel="1" x14ac:dyDescent="0.2"/>
    <row r="4298" outlineLevel="1" x14ac:dyDescent="0.2"/>
    <row r="4299" outlineLevel="1" x14ac:dyDescent="0.2"/>
    <row r="4300" outlineLevel="1" x14ac:dyDescent="0.2"/>
    <row r="4301" outlineLevel="1" x14ac:dyDescent="0.2"/>
    <row r="4302" outlineLevel="1" x14ac:dyDescent="0.2"/>
    <row r="4304" outlineLevel="1" x14ac:dyDescent="0.2"/>
    <row r="4305" outlineLevel="1" x14ac:dyDescent="0.2"/>
    <row r="4306" outlineLevel="1" x14ac:dyDescent="0.2"/>
    <row r="4307" outlineLevel="1" x14ac:dyDescent="0.2"/>
    <row r="4308" outlineLevel="1" x14ac:dyDescent="0.2"/>
    <row r="4309" outlineLevel="1" x14ac:dyDescent="0.2"/>
    <row r="4311" outlineLevel="1" x14ac:dyDescent="0.2"/>
    <row r="4312" outlineLevel="1" x14ac:dyDescent="0.2"/>
    <row r="4313" outlineLevel="1" x14ac:dyDescent="0.2"/>
    <row r="4315" outlineLevel="1" x14ac:dyDescent="0.2"/>
    <row r="4316" outlineLevel="1" x14ac:dyDescent="0.2"/>
    <row r="4317" outlineLevel="1" x14ac:dyDescent="0.2"/>
    <row r="4318" outlineLevel="1" x14ac:dyDescent="0.2"/>
    <row r="4319" outlineLevel="1" x14ac:dyDescent="0.2"/>
    <row r="4321" outlineLevel="1" x14ac:dyDescent="0.2"/>
    <row r="4322" outlineLevel="1" x14ac:dyDescent="0.2"/>
    <row r="4323" outlineLevel="1" x14ac:dyDescent="0.2"/>
    <row r="4324" outlineLevel="1" x14ac:dyDescent="0.2"/>
    <row r="4325" outlineLevel="1" x14ac:dyDescent="0.2"/>
    <row r="4327" outlineLevel="1" x14ac:dyDescent="0.2"/>
    <row r="4328" outlineLevel="1" x14ac:dyDescent="0.2"/>
    <row r="4329" outlineLevel="1" x14ac:dyDescent="0.2"/>
    <row r="4330" outlineLevel="1" x14ac:dyDescent="0.2"/>
    <row r="4331" outlineLevel="1" x14ac:dyDescent="0.2"/>
    <row r="4333" outlineLevel="1" x14ac:dyDescent="0.2"/>
    <row r="4334" outlineLevel="1" x14ac:dyDescent="0.2"/>
    <row r="4335" outlineLevel="1" x14ac:dyDescent="0.2"/>
    <row r="4336" outlineLevel="1" x14ac:dyDescent="0.2"/>
    <row r="4337" outlineLevel="1" x14ac:dyDescent="0.2"/>
    <row r="4339" outlineLevel="1" x14ac:dyDescent="0.2"/>
    <row r="4340" outlineLevel="1" x14ac:dyDescent="0.2"/>
    <row r="4341" outlineLevel="1" x14ac:dyDescent="0.2"/>
    <row r="4342" outlineLevel="1" x14ac:dyDescent="0.2"/>
    <row r="4343" outlineLevel="1" x14ac:dyDescent="0.2"/>
    <row r="4345" outlineLevel="1" x14ac:dyDescent="0.2"/>
    <row r="4346" outlineLevel="1" x14ac:dyDescent="0.2"/>
    <row r="4347" outlineLevel="1" x14ac:dyDescent="0.2"/>
    <row r="4348" outlineLevel="1" x14ac:dyDescent="0.2"/>
    <row r="4349" outlineLevel="1" x14ac:dyDescent="0.2"/>
    <row r="4351" outlineLevel="1" x14ac:dyDescent="0.2"/>
    <row r="4352" outlineLevel="1" x14ac:dyDescent="0.2"/>
    <row r="4353" outlineLevel="1" x14ac:dyDescent="0.2"/>
    <row r="4354" outlineLevel="1" x14ac:dyDescent="0.2"/>
    <row r="4355" outlineLevel="1" x14ac:dyDescent="0.2"/>
    <row r="4357" outlineLevel="1" x14ac:dyDescent="0.2"/>
    <row r="4358" outlineLevel="1" x14ac:dyDescent="0.2"/>
    <row r="4359" outlineLevel="1" x14ac:dyDescent="0.2"/>
    <row r="4360" outlineLevel="1" x14ac:dyDescent="0.2"/>
    <row r="4361" outlineLevel="1" x14ac:dyDescent="0.2"/>
    <row r="4363" outlineLevel="1" x14ac:dyDescent="0.2"/>
    <row r="4364" outlineLevel="1" x14ac:dyDescent="0.2"/>
    <row r="4365" outlineLevel="1" x14ac:dyDescent="0.2"/>
    <row r="4366" outlineLevel="1" x14ac:dyDescent="0.2"/>
    <row r="4367" outlineLevel="1" x14ac:dyDescent="0.2"/>
    <row r="4369" outlineLevel="1" x14ac:dyDescent="0.2"/>
    <row r="4370" outlineLevel="1" x14ac:dyDescent="0.2"/>
    <row r="4371" outlineLevel="1" x14ac:dyDescent="0.2"/>
    <row r="4372" outlineLevel="1" x14ac:dyDescent="0.2"/>
    <row r="4373" outlineLevel="1" x14ac:dyDescent="0.2"/>
    <row r="4375" outlineLevel="1" x14ac:dyDescent="0.2"/>
    <row r="4376" outlineLevel="1" x14ac:dyDescent="0.2"/>
    <row r="4377" outlineLevel="1" x14ac:dyDescent="0.2"/>
    <row r="4378" outlineLevel="1" x14ac:dyDescent="0.2"/>
    <row r="4379" outlineLevel="1" x14ac:dyDescent="0.2"/>
    <row r="4381" outlineLevel="1" x14ac:dyDescent="0.2"/>
    <row r="4382" outlineLevel="1" x14ac:dyDescent="0.2"/>
    <row r="4383" outlineLevel="1" x14ac:dyDescent="0.2"/>
    <row r="4385" outlineLevel="1" x14ac:dyDescent="0.2"/>
    <row r="4386" outlineLevel="1" x14ac:dyDescent="0.2"/>
    <row r="4387" outlineLevel="1" x14ac:dyDescent="0.2"/>
    <row r="4388" outlineLevel="1" x14ac:dyDescent="0.2"/>
    <row r="4390" outlineLevel="1" x14ac:dyDescent="0.2"/>
    <row r="4391" outlineLevel="1" x14ac:dyDescent="0.2"/>
    <row r="4392" outlineLevel="1" x14ac:dyDescent="0.2"/>
    <row r="4394" outlineLevel="1" x14ac:dyDescent="0.2"/>
    <row r="4395" outlineLevel="1" x14ac:dyDescent="0.2"/>
    <row r="4396" outlineLevel="1" x14ac:dyDescent="0.2"/>
    <row r="4397" outlineLevel="1" x14ac:dyDescent="0.2"/>
    <row r="4399" outlineLevel="1" x14ac:dyDescent="0.2"/>
    <row r="4400" outlineLevel="1" x14ac:dyDescent="0.2"/>
    <row r="4401" outlineLevel="1" x14ac:dyDescent="0.2"/>
    <row r="4403" outlineLevel="1" x14ac:dyDescent="0.2"/>
    <row r="4404" outlineLevel="1" x14ac:dyDescent="0.2"/>
    <row r="4405" outlineLevel="1" x14ac:dyDescent="0.2"/>
    <row r="4407" outlineLevel="1" x14ac:dyDescent="0.2"/>
    <row r="4408" outlineLevel="1" x14ac:dyDescent="0.2"/>
    <row r="4409" outlineLevel="1" x14ac:dyDescent="0.2"/>
    <row r="4411" outlineLevel="1" x14ac:dyDescent="0.2"/>
    <row r="4412" outlineLevel="1" x14ac:dyDescent="0.2"/>
    <row r="4413" outlineLevel="1" x14ac:dyDescent="0.2"/>
    <row r="4415" outlineLevel="1" x14ac:dyDescent="0.2"/>
    <row r="4416" outlineLevel="1" x14ac:dyDescent="0.2"/>
    <row r="4417" outlineLevel="1" x14ac:dyDescent="0.2"/>
    <row r="4419" outlineLevel="1" x14ac:dyDescent="0.2"/>
    <row r="4420" outlineLevel="1" x14ac:dyDescent="0.2"/>
    <row r="4421" outlineLevel="1" x14ac:dyDescent="0.2"/>
    <row r="4423" outlineLevel="1" x14ac:dyDescent="0.2"/>
    <row r="4424" outlineLevel="1" x14ac:dyDescent="0.2"/>
    <row r="4425" outlineLevel="1" x14ac:dyDescent="0.2"/>
    <row r="4427" outlineLevel="1" x14ac:dyDescent="0.2"/>
    <row r="4428" outlineLevel="1" x14ac:dyDescent="0.2"/>
    <row r="4429" outlineLevel="1" x14ac:dyDescent="0.2"/>
    <row r="4431" outlineLevel="1" x14ac:dyDescent="0.2"/>
    <row r="4432" outlineLevel="1" x14ac:dyDescent="0.2"/>
    <row r="4433" outlineLevel="1" x14ac:dyDescent="0.2"/>
    <row r="4435" outlineLevel="1" x14ac:dyDescent="0.2"/>
    <row r="4436" outlineLevel="1" x14ac:dyDescent="0.2"/>
    <row r="4437" outlineLevel="1" x14ac:dyDescent="0.2"/>
    <row r="4438" outlineLevel="1" x14ac:dyDescent="0.2"/>
    <row r="4440" outlineLevel="1" x14ac:dyDescent="0.2"/>
    <row r="4441" outlineLevel="1" x14ac:dyDescent="0.2"/>
    <row r="4442" outlineLevel="1" x14ac:dyDescent="0.2"/>
    <row r="4443" outlineLevel="1" x14ac:dyDescent="0.2"/>
    <row r="4445" outlineLevel="1" x14ac:dyDescent="0.2"/>
    <row r="4446" outlineLevel="1" x14ac:dyDescent="0.2"/>
    <row r="4447" outlineLevel="1" x14ac:dyDescent="0.2"/>
    <row r="4448" outlineLevel="1" x14ac:dyDescent="0.2"/>
    <row r="4450" outlineLevel="1" x14ac:dyDescent="0.2"/>
    <row r="4451" outlineLevel="1" x14ac:dyDescent="0.2"/>
    <row r="4452" outlineLevel="1" x14ac:dyDescent="0.2"/>
    <row r="4454" outlineLevel="1" x14ac:dyDescent="0.2"/>
    <row r="4455" outlineLevel="1" x14ac:dyDescent="0.2"/>
    <row r="4456" outlineLevel="1" x14ac:dyDescent="0.2"/>
    <row r="4458" outlineLevel="1" x14ac:dyDescent="0.2"/>
    <row r="4459" outlineLevel="1" x14ac:dyDescent="0.2"/>
    <row r="4460" outlineLevel="1" x14ac:dyDescent="0.2"/>
    <row r="4462" outlineLevel="1" x14ac:dyDescent="0.2"/>
    <row r="4463" outlineLevel="1" x14ac:dyDescent="0.2"/>
    <row r="4464" outlineLevel="1" x14ac:dyDescent="0.2"/>
    <row r="4466" outlineLevel="1" x14ac:dyDescent="0.2"/>
    <row r="4467" outlineLevel="1" x14ac:dyDescent="0.2"/>
    <row r="4468" outlineLevel="1" x14ac:dyDescent="0.2"/>
    <row r="4470" outlineLevel="1" x14ac:dyDescent="0.2"/>
    <row r="4471" outlineLevel="1" x14ac:dyDescent="0.2"/>
    <row r="4472" outlineLevel="1" x14ac:dyDescent="0.2"/>
    <row r="4474" outlineLevel="1" x14ac:dyDescent="0.2"/>
    <row r="4475" outlineLevel="1" x14ac:dyDescent="0.2"/>
    <row r="4476" outlineLevel="1" x14ac:dyDescent="0.2"/>
    <row r="4478" outlineLevel="1" x14ac:dyDescent="0.2"/>
    <row r="4479" outlineLevel="1" x14ac:dyDescent="0.2"/>
    <row r="4480" outlineLevel="1" x14ac:dyDescent="0.2"/>
    <row r="4482" outlineLevel="1" x14ac:dyDescent="0.2"/>
    <row r="4483" outlineLevel="1" x14ac:dyDescent="0.2"/>
    <row r="4484" outlineLevel="1" x14ac:dyDescent="0.2"/>
    <row r="4486" outlineLevel="1" x14ac:dyDescent="0.2"/>
    <row r="4487" outlineLevel="1" x14ac:dyDescent="0.2"/>
    <row r="4488" outlineLevel="1" x14ac:dyDescent="0.2"/>
    <row r="4490" outlineLevel="1" x14ac:dyDescent="0.2"/>
    <row r="4491" outlineLevel="1" x14ac:dyDescent="0.2"/>
    <row r="4492" outlineLevel="1" x14ac:dyDescent="0.2"/>
    <row r="4494" outlineLevel="1" x14ac:dyDescent="0.2"/>
    <row r="4495" outlineLevel="1" x14ac:dyDescent="0.2"/>
    <row r="4496" outlineLevel="1" x14ac:dyDescent="0.2"/>
    <row r="4498" outlineLevel="1" x14ac:dyDescent="0.2"/>
    <row r="4500" outlineLevel="1" x14ac:dyDescent="0.2"/>
    <row r="4502" outlineLevel="1" x14ac:dyDescent="0.2"/>
    <row r="4504" outlineLevel="1" x14ac:dyDescent="0.2"/>
    <row r="4506" outlineLevel="1" x14ac:dyDescent="0.2"/>
    <row r="4508" outlineLevel="1" x14ac:dyDescent="0.2"/>
    <row r="4510" outlineLevel="1" x14ac:dyDescent="0.2"/>
    <row r="4511" outlineLevel="1" x14ac:dyDescent="0.2"/>
    <row r="4512" outlineLevel="1" x14ac:dyDescent="0.2"/>
    <row r="4514" outlineLevel="1" x14ac:dyDescent="0.2"/>
    <row r="4516" outlineLevel="1" x14ac:dyDescent="0.2"/>
    <row r="4517" outlineLevel="1" x14ac:dyDescent="0.2"/>
    <row r="4518" outlineLevel="1" x14ac:dyDescent="0.2"/>
    <row r="4519" outlineLevel="1" x14ac:dyDescent="0.2"/>
    <row r="4520" outlineLevel="1" x14ac:dyDescent="0.2"/>
    <row r="4522" outlineLevel="1" x14ac:dyDescent="0.2"/>
    <row r="4523" outlineLevel="1" x14ac:dyDescent="0.2"/>
    <row r="4524" outlineLevel="1" x14ac:dyDescent="0.2"/>
    <row r="4526" outlineLevel="1" x14ac:dyDescent="0.2"/>
    <row r="4527" outlineLevel="1" x14ac:dyDescent="0.2"/>
    <row r="4528" outlineLevel="1" x14ac:dyDescent="0.2"/>
    <row r="4530" outlineLevel="1" x14ac:dyDescent="0.2"/>
    <row r="4531" outlineLevel="1" x14ac:dyDescent="0.2"/>
    <row r="4532" outlineLevel="1" x14ac:dyDescent="0.2"/>
    <row r="4533" outlineLevel="1" x14ac:dyDescent="0.2"/>
    <row r="4534" outlineLevel="1" x14ac:dyDescent="0.2"/>
    <row r="4535" outlineLevel="1" x14ac:dyDescent="0.2"/>
    <row r="4537" outlineLevel="1" x14ac:dyDescent="0.2"/>
    <row r="4538" outlineLevel="1" x14ac:dyDescent="0.2"/>
    <row r="4539" outlineLevel="1" x14ac:dyDescent="0.2"/>
    <row r="4540" outlineLevel="1" x14ac:dyDescent="0.2"/>
    <row r="4541" outlineLevel="1" x14ac:dyDescent="0.2"/>
    <row r="4542" outlineLevel="1" x14ac:dyDescent="0.2"/>
    <row r="4544" outlineLevel="1" x14ac:dyDescent="0.2"/>
    <row r="4545" outlineLevel="1" x14ac:dyDescent="0.2"/>
    <row r="4546" outlineLevel="1" x14ac:dyDescent="0.2"/>
    <row r="4547" outlineLevel="1" x14ac:dyDescent="0.2"/>
    <row r="4548" outlineLevel="1" x14ac:dyDescent="0.2"/>
    <row r="4549" outlineLevel="1" x14ac:dyDescent="0.2"/>
    <row r="4551" outlineLevel="1" x14ac:dyDescent="0.2"/>
    <row r="4552" outlineLevel="1" x14ac:dyDescent="0.2"/>
    <row r="4553" outlineLevel="1" x14ac:dyDescent="0.2"/>
    <row r="4555" outlineLevel="1" x14ac:dyDescent="0.2"/>
    <row r="4556" outlineLevel="1" x14ac:dyDescent="0.2"/>
    <row r="4557" outlineLevel="1" x14ac:dyDescent="0.2"/>
    <row r="4558" outlineLevel="1" x14ac:dyDescent="0.2"/>
    <row r="4560" outlineLevel="1" x14ac:dyDescent="0.2"/>
    <row r="4561" outlineLevel="1" x14ac:dyDescent="0.2"/>
    <row r="4562" outlineLevel="1" x14ac:dyDescent="0.2"/>
    <row r="4563" outlineLevel="1" x14ac:dyDescent="0.2"/>
    <row r="4564" outlineLevel="1" x14ac:dyDescent="0.2"/>
    <row r="4566" outlineLevel="1" x14ac:dyDescent="0.2"/>
    <row r="4567" outlineLevel="1" x14ac:dyDescent="0.2"/>
    <row r="4568" outlineLevel="1" x14ac:dyDescent="0.2"/>
    <row r="4569" outlineLevel="1" x14ac:dyDescent="0.2"/>
    <row r="4570" outlineLevel="1" x14ac:dyDescent="0.2"/>
    <row r="4572" outlineLevel="1" x14ac:dyDescent="0.2"/>
    <row r="4573" outlineLevel="1" x14ac:dyDescent="0.2"/>
    <row r="4574" outlineLevel="1" x14ac:dyDescent="0.2"/>
    <row r="4575" outlineLevel="1" x14ac:dyDescent="0.2"/>
    <row r="4576" outlineLevel="1" x14ac:dyDescent="0.2"/>
    <row r="4578" outlineLevel="1" x14ac:dyDescent="0.2"/>
    <row r="4579" outlineLevel="1" x14ac:dyDescent="0.2"/>
    <row r="4580" outlineLevel="1" x14ac:dyDescent="0.2"/>
    <row r="4582" outlineLevel="1" x14ac:dyDescent="0.2"/>
    <row r="4583" outlineLevel="1" x14ac:dyDescent="0.2"/>
    <row r="4584" outlineLevel="1" x14ac:dyDescent="0.2"/>
    <row r="4585" outlineLevel="1" x14ac:dyDescent="0.2"/>
    <row r="4586" outlineLevel="1" x14ac:dyDescent="0.2"/>
    <row r="4588" outlineLevel="1" x14ac:dyDescent="0.2"/>
    <row r="4589" outlineLevel="1" x14ac:dyDescent="0.2"/>
    <row r="4590" outlineLevel="1" x14ac:dyDescent="0.2"/>
    <row r="4591" outlineLevel="1" x14ac:dyDescent="0.2"/>
    <row r="4592" outlineLevel="1" x14ac:dyDescent="0.2"/>
    <row r="4594" outlineLevel="1" x14ac:dyDescent="0.2"/>
    <row r="4595" outlineLevel="1" x14ac:dyDescent="0.2"/>
    <row r="4596" outlineLevel="1" x14ac:dyDescent="0.2"/>
    <row r="4598" outlineLevel="1" x14ac:dyDescent="0.2"/>
    <row r="4599" outlineLevel="1" x14ac:dyDescent="0.2"/>
    <row r="4600" outlineLevel="1" x14ac:dyDescent="0.2"/>
    <row r="4602" outlineLevel="1" x14ac:dyDescent="0.2"/>
    <row r="4603" outlineLevel="1" x14ac:dyDescent="0.2"/>
    <row r="4604" outlineLevel="1" x14ac:dyDescent="0.2"/>
    <row r="4605" outlineLevel="1" x14ac:dyDescent="0.2"/>
    <row r="4606" outlineLevel="1" x14ac:dyDescent="0.2"/>
    <row r="4607" outlineLevel="1" x14ac:dyDescent="0.2"/>
    <row r="4608" outlineLevel="1" x14ac:dyDescent="0.2"/>
    <row r="4609" outlineLevel="1" x14ac:dyDescent="0.2"/>
    <row r="4610" outlineLevel="1" x14ac:dyDescent="0.2"/>
    <row r="4611" outlineLevel="1" x14ac:dyDescent="0.2"/>
    <row r="4612" outlineLevel="1" x14ac:dyDescent="0.2"/>
    <row r="4613" outlineLevel="1" x14ac:dyDescent="0.2"/>
    <row r="4615" outlineLevel="1" x14ac:dyDescent="0.2"/>
    <row r="4616" outlineLevel="1" x14ac:dyDescent="0.2"/>
    <row r="4617" outlineLevel="1" x14ac:dyDescent="0.2"/>
    <row r="4618" outlineLevel="1" x14ac:dyDescent="0.2"/>
    <row r="4619" outlineLevel="1" x14ac:dyDescent="0.2"/>
    <row r="4620" outlineLevel="1" x14ac:dyDescent="0.2"/>
    <row r="4621" outlineLevel="1" x14ac:dyDescent="0.2"/>
    <row r="4622" outlineLevel="1" x14ac:dyDescent="0.2"/>
    <row r="4623" outlineLevel="1" x14ac:dyDescent="0.2"/>
    <row r="4624" outlineLevel="1" x14ac:dyDescent="0.2"/>
    <row r="4625" outlineLevel="1" x14ac:dyDescent="0.2"/>
    <row r="4626" outlineLevel="1" x14ac:dyDescent="0.2"/>
    <row r="4628" outlineLevel="1" x14ac:dyDescent="0.2"/>
    <row r="4629" outlineLevel="1" x14ac:dyDescent="0.2"/>
    <row r="4630" outlineLevel="1" x14ac:dyDescent="0.2"/>
    <row r="4631" outlineLevel="1" x14ac:dyDescent="0.2"/>
    <row r="4632" outlineLevel="1" x14ac:dyDescent="0.2"/>
    <row r="4633" outlineLevel="1" x14ac:dyDescent="0.2"/>
    <row r="4634" outlineLevel="1" x14ac:dyDescent="0.2"/>
    <row r="4635" outlineLevel="1" x14ac:dyDescent="0.2"/>
    <row r="4636" outlineLevel="1" x14ac:dyDescent="0.2"/>
    <row r="4637" outlineLevel="1" x14ac:dyDescent="0.2"/>
    <row r="4638" outlineLevel="1" x14ac:dyDescent="0.2"/>
    <row r="4639" outlineLevel="1" x14ac:dyDescent="0.2"/>
    <row r="4641" outlineLevel="1" x14ac:dyDescent="0.2"/>
    <row r="4642" outlineLevel="1" x14ac:dyDescent="0.2"/>
    <row r="4643" outlineLevel="1" x14ac:dyDescent="0.2"/>
    <row r="4644" outlineLevel="1" x14ac:dyDescent="0.2"/>
    <row r="4645" outlineLevel="1" x14ac:dyDescent="0.2"/>
    <row r="4646" outlineLevel="1" x14ac:dyDescent="0.2"/>
    <row r="4647" outlineLevel="1" x14ac:dyDescent="0.2"/>
    <row r="4648" outlineLevel="1" x14ac:dyDescent="0.2"/>
    <row r="4650" outlineLevel="1" x14ac:dyDescent="0.2"/>
    <row r="4651" outlineLevel="1" x14ac:dyDescent="0.2"/>
    <row r="4652" outlineLevel="1" x14ac:dyDescent="0.2"/>
    <row r="4653" outlineLevel="1" x14ac:dyDescent="0.2"/>
    <row r="4654" outlineLevel="1" x14ac:dyDescent="0.2"/>
    <row r="4655" outlineLevel="1" x14ac:dyDescent="0.2"/>
    <row r="4656" outlineLevel="1" x14ac:dyDescent="0.2"/>
    <row r="4657" outlineLevel="1" x14ac:dyDescent="0.2"/>
    <row r="4658" outlineLevel="1" x14ac:dyDescent="0.2"/>
    <row r="4659" outlineLevel="1" x14ac:dyDescent="0.2"/>
    <row r="4660" outlineLevel="1" x14ac:dyDescent="0.2"/>
    <row r="4661" outlineLevel="1" x14ac:dyDescent="0.2"/>
    <row r="4662" outlineLevel="1" x14ac:dyDescent="0.2"/>
    <row r="4664" outlineLevel="1" x14ac:dyDescent="0.2"/>
    <row r="4665" outlineLevel="1" x14ac:dyDescent="0.2"/>
    <row r="4666" outlineLevel="1" x14ac:dyDescent="0.2"/>
    <row r="4667" outlineLevel="1" x14ac:dyDescent="0.2"/>
    <row r="4669" outlineLevel="1" x14ac:dyDescent="0.2"/>
    <row r="4670" outlineLevel="1" x14ac:dyDescent="0.2"/>
    <row r="4671" outlineLevel="1" x14ac:dyDescent="0.2"/>
    <row r="4672" outlineLevel="1" x14ac:dyDescent="0.2"/>
    <row r="4674" outlineLevel="1" x14ac:dyDescent="0.2"/>
    <row r="4675" outlineLevel="1" x14ac:dyDescent="0.2"/>
    <row r="4676" outlineLevel="1" x14ac:dyDescent="0.2"/>
    <row r="4677" outlineLevel="1" x14ac:dyDescent="0.2"/>
    <row r="4679" outlineLevel="1" x14ac:dyDescent="0.2"/>
    <row r="4680" outlineLevel="1" x14ac:dyDescent="0.2"/>
    <row r="4681" outlineLevel="1" x14ac:dyDescent="0.2"/>
    <row r="4682" outlineLevel="1" x14ac:dyDescent="0.2"/>
    <row r="4684" outlineLevel="1" x14ac:dyDescent="0.2"/>
    <row r="4685" outlineLevel="1" x14ac:dyDescent="0.2"/>
    <row r="4686" outlineLevel="1" x14ac:dyDescent="0.2"/>
    <row r="4687" outlineLevel="1" x14ac:dyDescent="0.2"/>
    <row r="4689" outlineLevel="1" x14ac:dyDescent="0.2"/>
    <row r="4690" outlineLevel="1" x14ac:dyDescent="0.2"/>
    <row r="4691" outlineLevel="1" x14ac:dyDescent="0.2"/>
    <row r="4692" outlineLevel="1" x14ac:dyDescent="0.2"/>
    <row r="4694" outlineLevel="1" x14ac:dyDescent="0.2"/>
    <row r="4695" outlineLevel="1" x14ac:dyDescent="0.2"/>
    <row r="4696" outlineLevel="1" x14ac:dyDescent="0.2"/>
    <row r="4697" outlineLevel="1" x14ac:dyDescent="0.2"/>
    <row r="4699" outlineLevel="1" x14ac:dyDescent="0.2"/>
    <row r="4700" outlineLevel="1" x14ac:dyDescent="0.2"/>
    <row r="4701" outlineLevel="1" x14ac:dyDescent="0.2"/>
    <row r="4702" outlineLevel="1" x14ac:dyDescent="0.2"/>
    <row r="4704" outlineLevel="1" x14ac:dyDescent="0.2"/>
    <row r="4705" outlineLevel="1" x14ac:dyDescent="0.2"/>
    <row r="4706" outlineLevel="1" x14ac:dyDescent="0.2"/>
    <row r="4707" outlineLevel="1" x14ac:dyDescent="0.2"/>
    <row r="4709" outlineLevel="1" x14ac:dyDescent="0.2"/>
    <row r="4710" outlineLevel="1" x14ac:dyDescent="0.2"/>
    <row r="4711" outlineLevel="1" x14ac:dyDescent="0.2"/>
    <row r="4712" outlineLevel="1" x14ac:dyDescent="0.2"/>
    <row r="4714" outlineLevel="1" x14ac:dyDescent="0.2"/>
    <row r="4715" outlineLevel="1" x14ac:dyDescent="0.2"/>
    <row r="4716" outlineLevel="1" x14ac:dyDescent="0.2"/>
    <row r="4717" outlineLevel="1" x14ac:dyDescent="0.2"/>
    <row r="4719" outlineLevel="1" x14ac:dyDescent="0.2"/>
    <row r="4720" outlineLevel="1" x14ac:dyDescent="0.2"/>
    <row r="4721" outlineLevel="1" x14ac:dyDescent="0.2"/>
    <row r="4722" outlineLevel="1" x14ac:dyDescent="0.2"/>
    <row r="4724" outlineLevel="1" x14ac:dyDescent="0.2"/>
    <row r="4725" outlineLevel="1" x14ac:dyDescent="0.2"/>
    <row r="4726" outlineLevel="1" x14ac:dyDescent="0.2"/>
    <row r="4727" outlineLevel="1" x14ac:dyDescent="0.2"/>
    <row r="4729" outlineLevel="1" x14ac:dyDescent="0.2"/>
    <row r="4730" outlineLevel="1" x14ac:dyDescent="0.2"/>
    <row r="4731" outlineLevel="1" x14ac:dyDescent="0.2"/>
    <row r="4732" outlineLevel="1" x14ac:dyDescent="0.2"/>
    <row r="4734" outlineLevel="1" x14ac:dyDescent="0.2"/>
    <row r="4735" outlineLevel="1" x14ac:dyDescent="0.2"/>
    <row r="4736" outlineLevel="1" x14ac:dyDescent="0.2"/>
    <row r="4737" outlineLevel="1" x14ac:dyDescent="0.2"/>
    <row r="4739" outlineLevel="1" x14ac:dyDescent="0.2"/>
    <row r="4740" outlineLevel="1" x14ac:dyDescent="0.2"/>
    <row r="4741" outlineLevel="1" x14ac:dyDescent="0.2"/>
    <row r="4742" outlineLevel="1" x14ac:dyDescent="0.2"/>
    <row r="4744" outlineLevel="1" x14ac:dyDescent="0.2"/>
    <row r="4745" outlineLevel="1" x14ac:dyDescent="0.2"/>
    <row r="4746" outlineLevel="1" x14ac:dyDescent="0.2"/>
    <row r="4747" outlineLevel="1" x14ac:dyDescent="0.2"/>
    <row r="4749" outlineLevel="1" x14ac:dyDescent="0.2"/>
    <row r="4750" outlineLevel="1" x14ac:dyDescent="0.2"/>
    <row r="4751" outlineLevel="1" x14ac:dyDescent="0.2"/>
    <row r="4752" outlineLevel="1" x14ac:dyDescent="0.2"/>
    <row r="4754" outlineLevel="1" x14ac:dyDescent="0.2"/>
    <row r="4755" outlineLevel="1" x14ac:dyDescent="0.2"/>
    <row r="4756" outlineLevel="1" x14ac:dyDescent="0.2"/>
    <row r="4757" outlineLevel="1" x14ac:dyDescent="0.2"/>
    <row r="4759" outlineLevel="1" x14ac:dyDescent="0.2"/>
    <row r="4760" outlineLevel="1" x14ac:dyDescent="0.2"/>
    <row r="4761" outlineLevel="1" x14ac:dyDescent="0.2"/>
    <row r="4762" outlineLevel="1" x14ac:dyDescent="0.2"/>
    <row r="4764" outlineLevel="1" x14ac:dyDescent="0.2"/>
    <row r="4765" outlineLevel="1" x14ac:dyDescent="0.2"/>
    <row r="4766" outlineLevel="1" x14ac:dyDescent="0.2"/>
    <row r="4767" outlineLevel="1" x14ac:dyDescent="0.2"/>
    <row r="4769" outlineLevel="1" x14ac:dyDescent="0.2"/>
    <row r="4770" outlineLevel="1" x14ac:dyDescent="0.2"/>
    <row r="4771" outlineLevel="1" x14ac:dyDescent="0.2"/>
    <row r="4772" outlineLevel="1" x14ac:dyDescent="0.2"/>
    <row r="4774" outlineLevel="1" x14ac:dyDescent="0.2"/>
    <row r="4775" outlineLevel="1" x14ac:dyDescent="0.2"/>
    <row r="4776" outlineLevel="1" x14ac:dyDescent="0.2"/>
    <row r="4777" outlineLevel="1" x14ac:dyDescent="0.2"/>
    <row r="4779" outlineLevel="1" x14ac:dyDescent="0.2"/>
    <row r="4780" outlineLevel="1" x14ac:dyDescent="0.2"/>
    <row r="4781" outlineLevel="1" x14ac:dyDescent="0.2"/>
    <row r="4782" outlineLevel="1" x14ac:dyDescent="0.2"/>
    <row r="4784" outlineLevel="1" x14ac:dyDescent="0.2"/>
    <row r="4785" outlineLevel="1" x14ac:dyDescent="0.2"/>
    <row r="4786" outlineLevel="1" x14ac:dyDescent="0.2"/>
    <row r="4787" outlineLevel="1" x14ac:dyDescent="0.2"/>
    <row r="4789" outlineLevel="1" x14ac:dyDescent="0.2"/>
    <row r="4790" outlineLevel="1" x14ac:dyDescent="0.2"/>
    <row r="4791" outlineLevel="1" x14ac:dyDescent="0.2"/>
    <row r="4792" outlineLevel="1" x14ac:dyDescent="0.2"/>
    <row r="4794" outlineLevel="1" x14ac:dyDescent="0.2"/>
    <row r="4795" outlineLevel="1" x14ac:dyDescent="0.2"/>
    <row r="4796" outlineLevel="1" x14ac:dyDescent="0.2"/>
    <row r="4797" outlineLevel="1" x14ac:dyDescent="0.2"/>
    <row r="4799" outlineLevel="1" x14ac:dyDescent="0.2"/>
    <row r="4800" outlineLevel="1" x14ac:dyDescent="0.2"/>
    <row r="4801" outlineLevel="1" x14ac:dyDescent="0.2"/>
    <row r="4802" outlineLevel="1" x14ac:dyDescent="0.2"/>
    <row r="4804" outlineLevel="1" x14ac:dyDescent="0.2"/>
    <row r="4805" outlineLevel="1" x14ac:dyDescent="0.2"/>
    <row r="4806" outlineLevel="1" x14ac:dyDescent="0.2"/>
    <row r="4807" outlineLevel="1" x14ac:dyDescent="0.2"/>
    <row r="4809" outlineLevel="1" x14ac:dyDescent="0.2"/>
    <row r="4810" outlineLevel="1" x14ac:dyDescent="0.2"/>
    <row r="4811" outlineLevel="1" x14ac:dyDescent="0.2"/>
    <row r="4813" outlineLevel="1" x14ac:dyDescent="0.2"/>
    <row r="4814" outlineLevel="1" x14ac:dyDescent="0.2"/>
    <row r="4815" outlineLevel="1" x14ac:dyDescent="0.2"/>
    <row r="4817" outlineLevel="1" x14ac:dyDescent="0.2"/>
    <row r="4818" outlineLevel="1" x14ac:dyDescent="0.2"/>
    <row r="4819" outlineLevel="1" x14ac:dyDescent="0.2"/>
    <row r="4821" outlineLevel="1" x14ac:dyDescent="0.2"/>
    <row r="4822" outlineLevel="1" x14ac:dyDescent="0.2"/>
    <row r="4823" outlineLevel="1" x14ac:dyDescent="0.2"/>
    <row r="4825" outlineLevel="1" x14ac:dyDescent="0.2"/>
    <row r="4826" outlineLevel="1" x14ac:dyDescent="0.2"/>
    <row r="4827" outlineLevel="1" x14ac:dyDescent="0.2"/>
    <row r="4829" outlineLevel="1" x14ac:dyDescent="0.2"/>
    <row r="4830" outlineLevel="1" x14ac:dyDescent="0.2"/>
    <row r="4831" outlineLevel="1" x14ac:dyDescent="0.2"/>
    <row r="4833" outlineLevel="1" x14ac:dyDescent="0.2"/>
    <row r="4834" outlineLevel="1" x14ac:dyDescent="0.2"/>
    <row r="4835" outlineLevel="1" x14ac:dyDescent="0.2"/>
    <row r="4837" outlineLevel="1" x14ac:dyDescent="0.2"/>
    <row r="4838" outlineLevel="1" x14ac:dyDescent="0.2"/>
    <row r="4839" outlineLevel="1" x14ac:dyDescent="0.2"/>
    <row r="4841" outlineLevel="1" x14ac:dyDescent="0.2"/>
    <row r="4842" outlineLevel="1" x14ac:dyDescent="0.2"/>
    <row r="4843" outlineLevel="1" x14ac:dyDescent="0.2"/>
    <row r="4845" outlineLevel="1" x14ac:dyDescent="0.2"/>
    <row r="4846" outlineLevel="1" x14ac:dyDescent="0.2"/>
    <row r="4847" outlineLevel="1" x14ac:dyDescent="0.2"/>
    <row r="4849" outlineLevel="1" x14ac:dyDescent="0.2"/>
    <row r="4850" outlineLevel="1" x14ac:dyDescent="0.2"/>
    <row r="4851" outlineLevel="1" x14ac:dyDescent="0.2"/>
    <row r="4852" outlineLevel="1" x14ac:dyDescent="0.2"/>
    <row r="4854" outlineLevel="1" x14ac:dyDescent="0.2"/>
    <row r="4855" outlineLevel="1" x14ac:dyDescent="0.2"/>
    <row r="4856" outlineLevel="1" x14ac:dyDescent="0.2"/>
    <row r="4857" outlineLevel="1" x14ac:dyDescent="0.2"/>
    <row r="4859" outlineLevel="1" x14ac:dyDescent="0.2"/>
    <row r="4860" outlineLevel="1" x14ac:dyDescent="0.2"/>
    <row r="4861" outlineLevel="1" x14ac:dyDescent="0.2"/>
    <row r="4862" outlineLevel="1" x14ac:dyDescent="0.2"/>
    <row r="4864" outlineLevel="1" x14ac:dyDescent="0.2"/>
    <row r="4865" outlineLevel="1" x14ac:dyDescent="0.2"/>
    <row r="4866" outlineLevel="1" x14ac:dyDescent="0.2"/>
    <row r="4867" outlineLevel="1" x14ac:dyDescent="0.2"/>
    <row r="4869" outlineLevel="1" x14ac:dyDescent="0.2"/>
    <row r="4870" outlineLevel="1" x14ac:dyDescent="0.2"/>
    <row r="4871" outlineLevel="1" x14ac:dyDescent="0.2"/>
    <row r="4873" outlineLevel="1" x14ac:dyDescent="0.2"/>
    <row r="4874" outlineLevel="1" x14ac:dyDescent="0.2"/>
    <row r="4875" outlineLevel="1" x14ac:dyDescent="0.2"/>
    <row r="4877" outlineLevel="1" x14ac:dyDescent="0.2"/>
    <row r="4878" outlineLevel="1" x14ac:dyDescent="0.2"/>
    <row r="4879" outlineLevel="1" x14ac:dyDescent="0.2"/>
    <row r="4881" outlineLevel="1" x14ac:dyDescent="0.2"/>
    <row r="4882" outlineLevel="1" x14ac:dyDescent="0.2"/>
    <row r="4883" outlineLevel="1" x14ac:dyDescent="0.2"/>
    <row r="4885" outlineLevel="1" x14ac:dyDescent="0.2"/>
    <row r="4886" outlineLevel="1" x14ac:dyDescent="0.2"/>
    <row r="4887" outlineLevel="1" x14ac:dyDescent="0.2"/>
    <row r="4889" outlineLevel="1" x14ac:dyDescent="0.2"/>
    <row r="4890" outlineLevel="1" x14ac:dyDescent="0.2"/>
    <row r="4891" outlineLevel="1" x14ac:dyDescent="0.2"/>
    <row r="4893" outlineLevel="1" x14ac:dyDescent="0.2"/>
    <row r="4894" outlineLevel="1" x14ac:dyDescent="0.2"/>
    <row r="4895" outlineLevel="1" x14ac:dyDescent="0.2"/>
    <row r="4897" outlineLevel="1" x14ac:dyDescent="0.2"/>
    <row r="4898" outlineLevel="1" x14ac:dyDescent="0.2"/>
    <row r="4899" outlineLevel="1" x14ac:dyDescent="0.2"/>
    <row r="4900" outlineLevel="1" x14ac:dyDescent="0.2"/>
    <row r="4902" outlineLevel="1" x14ac:dyDescent="0.2"/>
    <row r="4903" outlineLevel="1" x14ac:dyDescent="0.2"/>
    <row r="4904" outlineLevel="1" x14ac:dyDescent="0.2"/>
    <row r="4906" outlineLevel="1" x14ac:dyDescent="0.2"/>
    <row r="4907" outlineLevel="1" x14ac:dyDescent="0.2"/>
    <row r="4908" outlineLevel="1" x14ac:dyDescent="0.2"/>
    <row r="4909" outlineLevel="1" x14ac:dyDescent="0.2"/>
    <row r="4911" outlineLevel="1" x14ac:dyDescent="0.2"/>
    <row r="4912" outlineLevel="1" x14ac:dyDescent="0.2"/>
    <row r="4914" outlineLevel="1" x14ac:dyDescent="0.2"/>
    <row r="4915" outlineLevel="1" x14ac:dyDescent="0.2"/>
    <row r="4917" outlineLevel="1" x14ac:dyDescent="0.2"/>
    <row r="4918" outlineLevel="1" x14ac:dyDescent="0.2"/>
    <row r="4919" outlineLevel="1" x14ac:dyDescent="0.2"/>
    <row r="4920" outlineLevel="1" x14ac:dyDescent="0.2"/>
    <row r="4922" outlineLevel="1" x14ac:dyDescent="0.2"/>
    <row r="4923" outlineLevel="1" x14ac:dyDescent="0.2"/>
    <row r="4925" outlineLevel="1" x14ac:dyDescent="0.2"/>
    <row r="4926" outlineLevel="1" x14ac:dyDescent="0.2"/>
    <row r="4927" outlineLevel="1" x14ac:dyDescent="0.2"/>
    <row r="4928" outlineLevel="1" x14ac:dyDescent="0.2"/>
    <row r="4930" outlineLevel="1" x14ac:dyDescent="0.2"/>
    <row r="4931" outlineLevel="1" x14ac:dyDescent="0.2"/>
    <row r="4932" outlineLevel="1" x14ac:dyDescent="0.2"/>
    <row r="4934" outlineLevel="1" x14ac:dyDescent="0.2"/>
    <row r="4935" outlineLevel="1" x14ac:dyDescent="0.2"/>
    <row r="4937" outlineLevel="1" x14ac:dyDescent="0.2"/>
    <row r="4938" outlineLevel="1" x14ac:dyDescent="0.2"/>
    <row r="4940" outlineLevel="1" x14ac:dyDescent="0.2"/>
    <row r="4941" outlineLevel="1" x14ac:dyDescent="0.2"/>
    <row r="4942" outlineLevel="1" x14ac:dyDescent="0.2"/>
    <row r="4944" outlineLevel="1" x14ac:dyDescent="0.2"/>
    <row r="4945" outlineLevel="1" x14ac:dyDescent="0.2"/>
    <row r="4946" outlineLevel="1" x14ac:dyDescent="0.2"/>
    <row r="4947" outlineLevel="1" x14ac:dyDescent="0.2"/>
    <row r="4949" outlineLevel="1" x14ac:dyDescent="0.2"/>
    <row r="4950" outlineLevel="1" x14ac:dyDescent="0.2"/>
    <row r="4951" outlineLevel="1" x14ac:dyDescent="0.2"/>
    <row r="4953" outlineLevel="1" x14ac:dyDescent="0.2"/>
    <row r="4954" outlineLevel="1" x14ac:dyDescent="0.2"/>
    <row r="4956" outlineLevel="1" x14ac:dyDescent="0.2"/>
    <row r="4957" outlineLevel="1" x14ac:dyDescent="0.2"/>
    <row r="4958" outlineLevel="1" x14ac:dyDescent="0.2"/>
    <row r="4959" outlineLevel="1" x14ac:dyDescent="0.2"/>
    <row r="4961" outlineLevel="1" x14ac:dyDescent="0.2"/>
    <row r="4962" outlineLevel="1" x14ac:dyDescent="0.2"/>
    <row r="4963" outlineLevel="1" x14ac:dyDescent="0.2"/>
    <row r="4964" outlineLevel="1" x14ac:dyDescent="0.2"/>
    <row r="4966" outlineLevel="1" x14ac:dyDescent="0.2"/>
    <row r="4967" outlineLevel="1" x14ac:dyDescent="0.2"/>
    <row r="4968" outlineLevel="1" x14ac:dyDescent="0.2"/>
    <row r="4969" outlineLevel="1" x14ac:dyDescent="0.2"/>
    <row r="4971" outlineLevel="1" x14ac:dyDescent="0.2"/>
    <row r="4972" outlineLevel="1" x14ac:dyDescent="0.2"/>
    <row r="4973" outlineLevel="1" x14ac:dyDescent="0.2"/>
    <row r="4975" outlineLevel="1" x14ac:dyDescent="0.2"/>
    <row r="4976" outlineLevel="1" x14ac:dyDescent="0.2"/>
    <row r="4977" outlineLevel="1" x14ac:dyDescent="0.2"/>
    <row r="4979" outlineLevel="1" x14ac:dyDescent="0.2"/>
    <row r="4980" outlineLevel="1" x14ac:dyDescent="0.2"/>
    <row r="4981" outlineLevel="1" x14ac:dyDescent="0.2"/>
    <row r="4982" outlineLevel="1" x14ac:dyDescent="0.2"/>
    <row r="4984" outlineLevel="1" x14ac:dyDescent="0.2"/>
    <row r="4985" outlineLevel="1" x14ac:dyDescent="0.2"/>
    <row r="4986" outlineLevel="1" x14ac:dyDescent="0.2"/>
    <row r="4987" outlineLevel="1" x14ac:dyDescent="0.2"/>
    <row r="4989" outlineLevel="1" x14ac:dyDescent="0.2"/>
    <row r="4990" outlineLevel="1" x14ac:dyDescent="0.2"/>
    <row r="4991" outlineLevel="1" x14ac:dyDescent="0.2"/>
    <row r="4993" outlineLevel="1" x14ac:dyDescent="0.2"/>
    <row r="4994" outlineLevel="1" x14ac:dyDescent="0.2"/>
    <row r="4995" outlineLevel="1" x14ac:dyDescent="0.2"/>
    <row r="4996" outlineLevel="1" x14ac:dyDescent="0.2"/>
    <row r="4998" outlineLevel="1" x14ac:dyDescent="0.2"/>
    <row r="4999" outlineLevel="1" x14ac:dyDescent="0.2"/>
    <row r="5000" outlineLevel="1" x14ac:dyDescent="0.2"/>
    <row r="5001" outlineLevel="1" x14ac:dyDescent="0.2"/>
    <row r="5003" outlineLevel="1" x14ac:dyDescent="0.2"/>
    <row r="5004" outlineLevel="1" x14ac:dyDescent="0.2"/>
    <row r="5005" outlineLevel="1" x14ac:dyDescent="0.2"/>
    <row r="5006" outlineLevel="1" x14ac:dyDescent="0.2"/>
    <row r="5008" outlineLevel="1" x14ac:dyDescent="0.2"/>
    <row r="5009" outlineLevel="1" x14ac:dyDescent="0.2"/>
    <row r="5010" outlineLevel="1" x14ac:dyDescent="0.2"/>
    <row r="5011" outlineLevel="1" x14ac:dyDescent="0.2"/>
    <row r="5013" outlineLevel="1" x14ac:dyDescent="0.2"/>
    <row r="5014" outlineLevel="1" x14ac:dyDescent="0.2"/>
    <row r="5015" outlineLevel="1" x14ac:dyDescent="0.2"/>
    <row r="5016" outlineLevel="1" x14ac:dyDescent="0.2"/>
    <row r="5018" outlineLevel="1" x14ac:dyDescent="0.2"/>
    <row r="5019" outlineLevel="1" x14ac:dyDescent="0.2"/>
    <row r="5020" outlineLevel="1" x14ac:dyDescent="0.2"/>
    <row r="5021" outlineLevel="1" x14ac:dyDescent="0.2"/>
    <row r="5023" outlineLevel="1" x14ac:dyDescent="0.2"/>
    <row r="5024" outlineLevel="1" x14ac:dyDescent="0.2"/>
    <row r="5025" outlineLevel="1" x14ac:dyDescent="0.2"/>
    <row r="5026" outlineLevel="1" x14ac:dyDescent="0.2"/>
    <row r="5028" outlineLevel="1" x14ac:dyDescent="0.2"/>
    <row r="5029" outlineLevel="1" x14ac:dyDescent="0.2"/>
    <row r="5030" outlineLevel="1" x14ac:dyDescent="0.2"/>
    <row r="5031" outlineLevel="1" x14ac:dyDescent="0.2"/>
    <row r="5033" outlineLevel="1" x14ac:dyDescent="0.2"/>
    <row r="5034" outlineLevel="1" x14ac:dyDescent="0.2"/>
    <row r="5035" outlineLevel="1" x14ac:dyDescent="0.2"/>
    <row r="5036" outlineLevel="1" x14ac:dyDescent="0.2"/>
    <row r="5038" outlineLevel="1" x14ac:dyDescent="0.2"/>
    <row r="5039" outlineLevel="1" x14ac:dyDescent="0.2"/>
    <row r="5040" outlineLevel="1" x14ac:dyDescent="0.2"/>
    <row r="5041" outlineLevel="1" x14ac:dyDescent="0.2"/>
    <row r="5043" outlineLevel="1" x14ac:dyDescent="0.2"/>
    <row r="5044" outlineLevel="1" x14ac:dyDescent="0.2"/>
    <row r="5045" outlineLevel="1" x14ac:dyDescent="0.2"/>
    <row r="5046" outlineLevel="1" x14ac:dyDescent="0.2"/>
    <row r="5048" outlineLevel="1" x14ac:dyDescent="0.2"/>
    <row r="5049" outlineLevel="1" x14ac:dyDescent="0.2"/>
    <row r="5050" outlineLevel="1" x14ac:dyDescent="0.2"/>
    <row r="5051" outlineLevel="1" x14ac:dyDescent="0.2"/>
    <row r="5053" outlineLevel="1" x14ac:dyDescent="0.2"/>
    <row r="5054" outlineLevel="1" x14ac:dyDescent="0.2"/>
    <row r="5055" outlineLevel="1" x14ac:dyDescent="0.2"/>
    <row r="5056" outlineLevel="1" x14ac:dyDescent="0.2"/>
    <row r="5058" outlineLevel="1" x14ac:dyDescent="0.2"/>
    <row r="5059" outlineLevel="1" x14ac:dyDescent="0.2"/>
    <row r="5060" outlineLevel="1" x14ac:dyDescent="0.2"/>
    <row r="5061" outlineLevel="1" x14ac:dyDescent="0.2"/>
    <row r="5063" outlineLevel="1" x14ac:dyDescent="0.2"/>
    <row r="5064" outlineLevel="1" x14ac:dyDescent="0.2"/>
    <row r="5065" outlineLevel="1" x14ac:dyDescent="0.2"/>
    <row r="5066" outlineLevel="1" x14ac:dyDescent="0.2"/>
    <row r="5068" outlineLevel="1" x14ac:dyDescent="0.2"/>
    <row r="5069" outlineLevel="1" x14ac:dyDescent="0.2"/>
    <row r="5070" outlineLevel="1" x14ac:dyDescent="0.2"/>
    <row r="5071" outlineLevel="1" x14ac:dyDescent="0.2"/>
    <row r="5073" outlineLevel="1" x14ac:dyDescent="0.2"/>
    <row r="5074" outlineLevel="1" x14ac:dyDescent="0.2"/>
    <row r="5075" outlineLevel="1" x14ac:dyDescent="0.2"/>
    <row r="5076" outlineLevel="1" x14ac:dyDescent="0.2"/>
    <row r="5078" outlineLevel="1" x14ac:dyDescent="0.2"/>
    <row r="5079" outlineLevel="1" x14ac:dyDescent="0.2"/>
    <row r="5080" outlineLevel="1" x14ac:dyDescent="0.2"/>
    <row r="5081" outlineLevel="1" x14ac:dyDescent="0.2"/>
    <row r="5083" outlineLevel="1" x14ac:dyDescent="0.2"/>
    <row r="5084" outlineLevel="1" x14ac:dyDescent="0.2"/>
    <row r="5085" outlineLevel="1" x14ac:dyDescent="0.2"/>
    <row r="5086" outlineLevel="1" x14ac:dyDescent="0.2"/>
    <row r="5088" outlineLevel="1" x14ac:dyDescent="0.2"/>
    <row r="5089" outlineLevel="1" x14ac:dyDescent="0.2"/>
    <row r="5090" outlineLevel="1" x14ac:dyDescent="0.2"/>
    <row r="5091" outlineLevel="1" x14ac:dyDescent="0.2"/>
    <row r="5093" outlineLevel="1" x14ac:dyDescent="0.2"/>
    <row r="5094" outlineLevel="1" x14ac:dyDescent="0.2"/>
    <row r="5095" outlineLevel="1" x14ac:dyDescent="0.2"/>
    <row r="5096" outlineLevel="1" x14ac:dyDescent="0.2"/>
    <row r="5098" outlineLevel="1" x14ac:dyDescent="0.2"/>
    <row r="5099" outlineLevel="1" x14ac:dyDescent="0.2"/>
    <row r="5100" outlineLevel="1" x14ac:dyDescent="0.2"/>
    <row r="5101" outlineLevel="1" x14ac:dyDescent="0.2"/>
    <row r="5103" outlineLevel="1" x14ac:dyDescent="0.2"/>
    <row r="5104" outlineLevel="1" x14ac:dyDescent="0.2"/>
    <row r="5105" outlineLevel="1" x14ac:dyDescent="0.2"/>
    <row r="5106" outlineLevel="1" x14ac:dyDescent="0.2"/>
    <row r="5108" outlineLevel="1" x14ac:dyDescent="0.2"/>
    <row r="5109" outlineLevel="1" x14ac:dyDescent="0.2"/>
    <row r="5111" outlineLevel="1" x14ac:dyDescent="0.2"/>
    <row r="5112" outlineLevel="1" x14ac:dyDescent="0.2"/>
    <row r="5114" outlineLevel="1" x14ac:dyDescent="0.2"/>
    <row r="5115" outlineLevel="1" x14ac:dyDescent="0.2"/>
    <row r="5117" outlineLevel="1" x14ac:dyDescent="0.2"/>
    <row r="5118" outlineLevel="1" x14ac:dyDescent="0.2"/>
    <row r="5119" outlineLevel="1" x14ac:dyDescent="0.2"/>
    <row r="5121" outlineLevel="1" x14ac:dyDescent="0.2"/>
    <row r="5122" outlineLevel="1" x14ac:dyDescent="0.2"/>
    <row r="5123" outlineLevel="1" x14ac:dyDescent="0.2"/>
    <row r="5125" outlineLevel="1" x14ac:dyDescent="0.2"/>
    <row r="5126" outlineLevel="1" x14ac:dyDescent="0.2"/>
    <row r="5128" outlineLevel="1" x14ac:dyDescent="0.2"/>
    <row r="5129" outlineLevel="1" x14ac:dyDescent="0.2"/>
    <row r="5131" outlineLevel="1" x14ac:dyDescent="0.2"/>
    <row r="5132" outlineLevel="1" x14ac:dyDescent="0.2"/>
    <row r="5133" outlineLevel="1" x14ac:dyDescent="0.2"/>
    <row r="5135" outlineLevel="1" x14ac:dyDescent="0.2"/>
    <row r="5136" outlineLevel="1" x14ac:dyDescent="0.2"/>
    <row r="5137" outlineLevel="1" x14ac:dyDescent="0.2"/>
    <row r="5139" outlineLevel="1" x14ac:dyDescent="0.2"/>
    <row r="5140" outlineLevel="1" x14ac:dyDescent="0.2"/>
    <row r="5141" outlineLevel="1" x14ac:dyDescent="0.2"/>
    <row r="5142" outlineLevel="1" x14ac:dyDescent="0.2"/>
    <row r="5144" outlineLevel="1" x14ac:dyDescent="0.2"/>
    <row r="5145" outlineLevel="1" x14ac:dyDescent="0.2"/>
    <row r="5146" outlineLevel="1" x14ac:dyDescent="0.2"/>
    <row r="5148" outlineLevel="1" x14ac:dyDescent="0.2"/>
    <row r="5149" outlineLevel="1" x14ac:dyDescent="0.2"/>
    <row r="5150" outlineLevel="1" x14ac:dyDescent="0.2"/>
    <row r="5152" outlineLevel="1" x14ac:dyDescent="0.2"/>
    <row r="5153" outlineLevel="1" x14ac:dyDescent="0.2"/>
    <row r="5154" outlineLevel="1" x14ac:dyDescent="0.2"/>
    <row r="5156" outlineLevel="1" x14ac:dyDescent="0.2"/>
    <row r="5157" outlineLevel="1" x14ac:dyDescent="0.2"/>
    <row r="5158" outlineLevel="1" x14ac:dyDescent="0.2"/>
    <row r="5160" outlineLevel="1" x14ac:dyDescent="0.2"/>
    <row r="5161" outlineLevel="1" x14ac:dyDescent="0.2"/>
    <row r="5162" outlineLevel="1" x14ac:dyDescent="0.2"/>
    <row r="5164" outlineLevel="1" x14ac:dyDescent="0.2"/>
    <row r="5165" outlineLevel="1" x14ac:dyDescent="0.2"/>
    <row r="5166" outlineLevel="1" x14ac:dyDescent="0.2"/>
    <row r="5167" outlineLevel="1" x14ac:dyDescent="0.2"/>
    <row r="5169" outlineLevel="1" x14ac:dyDescent="0.2"/>
    <row r="5170" outlineLevel="1" x14ac:dyDescent="0.2"/>
    <row r="5171" outlineLevel="1" x14ac:dyDescent="0.2"/>
    <row r="5172" outlineLevel="1" x14ac:dyDescent="0.2"/>
    <row r="5174" outlineLevel="1" x14ac:dyDescent="0.2"/>
    <row r="5175" outlineLevel="1" x14ac:dyDescent="0.2"/>
    <row r="5176" outlineLevel="1" x14ac:dyDescent="0.2"/>
    <row r="5177" outlineLevel="1" x14ac:dyDescent="0.2"/>
    <row r="5179" outlineLevel="1" x14ac:dyDescent="0.2"/>
    <row r="5180" outlineLevel="1" x14ac:dyDescent="0.2"/>
    <row r="5182" outlineLevel="1" x14ac:dyDescent="0.2"/>
    <row r="5183" outlineLevel="1" x14ac:dyDescent="0.2"/>
    <row r="5185" outlineLevel="1" x14ac:dyDescent="0.2"/>
    <row r="5186" outlineLevel="1" x14ac:dyDescent="0.2"/>
    <row r="5187" outlineLevel="1" x14ac:dyDescent="0.2"/>
    <row r="5188" outlineLevel="1" x14ac:dyDescent="0.2"/>
    <row r="5190" outlineLevel="1" x14ac:dyDescent="0.2"/>
    <row r="5191" outlineLevel="1" x14ac:dyDescent="0.2"/>
    <row r="5192" outlineLevel="1" x14ac:dyDescent="0.2"/>
    <row r="5193" outlineLevel="1" x14ac:dyDescent="0.2"/>
    <row r="5195" outlineLevel="1" x14ac:dyDescent="0.2"/>
    <row r="5196" outlineLevel="1" x14ac:dyDescent="0.2"/>
    <row r="5197" outlineLevel="1" x14ac:dyDescent="0.2"/>
    <row r="5198" outlineLevel="1" x14ac:dyDescent="0.2"/>
    <row r="5200" outlineLevel="1" x14ac:dyDescent="0.2"/>
    <row r="5201" outlineLevel="1" x14ac:dyDescent="0.2"/>
    <row r="5203" outlineLevel="1" x14ac:dyDescent="0.2"/>
    <row r="5204" outlineLevel="1" x14ac:dyDescent="0.2"/>
    <row r="5206" outlineLevel="1" x14ac:dyDescent="0.2"/>
    <row r="5207" outlineLevel="1" x14ac:dyDescent="0.2"/>
    <row r="5208" outlineLevel="1" x14ac:dyDescent="0.2"/>
    <row r="5209" outlineLevel="1" x14ac:dyDescent="0.2"/>
    <row r="5211" outlineLevel="1" x14ac:dyDescent="0.2"/>
    <row r="5212" outlineLevel="1" x14ac:dyDescent="0.2"/>
    <row r="5213" outlineLevel="1" x14ac:dyDescent="0.2"/>
    <row r="5214" outlineLevel="1" x14ac:dyDescent="0.2"/>
    <row r="5216" outlineLevel="1" x14ac:dyDescent="0.2"/>
    <row r="5217" outlineLevel="1" x14ac:dyDescent="0.2"/>
    <row r="5218" outlineLevel="1" x14ac:dyDescent="0.2"/>
    <row r="5219" outlineLevel="1" x14ac:dyDescent="0.2"/>
    <row r="5221" outlineLevel="1" x14ac:dyDescent="0.2"/>
    <row r="5222" outlineLevel="1" x14ac:dyDescent="0.2"/>
    <row r="5224" outlineLevel="1" x14ac:dyDescent="0.2"/>
    <row r="5226" outlineLevel="1" x14ac:dyDescent="0.2"/>
    <row r="5228" outlineLevel="1" x14ac:dyDescent="0.2"/>
    <row r="5229" outlineLevel="1" x14ac:dyDescent="0.2"/>
    <row r="5230" outlineLevel="1" x14ac:dyDescent="0.2"/>
    <row r="5231" outlineLevel="1" x14ac:dyDescent="0.2"/>
    <row r="5233" outlineLevel="1" x14ac:dyDescent="0.2"/>
    <row r="5234" outlineLevel="1" x14ac:dyDescent="0.2"/>
    <row r="5235" outlineLevel="1" x14ac:dyDescent="0.2"/>
    <row r="5236" outlineLevel="1" x14ac:dyDescent="0.2"/>
    <row r="5238" outlineLevel="1" x14ac:dyDescent="0.2"/>
    <row r="5239" outlineLevel="1" x14ac:dyDescent="0.2"/>
    <row r="5240" outlineLevel="1" x14ac:dyDescent="0.2"/>
    <row r="5241" outlineLevel="1" x14ac:dyDescent="0.2"/>
    <row r="5243" outlineLevel="1" x14ac:dyDescent="0.2"/>
    <row r="5244" outlineLevel="1" x14ac:dyDescent="0.2"/>
    <row r="5245" outlineLevel="1" x14ac:dyDescent="0.2"/>
    <row r="5246" outlineLevel="1" x14ac:dyDescent="0.2"/>
    <row r="5247" outlineLevel="1" x14ac:dyDescent="0.2"/>
    <row r="5249" outlineLevel="1" x14ac:dyDescent="0.2"/>
    <row r="5250" outlineLevel="1" x14ac:dyDescent="0.2"/>
    <row r="5251" outlineLevel="1" x14ac:dyDescent="0.2"/>
    <row r="5253" outlineLevel="1" x14ac:dyDescent="0.2"/>
    <row r="5254" outlineLevel="1" x14ac:dyDescent="0.2"/>
    <row r="5255" outlineLevel="1" x14ac:dyDescent="0.2"/>
    <row r="5256" outlineLevel="1" x14ac:dyDescent="0.2"/>
    <row r="5257" outlineLevel="1" x14ac:dyDescent="0.2"/>
    <row r="5258" outlineLevel="1" x14ac:dyDescent="0.2"/>
    <row r="5259" outlineLevel="1" x14ac:dyDescent="0.2"/>
    <row r="5260" outlineLevel="1" x14ac:dyDescent="0.2"/>
    <row r="5261" outlineLevel="1" x14ac:dyDescent="0.2"/>
    <row r="5262" outlineLevel="1" x14ac:dyDescent="0.2"/>
    <row r="5263" outlineLevel="1" x14ac:dyDescent="0.2"/>
    <row r="5264" outlineLevel="1" x14ac:dyDescent="0.2"/>
    <row r="5265" outlineLevel="1" x14ac:dyDescent="0.2"/>
    <row r="5266" outlineLevel="1" x14ac:dyDescent="0.2"/>
    <row r="5268" outlineLevel="1" x14ac:dyDescent="0.2"/>
    <row r="5269" outlineLevel="1" x14ac:dyDescent="0.2"/>
    <row r="5270" outlineLevel="1" x14ac:dyDescent="0.2"/>
    <row r="5271" outlineLevel="1" x14ac:dyDescent="0.2"/>
    <row r="5272" outlineLevel="1" x14ac:dyDescent="0.2"/>
    <row r="5273" outlineLevel="1" x14ac:dyDescent="0.2"/>
    <row r="5274" outlineLevel="1" x14ac:dyDescent="0.2"/>
    <row r="5275" outlineLevel="1" x14ac:dyDescent="0.2"/>
    <row r="5276" outlineLevel="1" x14ac:dyDescent="0.2"/>
    <row r="5277" outlineLevel="1" x14ac:dyDescent="0.2"/>
    <row r="5278" outlineLevel="1" x14ac:dyDescent="0.2"/>
    <row r="5280" outlineLevel="1" x14ac:dyDescent="0.2"/>
    <row r="5281" outlineLevel="1" x14ac:dyDescent="0.2"/>
    <row r="5282" outlineLevel="1" x14ac:dyDescent="0.2"/>
    <row r="5283" outlineLevel="1" x14ac:dyDescent="0.2"/>
    <row r="5284" outlineLevel="1" x14ac:dyDescent="0.2"/>
    <row r="5285" outlineLevel="1" x14ac:dyDescent="0.2"/>
    <row r="5286" outlineLevel="1" x14ac:dyDescent="0.2"/>
    <row r="5287" outlineLevel="1" x14ac:dyDescent="0.2"/>
    <row r="5288" outlineLevel="1" x14ac:dyDescent="0.2"/>
    <row r="5289" outlineLevel="1" x14ac:dyDescent="0.2"/>
    <row r="5290" outlineLevel="1" x14ac:dyDescent="0.2"/>
    <row r="5291" outlineLevel="1" x14ac:dyDescent="0.2"/>
    <row r="5292" outlineLevel="1" x14ac:dyDescent="0.2"/>
    <row r="5293" outlineLevel="1" x14ac:dyDescent="0.2"/>
    <row r="5295" outlineLevel="1" x14ac:dyDescent="0.2"/>
    <row r="5296" outlineLevel="1" x14ac:dyDescent="0.2"/>
    <row r="5297" outlineLevel="1" x14ac:dyDescent="0.2"/>
    <row r="5298" outlineLevel="1" x14ac:dyDescent="0.2"/>
    <row r="5299" outlineLevel="1" x14ac:dyDescent="0.2"/>
    <row r="5300" outlineLevel="1" x14ac:dyDescent="0.2"/>
    <row r="5301" outlineLevel="1" x14ac:dyDescent="0.2"/>
    <row r="5302" outlineLevel="1" x14ac:dyDescent="0.2"/>
    <row r="5303" outlineLevel="1" x14ac:dyDescent="0.2"/>
    <row r="5304" outlineLevel="1" x14ac:dyDescent="0.2"/>
    <row r="5305" outlineLevel="1" x14ac:dyDescent="0.2"/>
    <row r="5306" outlineLevel="1" x14ac:dyDescent="0.2"/>
    <row r="5307" outlineLevel="1" x14ac:dyDescent="0.2"/>
    <row r="5308" outlineLevel="1" x14ac:dyDescent="0.2"/>
    <row r="5310" outlineLevel="1" x14ac:dyDescent="0.2"/>
    <row r="5311" outlineLevel="1" x14ac:dyDescent="0.2"/>
    <row r="5313" outlineLevel="1" x14ac:dyDescent="0.2"/>
    <row r="5314" outlineLevel="1" x14ac:dyDescent="0.2"/>
    <row r="5316" outlineLevel="1" x14ac:dyDescent="0.2"/>
    <row r="5317" outlineLevel="1" x14ac:dyDescent="0.2"/>
    <row r="5319" outlineLevel="1" x14ac:dyDescent="0.2"/>
    <row r="5320" outlineLevel="1" x14ac:dyDescent="0.2"/>
    <row r="5322" outlineLevel="1" x14ac:dyDescent="0.2"/>
    <row r="5323" outlineLevel="1" x14ac:dyDescent="0.2"/>
    <row r="5325" outlineLevel="1" x14ac:dyDescent="0.2"/>
    <row r="5326" outlineLevel="1" x14ac:dyDescent="0.2"/>
    <row r="5328" outlineLevel="1" x14ac:dyDescent="0.2"/>
    <row r="5329" outlineLevel="1" x14ac:dyDescent="0.2"/>
    <row r="5331" outlineLevel="1" x14ac:dyDescent="0.2"/>
    <row r="5332" outlineLevel="1" x14ac:dyDescent="0.2"/>
    <row r="5334" outlineLevel="1" x14ac:dyDescent="0.2"/>
    <row r="5335" outlineLevel="1" x14ac:dyDescent="0.2"/>
    <row r="5337" outlineLevel="1" x14ac:dyDescent="0.2"/>
    <row r="5338" outlineLevel="1" x14ac:dyDescent="0.2"/>
    <row r="5340" outlineLevel="1" x14ac:dyDescent="0.2"/>
    <row r="5341" outlineLevel="1" x14ac:dyDescent="0.2"/>
    <row r="5343" outlineLevel="1" x14ac:dyDescent="0.2"/>
    <row r="5344" outlineLevel="1" x14ac:dyDescent="0.2"/>
    <row r="5346" outlineLevel="1" x14ac:dyDescent="0.2"/>
    <row r="5347" outlineLevel="1" x14ac:dyDescent="0.2"/>
    <row r="5349" outlineLevel="1" x14ac:dyDescent="0.2"/>
    <row r="5350" outlineLevel="1" x14ac:dyDescent="0.2"/>
    <row r="5352" outlineLevel="1" x14ac:dyDescent="0.2"/>
    <row r="5353" outlineLevel="1" x14ac:dyDescent="0.2"/>
    <row r="5355" outlineLevel="1" x14ac:dyDescent="0.2"/>
    <row r="5356" outlineLevel="1" x14ac:dyDescent="0.2"/>
    <row r="5358" outlineLevel="1" x14ac:dyDescent="0.2"/>
    <row r="5359" outlineLevel="1" x14ac:dyDescent="0.2"/>
    <row r="5361" outlineLevel="1" x14ac:dyDescent="0.2"/>
    <row r="5362" outlineLevel="1" x14ac:dyDescent="0.2"/>
    <row r="5364" outlineLevel="1" x14ac:dyDescent="0.2"/>
    <row r="5365" outlineLevel="1" x14ac:dyDescent="0.2"/>
    <row r="5367" outlineLevel="1" x14ac:dyDescent="0.2"/>
    <row r="5368" outlineLevel="1" x14ac:dyDescent="0.2"/>
    <row r="5370" outlineLevel="1" x14ac:dyDescent="0.2"/>
    <row r="5371" outlineLevel="1" x14ac:dyDescent="0.2"/>
    <row r="5373" outlineLevel="1" x14ac:dyDescent="0.2"/>
    <row r="5374" outlineLevel="1" x14ac:dyDescent="0.2"/>
    <row r="5376" outlineLevel="1" x14ac:dyDescent="0.2"/>
    <row r="5377" outlineLevel="1" x14ac:dyDescent="0.2"/>
    <row r="5379" outlineLevel="1" x14ac:dyDescent="0.2"/>
    <row r="5380" outlineLevel="1" x14ac:dyDescent="0.2"/>
    <row r="5382" outlineLevel="1" x14ac:dyDescent="0.2"/>
    <row r="5383" outlineLevel="1" x14ac:dyDescent="0.2"/>
    <row r="5385" outlineLevel="1" x14ac:dyDescent="0.2"/>
    <row r="5386" outlineLevel="1" x14ac:dyDescent="0.2"/>
    <row r="5388" outlineLevel="1" x14ac:dyDescent="0.2"/>
    <row r="5389" outlineLevel="1" x14ac:dyDescent="0.2"/>
    <row r="5391" outlineLevel="1" x14ac:dyDescent="0.2"/>
    <row r="5392" outlineLevel="1" x14ac:dyDescent="0.2"/>
    <row r="5394" outlineLevel="1" x14ac:dyDescent="0.2"/>
    <row r="5395" outlineLevel="1" x14ac:dyDescent="0.2"/>
    <row r="5396" outlineLevel="1" x14ac:dyDescent="0.2"/>
    <row r="5398" outlineLevel="1" x14ac:dyDescent="0.2"/>
    <row r="5399" outlineLevel="1" x14ac:dyDescent="0.2"/>
    <row r="5401" outlineLevel="1" x14ac:dyDescent="0.2"/>
    <row r="5402" outlineLevel="1" x14ac:dyDescent="0.2"/>
    <row r="5404" outlineLevel="1" x14ac:dyDescent="0.2"/>
    <row r="5405" outlineLevel="1" x14ac:dyDescent="0.2"/>
    <row r="5407" outlineLevel="1" x14ac:dyDescent="0.2"/>
    <row r="5408" outlineLevel="1" x14ac:dyDescent="0.2"/>
    <row r="5410" outlineLevel="1" x14ac:dyDescent="0.2"/>
    <row r="5411" outlineLevel="1" x14ac:dyDescent="0.2"/>
    <row r="5413" outlineLevel="1" x14ac:dyDescent="0.2"/>
    <row r="5414" outlineLevel="1" x14ac:dyDescent="0.2"/>
    <row r="5416" outlineLevel="1" x14ac:dyDescent="0.2"/>
    <row r="5418" outlineLevel="1" x14ac:dyDescent="0.2"/>
    <row r="5419" outlineLevel="1" x14ac:dyDescent="0.2"/>
    <row r="5421" outlineLevel="1" x14ac:dyDescent="0.2"/>
    <row r="5423" outlineLevel="1" x14ac:dyDescent="0.2"/>
    <row r="5424" outlineLevel="1" x14ac:dyDescent="0.2"/>
    <row r="5426" outlineLevel="1" x14ac:dyDescent="0.2"/>
    <row r="5427" outlineLevel="1" x14ac:dyDescent="0.2"/>
    <row r="5429" outlineLevel="1" x14ac:dyDescent="0.2"/>
    <row r="5430" outlineLevel="1" x14ac:dyDescent="0.2"/>
    <row r="5432" outlineLevel="1" x14ac:dyDescent="0.2"/>
    <row r="5433" outlineLevel="1" x14ac:dyDescent="0.2"/>
    <row r="5435" outlineLevel="1" x14ac:dyDescent="0.2"/>
    <row r="5436" outlineLevel="1" x14ac:dyDescent="0.2"/>
    <row r="5438" outlineLevel="1" x14ac:dyDescent="0.2"/>
    <row r="5439" outlineLevel="1" x14ac:dyDescent="0.2"/>
    <row r="5441" outlineLevel="1" x14ac:dyDescent="0.2"/>
    <row r="5442" outlineLevel="1" x14ac:dyDescent="0.2"/>
    <row r="5444" outlineLevel="1" x14ac:dyDescent="0.2"/>
    <row r="5445" outlineLevel="1" x14ac:dyDescent="0.2"/>
    <row r="5447" outlineLevel="1" x14ac:dyDescent="0.2"/>
    <row r="5448" outlineLevel="1" x14ac:dyDescent="0.2"/>
    <row r="5450" outlineLevel="1" x14ac:dyDescent="0.2"/>
    <row r="5451" outlineLevel="1" x14ac:dyDescent="0.2"/>
    <row r="5453" outlineLevel="1" x14ac:dyDescent="0.2"/>
    <row r="5454" outlineLevel="1" x14ac:dyDescent="0.2"/>
    <row r="5456" outlineLevel="1" x14ac:dyDescent="0.2"/>
    <row r="5457" outlineLevel="1" x14ac:dyDescent="0.2"/>
    <row r="5459" outlineLevel="1" x14ac:dyDescent="0.2"/>
    <row r="5461" outlineLevel="1" x14ac:dyDescent="0.2"/>
    <row r="5463" outlineLevel="1" x14ac:dyDescent="0.2"/>
    <row r="5464" outlineLevel="1" x14ac:dyDescent="0.2"/>
    <row r="5466" outlineLevel="1" x14ac:dyDescent="0.2"/>
    <row r="5467" outlineLevel="1" x14ac:dyDescent="0.2"/>
    <row r="5469" outlineLevel="1" x14ac:dyDescent="0.2"/>
    <row r="5470" outlineLevel="1" x14ac:dyDescent="0.2"/>
    <row r="5472" outlineLevel="1" x14ac:dyDescent="0.2"/>
    <row r="5473" outlineLevel="1" x14ac:dyDescent="0.2"/>
    <row r="5475" outlineLevel="1" x14ac:dyDescent="0.2"/>
    <row r="5476" outlineLevel="1" x14ac:dyDescent="0.2"/>
    <row r="5478" outlineLevel="1" x14ac:dyDescent="0.2"/>
    <row r="5479" outlineLevel="1" x14ac:dyDescent="0.2"/>
    <row r="5481" outlineLevel="1" x14ac:dyDescent="0.2"/>
    <row r="5482" outlineLevel="1" x14ac:dyDescent="0.2"/>
    <row r="5484" outlineLevel="1" x14ac:dyDescent="0.2"/>
    <row r="5485" outlineLevel="1" x14ac:dyDescent="0.2"/>
    <row r="5487" outlineLevel="1" x14ac:dyDescent="0.2"/>
    <row r="5488" outlineLevel="1" x14ac:dyDescent="0.2"/>
    <row r="5490" outlineLevel="1" x14ac:dyDescent="0.2"/>
    <row r="5491" outlineLevel="1" x14ac:dyDescent="0.2"/>
    <row r="5493" outlineLevel="1" x14ac:dyDescent="0.2"/>
    <row r="5494" outlineLevel="1" x14ac:dyDescent="0.2"/>
    <row r="5496" outlineLevel="1" x14ac:dyDescent="0.2"/>
    <row r="5497" outlineLevel="1" x14ac:dyDescent="0.2"/>
    <row r="5499" outlineLevel="1" x14ac:dyDescent="0.2"/>
    <row r="5500" outlineLevel="1" x14ac:dyDescent="0.2"/>
    <row r="5502" outlineLevel="1" x14ac:dyDescent="0.2"/>
    <row r="5503" outlineLevel="1" x14ac:dyDescent="0.2"/>
    <row r="5505" outlineLevel="1" x14ac:dyDescent="0.2"/>
    <row r="5506" outlineLevel="1" x14ac:dyDescent="0.2"/>
    <row r="5508" outlineLevel="1" x14ac:dyDescent="0.2"/>
    <row r="5510" outlineLevel="1" x14ac:dyDescent="0.2"/>
    <row r="5511" outlineLevel="1" x14ac:dyDescent="0.2"/>
    <row r="5513" outlineLevel="1" x14ac:dyDescent="0.2"/>
    <row r="5514" outlineLevel="1" x14ac:dyDescent="0.2"/>
    <row r="5516" outlineLevel="1" x14ac:dyDescent="0.2"/>
    <row r="5517" outlineLevel="1" x14ac:dyDescent="0.2"/>
    <row r="5519" outlineLevel="1" x14ac:dyDescent="0.2"/>
    <row r="5520" outlineLevel="1" x14ac:dyDescent="0.2"/>
    <row r="5522" outlineLevel="1" x14ac:dyDescent="0.2"/>
    <row r="5523" outlineLevel="1" x14ac:dyDescent="0.2"/>
    <row r="5525" outlineLevel="1" x14ac:dyDescent="0.2"/>
    <row r="5526" outlineLevel="1" x14ac:dyDescent="0.2"/>
    <row r="5528" outlineLevel="1" x14ac:dyDescent="0.2"/>
    <row r="5530" outlineLevel="1" x14ac:dyDescent="0.2"/>
    <row r="5531" outlineLevel="1" x14ac:dyDescent="0.2"/>
    <row r="5533" outlineLevel="1" x14ac:dyDescent="0.2"/>
    <row r="5534" outlineLevel="1" x14ac:dyDescent="0.2"/>
    <row r="5536" outlineLevel="1" x14ac:dyDescent="0.2"/>
    <row r="5537" outlineLevel="1" x14ac:dyDescent="0.2"/>
    <row r="5538" outlineLevel="1" x14ac:dyDescent="0.2"/>
    <row r="5540" outlineLevel="1" x14ac:dyDescent="0.2"/>
    <row r="5541" outlineLevel="1" x14ac:dyDescent="0.2"/>
    <row r="5542" outlineLevel="1" x14ac:dyDescent="0.2"/>
    <row r="5544" outlineLevel="1" x14ac:dyDescent="0.2"/>
    <row r="5545" outlineLevel="1" x14ac:dyDescent="0.2"/>
    <row r="5547" outlineLevel="1" x14ac:dyDescent="0.2"/>
    <row r="5549" outlineLevel="1" x14ac:dyDescent="0.2"/>
    <row r="5550" outlineLevel="1" x14ac:dyDescent="0.2"/>
    <row r="5552" outlineLevel="1" x14ac:dyDescent="0.2"/>
    <row r="5553" outlineLevel="1" x14ac:dyDescent="0.2"/>
    <row r="5555" outlineLevel="1" x14ac:dyDescent="0.2"/>
    <row r="5556" outlineLevel="1" x14ac:dyDescent="0.2"/>
    <row r="5557" outlineLevel="1" x14ac:dyDescent="0.2"/>
    <row r="5559" outlineLevel="1" x14ac:dyDescent="0.2"/>
    <row r="5560" outlineLevel="1" x14ac:dyDescent="0.2"/>
    <row r="5562" outlineLevel="1" x14ac:dyDescent="0.2"/>
    <row r="5563" outlineLevel="1" x14ac:dyDescent="0.2"/>
    <row r="5565" outlineLevel="1" x14ac:dyDescent="0.2"/>
    <row r="5567" outlineLevel="1" x14ac:dyDescent="0.2"/>
    <row r="5569" outlineLevel="1" x14ac:dyDescent="0.2"/>
    <row r="5570" outlineLevel="1" x14ac:dyDescent="0.2"/>
    <row r="5572" outlineLevel="1" x14ac:dyDescent="0.2"/>
    <row r="5573" outlineLevel="1" x14ac:dyDescent="0.2"/>
    <row r="5575" outlineLevel="1" x14ac:dyDescent="0.2"/>
    <row r="5577" outlineLevel="1" x14ac:dyDescent="0.2"/>
    <row r="5578" outlineLevel="1" x14ac:dyDescent="0.2"/>
    <row r="5580" outlineLevel="1" x14ac:dyDescent="0.2"/>
    <row r="5581" outlineLevel="1" x14ac:dyDescent="0.2"/>
    <row r="5583" outlineLevel="1" x14ac:dyDescent="0.2"/>
    <row r="5584" outlineLevel="1" x14ac:dyDescent="0.2"/>
    <row r="5586" outlineLevel="1" x14ac:dyDescent="0.2"/>
    <row r="5587" outlineLevel="1" x14ac:dyDescent="0.2"/>
    <row r="5589" outlineLevel="1" x14ac:dyDescent="0.2"/>
    <row r="5590" outlineLevel="1" x14ac:dyDescent="0.2"/>
    <row r="5592" outlineLevel="1" x14ac:dyDescent="0.2"/>
    <row r="5593" outlineLevel="1" x14ac:dyDescent="0.2"/>
    <row r="5595" outlineLevel="1" x14ac:dyDescent="0.2"/>
    <row r="5596" outlineLevel="1" x14ac:dyDescent="0.2"/>
    <row r="5598" outlineLevel="1" x14ac:dyDescent="0.2"/>
    <row r="5599" outlineLevel="1" x14ac:dyDescent="0.2"/>
    <row r="5601" outlineLevel="1" x14ac:dyDescent="0.2"/>
    <row r="5602" outlineLevel="1" x14ac:dyDescent="0.2"/>
    <row r="5604" outlineLevel="1" x14ac:dyDescent="0.2"/>
    <row r="5605" outlineLevel="1" x14ac:dyDescent="0.2"/>
    <row r="5607" outlineLevel="1" x14ac:dyDescent="0.2"/>
    <row r="5608" outlineLevel="1" x14ac:dyDescent="0.2"/>
    <row r="5610" outlineLevel="1" x14ac:dyDescent="0.2"/>
    <row r="5611" outlineLevel="1" x14ac:dyDescent="0.2"/>
    <row r="5613" outlineLevel="1" x14ac:dyDescent="0.2"/>
    <row r="5614" outlineLevel="1" x14ac:dyDescent="0.2"/>
    <row r="5616" outlineLevel="1" x14ac:dyDescent="0.2"/>
    <row r="5617" outlineLevel="1" x14ac:dyDescent="0.2"/>
    <row r="5619" outlineLevel="1" x14ac:dyDescent="0.2"/>
    <row r="5620" outlineLevel="1" x14ac:dyDescent="0.2"/>
    <row r="5622" outlineLevel="1" x14ac:dyDescent="0.2"/>
    <row r="5623" outlineLevel="1" x14ac:dyDescent="0.2"/>
    <row r="5625" outlineLevel="1" x14ac:dyDescent="0.2"/>
    <row r="5626" outlineLevel="1" x14ac:dyDescent="0.2"/>
    <row r="5628" outlineLevel="1" x14ac:dyDescent="0.2"/>
    <row r="5629" outlineLevel="1" x14ac:dyDescent="0.2"/>
    <row r="5631" outlineLevel="1" x14ac:dyDescent="0.2"/>
    <row r="5632" outlineLevel="1" x14ac:dyDescent="0.2"/>
    <row r="5634" outlineLevel="1" x14ac:dyDescent="0.2"/>
    <row r="5635" outlineLevel="1" x14ac:dyDescent="0.2"/>
    <row r="5637" outlineLevel="1" x14ac:dyDescent="0.2"/>
    <row r="5638" outlineLevel="1" x14ac:dyDescent="0.2"/>
    <row r="5640" outlineLevel="1" x14ac:dyDescent="0.2"/>
    <row r="5641" outlineLevel="1" x14ac:dyDescent="0.2"/>
    <row r="5643" outlineLevel="1" x14ac:dyDescent="0.2"/>
    <row r="5644" outlineLevel="1" x14ac:dyDescent="0.2"/>
    <row r="5646" outlineLevel="1" x14ac:dyDescent="0.2"/>
    <row r="5647" outlineLevel="1" x14ac:dyDescent="0.2"/>
    <row r="5649" outlineLevel="1" x14ac:dyDescent="0.2"/>
    <row r="5650" outlineLevel="1" x14ac:dyDescent="0.2"/>
    <row r="5652" outlineLevel="1" x14ac:dyDescent="0.2"/>
    <row r="5653" outlineLevel="1" x14ac:dyDescent="0.2"/>
    <row r="5655" outlineLevel="1" x14ac:dyDescent="0.2"/>
    <row r="5656" outlineLevel="1" x14ac:dyDescent="0.2"/>
    <row r="5658" outlineLevel="1" x14ac:dyDescent="0.2"/>
    <row r="5659" outlineLevel="1" x14ac:dyDescent="0.2"/>
    <row r="5660" outlineLevel="1" x14ac:dyDescent="0.2"/>
    <row r="5662" outlineLevel="1" x14ac:dyDescent="0.2"/>
    <row r="5663" outlineLevel="1" x14ac:dyDescent="0.2"/>
    <row r="5665" outlineLevel="1" x14ac:dyDescent="0.2"/>
    <row r="5666" outlineLevel="1" x14ac:dyDescent="0.2"/>
    <row r="5668" outlineLevel="1" x14ac:dyDescent="0.2"/>
    <row r="5669" outlineLevel="1" x14ac:dyDescent="0.2"/>
    <row r="5671" outlineLevel="1" x14ac:dyDescent="0.2"/>
    <row r="5672" outlineLevel="1" x14ac:dyDescent="0.2"/>
    <row r="5674" outlineLevel="1" x14ac:dyDescent="0.2"/>
    <row r="5675" outlineLevel="1" x14ac:dyDescent="0.2"/>
    <row r="5677" outlineLevel="1" x14ac:dyDescent="0.2"/>
    <row r="5678" outlineLevel="1" x14ac:dyDescent="0.2"/>
    <row r="5680" outlineLevel="1" x14ac:dyDescent="0.2"/>
    <row r="5682" outlineLevel="1" x14ac:dyDescent="0.2"/>
    <row r="5683" outlineLevel="1" x14ac:dyDescent="0.2"/>
    <row r="5685" outlineLevel="1" x14ac:dyDescent="0.2"/>
    <row r="5687" outlineLevel="1" x14ac:dyDescent="0.2"/>
    <row r="5688" outlineLevel="1" x14ac:dyDescent="0.2"/>
    <row r="5690" outlineLevel="1" x14ac:dyDescent="0.2"/>
    <row r="5691" outlineLevel="1" x14ac:dyDescent="0.2"/>
    <row r="5693" outlineLevel="1" x14ac:dyDescent="0.2"/>
    <row r="5694" outlineLevel="1" x14ac:dyDescent="0.2"/>
    <row r="5696" outlineLevel="1" x14ac:dyDescent="0.2"/>
    <row r="5697" outlineLevel="1" x14ac:dyDescent="0.2"/>
    <row r="5699" outlineLevel="1" x14ac:dyDescent="0.2"/>
    <row r="5700" outlineLevel="1" x14ac:dyDescent="0.2"/>
    <row r="5702" outlineLevel="1" x14ac:dyDescent="0.2"/>
    <row r="5703" outlineLevel="1" x14ac:dyDescent="0.2"/>
    <row r="5705" outlineLevel="1" x14ac:dyDescent="0.2"/>
    <row r="5706" outlineLevel="1" x14ac:dyDescent="0.2"/>
    <row r="5708" outlineLevel="1" x14ac:dyDescent="0.2"/>
    <row r="5709" outlineLevel="1" x14ac:dyDescent="0.2"/>
    <row r="5711" outlineLevel="1" x14ac:dyDescent="0.2"/>
    <row r="5713" outlineLevel="1" x14ac:dyDescent="0.2"/>
    <row r="5715" outlineLevel="1" x14ac:dyDescent="0.2"/>
    <row r="5716" outlineLevel="1" x14ac:dyDescent="0.2"/>
    <row r="5718" outlineLevel="1" x14ac:dyDescent="0.2"/>
    <row r="5719" outlineLevel="1" x14ac:dyDescent="0.2"/>
    <row r="5721" outlineLevel="1" x14ac:dyDescent="0.2"/>
    <row r="5722" outlineLevel="1" x14ac:dyDescent="0.2"/>
    <row r="5724" outlineLevel="1" x14ac:dyDescent="0.2"/>
    <row r="5725" outlineLevel="1" x14ac:dyDescent="0.2"/>
    <row r="5727" outlineLevel="1" x14ac:dyDescent="0.2"/>
    <row r="5728" outlineLevel="1" x14ac:dyDescent="0.2"/>
    <row r="5730" outlineLevel="1" x14ac:dyDescent="0.2"/>
    <row r="5731" outlineLevel="1" x14ac:dyDescent="0.2"/>
    <row r="5733" outlineLevel="1" x14ac:dyDescent="0.2"/>
    <row r="5734" outlineLevel="1" x14ac:dyDescent="0.2"/>
    <row r="5736" outlineLevel="1" x14ac:dyDescent="0.2"/>
    <row r="5738" outlineLevel="1" x14ac:dyDescent="0.2"/>
    <row r="5739" outlineLevel="1" x14ac:dyDescent="0.2"/>
    <row r="5741" outlineLevel="1" x14ac:dyDescent="0.2"/>
    <row r="5742" outlineLevel="1" x14ac:dyDescent="0.2"/>
    <row r="5744" outlineLevel="1" x14ac:dyDescent="0.2"/>
    <row r="5745" outlineLevel="1" x14ac:dyDescent="0.2"/>
    <row r="5747" outlineLevel="1" x14ac:dyDescent="0.2"/>
    <row r="5748" outlineLevel="1" x14ac:dyDescent="0.2"/>
    <row r="5750" outlineLevel="1" x14ac:dyDescent="0.2"/>
    <row r="5751" outlineLevel="1" x14ac:dyDescent="0.2"/>
    <row r="5753" outlineLevel="1" x14ac:dyDescent="0.2"/>
    <row r="5754" outlineLevel="1" x14ac:dyDescent="0.2"/>
    <row r="5756" outlineLevel="1" x14ac:dyDescent="0.2"/>
    <row r="5758" outlineLevel="1" x14ac:dyDescent="0.2"/>
    <row r="5759" outlineLevel="1" x14ac:dyDescent="0.2"/>
    <row r="5761" outlineLevel="1" x14ac:dyDescent="0.2"/>
    <row r="5762" outlineLevel="1" x14ac:dyDescent="0.2"/>
    <row r="5764" outlineLevel="1" x14ac:dyDescent="0.2"/>
    <row r="5765" outlineLevel="1" x14ac:dyDescent="0.2"/>
    <row r="5766" outlineLevel="1" x14ac:dyDescent="0.2"/>
    <row r="5768" outlineLevel="1" x14ac:dyDescent="0.2"/>
    <row r="5769" outlineLevel="1" x14ac:dyDescent="0.2"/>
    <row r="5770" outlineLevel="1" x14ac:dyDescent="0.2"/>
    <row r="5772" outlineLevel="1" x14ac:dyDescent="0.2"/>
    <row r="5773" outlineLevel="1" x14ac:dyDescent="0.2"/>
    <row r="5775" outlineLevel="1" x14ac:dyDescent="0.2"/>
    <row r="5777" outlineLevel="1" x14ac:dyDescent="0.2"/>
    <row r="5778" outlineLevel="1" x14ac:dyDescent="0.2"/>
    <row r="5780" outlineLevel="1" x14ac:dyDescent="0.2"/>
    <row r="5781" outlineLevel="1" x14ac:dyDescent="0.2"/>
    <row r="5782" outlineLevel="1" x14ac:dyDescent="0.2"/>
    <row r="5784" outlineLevel="1" x14ac:dyDescent="0.2"/>
    <row r="5785" outlineLevel="1" x14ac:dyDescent="0.2"/>
    <row r="5786" outlineLevel="1" x14ac:dyDescent="0.2"/>
    <row r="5788" outlineLevel="1" x14ac:dyDescent="0.2"/>
    <row r="5789" outlineLevel="1" x14ac:dyDescent="0.2"/>
    <row r="5791" outlineLevel="1" x14ac:dyDescent="0.2"/>
    <row r="5792" outlineLevel="1" x14ac:dyDescent="0.2"/>
    <row r="5794" outlineLevel="1" x14ac:dyDescent="0.2"/>
    <row r="5795" outlineLevel="1" x14ac:dyDescent="0.2"/>
    <row r="5796" outlineLevel="1" x14ac:dyDescent="0.2"/>
    <row r="5798" outlineLevel="1" x14ac:dyDescent="0.2"/>
    <row r="5799" outlineLevel="1" x14ac:dyDescent="0.2"/>
    <row r="5800" outlineLevel="1" x14ac:dyDescent="0.2"/>
    <row r="5802" outlineLevel="1" x14ac:dyDescent="0.2"/>
    <row r="5803" outlineLevel="1" x14ac:dyDescent="0.2"/>
    <row r="5805" outlineLevel="1" x14ac:dyDescent="0.2"/>
    <row r="5806" outlineLevel="1" x14ac:dyDescent="0.2"/>
    <row r="5808" outlineLevel="1" x14ac:dyDescent="0.2"/>
    <row r="5809" outlineLevel="1" x14ac:dyDescent="0.2"/>
    <row r="5811" outlineLevel="1" x14ac:dyDescent="0.2"/>
    <row r="5812" outlineLevel="1" x14ac:dyDescent="0.2"/>
    <row r="5814" outlineLevel="1" x14ac:dyDescent="0.2"/>
    <row r="5815" outlineLevel="1" x14ac:dyDescent="0.2"/>
    <row r="5817" outlineLevel="1" x14ac:dyDescent="0.2"/>
    <row r="5818" outlineLevel="1" x14ac:dyDescent="0.2"/>
    <row r="5820" outlineLevel="1" x14ac:dyDescent="0.2"/>
    <row r="5821" outlineLevel="1" x14ac:dyDescent="0.2"/>
    <row r="5823" outlineLevel="1" x14ac:dyDescent="0.2"/>
    <row r="5824" outlineLevel="1" x14ac:dyDescent="0.2"/>
    <row r="5826" outlineLevel="1" x14ac:dyDescent="0.2"/>
    <row r="5827" outlineLevel="1" x14ac:dyDescent="0.2"/>
    <row r="5829" outlineLevel="1" x14ac:dyDescent="0.2"/>
    <row r="5830" outlineLevel="1" x14ac:dyDescent="0.2"/>
    <row r="5832" outlineLevel="1" x14ac:dyDescent="0.2"/>
    <row r="5833" outlineLevel="1" x14ac:dyDescent="0.2"/>
    <row r="5835" outlineLevel="1" x14ac:dyDescent="0.2"/>
    <row r="5836" outlineLevel="1" x14ac:dyDescent="0.2"/>
    <row r="5838" outlineLevel="1" x14ac:dyDescent="0.2"/>
    <row r="5839" outlineLevel="1" x14ac:dyDescent="0.2"/>
    <row r="5841" outlineLevel="1" x14ac:dyDescent="0.2"/>
    <row r="5842" outlineLevel="1" x14ac:dyDescent="0.2"/>
    <row r="5844" outlineLevel="1" x14ac:dyDescent="0.2"/>
    <row r="5845" outlineLevel="1" x14ac:dyDescent="0.2"/>
    <row r="5847" outlineLevel="1" x14ac:dyDescent="0.2"/>
    <row r="5848" outlineLevel="1" x14ac:dyDescent="0.2"/>
    <row r="5850" outlineLevel="1" x14ac:dyDescent="0.2"/>
    <row r="5851" outlineLevel="1" x14ac:dyDescent="0.2"/>
    <row r="5853" outlineLevel="1" x14ac:dyDescent="0.2"/>
    <row r="5854" outlineLevel="1" x14ac:dyDescent="0.2"/>
    <row r="5856" outlineLevel="1" x14ac:dyDescent="0.2"/>
    <row r="5857" outlineLevel="1" x14ac:dyDescent="0.2"/>
    <row r="5859" outlineLevel="1" x14ac:dyDescent="0.2"/>
    <row r="5860" outlineLevel="1" x14ac:dyDescent="0.2"/>
    <row r="5861" outlineLevel="1" x14ac:dyDescent="0.2"/>
    <row r="5863" outlineLevel="1" x14ac:dyDescent="0.2"/>
    <row r="5864" outlineLevel="1" x14ac:dyDescent="0.2"/>
    <row r="5866" outlineLevel="1" x14ac:dyDescent="0.2"/>
    <row r="5867" outlineLevel="1" x14ac:dyDescent="0.2"/>
    <row r="5869" outlineLevel="1" x14ac:dyDescent="0.2"/>
    <row r="5870" outlineLevel="1" x14ac:dyDescent="0.2"/>
    <row r="5872" outlineLevel="1" x14ac:dyDescent="0.2"/>
    <row r="5873" outlineLevel="1" x14ac:dyDescent="0.2"/>
    <row r="5874" outlineLevel="1" x14ac:dyDescent="0.2"/>
    <row r="5876" outlineLevel="1" x14ac:dyDescent="0.2"/>
    <row r="5877" outlineLevel="1" x14ac:dyDescent="0.2"/>
    <row r="5879" outlineLevel="1" x14ac:dyDescent="0.2"/>
    <row r="5880" outlineLevel="1" x14ac:dyDescent="0.2"/>
    <row r="5882" outlineLevel="1" x14ac:dyDescent="0.2"/>
    <row r="5883" outlineLevel="1" x14ac:dyDescent="0.2"/>
    <row r="5885" outlineLevel="1" x14ac:dyDescent="0.2"/>
    <row r="5886" outlineLevel="1" x14ac:dyDescent="0.2"/>
    <row r="5888" outlineLevel="1" x14ac:dyDescent="0.2"/>
    <row r="5889" outlineLevel="1" x14ac:dyDescent="0.2"/>
    <row r="5891" outlineLevel="1" x14ac:dyDescent="0.2"/>
    <row r="5892" outlineLevel="1" x14ac:dyDescent="0.2"/>
    <row r="5894" outlineLevel="1" x14ac:dyDescent="0.2"/>
    <row r="5896" outlineLevel="1" x14ac:dyDescent="0.2"/>
    <row r="5897" outlineLevel="1" x14ac:dyDescent="0.2"/>
    <row r="5899" outlineLevel="1" x14ac:dyDescent="0.2"/>
    <row r="5901" outlineLevel="1" x14ac:dyDescent="0.2"/>
    <row r="5902" outlineLevel="1" x14ac:dyDescent="0.2"/>
    <row r="5904" outlineLevel="1" x14ac:dyDescent="0.2"/>
    <row r="5905" outlineLevel="1" x14ac:dyDescent="0.2"/>
    <row r="5907" outlineLevel="1" x14ac:dyDescent="0.2"/>
    <row r="5908" outlineLevel="1" x14ac:dyDescent="0.2"/>
    <row r="5910" outlineLevel="1" x14ac:dyDescent="0.2"/>
    <row r="5911" outlineLevel="1" x14ac:dyDescent="0.2"/>
    <row r="5913" outlineLevel="1" x14ac:dyDescent="0.2"/>
    <row r="5914" outlineLevel="1" x14ac:dyDescent="0.2"/>
    <row r="5916" outlineLevel="1" x14ac:dyDescent="0.2"/>
    <row r="5917" outlineLevel="1" x14ac:dyDescent="0.2"/>
    <row r="5919" outlineLevel="1" x14ac:dyDescent="0.2"/>
    <row r="5920" outlineLevel="1" x14ac:dyDescent="0.2"/>
    <row r="5922" outlineLevel="1" x14ac:dyDescent="0.2"/>
    <row r="5923" outlineLevel="1" x14ac:dyDescent="0.2"/>
    <row r="5925" outlineLevel="1" x14ac:dyDescent="0.2"/>
    <row r="5926" outlineLevel="1" x14ac:dyDescent="0.2"/>
    <row r="5928" outlineLevel="1" x14ac:dyDescent="0.2"/>
    <row r="5929" outlineLevel="1" x14ac:dyDescent="0.2"/>
    <row r="5931" outlineLevel="1" x14ac:dyDescent="0.2"/>
    <row r="5932" outlineLevel="1" x14ac:dyDescent="0.2"/>
    <row r="5934" outlineLevel="1" x14ac:dyDescent="0.2"/>
    <row r="5935" outlineLevel="1" x14ac:dyDescent="0.2"/>
    <row r="5936" outlineLevel="1" x14ac:dyDescent="0.2"/>
    <row r="5938" outlineLevel="1" x14ac:dyDescent="0.2"/>
    <row r="5939" outlineLevel="1" x14ac:dyDescent="0.2"/>
    <row r="5940" outlineLevel="1" x14ac:dyDescent="0.2"/>
    <row r="5942" outlineLevel="1" x14ac:dyDescent="0.2"/>
    <row r="5943" outlineLevel="1" x14ac:dyDescent="0.2"/>
    <row r="5945" outlineLevel="1" x14ac:dyDescent="0.2"/>
    <row r="5946" outlineLevel="1" x14ac:dyDescent="0.2"/>
    <row r="5948" outlineLevel="1" x14ac:dyDescent="0.2"/>
    <row r="5949" outlineLevel="1" x14ac:dyDescent="0.2"/>
    <row r="5951" outlineLevel="1" x14ac:dyDescent="0.2"/>
    <row r="5952" outlineLevel="1" x14ac:dyDescent="0.2"/>
    <row r="5954" outlineLevel="1" x14ac:dyDescent="0.2"/>
    <row r="5955" outlineLevel="1" x14ac:dyDescent="0.2"/>
    <row r="5957" outlineLevel="1" x14ac:dyDescent="0.2"/>
    <row r="5958" outlineLevel="1" x14ac:dyDescent="0.2"/>
    <row r="5960" outlineLevel="1" x14ac:dyDescent="0.2"/>
    <row r="5961" outlineLevel="1" x14ac:dyDescent="0.2"/>
    <row r="5963" outlineLevel="1" x14ac:dyDescent="0.2"/>
    <row r="5964" outlineLevel="1" x14ac:dyDescent="0.2"/>
    <row r="5966" outlineLevel="1" x14ac:dyDescent="0.2"/>
    <row r="5967" outlineLevel="1" x14ac:dyDescent="0.2"/>
    <row r="5969" outlineLevel="1" x14ac:dyDescent="0.2"/>
    <row r="5970" outlineLevel="1" x14ac:dyDescent="0.2"/>
    <row r="5972" outlineLevel="1" x14ac:dyDescent="0.2"/>
    <row r="5973" outlineLevel="1" x14ac:dyDescent="0.2"/>
    <row r="5974" outlineLevel="1" x14ac:dyDescent="0.2"/>
    <row r="5976" outlineLevel="1" x14ac:dyDescent="0.2"/>
    <row r="5977" outlineLevel="1" x14ac:dyDescent="0.2"/>
    <row r="5978" outlineLevel="1" x14ac:dyDescent="0.2"/>
    <row r="5980" outlineLevel="1" x14ac:dyDescent="0.2"/>
    <row r="5981" outlineLevel="1" x14ac:dyDescent="0.2"/>
    <row r="5982" outlineLevel="1" x14ac:dyDescent="0.2"/>
    <row r="5984" outlineLevel="1" x14ac:dyDescent="0.2"/>
    <row r="5985" outlineLevel="1" x14ac:dyDescent="0.2"/>
    <row r="5986" outlineLevel="1" x14ac:dyDescent="0.2"/>
    <row r="5988" outlineLevel="1" x14ac:dyDescent="0.2"/>
    <row r="5989" outlineLevel="1" x14ac:dyDescent="0.2"/>
    <row r="5990" outlineLevel="1" x14ac:dyDescent="0.2"/>
    <row r="5992" outlineLevel="1" x14ac:dyDescent="0.2"/>
    <row r="5993" outlineLevel="1" x14ac:dyDescent="0.2"/>
    <row r="5995" outlineLevel="1" x14ac:dyDescent="0.2"/>
    <row r="5996" outlineLevel="1" x14ac:dyDescent="0.2"/>
    <row r="5998" outlineLevel="1" x14ac:dyDescent="0.2"/>
    <row r="5999" outlineLevel="1" x14ac:dyDescent="0.2"/>
    <row r="6000" outlineLevel="1" x14ac:dyDescent="0.2"/>
    <row r="6002" outlineLevel="1" x14ac:dyDescent="0.2"/>
    <row r="6003" outlineLevel="1" x14ac:dyDescent="0.2"/>
    <row r="6004" outlineLevel="1" x14ac:dyDescent="0.2"/>
    <row r="6006" outlineLevel="1" x14ac:dyDescent="0.2"/>
    <row r="6007" outlineLevel="1" x14ac:dyDescent="0.2"/>
    <row r="6009" outlineLevel="1" x14ac:dyDescent="0.2"/>
    <row r="6010" outlineLevel="1" x14ac:dyDescent="0.2"/>
    <row r="6012" outlineLevel="1" x14ac:dyDescent="0.2"/>
    <row r="6013" outlineLevel="1" x14ac:dyDescent="0.2"/>
    <row r="6014" outlineLevel="1" x14ac:dyDescent="0.2"/>
    <row r="6015" outlineLevel="1" x14ac:dyDescent="0.2"/>
    <row r="6017" outlineLevel="1" x14ac:dyDescent="0.2"/>
    <row r="6018" outlineLevel="1" x14ac:dyDescent="0.2"/>
    <row r="6019" outlineLevel="1" x14ac:dyDescent="0.2"/>
    <row r="6020" outlineLevel="1" x14ac:dyDescent="0.2"/>
    <row r="6022" outlineLevel="1" x14ac:dyDescent="0.2"/>
    <row r="6023" outlineLevel="1" x14ac:dyDescent="0.2"/>
    <row r="6024" outlineLevel="1" x14ac:dyDescent="0.2"/>
    <row r="6025" outlineLevel="1" x14ac:dyDescent="0.2"/>
    <row r="6026" outlineLevel="1" x14ac:dyDescent="0.2"/>
    <row r="6028" outlineLevel="1" x14ac:dyDescent="0.2"/>
    <row r="6029" outlineLevel="1" x14ac:dyDescent="0.2"/>
    <row r="6030" outlineLevel="1" x14ac:dyDescent="0.2"/>
    <row r="6032" outlineLevel="1" x14ac:dyDescent="0.2"/>
    <row r="6033" outlineLevel="1" x14ac:dyDescent="0.2"/>
    <row r="6034" outlineLevel="1" x14ac:dyDescent="0.2"/>
    <row r="6036" outlineLevel="1" x14ac:dyDescent="0.2"/>
    <row r="6037" outlineLevel="1" x14ac:dyDescent="0.2"/>
    <row r="6038" outlineLevel="1" x14ac:dyDescent="0.2"/>
    <row r="6040" outlineLevel="1" x14ac:dyDescent="0.2"/>
    <row r="6041" outlineLevel="1" x14ac:dyDescent="0.2"/>
    <row r="6042" outlineLevel="1" x14ac:dyDescent="0.2"/>
    <row r="6044" outlineLevel="1" x14ac:dyDescent="0.2"/>
    <row r="6045" outlineLevel="1" x14ac:dyDescent="0.2"/>
    <row r="6046" outlineLevel="1" x14ac:dyDescent="0.2"/>
    <row r="6048" outlineLevel="1" x14ac:dyDescent="0.2"/>
    <row r="6049" outlineLevel="1" x14ac:dyDescent="0.2"/>
    <row r="6050" outlineLevel="1" x14ac:dyDescent="0.2"/>
    <row r="6052" outlineLevel="1" x14ac:dyDescent="0.2"/>
    <row r="6053" outlineLevel="1" x14ac:dyDescent="0.2"/>
    <row r="6054" outlineLevel="1" x14ac:dyDescent="0.2"/>
    <row r="6056" outlineLevel="1" x14ac:dyDescent="0.2"/>
    <row r="6057" outlineLevel="1" x14ac:dyDescent="0.2"/>
    <row r="6058" outlineLevel="1" x14ac:dyDescent="0.2"/>
    <row r="6060" outlineLevel="1" x14ac:dyDescent="0.2"/>
    <row r="6061" outlineLevel="1" x14ac:dyDescent="0.2"/>
    <row r="6062" outlineLevel="1" x14ac:dyDescent="0.2"/>
    <row r="6064" outlineLevel="1" x14ac:dyDescent="0.2"/>
    <row r="6065" outlineLevel="1" x14ac:dyDescent="0.2"/>
    <row r="6066" outlineLevel="1" x14ac:dyDescent="0.2"/>
    <row r="6068" outlineLevel="1" x14ac:dyDescent="0.2"/>
    <row r="6069" outlineLevel="1" x14ac:dyDescent="0.2"/>
    <row r="6070" outlineLevel="1" x14ac:dyDescent="0.2"/>
    <row r="6072" outlineLevel="1" x14ac:dyDescent="0.2"/>
    <row r="6073" outlineLevel="1" x14ac:dyDescent="0.2"/>
    <row r="6074" outlineLevel="1" x14ac:dyDescent="0.2"/>
    <row r="6076" outlineLevel="1" x14ac:dyDescent="0.2"/>
    <row r="6077" outlineLevel="1" x14ac:dyDescent="0.2"/>
    <row r="6078" outlineLevel="1" x14ac:dyDescent="0.2"/>
    <row r="6080" outlineLevel="1" x14ac:dyDescent="0.2"/>
    <row r="6081" outlineLevel="1" x14ac:dyDescent="0.2"/>
    <row r="6082" outlineLevel="1" x14ac:dyDescent="0.2"/>
    <row r="6084" outlineLevel="1" x14ac:dyDescent="0.2"/>
    <row r="6085" outlineLevel="1" x14ac:dyDescent="0.2"/>
    <row r="6086" outlineLevel="1" x14ac:dyDescent="0.2"/>
    <row r="6088" outlineLevel="1" x14ac:dyDescent="0.2"/>
    <row r="6089" outlineLevel="1" x14ac:dyDescent="0.2"/>
    <row r="6090" outlineLevel="1" x14ac:dyDescent="0.2"/>
    <row r="6092" outlineLevel="1" x14ac:dyDescent="0.2"/>
    <row r="6093" outlineLevel="1" x14ac:dyDescent="0.2"/>
    <row r="6094" outlineLevel="1" x14ac:dyDescent="0.2"/>
    <row r="6096" outlineLevel="1" x14ac:dyDescent="0.2"/>
    <row r="6097" outlineLevel="1" x14ac:dyDescent="0.2"/>
    <row r="6098" outlineLevel="1" x14ac:dyDescent="0.2"/>
    <row r="6100" outlineLevel="1" x14ac:dyDescent="0.2"/>
    <row r="6101" outlineLevel="1" x14ac:dyDescent="0.2"/>
    <row r="6103" outlineLevel="1" x14ac:dyDescent="0.2"/>
    <row r="6104" outlineLevel="1" x14ac:dyDescent="0.2"/>
    <row r="6106" outlineLevel="1" x14ac:dyDescent="0.2"/>
    <row r="6107" outlineLevel="1" x14ac:dyDescent="0.2"/>
    <row r="6109" outlineLevel="1" x14ac:dyDescent="0.2"/>
    <row r="6110" outlineLevel="1" x14ac:dyDescent="0.2"/>
    <row r="6111" outlineLevel="1" x14ac:dyDescent="0.2"/>
    <row r="6113" outlineLevel="1" x14ac:dyDescent="0.2"/>
    <row r="6114" outlineLevel="1" x14ac:dyDescent="0.2"/>
    <row r="6115" outlineLevel="1" x14ac:dyDescent="0.2"/>
    <row r="6117" outlineLevel="1" x14ac:dyDescent="0.2"/>
    <row r="6118" outlineLevel="1" x14ac:dyDescent="0.2"/>
    <row r="6119" outlineLevel="1" x14ac:dyDescent="0.2"/>
    <row r="6121" outlineLevel="1" x14ac:dyDescent="0.2"/>
    <row r="6122" outlineLevel="1" x14ac:dyDescent="0.2"/>
    <row r="6123" outlineLevel="1" x14ac:dyDescent="0.2"/>
    <row r="6125" outlineLevel="1" x14ac:dyDescent="0.2"/>
    <row r="6126" outlineLevel="1" x14ac:dyDescent="0.2"/>
    <row r="6127" outlineLevel="1" x14ac:dyDescent="0.2"/>
    <row r="6129" outlineLevel="1" x14ac:dyDescent="0.2"/>
    <row r="6130" outlineLevel="1" x14ac:dyDescent="0.2"/>
    <row r="6131" outlineLevel="1" x14ac:dyDescent="0.2"/>
    <row r="6133" outlineLevel="1" x14ac:dyDescent="0.2"/>
    <row r="6134" outlineLevel="1" x14ac:dyDescent="0.2"/>
    <row r="6135" outlineLevel="1" x14ac:dyDescent="0.2"/>
    <row r="6137" outlineLevel="1" x14ac:dyDescent="0.2"/>
    <row r="6138" outlineLevel="1" x14ac:dyDescent="0.2"/>
    <row r="6139" outlineLevel="1" x14ac:dyDescent="0.2"/>
    <row r="6141" outlineLevel="1" x14ac:dyDescent="0.2"/>
    <row r="6142" outlineLevel="1" x14ac:dyDescent="0.2"/>
    <row r="6143" outlineLevel="1" x14ac:dyDescent="0.2"/>
    <row r="6145" outlineLevel="1" x14ac:dyDescent="0.2"/>
    <row r="6146" outlineLevel="1" x14ac:dyDescent="0.2"/>
    <row r="6147" outlineLevel="1" x14ac:dyDescent="0.2"/>
    <row r="6149" outlineLevel="1" x14ac:dyDescent="0.2"/>
    <row r="6150" outlineLevel="1" x14ac:dyDescent="0.2"/>
    <row r="6151" outlineLevel="1" x14ac:dyDescent="0.2"/>
    <row r="6153" outlineLevel="1" x14ac:dyDescent="0.2"/>
    <row r="6154" outlineLevel="1" x14ac:dyDescent="0.2"/>
    <row r="6155" outlineLevel="1" x14ac:dyDescent="0.2"/>
    <row r="6157" outlineLevel="1" x14ac:dyDescent="0.2"/>
    <row r="6158" outlineLevel="1" x14ac:dyDescent="0.2"/>
    <row r="6159" outlineLevel="1" x14ac:dyDescent="0.2"/>
    <row r="6161" outlineLevel="1" x14ac:dyDescent="0.2"/>
    <row r="6162" outlineLevel="1" x14ac:dyDescent="0.2"/>
    <row r="6163" outlineLevel="1" x14ac:dyDescent="0.2"/>
    <row r="6165" outlineLevel="1" x14ac:dyDescent="0.2"/>
    <row r="6166" outlineLevel="1" x14ac:dyDescent="0.2"/>
    <row r="6167" outlineLevel="1" x14ac:dyDescent="0.2"/>
    <row r="6169" outlineLevel="1" x14ac:dyDescent="0.2"/>
    <row r="6170" outlineLevel="1" x14ac:dyDescent="0.2"/>
    <row r="6171" outlineLevel="1" x14ac:dyDescent="0.2"/>
    <row r="6172" outlineLevel="1" x14ac:dyDescent="0.2"/>
    <row r="6174" outlineLevel="1" x14ac:dyDescent="0.2"/>
    <row r="6175" outlineLevel="1" x14ac:dyDescent="0.2"/>
    <row r="6176" outlineLevel="1" x14ac:dyDescent="0.2"/>
    <row r="6177" outlineLevel="1" x14ac:dyDescent="0.2"/>
    <row r="6179" outlineLevel="1" x14ac:dyDescent="0.2"/>
    <row r="6180" outlineLevel="1" x14ac:dyDescent="0.2"/>
    <row r="6182" outlineLevel="1" x14ac:dyDescent="0.2"/>
    <row r="6183" outlineLevel="1" x14ac:dyDescent="0.2"/>
    <row r="6185" outlineLevel="1" x14ac:dyDescent="0.2"/>
    <row r="6186" outlineLevel="1" x14ac:dyDescent="0.2"/>
    <row r="6187" outlineLevel="1" x14ac:dyDescent="0.2"/>
    <row r="6189" outlineLevel="1" x14ac:dyDescent="0.2"/>
    <row r="6190" outlineLevel="1" x14ac:dyDescent="0.2"/>
    <row r="6191" outlineLevel="1" x14ac:dyDescent="0.2"/>
    <row r="6193" outlineLevel="1" x14ac:dyDescent="0.2"/>
    <row r="6194" outlineLevel="1" x14ac:dyDescent="0.2"/>
    <row r="6195" outlineLevel="1" x14ac:dyDescent="0.2"/>
    <row r="6197" outlineLevel="1" x14ac:dyDescent="0.2"/>
    <row r="6198" outlineLevel="1" x14ac:dyDescent="0.2"/>
    <row r="6199" outlineLevel="1" x14ac:dyDescent="0.2"/>
    <row r="6201" outlineLevel="1" x14ac:dyDescent="0.2"/>
    <row r="6202" outlineLevel="1" x14ac:dyDescent="0.2"/>
    <row r="6203" outlineLevel="1" x14ac:dyDescent="0.2"/>
    <row r="6205" outlineLevel="1" x14ac:dyDescent="0.2"/>
    <row r="6206" outlineLevel="1" x14ac:dyDescent="0.2"/>
    <row r="6207" outlineLevel="1" x14ac:dyDescent="0.2"/>
    <row r="6209" outlineLevel="1" x14ac:dyDescent="0.2"/>
    <row r="6210" outlineLevel="1" x14ac:dyDescent="0.2"/>
    <row r="6211" outlineLevel="1" x14ac:dyDescent="0.2"/>
    <row r="6213" outlineLevel="1" x14ac:dyDescent="0.2"/>
    <row r="6214" outlineLevel="1" x14ac:dyDescent="0.2"/>
    <row r="6215" outlineLevel="1" x14ac:dyDescent="0.2"/>
    <row r="6217" outlineLevel="1" x14ac:dyDescent="0.2"/>
    <row r="6218" outlineLevel="1" x14ac:dyDescent="0.2"/>
    <row r="6220" outlineLevel="1" x14ac:dyDescent="0.2"/>
    <row r="6221" outlineLevel="1" x14ac:dyDescent="0.2"/>
    <row r="6223" outlineLevel="1" x14ac:dyDescent="0.2"/>
    <row r="6224" outlineLevel="1" x14ac:dyDescent="0.2"/>
    <row r="6225" outlineLevel="1" x14ac:dyDescent="0.2"/>
    <row r="6227" outlineLevel="1" x14ac:dyDescent="0.2"/>
    <row r="6228" outlineLevel="1" x14ac:dyDescent="0.2"/>
    <row r="6229" outlineLevel="1" x14ac:dyDescent="0.2"/>
    <row r="6230" outlineLevel="1" x14ac:dyDescent="0.2"/>
    <row r="6232" outlineLevel="1" x14ac:dyDescent="0.2"/>
    <row r="6233" outlineLevel="1" x14ac:dyDescent="0.2"/>
    <row r="6234" outlineLevel="1" x14ac:dyDescent="0.2"/>
    <row r="6236" outlineLevel="1" x14ac:dyDescent="0.2"/>
    <row r="6237" outlineLevel="1" x14ac:dyDescent="0.2"/>
    <row r="6238" outlineLevel="1" x14ac:dyDescent="0.2"/>
    <row r="6240" outlineLevel="1" x14ac:dyDescent="0.2"/>
    <row r="6241" outlineLevel="1" x14ac:dyDescent="0.2"/>
    <row r="6242" outlineLevel="1" x14ac:dyDescent="0.2"/>
    <row r="6244" outlineLevel="1" x14ac:dyDescent="0.2"/>
    <row r="6245" outlineLevel="1" x14ac:dyDescent="0.2"/>
    <row r="6246" outlineLevel="1" x14ac:dyDescent="0.2"/>
    <row r="6248" outlineLevel="1" x14ac:dyDescent="0.2"/>
    <row r="6249" outlineLevel="1" x14ac:dyDescent="0.2"/>
    <row r="6250" outlineLevel="1" x14ac:dyDescent="0.2"/>
    <row r="6252" outlineLevel="1" x14ac:dyDescent="0.2"/>
    <row r="6253" outlineLevel="1" x14ac:dyDescent="0.2"/>
    <row r="6254" outlineLevel="1" x14ac:dyDescent="0.2"/>
    <row r="6256" outlineLevel="1" x14ac:dyDescent="0.2"/>
    <row r="6257" outlineLevel="1" x14ac:dyDescent="0.2"/>
    <row r="6258" outlineLevel="1" x14ac:dyDescent="0.2"/>
    <row r="6260" outlineLevel="1" x14ac:dyDescent="0.2"/>
    <row r="6261" outlineLevel="1" x14ac:dyDescent="0.2"/>
    <row r="6262" outlineLevel="1" x14ac:dyDescent="0.2"/>
    <row r="6264" outlineLevel="1" x14ac:dyDescent="0.2"/>
    <row r="6265" outlineLevel="1" x14ac:dyDescent="0.2"/>
    <row r="6266" outlineLevel="1" x14ac:dyDescent="0.2"/>
    <row r="6268" outlineLevel="1" x14ac:dyDescent="0.2"/>
    <row r="6269" outlineLevel="1" x14ac:dyDescent="0.2"/>
    <row r="6270" outlineLevel="1" x14ac:dyDescent="0.2"/>
    <row r="6272" outlineLevel="1" x14ac:dyDescent="0.2"/>
    <row r="6273" outlineLevel="1" x14ac:dyDescent="0.2"/>
    <row r="6274" outlineLevel="1" x14ac:dyDescent="0.2"/>
    <row r="6276" outlineLevel="1" x14ac:dyDescent="0.2"/>
    <row r="6277" outlineLevel="1" x14ac:dyDescent="0.2"/>
    <row r="6278" outlineLevel="1" x14ac:dyDescent="0.2"/>
    <row r="6280" outlineLevel="1" x14ac:dyDescent="0.2"/>
    <row r="6281" outlineLevel="1" x14ac:dyDescent="0.2"/>
    <row r="6282" outlineLevel="1" x14ac:dyDescent="0.2"/>
    <row r="6284" outlineLevel="1" x14ac:dyDescent="0.2"/>
    <row r="6285" outlineLevel="1" x14ac:dyDescent="0.2"/>
    <row r="6286" outlineLevel="1" x14ac:dyDescent="0.2"/>
    <row r="6288" outlineLevel="1" x14ac:dyDescent="0.2"/>
    <row r="6289" outlineLevel="1" x14ac:dyDescent="0.2"/>
    <row r="6290" outlineLevel="1" x14ac:dyDescent="0.2"/>
    <row r="6292" outlineLevel="1" x14ac:dyDescent="0.2"/>
    <row r="6293" outlineLevel="1" x14ac:dyDescent="0.2"/>
    <row r="6294" outlineLevel="1" x14ac:dyDescent="0.2"/>
    <row r="6296" outlineLevel="1" x14ac:dyDescent="0.2"/>
    <row r="6297" outlineLevel="1" x14ac:dyDescent="0.2"/>
    <row r="6298" outlineLevel="1" x14ac:dyDescent="0.2"/>
    <row r="6300" outlineLevel="1" x14ac:dyDescent="0.2"/>
    <row r="6301" outlineLevel="1" x14ac:dyDescent="0.2"/>
    <row r="6302" outlineLevel="1" x14ac:dyDescent="0.2"/>
    <row r="6304" outlineLevel="1" x14ac:dyDescent="0.2"/>
    <row r="6305" outlineLevel="1" x14ac:dyDescent="0.2"/>
    <row r="6306" outlineLevel="1" x14ac:dyDescent="0.2"/>
    <row r="6307" outlineLevel="1" x14ac:dyDescent="0.2"/>
    <row r="6308" outlineLevel="1" x14ac:dyDescent="0.2"/>
    <row r="6309" outlineLevel="1" x14ac:dyDescent="0.2"/>
    <row r="6311" outlineLevel="1" x14ac:dyDescent="0.2"/>
    <row r="6312" outlineLevel="1" x14ac:dyDescent="0.2"/>
    <row r="6313" outlineLevel="1" x14ac:dyDescent="0.2"/>
    <row r="6314" outlineLevel="1" x14ac:dyDescent="0.2"/>
    <row r="6315" outlineLevel="1" x14ac:dyDescent="0.2"/>
    <row r="6316" outlineLevel="1" x14ac:dyDescent="0.2"/>
    <row r="6318" outlineLevel="1" x14ac:dyDescent="0.2"/>
    <row r="6319" outlineLevel="1" x14ac:dyDescent="0.2"/>
    <row r="6320" outlineLevel="1" x14ac:dyDescent="0.2"/>
    <row r="6321" outlineLevel="1" x14ac:dyDescent="0.2"/>
    <row r="6323" outlineLevel="1" x14ac:dyDescent="0.2"/>
    <row r="6324" outlineLevel="1" x14ac:dyDescent="0.2"/>
    <row r="6325" outlineLevel="1" x14ac:dyDescent="0.2"/>
    <row r="6326" outlineLevel="1" x14ac:dyDescent="0.2"/>
    <row r="6328" outlineLevel="1" x14ac:dyDescent="0.2"/>
    <row r="6329" outlineLevel="1" x14ac:dyDescent="0.2"/>
    <row r="6330" outlineLevel="1" x14ac:dyDescent="0.2"/>
    <row r="6331" outlineLevel="1" x14ac:dyDescent="0.2"/>
    <row r="6333" outlineLevel="1" x14ac:dyDescent="0.2"/>
    <row r="6334" outlineLevel="1" x14ac:dyDescent="0.2"/>
    <row r="6335" outlineLevel="1" x14ac:dyDescent="0.2"/>
    <row r="6336" outlineLevel="1" x14ac:dyDescent="0.2"/>
    <row r="6338" outlineLevel="1" x14ac:dyDescent="0.2"/>
    <row r="6339" outlineLevel="1" x14ac:dyDescent="0.2"/>
    <row r="6340" outlineLevel="1" x14ac:dyDescent="0.2"/>
    <row r="6342" outlineLevel="1" x14ac:dyDescent="0.2"/>
    <row r="6343" outlineLevel="1" x14ac:dyDescent="0.2"/>
    <row r="6344" outlineLevel="1" x14ac:dyDescent="0.2"/>
    <row r="6346" outlineLevel="1" x14ac:dyDescent="0.2"/>
    <row r="6347" outlineLevel="1" x14ac:dyDescent="0.2"/>
    <row r="6348" outlineLevel="1" x14ac:dyDescent="0.2"/>
    <row r="6350" outlineLevel="1" x14ac:dyDescent="0.2"/>
    <row r="6351" outlineLevel="1" x14ac:dyDescent="0.2"/>
    <row r="6352" outlineLevel="1" x14ac:dyDescent="0.2"/>
    <row r="6354" outlineLevel="1" x14ac:dyDescent="0.2"/>
    <row r="6355" outlineLevel="1" x14ac:dyDescent="0.2"/>
    <row r="6356" outlineLevel="1" x14ac:dyDescent="0.2"/>
    <row r="6358" outlineLevel="1" x14ac:dyDescent="0.2"/>
    <row r="6359" outlineLevel="1" x14ac:dyDescent="0.2"/>
    <row r="6360" outlineLevel="1" x14ac:dyDescent="0.2"/>
    <row r="6362" outlineLevel="1" x14ac:dyDescent="0.2"/>
    <row r="6363" outlineLevel="1" x14ac:dyDescent="0.2"/>
    <row r="6364" outlineLevel="1" x14ac:dyDescent="0.2"/>
    <row r="6366" outlineLevel="1" x14ac:dyDescent="0.2"/>
    <row r="6367" outlineLevel="1" x14ac:dyDescent="0.2"/>
    <row r="6368" outlineLevel="1" x14ac:dyDescent="0.2"/>
    <row r="6370" outlineLevel="1" x14ac:dyDescent="0.2"/>
    <row r="6371" outlineLevel="1" x14ac:dyDescent="0.2"/>
    <row r="6372" outlineLevel="1" x14ac:dyDescent="0.2"/>
    <row r="6374" outlineLevel="1" x14ac:dyDescent="0.2"/>
    <row r="6375" outlineLevel="1" x14ac:dyDescent="0.2"/>
    <row r="6376" outlineLevel="1" x14ac:dyDescent="0.2"/>
    <row r="6378" outlineLevel="1" x14ac:dyDescent="0.2"/>
    <row r="6379" outlineLevel="1" x14ac:dyDescent="0.2"/>
    <row r="6380" outlineLevel="1" x14ac:dyDescent="0.2"/>
    <row r="6382" outlineLevel="1" x14ac:dyDescent="0.2"/>
    <row r="6383" outlineLevel="1" x14ac:dyDescent="0.2"/>
    <row r="6384" outlineLevel="1" x14ac:dyDescent="0.2"/>
    <row r="6386" outlineLevel="1" x14ac:dyDescent="0.2"/>
    <row r="6387" outlineLevel="1" x14ac:dyDescent="0.2"/>
    <row r="6388" outlineLevel="1" x14ac:dyDescent="0.2"/>
    <row r="6390" outlineLevel="1" x14ac:dyDescent="0.2"/>
    <row r="6391" outlineLevel="1" x14ac:dyDescent="0.2"/>
    <row r="6392" outlineLevel="1" x14ac:dyDescent="0.2"/>
    <row r="6393" outlineLevel="1" x14ac:dyDescent="0.2"/>
    <row r="6395" outlineLevel="1" x14ac:dyDescent="0.2"/>
    <row r="6396" outlineLevel="1" x14ac:dyDescent="0.2"/>
    <row r="6397" outlineLevel="1" x14ac:dyDescent="0.2"/>
    <row r="6398" outlineLevel="1" x14ac:dyDescent="0.2"/>
    <row r="6400" outlineLevel="1" x14ac:dyDescent="0.2"/>
    <row r="6401" outlineLevel="1" x14ac:dyDescent="0.2"/>
    <row r="6402" outlineLevel="1" x14ac:dyDescent="0.2"/>
    <row r="6404" outlineLevel="1" x14ac:dyDescent="0.2"/>
    <row r="6405" outlineLevel="1" x14ac:dyDescent="0.2"/>
    <row r="6406" outlineLevel="1" x14ac:dyDescent="0.2"/>
    <row r="6408" outlineLevel="1" x14ac:dyDescent="0.2"/>
    <row r="6409" outlineLevel="1" x14ac:dyDescent="0.2"/>
    <row r="6410" outlineLevel="1" x14ac:dyDescent="0.2"/>
    <row r="6412" outlineLevel="1" x14ac:dyDescent="0.2"/>
    <row r="6413" outlineLevel="1" x14ac:dyDescent="0.2"/>
    <row r="6414" outlineLevel="1" x14ac:dyDescent="0.2"/>
    <row r="6416" outlineLevel="1" x14ac:dyDescent="0.2"/>
    <row r="6417" outlineLevel="1" x14ac:dyDescent="0.2"/>
    <row r="6418" outlineLevel="1" x14ac:dyDescent="0.2"/>
    <row r="6420" outlineLevel="1" x14ac:dyDescent="0.2"/>
    <row r="6421" outlineLevel="1" x14ac:dyDescent="0.2"/>
    <row r="6422" outlineLevel="1" x14ac:dyDescent="0.2"/>
    <row r="6424" outlineLevel="1" x14ac:dyDescent="0.2"/>
    <row r="6425" outlineLevel="1" x14ac:dyDescent="0.2"/>
    <row r="6426" outlineLevel="1" x14ac:dyDescent="0.2"/>
    <row r="6428" outlineLevel="1" x14ac:dyDescent="0.2"/>
    <row r="6429" outlineLevel="1" x14ac:dyDescent="0.2"/>
    <row r="6430" outlineLevel="1" x14ac:dyDescent="0.2"/>
    <row r="6432" outlineLevel="1" x14ac:dyDescent="0.2"/>
    <row r="6433" outlineLevel="1" x14ac:dyDescent="0.2"/>
    <row r="6434" outlineLevel="1" x14ac:dyDescent="0.2"/>
    <row r="6436" outlineLevel="1" x14ac:dyDescent="0.2"/>
    <row r="6437" outlineLevel="1" x14ac:dyDescent="0.2"/>
    <row r="6438" outlineLevel="1" x14ac:dyDescent="0.2"/>
    <row r="6440" outlineLevel="1" x14ac:dyDescent="0.2"/>
    <row r="6441" outlineLevel="1" x14ac:dyDescent="0.2"/>
    <row r="6442" outlineLevel="1" x14ac:dyDescent="0.2"/>
    <row r="6444" outlineLevel="1" x14ac:dyDescent="0.2"/>
    <row r="6445" outlineLevel="1" x14ac:dyDescent="0.2"/>
    <row r="6446" outlineLevel="1" x14ac:dyDescent="0.2"/>
    <row r="6448" outlineLevel="1" x14ac:dyDescent="0.2"/>
    <row r="6449" outlineLevel="1" x14ac:dyDescent="0.2"/>
    <row r="6450" outlineLevel="1" x14ac:dyDescent="0.2"/>
    <row r="6452" outlineLevel="1" x14ac:dyDescent="0.2"/>
    <row r="6453" outlineLevel="1" x14ac:dyDescent="0.2"/>
    <row r="6454" outlineLevel="1" x14ac:dyDescent="0.2"/>
    <row r="6456" outlineLevel="1" x14ac:dyDescent="0.2"/>
    <row r="6457" outlineLevel="1" x14ac:dyDescent="0.2"/>
    <row r="6458" outlineLevel="1" x14ac:dyDescent="0.2"/>
    <row r="6460" outlineLevel="1" x14ac:dyDescent="0.2"/>
    <row r="6461" outlineLevel="1" x14ac:dyDescent="0.2"/>
    <row r="6462" outlineLevel="1" x14ac:dyDescent="0.2"/>
    <row r="6464" outlineLevel="1" x14ac:dyDescent="0.2"/>
    <row r="6465" outlineLevel="1" x14ac:dyDescent="0.2"/>
    <row r="6466" outlineLevel="1" x14ac:dyDescent="0.2"/>
    <row r="6468" outlineLevel="1" x14ac:dyDescent="0.2"/>
    <row r="6469" outlineLevel="1" x14ac:dyDescent="0.2"/>
    <row r="6470" outlineLevel="1" x14ac:dyDescent="0.2"/>
    <row r="6472" outlineLevel="1" x14ac:dyDescent="0.2"/>
    <row r="6473" outlineLevel="1" x14ac:dyDescent="0.2"/>
    <row r="6474" outlineLevel="1" x14ac:dyDescent="0.2"/>
    <row r="6476" outlineLevel="1" x14ac:dyDescent="0.2"/>
    <row r="6477" outlineLevel="1" x14ac:dyDescent="0.2"/>
    <row r="6478" outlineLevel="1" x14ac:dyDescent="0.2"/>
    <row r="6480" outlineLevel="1" x14ac:dyDescent="0.2"/>
    <row r="6481" outlineLevel="1" x14ac:dyDescent="0.2"/>
    <row r="6483" outlineLevel="1" x14ac:dyDescent="0.2"/>
    <row r="6484" outlineLevel="1" x14ac:dyDescent="0.2"/>
    <row r="6485" outlineLevel="1" x14ac:dyDescent="0.2"/>
    <row r="6487" outlineLevel="1" x14ac:dyDescent="0.2"/>
    <row r="6488" outlineLevel="1" x14ac:dyDescent="0.2"/>
    <row r="6489" outlineLevel="1" x14ac:dyDescent="0.2"/>
    <row r="6491" outlineLevel="1" x14ac:dyDescent="0.2"/>
    <row r="6492" outlineLevel="1" x14ac:dyDescent="0.2"/>
    <row r="6493" outlineLevel="1" x14ac:dyDescent="0.2"/>
    <row r="6495" outlineLevel="1" x14ac:dyDescent="0.2"/>
    <row r="6496" outlineLevel="1" x14ac:dyDescent="0.2"/>
    <row r="6497" outlineLevel="1" x14ac:dyDescent="0.2"/>
    <row r="6499" outlineLevel="1" x14ac:dyDescent="0.2"/>
    <row r="6500" outlineLevel="1" x14ac:dyDescent="0.2"/>
    <row r="6501" outlineLevel="1" x14ac:dyDescent="0.2"/>
    <row r="6503" outlineLevel="1" x14ac:dyDescent="0.2"/>
    <row r="6504" outlineLevel="1" x14ac:dyDescent="0.2"/>
    <row r="6505" outlineLevel="1" x14ac:dyDescent="0.2"/>
    <row r="6507" outlineLevel="1" x14ac:dyDescent="0.2"/>
    <row r="6508" outlineLevel="1" x14ac:dyDescent="0.2"/>
    <row r="6509" outlineLevel="1" x14ac:dyDescent="0.2"/>
    <row r="6511" outlineLevel="1" x14ac:dyDescent="0.2"/>
    <row r="6512" outlineLevel="1" x14ac:dyDescent="0.2"/>
    <row r="6514" outlineLevel="1" x14ac:dyDescent="0.2"/>
    <row r="6515" outlineLevel="1" x14ac:dyDescent="0.2"/>
    <row r="6517" outlineLevel="1" x14ac:dyDescent="0.2"/>
    <row r="6518" outlineLevel="1" x14ac:dyDescent="0.2"/>
    <row r="6520" outlineLevel="1" x14ac:dyDescent="0.2"/>
    <row r="6521" outlineLevel="1" x14ac:dyDescent="0.2"/>
    <row r="6523" outlineLevel="1" x14ac:dyDescent="0.2"/>
    <row r="6524" outlineLevel="1" x14ac:dyDescent="0.2"/>
    <row r="6526" outlineLevel="1" x14ac:dyDescent="0.2"/>
    <row r="6527" outlineLevel="1" x14ac:dyDescent="0.2"/>
    <row r="6528" outlineLevel="1" x14ac:dyDescent="0.2"/>
    <row r="6530" outlineLevel="1" x14ac:dyDescent="0.2"/>
    <row r="6531" outlineLevel="1" x14ac:dyDescent="0.2"/>
    <row r="6532" outlineLevel="1" x14ac:dyDescent="0.2"/>
    <row r="6534" outlineLevel="1" x14ac:dyDescent="0.2"/>
    <row r="6536" outlineLevel="1" x14ac:dyDescent="0.2"/>
    <row r="6538" outlineLevel="1" x14ac:dyDescent="0.2"/>
    <row r="6539" outlineLevel="1" x14ac:dyDescent="0.2"/>
    <row r="6540" outlineLevel="1" x14ac:dyDescent="0.2"/>
    <row r="6541" outlineLevel="1" x14ac:dyDescent="0.2"/>
    <row r="6543" outlineLevel="1" x14ac:dyDescent="0.2"/>
    <row r="6545" outlineLevel="1" x14ac:dyDescent="0.2"/>
    <row r="6547" outlineLevel="1" x14ac:dyDescent="0.2"/>
    <row r="6549" outlineLevel="1" x14ac:dyDescent="0.2"/>
    <row r="6551" outlineLevel="1" x14ac:dyDescent="0.2"/>
    <row r="6553" outlineLevel="1" x14ac:dyDescent="0.2"/>
    <row r="6555" outlineLevel="1" x14ac:dyDescent="0.2"/>
    <row r="6556" outlineLevel="1" x14ac:dyDescent="0.2"/>
    <row r="6557" outlineLevel="1" x14ac:dyDescent="0.2"/>
    <row r="6559" outlineLevel="1" x14ac:dyDescent="0.2"/>
    <row r="6560" outlineLevel="1" x14ac:dyDescent="0.2"/>
    <row r="6562" outlineLevel="1" x14ac:dyDescent="0.2"/>
    <row r="6564" outlineLevel="1" x14ac:dyDescent="0.2"/>
    <row r="6566" outlineLevel="1" x14ac:dyDescent="0.2"/>
    <row r="6568" outlineLevel="1" x14ac:dyDescent="0.2"/>
    <row r="6569" outlineLevel="1" x14ac:dyDescent="0.2"/>
    <row r="6570" outlineLevel="1" x14ac:dyDescent="0.2"/>
    <row r="6571" outlineLevel="1" x14ac:dyDescent="0.2"/>
    <row r="6573" outlineLevel="1" x14ac:dyDescent="0.2"/>
    <row r="6574" outlineLevel="1" x14ac:dyDescent="0.2"/>
    <row r="6575" outlineLevel="1" x14ac:dyDescent="0.2"/>
    <row r="6576" outlineLevel="1" x14ac:dyDescent="0.2"/>
    <row r="6578" outlineLevel="1" x14ac:dyDescent="0.2"/>
    <row r="6579" outlineLevel="1" x14ac:dyDescent="0.2"/>
    <row r="6580" outlineLevel="1" x14ac:dyDescent="0.2"/>
    <row r="6581" outlineLevel="1" x14ac:dyDescent="0.2"/>
    <row r="6583" outlineLevel="1" x14ac:dyDescent="0.2"/>
    <row r="6584" outlineLevel="1" x14ac:dyDescent="0.2"/>
    <row r="6585" outlineLevel="1" x14ac:dyDescent="0.2"/>
    <row r="6586" outlineLevel="1" x14ac:dyDescent="0.2"/>
    <row r="6588" outlineLevel="1" x14ac:dyDescent="0.2"/>
    <row r="6589" outlineLevel="1" x14ac:dyDescent="0.2"/>
    <row r="6590" outlineLevel="1" x14ac:dyDescent="0.2"/>
    <row r="6591" outlineLevel="1" x14ac:dyDescent="0.2"/>
    <row r="6593" outlineLevel="1" x14ac:dyDescent="0.2"/>
    <row r="6594" outlineLevel="1" x14ac:dyDescent="0.2"/>
    <row r="6595" outlineLevel="1" x14ac:dyDescent="0.2"/>
    <row r="6596" outlineLevel="1" x14ac:dyDescent="0.2"/>
    <row r="6598" outlineLevel="1" x14ac:dyDescent="0.2"/>
    <row r="6599" outlineLevel="1" x14ac:dyDescent="0.2"/>
    <row r="6600" outlineLevel="1" x14ac:dyDescent="0.2"/>
    <row r="6601" outlineLevel="1" x14ac:dyDescent="0.2"/>
    <row r="6602" outlineLevel="1" x14ac:dyDescent="0.2"/>
    <row r="6603" outlineLevel="1" x14ac:dyDescent="0.2"/>
    <row r="6604" outlineLevel="1" x14ac:dyDescent="0.2"/>
    <row r="6605" outlineLevel="1" x14ac:dyDescent="0.2"/>
    <row r="6606" outlineLevel="1" x14ac:dyDescent="0.2"/>
    <row r="6607" outlineLevel="1" x14ac:dyDescent="0.2"/>
    <row r="6608" outlineLevel="1" x14ac:dyDescent="0.2"/>
    <row r="6609" outlineLevel="1" x14ac:dyDescent="0.2"/>
    <row r="6610" outlineLevel="1" x14ac:dyDescent="0.2"/>
    <row r="6611" outlineLevel="1" x14ac:dyDescent="0.2"/>
    <row r="6612" outlineLevel="1" x14ac:dyDescent="0.2"/>
    <row r="6613" outlineLevel="1" x14ac:dyDescent="0.2"/>
    <row r="6615" outlineLevel="1" x14ac:dyDescent="0.2"/>
    <row r="6616" outlineLevel="1" x14ac:dyDescent="0.2"/>
    <row r="6617" outlineLevel="1" x14ac:dyDescent="0.2"/>
    <row r="6618" outlineLevel="1" x14ac:dyDescent="0.2"/>
    <row r="6619" outlineLevel="1" x14ac:dyDescent="0.2"/>
    <row r="6620" outlineLevel="1" x14ac:dyDescent="0.2"/>
    <row r="6621" outlineLevel="1" x14ac:dyDescent="0.2"/>
    <row r="6622" outlineLevel="1" x14ac:dyDescent="0.2"/>
    <row r="6623" outlineLevel="1" x14ac:dyDescent="0.2"/>
    <row r="6624" outlineLevel="1" x14ac:dyDescent="0.2"/>
    <row r="6625" outlineLevel="1" x14ac:dyDescent="0.2"/>
    <row r="6626" outlineLevel="1" x14ac:dyDescent="0.2"/>
    <row r="6627" outlineLevel="1" x14ac:dyDescent="0.2"/>
    <row r="6628" outlineLevel="1" x14ac:dyDescent="0.2"/>
    <row r="6629" outlineLevel="1" x14ac:dyDescent="0.2"/>
    <row r="6630" outlineLevel="1" x14ac:dyDescent="0.2"/>
    <row r="6632" outlineLevel="1" x14ac:dyDescent="0.2"/>
    <row r="6633" outlineLevel="1" x14ac:dyDescent="0.2"/>
    <row r="6635" outlineLevel="1" x14ac:dyDescent="0.2"/>
    <row r="6636" outlineLevel="1" x14ac:dyDescent="0.2"/>
    <row r="6637" outlineLevel="1" x14ac:dyDescent="0.2"/>
    <row r="6639" outlineLevel="1" x14ac:dyDescent="0.2"/>
    <row r="6640" outlineLevel="1" x14ac:dyDescent="0.2"/>
    <row r="6641" outlineLevel="1" x14ac:dyDescent="0.2"/>
    <row r="6642" outlineLevel="1" x14ac:dyDescent="0.2"/>
    <row r="6643" outlineLevel="1" x14ac:dyDescent="0.2"/>
    <row r="6645" outlineLevel="1" x14ac:dyDescent="0.2"/>
    <row r="6646" outlineLevel="1" x14ac:dyDescent="0.2"/>
    <row r="6647" outlineLevel="1" x14ac:dyDescent="0.2"/>
    <row r="6648" outlineLevel="1" x14ac:dyDescent="0.2"/>
    <row r="6649" outlineLevel="1" x14ac:dyDescent="0.2"/>
    <row r="6651" outlineLevel="1" x14ac:dyDescent="0.2"/>
    <row r="6652" outlineLevel="1" x14ac:dyDescent="0.2"/>
    <row r="6653" outlineLevel="1" x14ac:dyDescent="0.2"/>
    <row r="6654" outlineLevel="1" x14ac:dyDescent="0.2"/>
    <row r="6655" outlineLevel="1" x14ac:dyDescent="0.2"/>
    <row r="6656" outlineLevel="1" x14ac:dyDescent="0.2"/>
    <row r="6657" outlineLevel="1" x14ac:dyDescent="0.2"/>
    <row r="6658" outlineLevel="1" x14ac:dyDescent="0.2"/>
    <row r="6659" outlineLevel="1" x14ac:dyDescent="0.2"/>
    <row r="6660" outlineLevel="1" x14ac:dyDescent="0.2"/>
    <row r="6662" outlineLevel="1" x14ac:dyDescent="0.2"/>
    <row r="6663" outlineLevel="1" x14ac:dyDescent="0.2"/>
    <row r="6664" outlineLevel="1" x14ac:dyDescent="0.2"/>
    <row r="6665" outlineLevel="1" x14ac:dyDescent="0.2"/>
    <row r="6666" outlineLevel="1" x14ac:dyDescent="0.2"/>
    <row r="6667" outlineLevel="1" x14ac:dyDescent="0.2"/>
    <row r="6668" outlineLevel="1" x14ac:dyDescent="0.2"/>
    <row r="6669" outlineLevel="1" x14ac:dyDescent="0.2"/>
    <row r="6670" outlineLevel="1" x14ac:dyDescent="0.2"/>
    <row r="6671" outlineLevel="1" x14ac:dyDescent="0.2"/>
    <row r="6673" outlineLevel="1" x14ac:dyDescent="0.2"/>
    <row r="6674" outlineLevel="1" x14ac:dyDescent="0.2"/>
    <row r="6675" outlineLevel="1" x14ac:dyDescent="0.2"/>
    <row r="6676" outlineLevel="1" x14ac:dyDescent="0.2"/>
    <row r="6677" outlineLevel="1" x14ac:dyDescent="0.2"/>
    <row r="6678" outlineLevel="1" x14ac:dyDescent="0.2"/>
    <row r="6679" outlineLevel="1" x14ac:dyDescent="0.2"/>
    <row r="6680" outlineLevel="1" x14ac:dyDescent="0.2"/>
    <row r="6681" outlineLevel="1" x14ac:dyDescent="0.2"/>
    <row r="6682" outlineLevel="1" x14ac:dyDescent="0.2"/>
    <row r="6684" outlineLevel="1" x14ac:dyDescent="0.2"/>
    <row r="6685" outlineLevel="1" x14ac:dyDescent="0.2"/>
    <row r="6686" outlineLevel="1" x14ac:dyDescent="0.2"/>
    <row r="6687" outlineLevel="1" x14ac:dyDescent="0.2"/>
    <row r="6688" outlineLevel="1" x14ac:dyDescent="0.2"/>
    <row r="6689" outlineLevel="1" x14ac:dyDescent="0.2"/>
    <row r="6690" outlineLevel="1" x14ac:dyDescent="0.2"/>
    <row r="6691" outlineLevel="1" x14ac:dyDescent="0.2"/>
    <row r="6692" outlineLevel="1" x14ac:dyDescent="0.2"/>
    <row r="6693" outlineLevel="1" x14ac:dyDescent="0.2"/>
    <row r="6695" outlineLevel="1" x14ac:dyDescent="0.2"/>
    <row r="6696" outlineLevel="1" x14ac:dyDescent="0.2"/>
    <row r="6697" outlineLevel="1" x14ac:dyDescent="0.2"/>
    <row r="6698" outlineLevel="1" x14ac:dyDescent="0.2"/>
    <row r="6699" outlineLevel="1" x14ac:dyDescent="0.2"/>
    <row r="6700" outlineLevel="1" x14ac:dyDescent="0.2"/>
    <row r="6701" outlineLevel="1" x14ac:dyDescent="0.2"/>
    <row r="6702" outlineLevel="1" x14ac:dyDescent="0.2"/>
    <row r="6703" outlineLevel="1" x14ac:dyDescent="0.2"/>
    <row r="6704" outlineLevel="1" x14ac:dyDescent="0.2"/>
    <row r="6706" outlineLevel="1" x14ac:dyDescent="0.2"/>
    <row r="6707" outlineLevel="1" x14ac:dyDescent="0.2"/>
    <row r="6708" outlineLevel="1" x14ac:dyDescent="0.2"/>
    <row r="6709" outlineLevel="1" x14ac:dyDescent="0.2"/>
    <row r="6710" outlineLevel="1" x14ac:dyDescent="0.2"/>
    <row r="6711" outlineLevel="1" x14ac:dyDescent="0.2"/>
    <row r="6712" outlineLevel="1" x14ac:dyDescent="0.2"/>
    <row r="6713" outlineLevel="1" x14ac:dyDescent="0.2"/>
    <row r="6714" outlineLevel="1" x14ac:dyDescent="0.2"/>
    <row r="6716" outlineLevel="1" x14ac:dyDescent="0.2"/>
    <row r="6717" outlineLevel="1" x14ac:dyDescent="0.2"/>
    <row r="6718" outlineLevel="1" x14ac:dyDescent="0.2"/>
    <row r="6719" outlineLevel="1" x14ac:dyDescent="0.2"/>
    <row r="6720" outlineLevel="1" x14ac:dyDescent="0.2"/>
    <row r="6721" outlineLevel="1" x14ac:dyDescent="0.2"/>
    <row r="6722" outlineLevel="1" x14ac:dyDescent="0.2"/>
    <row r="6723" outlineLevel="1" x14ac:dyDescent="0.2"/>
    <row r="6724" outlineLevel="1" x14ac:dyDescent="0.2"/>
    <row r="6726" outlineLevel="1" x14ac:dyDescent="0.2"/>
    <row r="6727" outlineLevel="1" x14ac:dyDescent="0.2"/>
    <row r="6728" outlineLevel="1" x14ac:dyDescent="0.2"/>
    <row r="6729" outlineLevel="1" x14ac:dyDescent="0.2"/>
    <row r="6730" outlineLevel="1" x14ac:dyDescent="0.2"/>
    <row r="6731" outlineLevel="1" x14ac:dyDescent="0.2"/>
    <row r="6732" outlineLevel="1" x14ac:dyDescent="0.2"/>
    <row r="6733" outlineLevel="1" x14ac:dyDescent="0.2"/>
    <row r="6734" outlineLevel="1" x14ac:dyDescent="0.2"/>
    <row r="6736" outlineLevel="1" x14ac:dyDescent="0.2"/>
    <row r="6737" outlineLevel="1" x14ac:dyDescent="0.2"/>
    <row r="6738" outlineLevel="1" x14ac:dyDescent="0.2"/>
    <row r="6739" outlineLevel="1" x14ac:dyDescent="0.2"/>
    <row r="6740" outlineLevel="1" x14ac:dyDescent="0.2"/>
    <row r="6741" outlineLevel="1" x14ac:dyDescent="0.2"/>
    <row r="6742" outlineLevel="1" x14ac:dyDescent="0.2"/>
    <row r="6743" outlineLevel="1" x14ac:dyDescent="0.2"/>
    <row r="6744" outlineLevel="1" x14ac:dyDescent="0.2"/>
    <row r="6746" outlineLevel="1" x14ac:dyDescent="0.2"/>
    <row r="6748" outlineLevel="1" x14ac:dyDescent="0.2"/>
    <row r="6749" outlineLevel="1" x14ac:dyDescent="0.2"/>
    <row r="6750" outlineLevel="1" x14ac:dyDescent="0.2"/>
    <row r="6751" outlineLevel="1" x14ac:dyDescent="0.2"/>
    <row r="6752" outlineLevel="1" x14ac:dyDescent="0.2"/>
    <row r="6753" outlineLevel="1" x14ac:dyDescent="0.2"/>
    <row r="6754" outlineLevel="1" x14ac:dyDescent="0.2"/>
    <row r="6755" outlineLevel="1" x14ac:dyDescent="0.2"/>
    <row r="6756" outlineLevel="1" x14ac:dyDescent="0.2"/>
    <row r="6757" outlineLevel="1" x14ac:dyDescent="0.2"/>
    <row r="6759" outlineLevel="1" x14ac:dyDescent="0.2"/>
    <row r="6761" outlineLevel="1" x14ac:dyDescent="0.2"/>
    <row r="6763" outlineLevel="1" x14ac:dyDescent="0.2"/>
    <row r="6764" outlineLevel="1" x14ac:dyDescent="0.2"/>
    <row r="6765" outlineLevel="1" x14ac:dyDescent="0.2"/>
    <row r="6766" outlineLevel="1" x14ac:dyDescent="0.2"/>
    <row r="6768" outlineLevel="1" x14ac:dyDescent="0.2"/>
    <row r="6769" outlineLevel="1" x14ac:dyDescent="0.2"/>
    <row r="6770" outlineLevel="1" x14ac:dyDescent="0.2"/>
    <row r="6771" outlineLevel="1" x14ac:dyDescent="0.2"/>
    <row r="6773" outlineLevel="1" x14ac:dyDescent="0.2"/>
    <row r="6774" outlineLevel="1" x14ac:dyDescent="0.2"/>
    <row r="6775" outlineLevel="1" x14ac:dyDescent="0.2"/>
    <row r="6776" outlineLevel="1" x14ac:dyDescent="0.2"/>
    <row r="6778" outlineLevel="1" x14ac:dyDescent="0.2"/>
    <row r="6779" outlineLevel="1" x14ac:dyDescent="0.2"/>
    <row r="6780" outlineLevel="1" x14ac:dyDescent="0.2"/>
    <row r="6781" outlineLevel="1" x14ac:dyDescent="0.2"/>
    <row r="6783" outlineLevel="1" x14ac:dyDescent="0.2"/>
    <row r="6784" outlineLevel="1" x14ac:dyDescent="0.2"/>
    <row r="6785" outlineLevel="1" x14ac:dyDescent="0.2"/>
    <row r="6786" outlineLevel="1" x14ac:dyDescent="0.2"/>
    <row r="6787" outlineLevel="1" x14ac:dyDescent="0.2"/>
    <row r="6788" outlineLevel="1" x14ac:dyDescent="0.2"/>
    <row r="6790" outlineLevel="1" x14ac:dyDescent="0.2"/>
    <row r="6791" outlineLevel="1" x14ac:dyDescent="0.2"/>
    <row r="6792" outlineLevel="1" x14ac:dyDescent="0.2"/>
    <row r="6793" outlineLevel="1" x14ac:dyDescent="0.2"/>
    <row r="6794" outlineLevel="1" x14ac:dyDescent="0.2"/>
    <row r="6795" outlineLevel="1" x14ac:dyDescent="0.2"/>
    <row r="6797" outlineLevel="1" x14ac:dyDescent="0.2"/>
    <row r="6798" outlineLevel="1" x14ac:dyDescent="0.2"/>
    <row r="6799" outlineLevel="1" x14ac:dyDescent="0.2"/>
    <row r="6800" outlineLevel="1" x14ac:dyDescent="0.2"/>
    <row r="6801" outlineLevel="1" x14ac:dyDescent="0.2"/>
    <row r="6802" outlineLevel="1" x14ac:dyDescent="0.2"/>
    <row r="6804" outlineLevel="1" x14ac:dyDescent="0.2"/>
    <row r="6805" outlineLevel="1" x14ac:dyDescent="0.2"/>
    <row r="6806" outlineLevel="1" x14ac:dyDescent="0.2"/>
    <row r="6807" outlineLevel="1" x14ac:dyDescent="0.2"/>
    <row r="6808" outlineLevel="1" x14ac:dyDescent="0.2"/>
    <row r="6809" outlineLevel="1" x14ac:dyDescent="0.2"/>
    <row r="6811" outlineLevel="1" x14ac:dyDescent="0.2"/>
    <row r="6812" outlineLevel="1" x14ac:dyDescent="0.2"/>
    <row r="6813" outlineLevel="1" x14ac:dyDescent="0.2"/>
    <row r="6815" outlineLevel="1" x14ac:dyDescent="0.2"/>
    <row r="6816" outlineLevel="1" x14ac:dyDescent="0.2"/>
    <row r="6817" outlineLevel="1" x14ac:dyDescent="0.2"/>
    <row r="6819" outlineLevel="1" x14ac:dyDescent="0.2"/>
    <row r="6820" outlineLevel="1" x14ac:dyDescent="0.2"/>
    <row r="6821" outlineLevel="1" x14ac:dyDescent="0.2"/>
    <row r="6822" outlineLevel="1" x14ac:dyDescent="0.2"/>
    <row r="6824" outlineLevel="1" x14ac:dyDescent="0.2"/>
    <row r="6825" outlineLevel="1" x14ac:dyDescent="0.2"/>
    <row r="6826" outlineLevel="1" x14ac:dyDescent="0.2"/>
    <row r="6827" outlineLevel="1" x14ac:dyDescent="0.2"/>
    <row r="6829" outlineLevel="1" x14ac:dyDescent="0.2"/>
    <row r="6830" outlineLevel="1" x14ac:dyDescent="0.2"/>
    <row r="6831" outlineLevel="1" x14ac:dyDescent="0.2"/>
    <row r="6832" outlineLevel="1" x14ac:dyDescent="0.2"/>
    <row r="6834" outlineLevel="1" x14ac:dyDescent="0.2"/>
    <row r="6835" outlineLevel="1" x14ac:dyDescent="0.2"/>
    <row r="6836" outlineLevel="1" x14ac:dyDescent="0.2"/>
    <row r="6837" outlineLevel="1" x14ac:dyDescent="0.2"/>
    <row r="6839" outlineLevel="1" x14ac:dyDescent="0.2"/>
    <row r="6840" outlineLevel="1" x14ac:dyDescent="0.2"/>
    <row r="6841" outlineLevel="1" x14ac:dyDescent="0.2"/>
    <row r="6842" outlineLevel="1" x14ac:dyDescent="0.2"/>
    <row r="6844" outlineLevel="1" x14ac:dyDescent="0.2"/>
    <row r="6845" outlineLevel="1" x14ac:dyDescent="0.2"/>
    <row r="6846" outlineLevel="1" x14ac:dyDescent="0.2"/>
    <row r="6847" outlineLevel="1" x14ac:dyDescent="0.2"/>
    <row r="6849" outlineLevel="1" x14ac:dyDescent="0.2"/>
    <row r="6850" outlineLevel="1" x14ac:dyDescent="0.2"/>
    <row r="6851" outlineLevel="1" x14ac:dyDescent="0.2"/>
    <row r="6853" outlineLevel="1" x14ac:dyDescent="0.2"/>
    <row r="6854" outlineLevel="1" x14ac:dyDescent="0.2"/>
    <row r="6855" outlineLevel="1" x14ac:dyDescent="0.2"/>
    <row r="6857" outlineLevel="1" x14ac:dyDescent="0.2"/>
    <row r="6858" outlineLevel="1" x14ac:dyDescent="0.2"/>
    <row r="6859" outlineLevel="1" x14ac:dyDescent="0.2"/>
    <row r="6861" outlineLevel="1" x14ac:dyDescent="0.2"/>
    <row r="6862" outlineLevel="1" x14ac:dyDescent="0.2"/>
    <row r="6863" outlineLevel="1" x14ac:dyDescent="0.2"/>
    <row r="6865" outlineLevel="1" x14ac:dyDescent="0.2"/>
    <row r="6866" outlineLevel="1" x14ac:dyDescent="0.2"/>
    <row r="6867" outlineLevel="1" x14ac:dyDescent="0.2"/>
    <row r="6869" outlineLevel="1" x14ac:dyDescent="0.2"/>
    <row r="6870" outlineLevel="1" x14ac:dyDescent="0.2"/>
    <row r="6871" outlineLevel="1" x14ac:dyDescent="0.2"/>
    <row r="6873" outlineLevel="1" x14ac:dyDescent="0.2"/>
    <row r="6874" outlineLevel="1" x14ac:dyDescent="0.2"/>
    <row r="6875" outlineLevel="1" x14ac:dyDescent="0.2"/>
    <row r="6877" outlineLevel="1" x14ac:dyDescent="0.2"/>
    <row r="6878" outlineLevel="1" x14ac:dyDescent="0.2"/>
    <row r="6879" outlineLevel="1" x14ac:dyDescent="0.2"/>
    <row r="6881" outlineLevel="1" x14ac:dyDescent="0.2"/>
    <row r="6882" outlineLevel="1" x14ac:dyDescent="0.2"/>
    <row r="6883" outlineLevel="1" x14ac:dyDescent="0.2"/>
    <row r="6885" outlineLevel="1" x14ac:dyDescent="0.2"/>
    <row r="6886" outlineLevel="1" x14ac:dyDescent="0.2"/>
    <row r="6887" outlineLevel="1" x14ac:dyDescent="0.2"/>
    <row r="6889" outlineLevel="1" x14ac:dyDescent="0.2"/>
    <row r="6890" outlineLevel="1" x14ac:dyDescent="0.2"/>
    <row r="6891" outlineLevel="1" x14ac:dyDescent="0.2"/>
    <row r="6893" outlineLevel="1" x14ac:dyDescent="0.2"/>
    <row r="6894" outlineLevel="1" x14ac:dyDescent="0.2"/>
    <row r="6895" outlineLevel="1" x14ac:dyDescent="0.2"/>
    <row r="6897" outlineLevel="1" x14ac:dyDescent="0.2"/>
    <row r="6898" outlineLevel="1" x14ac:dyDescent="0.2"/>
    <row r="6899" outlineLevel="1" x14ac:dyDescent="0.2"/>
    <row r="6900" outlineLevel="1" x14ac:dyDescent="0.2"/>
    <row r="6902" outlineLevel="1" x14ac:dyDescent="0.2"/>
    <row r="6903" outlineLevel="1" x14ac:dyDescent="0.2"/>
    <row r="6904" outlineLevel="1" x14ac:dyDescent="0.2"/>
    <row r="6905" outlineLevel="1" x14ac:dyDescent="0.2"/>
    <row r="6907" outlineLevel="1" x14ac:dyDescent="0.2"/>
    <row r="6908" outlineLevel="1" x14ac:dyDescent="0.2"/>
    <row r="6909" outlineLevel="1" x14ac:dyDescent="0.2"/>
    <row r="6911" outlineLevel="1" x14ac:dyDescent="0.2"/>
    <row r="6912" outlineLevel="1" x14ac:dyDescent="0.2"/>
    <row r="6913" outlineLevel="1" x14ac:dyDescent="0.2"/>
    <row r="6914" outlineLevel="1" x14ac:dyDescent="0.2"/>
    <row r="6916" outlineLevel="1" x14ac:dyDescent="0.2"/>
    <row r="6917" outlineLevel="1" x14ac:dyDescent="0.2"/>
    <row r="6918" outlineLevel="1" x14ac:dyDescent="0.2"/>
    <row r="6920" outlineLevel="1" x14ac:dyDescent="0.2"/>
    <row r="6921" outlineLevel="1" x14ac:dyDescent="0.2"/>
    <row r="6922" outlineLevel="1" x14ac:dyDescent="0.2"/>
    <row r="6923" outlineLevel="1" x14ac:dyDescent="0.2"/>
    <row r="6925" outlineLevel="1" x14ac:dyDescent="0.2"/>
    <row r="6926" outlineLevel="1" x14ac:dyDescent="0.2"/>
    <row r="6927" outlineLevel="1" x14ac:dyDescent="0.2"/>
    <row r="6928" outlineLevel="1" x14ac:dyDescent="0.2"/>
    <row r="6930" outlineLevel="1" x14ac:dyDescent="0.2"/>
    <row r="6931" outlineLevel="1" x14ac:dyDescent="0.2"/>
    <row r="6932" outlineLevel="1" x14ac:dyDescent="0.2"/>
    <row r="6933" outlineLevel="1" x14ac:dyDescent="0.2"/>
    <row r="6935" outlineLevel="1" x14ac:dyDescent="0.2"/>
    <row r="6936" outlineLevel="1" x14ac:dyDescent="0.2"/>
    <row r="6937" outlineLevel="1" x14ac:dyDescent="0.2"/>
    <row r="6938" outlineLevel="1" x14ac:dyDescent="0.2"/>
    <row r="6940" outlineLevel="1" x14ac:dyDescent="0.2"/>
    <row r="6941" outlineLevel="1" x14ac:dyDescent="0.2"/>
    <row r="6942" outlineLevel="1" x14ac:dyDescent="0.2"/>
    <row r="6943" outlineLevel="1" x14ac:dyDescent="0.2"/>
    <row r="6945" outlineLevel="1" x14ac:dyDescent="0.2"/>
    <row r="6946" outlineLevel="1" x14ac:dyDescent="0.2"/>
    <row r="6947" outlineLevel="1" x14ac:dyDescent="0.2"/>
    <row r="6949" outlineLevel="1" x14ac:dyDescent="0.2"/>
    <row r="6950" outlineLevel="1" x14ac:dyDescent="0.2"/>
    <row r="6951" outlineLevel="1" x14ac:dyDescent="0.2"/>
    <row r="6952" outlineLevel="1" x14ac:dyDescent="0.2"/>
    <row r="6954" outlineLevel="1" x14ac:dyDescent="0.2"/>
    <row r="6955" outlineLevel="1" x14ac:dyDescent="0.2"/>
    <row r="6956" outlineLevel="1" x14ac:dyDescent="0.2"/>
    <row r="6957" outlineLevel="1" x14ac:dyDescent="0.2"/>
    <row r="6959" outlineLevel="1" x14ac:dyDescent="0.2"/>
    <row r="6960" outlineLevel="1" x14ac:dyDescent="0.2"/>
    <row r="6961" outlineLevel="1" x14ac:dyDescent="0.2"/>
    <row r="6962" outlineLevel="1" x14ac:dyDescent="0.2"/>
    <row r="6964" outlineLevel="1" x14ac:dyDescent="0.2"/>
    <row r="6965" outlineLevel="1" x14ac:dyDescent="0.2"/>
    <row r="6966" outlineLevel="1" x14ac:dyDescent="0.2"/>
    <row r="6967" outlineLevel="1" x14ac:dyDescent="0.2"/>
    <row r="6969" outlineLevel="1" x14ac:dyDescent="0.2"/>
    <row r="6970" outlineLevel="1" x14ac:dyDescent="0.2"/>
    <row r="6971" outlineLevel="1" x14ac:dyDescent="0.2"/>
    <row r="6972" outlineLevel="1" x14ac:dyDescent="0.2"/>
    <row r="6974" outlineLevel="1" x14ac:dyDescent="0.2"/>
    <row r="6975" outlineLevel="1" x14ac:dyDescent="0.2"/>
    <row r="6976" outlineLevel="1" x14ac:dyDescent="0.2"/>
    <row r="6977" outlineLevel="1" x14ac:dyDescent="0.2"/>
    <row r="6979" outlineLevel="1" x14ac:dyDescent="0.2"/>
    <row r="6980" outlineLevel="1" x14ac:dyDescent="0.2"/>
    <row r="6981" outlineLevel="1" x14ac:dyDescent="0.2"/>
    <row r="6982" outlineLevel="1" x14ac:dyDescent="0.2"/>
    <row r="6984" outlineLevel="1" x14ac:dyDescent="0.2"/>
    <row r="6985" outlineLevel="1" x14ac:dyDescent="0.2"/>
    <row r="6986" outlineLevel="1" x14ac:dyDescent="0.2"/>
    <row r="6987" outlineLevel="1" x14ac:dyDescent="0.2"/>
    <row r="6989" outlineLevel="1" x14ac:dyDescent="0.2"/>
    <row r="6990" outlineLevel="1" x14ac:dyDescent="0.2"/>
    <row r="6991" outlineLevel="1" x14ac:dyDescent="0.2"/>
    <row r="6992" outlineLevel="1" x14ac:dyDescent="0.2"/>
    <row r="6994" outlineLevel="1" x14ac:dyDescent="0.2"/>
    <row r="6995" outlineLevel="1" x14ac:dyDescent="0.2"/>
    <row r="6996" outlineLevel="1" x14ac:dyDescent="0.2"/>
    <row r="6997" outlineLevel="1" x14ac:dyDescent="0.2"/>
    <row r="6999" outlineLevel="1" x14ac:dyDescent="0.2"/>
    <row r="7000" outlineLevel="1" x14ac:dyDescent="0.2"/>
    <row r="7001" outlineLevel="1" x14ac:dyDescent="0.2"/>
    <row r="7002" outlineLevel="1" x14ac:dyDescent="0.2"/>
    <row r="7004" outlineLevel="1" x14ac:dyDescent="0.2"/>
    <row r="7005" outlineLevel="1" x14ac:dyDescent="0.2"/>
    <row r="7006" outlineLevel="1" x14ac:dyDescent="0.2"/>
    <row r="7007" outlineLevel="1" x14ac:dyDescent="0.2"/>
    <row r="7009" outlineLevel="1" x14ac:dyDescent="0.2"/>
    <row r="7010" outlineLevel="1" x14ac:dyDescent="0.2"/>
    <row r="7011" outlineLevel="1" x14ac:dyDescent="0.2"/>
    <row r="7012" outlineLevel="1" x14ac:dyDescent="0.2"/>
    <row r="7014" outlineLevel="1" x14ac:dyDescent="0.2"/>
    <row r="7015" outlineLevel="1" x14ac:dyDescent="0.2"/>
    <row r="7016" outlineLevel="1" x14ac:dyDescent="0.2"/>
    <row r="7017" outlineLevel="1" x14ac:dyDescent="0.2"/>
    <row r="7019" outlineLevel="1" x14ac:dyDescent="0.2"/>
    <row r="7020" outlineLevel="1" x14ac:dyDescent="0.2"/>
    <row r="7021" outlineLevel="1" x14ac:dyDescent="0.2"/>
    <row r="7022" outlineLevel="1" x14ac:dyDescent="0.2"/>
    <row r="7023" outlineLevel="1" x14ac:dyDescent="0.2"/>
    <row r="7024" outlineLevel="1" x14ac:dyDescent="0.2"/>
    <row r="7026" outlineLevel="1" x14ac:dyDescent="0.2"/>
    <row r="7027" outlineLevel="1" x14ac:dyDescent="0.2"/>
    <row r="7028" outlineLevel="1" x14ac:dyDescent="0.2"/>
    <row r="7029" outlineLevel="1" x14ac:dyDescent="0.2"/>
    <row r="7030" outlineLevel="1" x14ac:dyDescent="0.2"/>
    <row r="7031" outlineLevel="1" x14ac:dyDescent="0.2"/>
    <row r="7033" outlineLevel="1" x14ac:dyDescent="0.2"/>
    <row r="7034" outlineLevel="1" x14ac:dyDescent="0.2"/>
    <row r="7035" outlineLevel="1" x14ac:dyDescent="0.2"/>
    <row r="7036" outlineLevel="1" x14ac:dyDescent="0.2"/>
    <row r="7037" outlineLevel="1" x14ac:dyDescent="0.2"/>
    <row r="7038" outlineLevel="1" x14ac:dyDescent="0.2"/>
    <row r="7040" outlineLevel="1" x14ac:dyDescent="0.2"/>
    <row r="7041" outlineLevel="1" x14ac:dyDescent="0.2"/>
    <row r="7042" outlineLevel="1" x14ac:dyDescent="0.2"/>
    <row r="7043" outlineLevel="1" x14ac:dyDescent="0.2"/>
    <row r="7044" outlineLevel="1" x14ac:dyDescent="0.2"/>
    <row r="7045" outlineLevel="1" x14ac:dyDescent="0.2"/>
    <row r="7047" outlineLevel="1" x14ac:dyDescent="0.2"/>
    <row r="7048" outlineLevel="1" x14ac:dyDescent="0.2"/>
    <row r="7049" outlineLevel="1" x14ac:dyDescent="0.2"/>
    <row r="7050" outlineLevel="1" x14ac:dyDescent="0.2"/>
    <row r="7051" outlineLevel="1" x14ac:dyDescent="0.2"/>
    <row r="7052" outlineLevel="1" x14ac:dyDescent="0.2"/>
    <row r="7054" outlineLevel="1" x14ac:dyDescent="0.2"/>
    <row r="7055" outlineLevel="1" x14ac:dyDescent="0.2"/>
    <row r="7056" outlineLevel="1" x14ac:dyDescent="0.2"/>
    <row r="7057" outlineLevel="1" x14ac:dyDescent="0.2"/>
    <row r="7058" outlineLevel="1" x14ac:dyDescent="0.2"/>
    <row r="7059" outlineLevel="1" x14ac:dyDescent="0.2"/>
    <row r="7061" outlineLevel="1" x14ac:dyDescent="0.2"/>
    <row r="7062" outlineLevel="1" x14ac:dyDescent="0.2"/>
    <row r="7063" outlineLevel="1" x14ac:dyDescent="0.2"/>
    <row r="7064" outlineLevel="1" x14ac:dyDescent="0.2"/>
    <row r="7065" outlineLevel="1" x14ac:dyDescent="0.2"/>
    <row r="7066" outlineLevel="1" x14ac:dyDescent="0.2"/>
    <row r="7068" outlineLevel="1" x14ac:dyDescent="0.2"/>
    <row r="7069" outlineLevel="1" x14ac:dyDescent="0.2"/>
    <row r="7070" outlineLevel="1" x14ac:dyDescent="0.2"/>
    <row r="7071" outlineLevel="1" x14ac:dyDescent="0.2"/>
    <row r="7072" outlineLevel="1" x14ac:dyDescent="0.2"/>
    <row r="7073" outlineLevel="1" x14ac:dyDescent="0.2"/>
    <row r="7075" outlineLevel="1" x14ac:dyDescent="0.2"/>
    <row r="7076" outlineLevel="1" x14ac:dyDescent="0.2"/>
    <row r="7077" outlineLevel="1" x14ac:dyDescent="0.2"/>
    <row r="7078" outlineLevel="1" x14ac:dyDescent="0.2"/>
    <row r="7080" outlineLevel="1" x14ac:dyDescent="0.2"/>
    <row r="7081" outlineLevel="1" x14ac:dyDescent="0.2"/>
    <row r="7082" outlineLevel="1" x14ac:dyDescent="0.2"/>
    <row r="7083" outlineLevel="1" x14ac:dyDescent="0.2"/>
    <row r="7085" outlineLevel="1" x14ac:dyDescent="0.2"/>
    <row r="7086" outlineLevel="1" x14ac:dyDescent="0.2"/>
    <row r="7087" outlineLevel="1" x14ac:dyDescent="0.2"/>
    <row r="7088" outlineLevel="1" x14ac:dyDescent="0.2"/>
    <row r="7090" outlineLevel="1" x14ac:dyDescent="0.2"/>
    <row r="7091" outlineLevel="1" x14ac:dyDescent="0.2"/>
    <row r="7092" outlineLevel="1" x14ac:dyDescent="0.2"/>
    <row r="7093" outlineLevel="1" x14ac:dyDescent="0.2"/>
    <row r="7095" outlineLevel="1" x14ac:dyDescent="0.2"/>
    <row r="7096" outlineLevel="1" x14ac:dyDescent="0.2"/>
    <row r="7097" outlineLevel="1" x14ac:dyDescent="0.2"/>
    <row r="7098" outlineLevel="1" x14ac:dyDescent="0.2"/>
    <row r="7100" outlineLevel="1" x14ac:dyDescent="0.2"/>
    <row r="7101" outlineLevel="1" x14ac:dyDescent="0.2"/>
    <row r="7102" outlineLevel="1" x14ac:dyDescent="0.2"/>
    <row r="7103" outlineLevel="1" x14ac:dyDescent="0.2"/>
    <row r="7105" outlineLevel="1" x14ac:dyDescent="0.2"/>
    <row r="7106" outlineLevel="1" x14ac:dyDescent="0.2"/>
    <row r="7107" outlineLevel="1" x14ac:dyDescent="0.2"/>
    <row r="7109" outlineLevel="1" x14ac:dyDescent="0.2"/>
    <row r="7110" outlineLevel="1" x14ac:dyDescent="0.2"/>
    <row r="7111" outlineLevel="1" x14ac:dyDescent="0.2"/>
    <row r="7113" outlineLevel="1" x14ac:dyDescent="0.2"/>
    <row r="7114" outlineLevel="1" x14ac:dyDescent="0.2"/>
    <row r="7115" outlineLevel="1" x14ac:dyDescent="0.2"/>
    <row r="7117" outlineLevel="1" x14ac:dyDescent="0.2"/>
    <row r="7118" outlineLevel="1" x14ac:dyDescent="0.2"/>
    <row r="7119" outlineLevel="1" x14ac:dyDescent="0.2"/>
    <row r="7120" outlineLevel="1" x14ac:dyDescent="0.2"/>
    <row r="7122" outlineLevel="1" x14ac:dyDescent="0.2"/>
    <row r="7123" outlineLevel="1" x14ac:dyDescent="0.2"/>
    <row r="7124" outlineLevel="1" x14ac:dyDescent="0.2"/>
    <row r="7125" outlineLevel="1" x14ac:dyDescent="0.2"/>
    <row r="7127" outlineLevel="1" x14ac:dyDescent="0.2"/>
    <row r="7128" outlineLevel="1" x14ac:dyDescent="0.2"/>
    <row r="7129" outlineLevel="1" x14ac:dyDescent="0.2"/>
    <row r="7130" outlineLevel="1" x14ac:dyDescent="0.2"/>
    <row r="7132" outlineLevel="1" x14ac:dyDescent="0.2"/>
    <row r="7133" outlineLevel="1" x14ac:dyDescent="0.2"/>
    <row r="7134" outlineLevel="1" x14ac:dyDescent="0.2"/>
    <row r="7135" outlineLevel="1" x14ac:dyDescent="0.2"/>
    <row r="7137" outlineLevel="1" x14ac:dyDescent="0.2"/>
    <row r="7138" outlineLevel="1" x14ac:dyDescent="0.2"/>
    <row r="7139" outlineLevel="1" x14ac:dyDescent="0.2"/>
    <row r="7140" outlineLevel="1" x14ac:dyDescent="0.2"/>
    <row r="7142" outlineLevel="1" x14ac:dyDescent="0.2"/>
    <row r="7143" outlineLevel="1" x14ac:dyDescent="0.2"/>
    <row r="7144" outlineLevel="1" x14ac:dyDescent="0.2"/>
    <row r="7145" outlineLevel="1" x14ac:dyDescent="0.2"/>
    <row r="7147" outlineLevel="1" x14ac:dyDescent="0.2"/>
    <row r="7148" outlineLevel="1" x14ac:dyDescent="0.2"/>
    <row r="7149" outlineLevel="1" x14ac:dyDescent="0.2"/>
    <row r="7150" outlineLevel="1" x14ac:dyDescent="0.2"/>
    <row r="7152" outlineLevel="1" x14ac:dyDescent="0.2"/>
    <row r="7153" outlineLevel="1" x14ac:dyDescent="0.2"/>
    <row r="7154" outlineLevel="1" x14ac:dyDescent="0.2"/>
    <row r="7156" outlineLevel="1" x14ac:dyDescent="0.2"/>
    <row r="7157" outlineLevel="1" x14ac:dyDescent="0.2"/>
    <row r="7158" outlineLevel="1" x14ac:dyDescent="0.2"/>
    <row r="7159" outlineLevel="1" x14ac:dyDescent="0.2"/>
    <row r="7161" outlineLevel="1" x14ac:dyDescent="0.2"/>
    <row r="7162" outlineLevel="1" x14ac:dyDescent="0.2"/>
    <row r="7163" outlineLevel="1" x14ac:dyDescent="0.2"/>
    <row r="7164" outlineLevel="1" x14ac:dyDescent="0.2"/>
    <row r="7166" outlineLevel="1" x14ac:dyDescent="0.2"/>
    <row r="7167" outlineLevel="1" x14ac:dyDescent="0.2"/>
    <row r="7168" outlineLevel="1" x14ac:dyDescent="0.2"/>
    <row r="7169" outlineLevel="1" x14ac:dyDescent="0.2"/>
    <row r="7171" outlineLevel="1" x14ac:dyDescent="0.2"/>
    <row r="7172" outlineLevel="1" x14ac:dyDescent="0.2"/>
    <row r="7173" outlineLevel="1" x14ac:dyDescent="0.2"/>
    <row r="7175" outlineLevel="1" x14ac:dyDescent="0.2"/>
    <row r="7176" outlineLevel="1" x14ac:dyDescent="0.2"/>
    <row r="7177" outlineLevel="1" x14ac:dyDescent="0.2"/>
    <row r="7179" outlineLevel="1" x14ac:dyDescent="0.2"/>
    <row r="7180" outlineLevel="1" x14ac:dyDescent="0.2"/>
    <row r="7181" outlineLevel="1" x14ac:dyDescent="0.2"/>
    <row r="7182" outlineLevel="1" x14ac:dyDescent="0.2"/>
    <row r="7184" outlineLevel="1" x14ac:dyDescent="0.2"/>
    <row r="7185" outlineLevel="1" x14ac:dyDescent="0.2"/>
    <row r="7186" outlineLevel="1" x14ac:dyDescent="0.2"/>
    <row r="7188" outlineLevel="1" x14ac:dyDescent="0.2"/>
    <row r="7189" outlineLevel="1" x14ac:dyDescent="0.2"/>
    <row r="7190" outlineLevel="1" x14ac:dyDescent="0.2"/>
    <row r="7192" outlineLevel="1" x14ac:dyDescent="0.2"/>
    <row r="7193" outlineLevel="1" x14ac:dyDescent="0.2"/>
    <row r="7194" outlineLevel="1" x14ac:dyDescent="0.2"/>
    <row r="7196" outlineLevel="1" x14ac:dyDescent="0.2"/>
    <row r="7197" outlineLevel="1" x14ac:dyDescent="0.2"/>
    <row r="7198" outlineLevel="1" x14ac:dyDescent="0.2"/>
    <row r="7200" outlineLevel="1" x14ac:dyDescent="0.2"/>
    <row r="7201" outlineLevel="1" x14ac:dyDescent="0.2"/>
    <row r="7202" outlineLevel="1" x14ac:dyDescent="0.2"/>
    <row r="7204" outlineLevel="1" x14ac:dyDescent="0.2"/>
    <row r="7205" outlineLevel="1" x14ac:dyDescent="0.2"/>
    <row r="7206" outlineLevel="1" x14ac:dyDescent="0.2"/>
    <row r="7208" outlineLevel="1" x14ac:dyDescent="0.2"/>
    <row r="7209" outlineLevel="1" x14ac:dyDescent="0.2"/>
    <row r="7210" outlineLevel="1" x14ac:dyDescent="0.2"/>
    <row r="7212" outlineLevel="1" x14ac:dyDescent="0.2"/>
    <row r="7213" outlineLevel="1" x14ac:dyDescent="0.2"/>
    <row r="7214" outlineLevel="1" x14ac:dyDescent="0.2"/>
    <row r="7216" outlineLevel="1" x14ac:dyDescent="0.2"/>
    <row r="7217" outlineLevel="1" x14ac:dyDescent="0.2"/>
    <row r="7218" outlineLevel="1" x14ac:dyDescent="0.2"/>
    <row r="7220" outlineLevel="1" x14ac:dyDescent="0.2"/>
    <row r="7221" outlineLevel="1" x14ac:dyDescent="0.2"/>
    <row r="7222" outlineLevel="1" x14ac:dyDescent="0.2"/>
    <row r="7224" outlineLevel="1" x14ac:dyDescent="0.2"/>
    <row r="7225" outlineLevel="1" x14ac:dyDescent="0.2"/>
    <row r="7226" outlineLevel="1" x14ac:dyDescent="0.2"/>
    <row r="7228" outlineLevel="1" x14ac:dyDescent="0.2"/>
    <row r="7229" outlineLevel="1" x14ac:dyDescent="0.2"/>
    <row r="7230" outlineLevel="1" x14ac:dyDescent="0.2"/>
    <row r="7232" outlineLevel="1" x14ac:dyDescent="0.2"/>
    <row r="7233" outlineLevel="1" x14ac:dyDescent="0.2"/>
    <row r="7234" outlineLevel="1" x14ac:dyDescent="0.2"/>
    <row r="7236" outlineLevel="1" x14ac:dyDescent="0.2"/>
    <row r="7237" outlineLevel="1" x14ac:dyDescent="0.2"/>
    <row r="7238" outlineLevel="1" x14ac:dyDescent="0.2"/>
    <row r="7240" outlineLevel="1" x14ac:dyDescent="0.2"/>
    <row r="7241" outlineLevel="1" x14ac:dyDescent="0.2"/>
    <row r="7242" outlineLevel="1" x14ac:dyDescent="0.2"/>
    <row r="7243" outlineLevel="1" x14ac:dyDescent="0.2"/>
    <row r="7245" outlineLevel="1" x14ac:dyDescent="0.2"/>
    <row r="7246" outlineLevel="1" x14ac:dyDescent="0.2"/>
    <row r="7247" outlineLevel="1" x14ac:dyDescent="0.2"/>
    <row r="7248" outlineLevel="1" x14ac:dyDescent="0.2"/>
    <row r="7250" outlineLevel="1" x14ac:dyDescent="0.2"/>
    <row r="7251" outlineLevel="1" x14ac:dyDescent="0.2"/>
    <row r="7252" outlineLevel="1" x14ac:dyDescent="0.2"/>
    <row r="7253" outlineLevel="1" x14ac:dyDescent="0.2"/>
    <row r="7255" outlineLevel="1" x14ac:dyDescent="0.2"/>
    <row r="7256" outlineLevel="1" x14ac:dyDescent="0.2"/>
    <row r="7257" outlineLevel="1" x14ac:dyDescent="0.2"/>
    <row r="7258" outlineLevel="1" x14ac:dyDescent="0.2"/>
    <row r="7260" outlineLevel="1" x14ac:dyDescent="0.2"/>
    <row r="7261" outlineLevel="1" x14ac:dyDescent="0.2"/>
    <row r="7262" outlineLevel="1" x14ac:dyDescent="0.2"/>
    <row r="7263" outlineLevel="1" x14ac:dyDescent="0.2"/>
    <row r="7265" outlineLevel="1" x14ac:dyDescent="0.2"/>
    <row r="7266" outlineLevel="1" x14ac:dyDescent="0.2"/>
    <row r="7267" outlineLevel="1" x14ac:dyDescent="0.2"/>
    <row r="7268" outlineLevel="1" x14ac:dyDescent="0.2"/>
    <row r="7270" outlineLevel="1" x14ac:dyDescent="0.2"/>
    <row r="7271" outlineLevel="1" x14ac:dyDescent="0.2"/>
    <row r="7272" outlineLevel="1" x14ac:dyDescent="0.2"/>
    <row r="7274" outlineLevel="1" x14ac:dyDescent="0.2"/>
    <row r="7275" outlineLevel="1" x14ac:dyDescent="0.2"/>
    <row r="7276" outlineLevel="1" x14ac:dyDescent="0.2"/>
    <row r="7277" outlineLevel="1" x14ac:dyDescent="0.2"/>
    <row r="7278" outlineLevel="1" x14ac:dyDescent="0.2"/>
    <row r="7279" outlineLevel="1" x14ac:dyDescent="0.2"/>
    <row r="7280" outlineLevel="1" x14ac:dyDescent="0.2"/>
    <row r="7281" outlineLevel="1" x14ac:dyDescent="0.2"/>
    <row r="7282" outlineLevel="1" x14ac:dyDescent="0.2"/>
    <row r="7283" outlineLevel="1" x14ac:dyDescent="0.2"/>
    <row r="7284" outlineLevel="1" x14ac:dyDescent="0.2"/>
    <row r="7285" outlineLevel="1" x14ac:dyDescent="0.2"/>
    <row r="7286" outlineLevel="1" x14ac:dyDescent="0.2"/>
    <row r="7287" outlineLevel="1" x14ac:dyDescent="0.2"/>
    <row r="7288" outlineLevel="1" x14ac:dyDescent="0.2"/>
    <row r="7290" outlineLevel="1" x14ac:dyDescent="0.2"/>
    <row r="7291" outlineLevel="1" x14ac:dyDescent="0.2"/>
    <row r="7292" outlineLevel="1" x14ac:dyDescent="0.2"/>
    <row r="7293" outlineLevel="1" x14ac:dyDescent="0.2"/>
    <row r="7294" outlineLevel="1" x14ac:dyDescent="0.2"/>
    <row r="7295" outlineLevel="1" x14ac:dyDescent="0.2"/>
    <row r="7296" outlineLevel="1" x14ac:dyDescent="0.2"/>
    <row r="7297" outlineLevel="1" x14ac:dyDescent="0.2"/>
    <row r="7298" outlineLevel="1" x14ac:dyDescent="0.2"/>
    <row r="7299" outlineLevel="1" x14ac:dyDescent="0.2"/>
    <row r="7300" outlineLevel="1" x14ac:dyDescent="0.2"/>
    <row r="7301" outlineLevel="1" x14ac:dyDescent="0.2"/>
    <row r="7302" outlineLevel="1" x14ac:dyDescent="0.2"/>
    <row r="7303" outlineLevel="1" x14ac:dyDescent="0.2"/>
    <row r="7304" outlineLevel="1" x14ac:dyDescent="0.2"/>
    <row r="7305" outlineLevel="1" x14ac:dyDescent="0.2"/>
    <row r="7307" outlineLevel="1" x14ac:dyDescent="0.2"/>
    <row r="7308" outlineLevel="1" x14ac:dyDescent="0.2"/>
    <row r="7309" outlineLevel="1" x14ac:dyDescent="0.2"/>
    <row r="7310" outlineLevel="1" x14ac:dyDescent="0.2"/>
    <row r="7311" outlineLevel="1" x14ac:dyDescent="0.2"/>
    <row r="7312" outlineLevel="1" x14ac:dyDescent="0.2"/>
    <row r="7313" outlineLevel="1" x14ac:dyDescent="0.2"/>
    <row r="7314" outlineLevel="1" x14ac:dyDescent="0.2"/>
    <row r="7315" outlineLevel="1" x14ac:dyDescent="0.2"/>
    <row r="7316" outlineLevel="1" x14ac:dyDescent="0.2"/>
    <row r="7317" outlineLevel="1" x14ac:dyDescent="0.2"/>
    <row r="7318" outlineLevel="1" x14ac:dyDescent="0.2"/>
    <row r="7319" outlineLevel="1" x14ac:dyDescent="0.2"/>
    <row r="7320" outlineLevel="1" x14ac:dyDescent="0.2"/>
    <row r="7321" outlineLevel="1" x14ac:dyDescent="0.2"/>
    <row r="7322" outlineLevel="1" x14ac:dyDescent="0.2"/>
    <row r="7323" outlineLevel="1" x14ac:dyDescent="0.2"/>
    <row r="7325" outlineLevel="1" x14ac:dyDescent="0.2"/>
    <row r="7326" outlineLevel="1" x14ac:dyDescent="0.2"/>
    <row r="7327" outlineLevel="1" x14ac:dyDescent="0.2"/>
    <row r="7328" outlineLevel="1" x14ac:dyDescent="0.2"/>
    <row r="7329" outlineLevel="1" x14ac:dyDescent="0.2"/>
    <row r="7330" outlineLevel="1" x14ac:dyDescent="0.2"/>
    <row r="7331" outlineLevel="1" x14ac:dyDescent="0.2"/>
    <row r="7332" outlineLevel="1" x14ac:dyDescent="0.2"/>
    <row r="7333" outlineLevel="1" x14ac:dyDescent="0.2"/>
    <row r="7334" outlineLevel="1" x14ac:dyDescent="0.2"/>
    <row r="7335" outlineLevel="1" x14ac:dyDescent="0.2"/>
    <row r="7336" outlineLevel="1" x14ac:dyDescent="0.2"/>
    <row r="7337" outlineLevel="1" x14ac:dyDescent="0.2"/>
    <row r="7338" outlineLevel="1" x14ac:dyDescent="0.2"/>
    <row r="7339" outlineLevel="1" x14ac:dyDescent="0.2"/>
    <row r="7340" outlineLevel="1" x14ac:dyDescent="0.2"/>
    <row r="7341" outlineLevel="1" x14ac:dyDescent="0.2"/>
    <row r="7343" outlineLevel="1" x14ac:dyDescent="0.2"/>
    <row r="7344" outlineLevel="1" x14ac:dyDescent="0.2"/>
    <row r="7345" outlineLevel="1" x14ac:dyDescent="0.2"/>
    <row r="7346" outlineLevel="1" x14ac:dyDescent="0.2"/>
    <row r="7347" outlineLevel="1" x14ac:dyDescent="0.2"/>
    <row r="7348" outlineLevel="1" x14ac:dyDescent="0.2"/>
    <row r="7349" outlineLevel="1" x14ac:dyDescent="0.2"/>
    <row r="7350" outlineLevel="1" x14ac:dyDescent="0.2"/>
    <row r="7351" outlineLevel="1" x14ac:dyDescent="0.2"/>
    <row r="7352" outlineLevel="1" x14ac:dyDescent="0.2"/>
    <row r="7353" outlineLevel="1" x14ac:dyDescent="0.2"/>
    <row r="7354" outlineLevel="1" x14ac:dyDescent="0.2"/>
    <row r="7355" outlineLevel="1" x14ac:dyDescent="0.2"/>
    <row r="7356" outlineLevel="1" x14ac:dyDescent="0.2"/>
    <row r="7357" outlineLevel="1" x14ac:dyDescent="0.2"/>
    <row r="7358" outlineLevel="1" x14ac:dyDescent="0.2"/>
    <row r="7359" outlineLevel="1" x14ac:dyDescent="0.2"/>
    <row r="7361" outlineLevel="1" x14ac:dyDescent="0.2"/>
    <row r="7362" outlineLevel="1" x14ac:dyDescent="0.2"/>
    <row r="7363" outlineLevel="1" x14ac:dyDescent="0.2"/>
    <row r="7364" outlineLevel="1" x14ac:dyDescent="0.2"/>
    <row r="7365" outlineLevel="1" x14ac:dyDescent="0.2"/>
    <row r="7366" outlineLevel="1" x14ac:dyDescent="0.2"/>
    <row r="7367" outlineLevel="1" x14ac:dyDescent="0.2"/>
    <row r="7368" outlineLevel="1" x14ac:dyDescent="0.2"/>
    <row r="7369" outlineLevel="1" x14ac:dyDescent="0.2"/>
    <row r="7370" outlineLevel="1" x14ac:dyDescent="0.2"/>
    <row r="7371" outlineLevel="1" x14ac:dyDescent="0.2"/>
    <row r="7372" outlineLevel="1" x14ac:dyDescent="0.2"/>
    <row r="7373" outlineLevel="1" x14ac:dyDescent="0.2"/>
    <row r="7374" outlineLevel="1" x14ac:dyDescent="0.2"/>
    <row r="7375" outlineLevel="1" x14ac:dyDescent="0.2"/>
    <row r="7376" outlineLevel="1" x14ac:dyDescent="0.2"/>
    <row r="7377" outlineLevel="1" x14ac:dyDescent="0.2"/>
    <row r="7379" outlineLevel="1" x14ac:dyDescent="0.2"/>
    <row r="7380" outlineLevel="1" x14ac:dyDescent="0.2"/>
    <row r="7381" outlineLevel="1" x14ac:dyDescent="0.2"/>
    <row r="7382" outlineLevel="1" x14ac:dyDescent="0.2"/>
    <row r="7383" outlineLevel="1" x14ac:dyDescent="0.2"/>
    <row r="7384" outlineLevel="1" x14ac:dyDescent="0.2"/>
    <row r="7385" outlineLevel="1" x14ac:dyDescent="0.2"/>
    <row r="7386" outlineLevel="1" x14ac:dyDescent="0.2"/>
    <row r="7387" outlineLevel="1" x14ac:dyDescent="0.2"/>
    <row r="7388" outlineLevel="1" x14ac:dyDescent="0.2"/>
    <row r="7389" outlineLevel="1" x14ac:dyDescent="0.2"/>
    <row r="7390" outlineLevel="1" x14ac:dyDescent="0.2"/>
    <row r="7391" outlineLevel="1" x14ac:dyDescent="0.2"/>
    <row r="7392" outlineLevel="1" x14ac:dyDescent="0.2"/>
    <row r="7393" outlineLevel="1" x14ac:dyDescent="0.2"/>
    <row r="7394" outlineLevel="1" x14ac:dyDescent="0.2"/>
    <row r="7395" outlineLevel="1" x14ac:dyDescent="0.2"/>
    <row r="7397" outlineLevel="1" x14ac:dyDescent="0.2"/>
    <row r="7398" outlineLevel="1" x14ac:dyDescent="0.2"/>
    <row r="7399" outlineLevel="1" x14ac:dyDescent="0.2"/>
    <row r="7400" outlineLevel="1" x14ac:dyDescent="0.2"/>
    <row r="7401" outlineLevel="1" x14ac:dyDescent="0.2"/>
    <row r="7402" outlineLevel="1" x14ac:dyDescent="0.2"/>
    <row r="7403" outlineLevel="1" x14ac:dyDescent="0.2"/>
    <row r="7404" outlineLevel="1" x14ac:dyDescent="0.2"/>
    <row r="7405" outlineLevel="1" x14ac:dyDescent="0.2"/>
    <row r="7406" outlineLevel="1" x14ac:dyDescent="0.2"/>
    <row r="7407" outlineLevel="1" x14ac:dyDescent="0.2"/>
    <row r="7408" outlineLevel="1" x14ac:dyDescent="0.2"/>
    <row r="7409" outlineLevel="1" x14ac:dyDescent="0.2"/>
    <row r="7410" outlineLevel="1" x14ac:dyDescent="0.2"/>
    <row r="7411" outlineLevel="1" x14ac:dyDescent="0.2"/>
    <row r="7412" outlineLevel="1" x14ac:dyDescent="0.2"/>
    <row r="7413" outlineLevel="1" x14ac:dyDescent="0.2"/>
    <row r="7415" outlineLevel="1" x14ac:dyDescent="0.2"/>
    <row r="7416" outlineLevel="1" x14ac:dyDescent="0.2"/>
    <row r="7417" outlineLevel="1" x14ac:dyDescent="0.2"/>
    <row r="7418" outlineLevel="1" x14ac:dyDescent="0.2"/>
    <row r="7419" outlineLevel="1" x14ac:dyDescent="0.2"/>
    <row r="7420" outlineLevel="1" x14ac:dyDescent="0.2"/>
    <row r="7421" outlineLevel="1" x14ac:dyDescent="0.2"/>
    <row r="7422" outlineLevel="1" x14ac:dyDescent="0.2"/>
    <row r="7423" outlineLevel="1" x14ac:dyDescent="0.2"/>
    <row r="7424" outlineLevel="1" x14ac:dyDescent="0.2"/>
    <row r="7425" outlineLevel="1" x14ac:dyDescent="0.2"/>
    <row r="7426" outlineLevel="1" x14ac:dyDescent="0.2"/>
    <row r="7427" outlineLevel="1" x14ac:dyDescent="0.2"/>
    <row r="7428" outlineLevel="1" x14ac:dyDescent="0.2"/>
    <row r="7429" outlineLevel="1" x14ac:dyDescent="0.2"/>
    <row r="7430" outlineLevel="1" x14ac:dyDescent="0.2"/>
    <row r="7431" outlineLevel="1" x14ac:dyDescent="0.2"/>
    <row r="7433" outlineLevel="1" x14ac:dyDescent="0.2"/>
    <row r="7434" outlineLevel="1" x14ac:dyDescent="0.2"/>
    <row r="7435" outlineLevel="1" x14ac:dyDescent="0.2"/>
    <row r="7436" outlineLevel="1" x14ac:dyDescent="0.2"/>
    <row r="7437" outlineLevel="1" x14ac:dyDescent="0.2"/>
    <row r="7438" outlineLevel="1" x14ac:dyDescent="0.2"/>
    <row r="7439" outlineLevel="1" x14ac:dyDescent="0.2"/>
    <row r="7440" outlineLevel="1" x14ac:dyDescent="0.2"/>
    <row r="7441" outlineLevel="1" x14ac:dyDescent="0.2"/>
    <row r="7442" outlineLevel="1" x14ac:dyDescent="0.2"/>
    <row r="7443" outlineLevel="1" x14ac:dyDescent="0.2"/>
    <row r="7444" outlineLevel="1" x14ac:dyDescent="0.2"/>
    <row r="7445" outlineLevel="1" x14ac:dyDescent="0.2"/>
    <row r="7446" outlineLevel="1" x14ac:dyDescent="0.2"/>
    <row r="7447" outlineLevel="1" x14ac:dyDescent="0.2"/>
    <row r="7448" outlineLevel="1" x14ac:dyDescent="0.2"/>
    <row r="7449" outlineLevel="1" x14ac:dyDescent="0.2"/>
    <row r="7451" outlineLevel="1" x14ac:dyDescent="0.2"/>
    <row r="7452" outlineLevel="1" x14ac:dyDescent="0.2"/>
    <row r="7453" outlineLevel="1" x14ac:dyDescent="0.2"/>
    <row r="7455" outlineLevel="1" x14ac:dyDescent="0.2"/>
    <row r="7456" outlineLevel="1" x14ac:dyDescent="0.2"/>
    <row r="7457" outlineLevel="1" x14ac:dyDescent="0.2"/>
    <row r="7458" outlineLevel="1" x14ac:dyDescent="0.2"/>
    <row r="7459" outlineLevel="1" x14ac:dyDescent="0.2"/>
    <row r="7460" outlineLevel="1" x14ac:dyDescent="0.2"/>
    <row r="7461" outlineLevel="1" x14ac:dyDescent="0.2"/>
    <row r="7462" outlineLevel="1" x14ac:dyDescent="0.2"/>
    <row r="7463" outlineLevel="1" x14ac:dyDescent="0.2"/>
    <row r="7464" outlineLevel="1" x14ac:dyDescent="0.2"/>
    <row r="7465" outlineLevel="1" x14ac:dyDescent="0.2"/>
    <row r="7466" outlineLevel="1" x14ac:dyDescent="0.2"/>
    <row r="7467" outlineLevel="1" x14ac:dyDescent="0.2"/>
    <row r="7468" outlineLevel="1" x14ac:dyDescent="0.2"/>
    <row r="7469" outlineLevel="1" x14ac:dyDescent="0.2"/>
    <row r="7470" outlineLevel="1" x14ac:dyDescent="0.2"/>
    <row r="7471" outlineLevel="1" x14ac:dyDescent="0.2"/>
    <row r="7472" outlineLevel="1" x14ac:dyDescent="0.2"/>
    <row r="7474" outlineLevel="1" x14ac:dyDescent="0.2"/>
    <row r="7475" outlineLevel="1" x14ac:dyDescent="0.2"/>
    <row r="7476" outlineLevel="1" x14ac:dyDescent="0.2"/>
    <row r="7477" outlineLevel="1" x14ac:dyDescent="0.2"/>
    <row r="7478" outlineLevel="1" x14ac:dyDescent="0.2"/>
    <row r="7479" outlineLevel="1" x14ac:dyDescent="0.2"/>
    <row r="7480" outlineLevel="1" x14ac:dyDescent="0.2"/>
    <row r="7481" outlineLevel="1" x14ac:dyDescent="0.2"/>
    <row r="7482" outlineLevel="1" x14ac:dyDescent="0.2"/>
    <row r="7483" outlineLevel="1" x14ac:dyDescent="0.2"/>
    <row r="7484" outlineLevel="1" x14ac:dyDescent="0.2"/>
    <row r="7485" outlineLevel="1" x14ac:dyDescent="0.2"/>
    <row r="7486" outlineLevel="1" x14ac:dyDescent="0.2"/>
    <row r="7487" outlineLevel="1" x14ac:dyDescent="0.2"/>
    <row r="7488" outlineLevel="1" x14ac:dyDescent="0.2"/>
    <row r="7489" outlineLevel="1" x14ac:dyDescent="0.2"/>
    <row r="7490" outlineLevel="1" x14ac:dyDescent="0.2"/>
    <row r="7491" outlineLevel="1" x14ac:dyDescent="0.2"/>
    <row r="7493" outlineLevel="1" x14ac:dyDescent="0.2"/>
    <row r="7494" outlineLevel="1" x14ac:dyDescent="0.2"/>
    <row r="7495" outlineLevel="1" x14ac:dyDescent="0.2"/>
    <row r="7496" outlineLevel="1" x14ac:dyDescent="0.2"/>
    <row r="7497" outlineLevel="1" x14ac:dyDescent="0.2"/>
    <row r="7498" outlineLevel="1" x14ac:dyDescent="0.2"/>
    <row r="7499" outlineLevel="1" x14ac:dyDescent="0.2"/>
    <row r="7500" outlineLevel="1" x14ac:dyDescent="0.2"/>
    <row r="7501" outlineLevel="1" x14ac:dyDescent="0.2"/>
    <row r="7502" outlineLevel="1" x14ac:dyDescent="0.2"/>
    <row r="7503" outlineLevel="1" x14ac:dyDescent="0.2"/>
    <row r="7504" outlineLevel="1" x14ac:dyDescent="0.2"/>
    <row r="7505" outlineLevel="1" x14ac:dyDescent="0.2"/>
    <row r="7506" outlineLevel="1" x14ac:dyDescent="0.2"/>
    <row r="7507" outlineLevel="1" x14ac:dyDescent="0.2"/>
    <row r="7508" outlineLevel="1" x14ac:dyDescent="0.2"/>
    <row r="7509" outlineLevel="1" x14ac:dyDescent="0.2"/>
    <row r="7510" outlineLevel="1" x14ac:dyDescent="0.2"/>
    <row r="7512" outlineLevel="1" x14ac:dyDescent="0.2"/>
    <row r="7514" outlineLevel="1" x14ac:dyDescent="0.2"/>
    <row r="7516" outlineLevel="1" x14ac:dyDescent="0.2"/>
    <row r="7517" outlineLevel="1" x14ac:dyDescent="0.2"/>
    <row r="7518" outlineLevel="1" x14ac:dyDescent="0.2"/>
    <row r="7519" outlineLevel="1" x14ac:dyDescent="0.2"/>
    <row r="7520" outlineLevel="1" x14ac:dyDescent="0.2"/>
    <row r="7521" outlineLevel="1" x14ac:dyDescent="0.2"/>
    <row r="7522" outlineLevel="1" x14ac:dyDescent="0.2"/>
    <row r="7523" outlineLevel="1" x14ac:dyDescent="0.2"/>
    <row r="7524" outlineLevel="1" x14ac:dyDescent="0.2"/>
    <row r="7525" outlineLevel="1" x14ac:dyDescent="0.2"/>
    <row r="7526" outlineLevel="1" x14ac:dyDescent="0.2"/>
    <row r="7527" outlineLevel="1" x14ac:dyDescent="0.2"/>
    <row r="7528" outlineLevel="1" x14ac:dyDescent="0.2"/>
    <row r="7529" outlineLevel="1" x14ac:dyDescent="0.2"/>
    <row r="7530" outlineLevel="1" x14ac:dyDescent="0.2"/>
    <row r="7531" outlineLevel="1" x14ac:dyDescent="0.2"/>
    <row r="7533" outlineLevel="1" x14ac:dyDescent="0.2"/>
    <row r="7534" outlineLevel="1" x14ac:dyDescent="0.2"/>
    <row r="7536" outlineLevel="1" x14ac:dyDescent="0.2"/>
    <row r="7537" outlineLevel="1" x14ac:dyDescent="0.2"/>
    <row r="7538" outlineLevel="1" x14ac:dyDescent="0.2"/>
    <row r="7540" outlineLevel="1" x14ac:dyDescent="0.2"/>
    <row r="7541" outlineLevel="1" x14ac:dyDescent="0.2"/>
    <row r="7542" outlineLevel="1" x14ac:dyDescent="0.2"/>
    <row r="7543" outlineLevel="1" x14ac:dyDescent="0.2"/>
    <row r="7545" outlineLevel="1" x14ac:dyDescent="0.2"/>
    <row r="7546" outlineLevel="1" x14ac:dyDescent="0.2"/>
    <row r="7547" outlineLevel="1" x14ac:dyDescent="0.2"/>
    <row r="7548" outlineLevel="1" x14ac:dyDescent="0.2"/>
    <row r="7550" outlineLevel="1" x14ac:dyDescent="0.2"/>
    <row r="7551" outlineLevel="1" x14ac:dyDescent="0.2"/>
    <row r="7552" outlineLevel="1" x14ac:dyDescent="0.2"/>
    <row r="7553" outlineLevel="1" x14ac:dyDescent="0.2"/>
    <row r="7555" outlineLevel="1" x14ac:dyDescent="0.2"/>
    <row r="7556" outlineLevel="1" x14ac:dyDescent="0.2"/>
    <row r="7557" outlineLevel="1" x14ac:dyDescent="0.2"/>
    <row r="7558" outlineLevel="1" x14ac:dyDescent="0.2"/>
    <row r="7560" outlineLevel="1" x14ac:dyDescent="0.2"/>
    <row r="7561" outlineLevel="1" x14ac:dyDescent="0.2"/>
    <row r="7562" outlineLevel="1" x14ac:dyDescent="0.2"/>
    <row r="7563" outlineLevel="1" x14ac:dyDescent="0.2"/>
    <row r="7565" outlineLevel="1" x14ac:dyDescent="0.2"/>
    <row r="7566" outlineLevel="1" x14ac:dyDescent="0.2"/>
    <row r="7567" outlineLevel="1" x14ac:dyDescent="0.2"/>
    <row r="7568" outlineLevel="1" x14ac:dyDescent="0.2"/>
    <row r="7570" outlineLevel="1" x14ac:dyDescent="0.2"/>
    <row r="7571" outlineLevel="1" x14ac:dyDescent="0.2"/>
    <row r="7572" outlineLevel="1" x14ac:dyDescent="0.2"/>
    <row r="7573" outlineLevel="1" x14ac:dyDescent="0.2"/>
    <row r="7575" outlineLevel="1" x14ac:dyDescent="0.2"/>
    <row r="7576" outlineLevel="1" x14ac:dyDescent="0.2"/>
    <row r="7577" outlineLevel="1" x14ac:dyDescent="0.2"/>
    <row r="7579" outlineLevel="1" x14ac:dyDescent="0.2"/>
    <row r="7580" outlineLevel="1" x14ac:dyDescent="0.2"/>
    <row r="7581" outlineLevel="1" x14ac:dyDescent="0.2"/>
    <row r="7582" outlineLevel="1" x14ac:dyDescent="0.2"/>
    <row r="7583" outlineLevel="1" x14ac:dyDescent="0.2"/>
    <row r="7584" outlineLevel="1" x14ac:dyDescent="0.2"/>
    <row r="7585" outlineLevel="1" x14ac:dyDescent="0.2"/>
    <row r="7586" outlineLevel="1" x14ac:dyDescent="0.2"/>
    <row r="7587" outlineLevel="1" x14ac:dyDescent="0.2"/>
    <row r="7589" outlineLevel="1" x14ac:dyDescent="0.2"/>
    <row r="7590" outlineLevel="1" x14ac:dyDescent="0.2"/>
    <row r="7591" outlineLevel="1" x14ac:dyDescent="0.2"/>
    <row r="7592" outlineLevel="1" x14ac:dyDescent="0.2"/>
    <row r="7593" outlineLevel="1" x14ac:dyDescent="0.2"/>
    <row r="7595" outlineLevel="1" x14ac:dyDescent="0.2"/>
    <row r="7596" outlineLevel="1" x14ac:dyDescent="0.2"/>
    <row r="7597" outlineLevel="1" x14ac:dyDescent="0.2"/>
    <row r="7599" outlineLevel="1" x14ac:dyDescent="0.2"/>
    <row r="7600" outlineLevel="1" x14ac:dyDescent="0.2"/>
    <row r="7602" outlineLevel="1" x14ac:dyDescent="0.2"/>
    <row r="7603" outlineLevel="1" x14ac:dyDescent="0.2"/>
    <row r="7605" outlineLevel="1" x14ac:dyDescent="0.2"/>
    <row r="7606" outlineLevel="1" x14ac:dyDescent="0.2"/>
    <row r="7608" outlineLevel="1" x14ac:dyDescent="0.2"/>
    <row r="7609" outlineLevel="1" x14ac:dyDescent="0.2"/>
    <row r="7610" outlineLevel="1" x14ac:dyDescent="0.2"/>
    <row r="7612" outlineLevel="1" x14ac:dyDescent="0.2"/>
    <row r="7613" outlineLevel="1" x14ac:dyDescent="0.2"/>
    <row r="7615" outlineLevel="1" x14ac:dyDescent="0.2"/>
    <row r="7616" outlineLevel="1" x14ac:dyDescent="0.2"/>
    <row r="7618" outlineLevel="1" x14ac:dyDescent="0.2"/>
    <row r="7619" outlineLevel="1" x14ac:dyDescent="0.2"/>
    <row r="7621" outlineLevel="1" x14ac:dyDescent="0.2"/>
    <row r="7622" outlineLevel="1" x14ac:dyDescent="0.2"/>
    <row r="7624" outlineLevel="1" x14ac:dyDescent="0.2"/>
    <row r="7625" outlineLevel="1" x14ac:dyDescent="0.2"/>
    <row r="7627" outlineLevel="1" x14ac:dyDescent="0.2"/>
    <row r="7628" outlineLevel="1" x14ac:dyDescent="0.2"/>
    <row r="7630" outlineLevel="1" x14ac:dyDescent="0.2"/>
    <row r="7631" outlineLevel="1" x14ac:dyDescent="0.2"/>
    <row r="7633" outlineLevel="1" x14ac:dyDescent="0.2"/>
    <row r="7634" outlineLevel="1" x14ac:dyDescent="0.2"/>
    <row r="7636" outlineLevel="1" x14ac:dyDescent="0.2"/>
    <row r="7637" outlineLevel="1" x14ac:dyDescent="0.2"/>
    <row r="7638" outlineLevel="1" x14ac:dyDescent="0.2"/>
    <row r="7640" outlineLevel="1" x14ac:dyDescent="0.2"/>
    <row r="7641" outlineLevel="1" x14ac:dyDescent="0.2"/>
    <row r="7642" outlineLevel="1" x14ac:dyDescent="0.2"/>
    <row r="7643" outlineLevel="1" x14ac:dyDescent="0.2"/>
    <row r="7645" outlineLevel="1" x14ac:dyDescent="0.2"/>
    <row r="7646" outlineLevel="1" x14ac:dyDescent="0.2"/>
    <row r="7647" outlineLevel="1" x14ac:dyDescent="0.2"/>
    <row r="7648" outlineLevel="1" x14ac:dyDescent="0.2"/>
    <row r="7650" outlineLevel="1" x14ac:dyDescent="0.2"/>
    <row r="7651" outlineLevel="1" x14ac:dyDescent="0.2"/>
    <row r="7652" outlineLevel="1" x14ac:dyDescent="0.2"/>
    <row r="7653" outlineLevel="1" x14ac:dyDescent="0.2"/>
    <row r="7655" outlineLevel="1" x14ac:dyDescent="0.2"/>
    <row r="7656" outlineLevel="1" x14ac:dyDescent="0.2"/>
    <row r="7657" outlineLevel="1" x14ac:dyDescent="0.2"/>
    <row r="7658" outlineLevel="1" x14ac:dyDescent="0.2"/>
    <row r="7660" outlineLevel="1" x14ac:dyDescent="0.2"/>
    <row r="7661" outlineLevel="1" x14ac:dyDescent="0.2"/>
    <row r="7662" outlineLevel="1" x14ac:dyDescent="0.2"/>
    <row r="7663" outlineLevel="1" x14ac:dyDescent="0.2"/>
    <row r="7665" outlineLevel="1" x14ac:dyDescent="0.2"/>
    <row r="7666" outlineLevel="1" x14ac:dyDescent="0.2"/>
    <row r="7667" outlineLevel="1" x14ac:dyDescent="0.2"/>
    <row r="7668" outlineLevel="1" x14ac:dyDescent="0.2"/>
    <row r="7670" outlineLevel="1" x14ac:dyDescent="0.2"/>
    <row r="7671" outlineLevel="1" x14ac:dyDescent="0.2"/>
    <row r="7672" outlineLevel="1" x14ac:dyDescent="0.2"/>
    <row r="7673" outlineLevel="1" x14ac:dyDescent="0.2"/>
    <row r="7674" outlineLevel="1" x14ac:dyDescent="0.2"/>
    <row r="7676" outlineLevel="1" x14ac:dyDescent="0.2"/>
    <row r="7677" outlineLevel="1" x14ac:dyDescent="0.2"/>
    <row r="7678" outlineLevel="1" x14ac:dyDescent="0.2"/>
    <row r="7679" outlineLevel="1" x14ac:dyDescent="0.2"/>
    <row r="7680" outlineLevel="1" x14ac:dyDescent="0.2"/>
    <row r="7682" outlineLevel="1" x14ac:dyDescent="0.2"/>
    <row r="7683" outlineLevel="1" x14ac:dyDescent="0.2"/>
    <row r="7684" outlineLevel="1" x14ac:dyDescent="0.2"/>
    <row r="7685" outlineLevel="1" x14ac:dyDescent="0.2"/>
    <row r="7686" outlineLevel="1" x14ac:dyDescent="0.2"/>
    <row r="7688" outlineLevel="1" x14ac:dyDescent="0.2"/>
    <row r="7689" outlineLevel="1" x14ac:dyDescent="0.2"/>
    <row r="7690" outlineLevel="1" x14ac:dyDescent="0.2"/>
    <row r="7691" outlineLevel="1" x14ac:dyDescent="0.2"/>
    <row r="7693" outlineLevel="1" x14ac:dyDescent="0.2"/>
    <row r="7694" outlineLevel="1" x14ac:dyDescent="0.2"/>
    <row r="7695" outlineLevel="1" x14ac:dyDescent="0.2"/>
    <row r="7696" outlineLevel="1" x14ac:dyDescent="0.2"/>
    <row r="7698" outlineLevel="1" x14ac:dyDescent="0.2"/>
    <row r="7699" outlineLevel="1" x14ac:dyDescent="0.2"/>
    <row r="7700" outlineLevel="1" x14ac:dyDescent="0.2"/>
    <row r="7702" outlineLevel="1" x14ac:dyDescent="0.2"/>
    <row r="7703" outlineLevel="1" x14ac:dyDescent="0.2"/>
    <row r="7704" outlineLevel="1" x14ac:dyDescent="0.2"/>
    <row r="7705" outlineLevel="1" x14ac:dyDescent="0.2"/>
    <row r="7706" outlineLevel="1" x14ac:dyDescent="0.2"/>
    <row r="7707" outlineLevel="1" x14ac:dyDescent="0.2"/>
    <row r="7709" outlineLevel="1" x14ac:dyDescent="0.2"/>
    <row r="7710" outlineLevel="1" x14ac:dyDescent="0.2"/>
    <row r="7711" outlineLevel="1" x14ac:dyDescent="0.2"/>
    <row r="7712" outlineLevel="1" x14ac:dyDescent="0.2"/>
    <row r="7713" outlineLevel="1" x14ac:dyDescent="0.2"/>
    <row r="7714" outlineLevel="1" x14ac:dyDescent="0.2"/>
    <row r="7716" outlineLevel="1" x14ac:dyDescent="0.2"/>
    <row r="7717" outlineLevel="1" x14ac:dyDescent="0.2"/>
    <row r="7718" outlineLevel="1" x14ac:dyDescent="0.2"/>
    <row r="7719" outlineLevel="1" x14ac:dyDescent="0.2"/>
    <row r="7720" outlineLevel="1" x14ac:dyDescent="0.2"/>
    <row r="7721" outlineLevel="1" x14ac:dyDescent="0.2"/>
    <row r="7723" outlineLevel="1" x14ac:dyDescent="0.2"/>
    <row r="7724" outlineLevel="1" x14ac:dyDescent="0.2"/>
    <row r="7725" outlineLevel="1" x14ac:dyDescent="0.2"/>
    <row r="7726" outlineLevel="1" x14ac:dyDescent="0.2"/>
    <row r="7727" outlineLevel="1" x14ac:dyDescent="0.2"/>
    <row r="7728" outlineLevel="1" x14ac:dyDescent="0.2"/>
    <row r="7730" outlineLevel="1" x14ac:dyDescent="0.2"/>
    <row r="7731" outlineLevel="1" x14ac:dyDescent="0.2"/>
    <row r="7732" outlineLevel="1" x14ac:dyDescent="0.2"/>
    <row r="7733" outlineLevel="1" x14ac:dyDescent="0.2"/>
    <row r="7735" outlineLevel="1" x14ac:dyDescent="0.2"/>
    <row r="7736" outlineLevel="1" x14ac:dyDescent="0.2"/>
    <row r="7737" outlineLevel="1" x14ac:dyDescent="0.2"/>
    <row r="7738" outlineLevel="1" x14ac:dyDescent="0.2"/>
    <row r="7740" outlineLevel="1" x14ac:dyDescent="0.2"/>
    <row r="7741" outlineLevel="1" x14ac:dyDescent="0.2"/>
    <row r="7742" outlineLevel="1" x14ac:dyDescent="0.2"/>
    <row r="7743" outlineLevel="1" x14ac:dyDescent="0.2"/>
    <row r="7744" outlineLevel="1" x14ac:dyDescent="0.2"/>
    <row r="7745" outlineLevel="1" x14ac:dyDescent="0.2"/>
    <row r="7746" outlineLevel="1" x14ac:dyDescent="0.2"/>
    <row r="7748" outlineLevel="1" x14ac:dyDescent="0.2"/>
    <row r="7749" outlineLevel="1" x14ac:dyDescent="0.2"/>
    <row r="7750" outlineLevel="1" x14ac:dyDescent="0.2"/>
    <row r="7751" outlineLevel="1" x14ac:dyDescent="0.2"/>
    <row r="7752" outlineLevel="1" x14ac:dyDescent="0.2"/>
    <row r="7753" outlineLevel="1" x14ac:dyDescent="0.2"/>
    <row r="7754" outlineLevel="1" x14ac:dyDescent="0.2"/>
    <row r="7755" outlineLevel="1" x14ac:dyDescent="0.2"/>
    <row r="7756" outlineLevel="1" x14ac:dyDescent="0.2"/>
    <row r="7757" outlineLevel="1" x14ac:dyDescent="0.2"/>
    <row r="7758" outlineLevel="1" x14ac:dyDescent="0.2"/>
    <row r="7759" outlineLevel="1" x14ac:dyDescent="0.2"/>
    <row r="7760" outlineLevel="1" x14ac:dyDescent="0.2"/>
    <row r="7761" outlineLevel="1" x14ac:dyDescent="0.2"/>
    <row r="7762" outlineLevel="1" x14ac:dyDescent="0.2"/>
    <row r="7763" outlineLevel="1" x14ac:dyDescent="0.2"/>
    <row r="7764" outlineLevel="1" x14ac:dyDescent="0.2"/>
    <row r="7765" outlineLevel="1" x14ac:dyDescent="0.2"/>
    <row r="7766" outlineLevel="1" x14ac:dyDescent="0.2"/>
    <row r="7767" outlineLevel="1" x14ac:dyDescent="0.2"/>
    <row r="7769" outlineLevel="1" x14ac:dyDescent="0.2"/>
    <row r="7770" outlineLevel="1" x14ac:dyDescent="0.2"/>
    <row r="7771" outlineLevel="1" x14ac:dyDescent="0.2"/>
    <row r="7772" outlineLevel="1" x14ac:dyDescent="0.2"/>
    <row r="7773" outlineLevel="1" x14ac:dyDescent="0.2"/>
    <row r="7774" outlineLevel="1" x14ac:dyDescent="0.2"/>
    <row r="7775" outlineLevel="1" x14ac:dyDescent="0.2"/>
    <row r="7776" outlineLevel="1" x14ac:dyDescent="0.2"/>
    <row r="7777" outlineLevel="1" x14ac:dyDescent="0.2"/>
    <row r="7778" outlineLevel="1" x14ac:dyDescent="0.2"/>
    <row r="7779" outlineLevel="1" x14ac:dyDescent="0.2"/>
    <row r="7780" outlineLevel="1" x14ac:dyDescent="0.2"/>
    <row r="7781" outlineLevel="1" x14ac:dyDescent="0.2"/>
    <row r="7782" outlineLevel="1" x14ac:dyDescent="0.2"/>
    <row r="7783" outlineLevel="1" x14ac:dyDescent="0.2"/>
    <row r="7784" outlineLevel="1" x14ac:dyDescent="0.2"/>
    <row r="7785" outlineLevel="1" x14ac:dyDescent="0.2"/>
    <row r="7786" outlineLevel="1" x14ac:dyDescent="0.2"/>
    <row r="7787" outlineLevel="1" x14ac:dyDescent="0.2"/>
    <row r="7788" outlineLevel="1" x14ac:dyDescent="0.2"/>
    <row r="7790" outlineLevel="1" x14ac:dyDescent="0.2"/>
    <row r="7791" outlineLevel="1" x14ac:dyDescent="0.2"/>
    <row r="7792" outlineLevel="1" x14ac:dyDescent="0.2"/>
    <row r="7793" outlineLevel="1" x14ac:dyDescent="0.2"/>
    <row r="7794" outlineLevel="1" x14ac:dyDescent="0.2"/>
    <row r="7795" outlineLevel="1" x14ac:dyDescent="0.2"/>
    <row r="7796" outlineLevel="1" x14ac:dyDescent="0.2"/>
    <row r="7797" outlineLevel="1" x14ac:dyDescent="0.2"/>
    <row r="7798" outlineLevel="1" x14ac:dyDescent="0.2"/>
    <row r="7799" outlineLevel="1" x14ac:dyDescent="0.2"/>
    <row r="7800" outlineLevel="1" x14ac:dyDescent="0.2"/>
    <row r="7801" outlineLevel="1" x14ac:dyDescent="0.2"/>
    <row r="7802" outlineLevel="1" x14ac:dyDescent="0.2"/>
    <row r="7803" outlineLevel="1" x14ac:dyDescent="0.2"/>
    <row r="7804" outlineLevel="1" x14ac:dyDescent="0.2"/>
    <row r="7805" outlineLevel="1" x14ac:dyDescent="0.2"/>
    <row r="7806" outlineLevel="1" x14ac:dyDescent="0.2"/>
    <row r="7807" outlineLevel="1" x14ac:dyDescent="0.2"/>
    <row r="7808" outlineLevel="1" x14ac:dyDescent="0.2"/>
    <row r="7809" outlineLevel="1" x14ac:dyDescent="0.2"/>
    <row r="7811" outlineLevel="1" x14ac:dyDescent="0.2"/>
    <row r="7812" outlineLevel="1" x14ac:dyDescent="0.2"/>
    <row r="7813" outlineLevel="1" x14ac:dyDescent="0.2"/>
    <row r="7814" outlineLevel="1" x14ac:dyDescent="0.2"/>
    <row r="7815" outlineLevel="1" x14ac:dyDescent="0.2"/>
    <row r="7816" outlineLevel="1" x14ac:dyDescent="0.2"/>
    <row r="7817" outlineLevel="1" x14ac:dyDescent="0.2"/>
    <row r="7818" outlineLevel="1" x14ac:dyDescent="0.2"/>
    <row r="7819" outlineLevel="1" x14ac:dyDescent="0.2"/>
    <row r="7820" outlineLevel="1" x14ac:dyDescent="0.2"/>
    <row r="7821" outlineLevel="1" x14ac:dyDescent="0.2"/>
    <row r="7822" outlineLevel="1" x14ac:dyDescent="0.2"/>
    <row r="7823" outlineLevel="1" x14ac:dyDescent="0.2"/>
    <row r="7824" outlineLevel="1" x14ac:dyDescent="0.2"/>
    <row r="7825" outlineLevel="1" x14ac:dyDescent="0.2"/>
    <row r="7826" outlineLevel="1" x14ac:dyDescent="0.2"/>
    <row r="7827" outlineLevel="1" x14ac:dyDescent="0.2"/>
    <row r="7828" outlineLevel="1" x14ac:dyDescent="0.2"/>
    <row r="7829" outlineLevel="1" x14ac:dyDescent="0.2"/>
    <row r="7830" outlineLevel="1" x14ac:dyDescent="0.2"/>
    <row r="7832" outlineLevel="1" x14ac:dyDescent="0.2"/>
    <row r="7833" outlineLevel="1" x14ac:dyDescent="0.2"/>
    <row r="7834" outlineLevel="1" x14ac:dyDescent="0.2"/>
    <row r="7835" outlineLevel="1" x14ac:dyDescent="0.2"/>
    <row r="7836" outlineLevel="1" x14ac:dyDescent="0.2"/>
    <row r="7837" outlineLevel="1" x14ac:dyDescent="0.2"/>
    <row r="7839" outlineLevel="1" x14ac:dyDescent="0.2"/>
    <row r="7840" outlineLevel="1" x14ac:dyDescent="0.2"/>
    <row r="7841" outlineLevel="1" x14ac:dyDescent="0.2"/>
    <row r="7842" outlineLevel="1" x14ac:dyDescent="0.2"/>
    <row r="7843" outlineLevel="1" x14ac:dyDescent="0.2"/>
    <row r="7844" outlineLevel="1" x14ac:dyDescent="0.2"/>
    <row r="7845" outlineLevel="1" x14ac:dyDescent="0.2"/>
    <row r="7846" outlineLevel="1" x14ac:dyDescent="0.2"/>
    <row r="7847" outlineLevel="1" x14ac:dyDescent="0.2"/>
    <row r="7848" outlineLevel="1" x14ac:dyDescent="0.2"/>
    <row r="7850" outlineLevel="1" x14ac:dyDescent="0.2"/>
    <row r="7851" outlineLevel="1" x14ac:dyDescent="0.2"/>
    <row r="7852" outlineLevel="1" x14ac:dyDescent="0.2"/>
    <row r="7853" outlineLevel="1" x14ac:dyDescent="0.2"/>
    <row r="7854" outlineLevel="1" x14ac:dyDescent="0.2"/>
    <row r="7855" outlineLevel="1" x14ac:dyDescent="0.2"/>
    <row r="7856" outlineLevel="1" x14ac:dyDescent="0.2"/>
    <row r="7857" outlineLevel="1" x14ac:dyDescent="0.2"/>
    <row r="7858" outlineLevel="1" x14ac:dyDescent="0.2"/>
    <row r="7859" outlineLevel="1" x14ac:dyDescent="0.2"/>
    <row r="7860" outlineLevel="1" x14ac:dyDescent="0.2"/>
    <row r="7861" outlineLevel="1" x14ac:dyDescent="0.2"/>
    <row r="7862" outlineLevel="1" x14ac:dyDescent="0.2"/>
    <row r="7863" outlineLevel="1" x14ac:dyDescent="0.2"/>
    <row r="7864" outlineLevel="1" x14ac:dyDescent="0.2"/>
    <row r="7865" outlineLevel="1" x14ac:dyDescent="0.2"/>
    <row r="7866" outlineLevel="1" x14ac:dyDescent="0.2"/>
    <row r="7867" outlineLevel="1" x14ac:dyDescent="0.2"/>
    <row r="7868" outlineLevel="1" x14ac:dyDescent="0.2"/>
    <row r="7869" outlineLevel="1" x14ac:dyDescent="0.2"/>
    <row r="7870" outlineLevel="1" x14ac:dyDescent="0.2"/>
    <row r="7871" outlineLevel="1" x14ac:dyDescent="0.2"/>
    <row r="7872" outlineLevel="1" x14ac:dyDescent="0.2"/>
    <row r="7874" outlineLevel="1" x14ac:dyDescent="0.2"/>
    <row r="7875" outlineLevel="1" x14ac:dyDescent="0.2"/>
    <row r="7876" outlineLevel="1" x14ac:dyDescent="0.2"/>
    <row r="7877" outlineLevel="1" x14ac:dyDescent="0.2"/>
    <row r="7878" outlineLevel="1" x14ac:dyDescent="0.2"/>
    <row r="7879" outlineLevel="1" x14ac:dyDescent="0.2"/>
    <row r="7881" outlineLevel="1" x14ac:dyDescent="0.2"/>
    <row r="7882" outlineLevel="1" x14ac:dyDescent="0.2"/>
    <row r="7883" outlineLevel="1" x14ac:dyDescent="0.2"/>
    <row r="7884" outlineLevel="1" x14ac:dyDescent="0.2"/>
    <row r="7885" outlineLevel="1" x14ac:dyDescent="0.2"/>
    <row r="7886" outlineLevel="1" x14ac:dyDescent="0.2"/>
    <row r="7888" outlineLevel="1" x14ac:dyDescent="0.2"/>
    <row r="7890" outlineLevel="1" x14ac:dyDescent="0.2"/>
    <row r="7891" outlineLevel="1" x14ac:dyDescent="0.2"/>
    <row r="7892" outlineLevel="1" x14ac:dyDescent="0.2"/>
    <row r="7894" outlineLevel="1" x14ac:dyDescent="0.2"/>
    <row r="7895" outlineLevel="1" x14ac:dyDescent="0.2"/>
    <row r="7896" outlineLevel="1" x14ac:dyDescent="0.2"/>
    <row r="7897" outlineLevel="1" x14ac:dyDescent="0.2"/>
    <row r="7898" outlineLevel="1" x14ac:dyDescent="0.2"/>
    <row r="7899" outlineLevel="1" x14ac:dyDescent="0.2"/>
    <row r="7900" outlineLevel="1" x14ac:dyDescent="0.2"/>
    <row r="7902" outlineLevel="1" x14ac:dyDescent="0.2"/>
    <row r="7903" outlineLevel="1" x14ac:dyDescent="0.2"/>
    <row r="7904" outlineLevel="1" x14ac:dyDescent="0.2"/>
    <row r="7905" outlineLevel="1" x14ac:dyDescent="0.2"/>
    <row r="7906" outlineLevel="1" x14ac:dyDescent="0.2"/>
    <row r="7907" outlineLevel="1" x14ac:dyDescent="0.2"/>
    <row r="7908" outlineLevel="1" x14ac:dyDescent="0.2"/>
    <row r="7910" outlineLevel="1" x14ac:dyDescent="0.2"/>
    <row r="7911" outlineLevel="1" x14ac:dyDescent="0.2"/>
    <row r="7912" outlineLevel="1" x14ac:dyDescent="0.2"/>
    <row r="7913" outlineLevel="1" x14ac:dyDescent="0.2"/>
    <row r="7914" outlineLevel="1" x14ac:dyDescent="0.2"/>
    <row r="7915" outlineLevel="1" x14ac:dyDescent="0.2"/>
    <row r="7916" outlineLevel="1" x14ac:dyDescent="0.2"/>
    <row r="7917" outlineLevel="1" x14ac:dyDescent="0.2"/>
    <row r="7918" outlineLevel="1" x14ac:dyDescent="0.2"/>
    <row r="7920" outlineLevel="1" x14ac:dyDescent="0.2"/>
    <row r="7921" outlineLevel="1" x14ac:dyDescent="0.2"/>
    <row r="7922" outlineLevel="1" x14ac:dyDescent="0.2"/>
    <row r="7924" outlineLevel="1" x14ac:dyDescent="0.2"/>
    <row r="7925" outlineLevel="1" x14ac:dyDescent="0.2"/>
    <row r="7926" outlineLevel="1" x14ac:dyDescent="0.2"/>
    <row r="7928" outlineLevel="1" x14ac:dyDescent="0.2"/>
    <row r="7929" outlineLevel="1" x14ac:dyDescent="0.2"/>
    <row r="7930" outlineLevel="1" x14ac:dyDescent="0.2"/>
    <row r="7931" outlineLevel="1" x14ac:dyDescent="0.2"/>
    <row r="7932" outlineLevel="1" x14ac:dyDescent="0.2"/>
    <row r="7933" outlineLevel="1" x14ac:dyDescent="0.2"/>
    <row r="7935" outlineLevel="1" x14ac:dyDescent="0.2"/>
    <row r="7936" outlineLevel="1" x14ac:dyDescent="0.2"/>
    <row r="7937" outlineLevel="1" x14ac:dyDescent="0.2"/>
    <row r="7938" outlineLevel="1" x14ac:dyDescent="0.2"/>
    <row r="7939" outlineLevel="1" x14ac:dyDescent="0.2"/>
    <row r="7940" outlineLevel="1" x14ac:dyDescent="0.2"/>
    <row r="7942" outlineLevel="1" x14ac:dyDescent="0.2"/>
    <row r="7943" outlineLevel="1" x14ac:dyDescent="0.2"/>
    <row r="7944" outlineLevel="1" x14ac:dyDescent="0.2"/>
    <row r="7945" outlineLevel="1" x14ac:dyDescent="0.2"/>
    <row r="7946" outlineLevel="1" x14ac:dyDescent="0.2"/>
    <row r="7947" outlineLevel="1" x14ac:dyDescent="0.2"/>
    <row r="7949" outlineLevel="1" x14ac:dyDescent="0.2"/>
    <row r="7950" outlineLevel="1" x14ac:dyDescent="0.2"/>
    <row r="7951" outlineLevel="1" x14ac:dyDescent="0.2"/>
    <row r="7953" outlineLevel="1" x14ac:dyDescent="0.2"/>
    <row r="7954" outlineLevel="1" x14ac:dyDescent="0.2"/>
    <row r="7955" outlineLevel="1" x14ac:dyDescent="0.2"/>
    <row r="7957" outlineLevel="1" x14ac:dyDescent="0.2"/>
    <row r="7958" outlineLevel="1" x14ac:dyDescent="0.2"/>
    <row r="7959" outlineLevel="1" x14ac:dyDescent="0.2"/>
    <row r="7961" outlineLevel="1" x14ac:dyDescent="0.2"/>
    <row r="7962" outlineLevel="1" x14ac:dyDescent="0.2"/>
    <row r="7963" outlineLevel="1" x14ac:dyDescent="0.2"/>
    <row r="7965" outlineLevel="1" x14ac:dyDescent="0.2"/>
    <row r="7966" outlineLevel="1" x14ac:dyDescent="0.2"/>
    <row r="7967" outlineLevel="1" x14ac:dyDescent="0.2"/>
    <row r="7969" outlineLevel="1" x14ac:dyDescent="0.2"/>
    <row r="7970" outlineLevel="1" x14ac:dyDescent="0.2"/>
    <row r="7971" outlineLevel="1" x14ac:dyDescent="0.2"/>
    <row r="7972" outlineLevel="1" x14ac:dyDescent="0.2"/>
    <row r="7974" outlineLevel="1" x14ac:dyDescent="0.2"/>
    <row r="7975" outlineLevel="1" x14ac:dyDescent="0.2"/>
    <row r="7976" outlineLevel="1" x14ac:dyDescent="0.2"/>
    <row r="7977" outlineLevel="1" x14ac:dyDescent="0.2"/>
    <row r="7979" outlineLevel="1" x14ac:dyDescent="0.2"/>
    <row r="7980" outlineLevel="1" x14ac:dyDescent="0.2"/>
    <row r="7981" outlineLevel="1" x14ac:dyDescent="0.2"/>
    <row r="7982" outlineLevel="1" x14ac:dyDescent="0.2"/>
    <row r="7984" outlineLevel="1" x14ac:dyDescent="0.2"/>
    <row r="7985" outlineLevel="1" x14ac:dyDescent="0.2"/>
    <row r="7986" outlineLevel="1" x14ac:dyDescent="0.2"/>
    <row r="7987" outlineLevel="1" x14ac:dyDescent="0.2"/>
    <row r="7989" outlineLevel="1" x14ac:dyDescent="0.2"/>
    <row r="7990" outlineLevel="1" x14ac:dyDescent="0.2"/>
    <row r="7991" outlineLevel="1" x14ac:dyDescent="0.2"/>
    <row r="7992" outlineLevel="1" x14ac:dyDescent="0.2"/>
    <row r="7994" outlineLevel="1" x14ac:dyDescent="0.2"/>
    <row r="7995" outlineLevel="1" x14ac:dyDescent="0.2"/>
    <row r="7996" outlineLevel="1" x14ac:dyDescent="0.2"/>
    <row r="7997" outlineLevel="1" x14ac:dyDescent="0.2"/>
    <row r="7999" outlineLevel="1" x14ac:dyDescent="0.2"/>
    <row r="8000" outlineLevel="1" x14ac:dyDescent="0.2"/>
    <row r="8001" outlineLevel="1" x14ac:dyDescent="0.2"/>
    <row r="8002" outlineLevel="1" x14ac:dyDescent="0.2"/>
    <row r="8004" outlineLevel="1" x14ac:dyDescent="0.2"/>
    <row r="8005" outlineLevel="1" x14ac:dyDescent="0.2"/>
    <row r="8006" outlineLevel="1" x14ac:dyDescent="0.2"/>
    <row r="8007" outlineLevel="1" x14ac:dyDescent="0.2"/>
    <row r="8008" outlineLevel="1" x14ac:dyDescent="0.2"/>
    <row r="8009" outlineLevel="1" x14ac:dyDescent="0.2"/>
    <row r="8011" outlineLevel="1" x14ac:dyDescent="0.2"/>
    <row r="8012" outlineLevel="1" x14ac:dyDescent="0.2"/>
    <row r="8013" outlineLevel="1" x14ac:dyDescent="0.2"/>
    <row r="8014" outlineLevel="1" x14ac:dyDescent="0.2"/>
    <row r="8015" outlineLevel="1" x14ac:dyDescent="0.2"/>
    <row r="8016" outlineLevel="1" x14ac:dyDescent="0.2"/>
    <row r="8018" outlineLevel="1" x14ac:dyDescent="0.2"/>
    <row r="8019" outlineLevel="1" x14ac:dyDescent="0.2"/>
    <row r="8020" outlineLevel="1" x14ac:dyDescent="0.2"/>
    <row r="8021" outlineLevel="1" x14ac:dyDescent="0.2"/>
    <row r="8022" outlineLevel="1" x14ac:dyDescent="0.2"/>
    <row r="8023" outlineLevel="1" x14ac:dyDescent="0.2"/>
    <row r="8024" outlineLevel="1" x14ac:dyDescent="0.2"/>
    <row r="8026" outlineLevel="1" x14ac:dyDescent="0.2"/>
    <row r="8027" outlineLevel="1" x14ac:dyDescent="0.2"/>
    <row r="8028" outlineLevel="1" x14ac:dyDescent="0.2"/>
    <row r="8029" outlineLevel="1" x14ac:dyDescent="0.2"/>
    <row r="8030" outlineLevel="1" x14ac:dyDescent="0.2"/>
    <row r="8031" outlineLevel="1" x14ac:dyDescent="0.2"/>
    <row r="8032" outlineLevel="1" x14ac:dyDescent="0.2"/>
    <row r="8034" outlineLevel="1" x14ac:dyDescent="0.2"/>
    <row r="8035" outlineLevel="1" x14ac:dyDescent="0.2"/>
    <row r="8036" outlineLevel="1" x14ac:dyDescent="0.2"/>
    <row r="8037" outlineLevel="1" x14ac:dyDescent="0.2"/>
    <row r="8039" outlineLevel="1" x14ac:dyDescent="0.2"/>
    <row r="8040" outlineLevel="1" x14ac:dyDescent="0.2"/>
    <row r="8041" outlineLevel="1" x14ac:dyDescent="0.2"/>
    <row r="8042" outlineLevel="1" x14ac:dyDescent="0.2"/>
    <row r="8044" outlineLevel="1" x14ac:dyDescent="0.2"/>
    <row r="8045" outlineLevel="1" x14ac:dyDescent="0.2"/>
    <row r="8046" outlineLevel="1" x14ac:dyDescent="0.2"/>
    <row r="8047" outlineLevel="1" x14ac:dyDescent="0.2"/>
    <row r="8048" outlineLevel="1" x14ac:dyDescent="0.2"/>
    <row r="8049" outlineLevel="1" x14ac:dyDescent="0.2"/>
    <row r="8050" outlineLevel="1" x14ac:dyDescent="0.2"/>
    <row r="8051" outlineLevel="1" x14ac:dyDescent="0.2"/>
    <row r="8052" outlineLevel="1" x14ac:dyDescent="0.2"/>
    <row r="8054" outlineLevel="1" x14ac:dyDescent="0.2"/>
    <row r="8055" outlineLevel="1" x14ac:dyDescent="0.2"/>
    <row r="8056" outlineLevel="1" x14ac:dyDescent="0.2"/>
    <row r="8057" outlineLevel="1" x14ac:dyDescent="0.2"/>
    <row r="8058" outlineLevel="1" x14ac:dyDescent="0.2"/>
    <row r="8059" outlineLevel="1" x14ac:dyDescent="0.2"/>
    <row r="8060" outlineLevel="1" x14ac:dyDescent="0.2"/>
    <row r="8061" outlineLevel="1" x14ac:dyDescent="0.2"/>
    <row r="8062" outlineLevel="1" x14ac:dyDescent="0.2"/>
    <row r="8064" outlineLevel="1" x14ac:dyDescent="0.2"/>
    <row r="8065" outlineLevel="1" x14ac:dyDescent="0.2"/>
    <row r="8066" outlineLevel="1" x14ac:dyDescent="0.2"/>
    <row r="8067" outlineLevel="1" x14ac:dyDescent="0.2"/>
    <row r="8068" outlineLevel="1" x14ac:dyDescent="0.2"/>
    <row r="8069" outlineLevel="1" x14ac:dyDescent="0.2"/>
    <row r="8070" outlineLevel="1" x14ac:dyDescent="0.2"/>
    <row r="8071" outlineLevel="1" x14ac:dyDescent="0.2"/>
    <row r="8072" outlineLevel="1" x14ac:dyDescent="0.2"/>
    <row r="8074" outlineLevel="1" x14ac:dyDescent="0.2"/>
    <row r="8075" outlineLevel="1" x14ac:dyDescent="0.2"/>
    <row r="8076" outlineLevel="1" x14ac:dyDescent="0.2"/>
    <row r="8077" outlineLevel="1" x14ac:dyDescent="0.2"/>
    <row r="8078" outlineLevel="1" x14ac:dyDescent="0.2"/>
    <row r="8080" outlineLevel="1" x14ac:dyDescent="0.2"/>
    <row r="8081" outlineLevel="1" x14ac:dyDescent="0.2"/>
    <row r="8082" outlineLevel="1" x14ac:dyDescent="0.2"/>
    <row r="8084" outlineLevel="1" x14ac:dyDescent="0.2"/>
    <row r="8085" outlineLevel="1" x14ac:dyDescent="0.2"/>
    <row r="8086" outlineLevel="1" x14ac:dyDescent="0.2"/>
    <row r="8088" outlineLevel="1" x14ac:dyDescent="0.2"/>
    <row r="8089" outlineLevel="1" x14ac:dyDescent="0.2"/>
    <row r="8090" outlineLevel="1" x14ac:dyDescent="0.2"/>
    <row r="8092" outlineLevel="1" x14ac:dyDescent="0.2"/>
    <row r="8093" outlineLevel="1" x14ac:dyDescent="0.2"/>
    <row r="8094" outlineLevel="1" x14ac:dyDescent="0.2"/>
    <row r="8096" outlineLevel="1" x14ac:dyDescent="0.2"/>
    <row r="8097" outlineLevel="1" x14ac:dyDescent="0.2"/>
    <row r="8098" outlineLevel="1" x14ac:dyDescent="0.2"/>
    <row r="8099" outlineLevel="1" x14ac:dyDescent="0.2"/>
    <row r="8100" outlineLevel="1" x14ac:dyDescent="0.2"/>
    <row r="8101" outlineLevel="1" x14ac:dyDescent="0.2"/>
    <row r="8102" outlineLevel="1" x14ac:dyDescent="0.2"/>
    <row r="8103" outlineLevel="1" x14ac:dyDescent="0.2"/>
    <row r="8104" outlineLevel="1" x14ac:dyDescent="0.2"/>
    <row r="8105" outlineLevel="1" x14ac:dyDescent="0.2"/>
    <row r="8107" outlineLevel="1" x14ac:dyDescent="0.2"/>
    <row r="8108" outlineLevel="1" x14ac:dyDescent="0.2"/>
    <row r="8109" outlineLevel="1" x14ac:dyDescent="0.2"/>
    <row r="8110" outlineLevel="1" x14ac:dyDescent="0.2"/>
    <row r="8111" outlineLevel="1" x14ac:dyDescent="0.2"/>
    <row r="8112" outlineLevel="1" x14ac:dyDescent="0.2"/>
    <row r="8113" outlineLevel="1" x14ac:dyDescent="0.2"/>
    <row r="8114" outlineLevel="1" x14ac:dyDescent="0.2"/>
    <row r="8115" outlineLevel="1" x14ac:dyDescent="0.2"/>
    <row r="8116" outlineLevel="1" x14ac:dyDescent="0.2"/>
    <row r="8118" outlineLevel="1" x14ac:dyDescent="0.2"/>
    <row r="8119" outlineLevel="1" x14ac:dyDescent="0.2"/>
    <row r="8120" outlineLevel="1" x14ac:dyDescent="0.2"/>
    <row r="8122" outlineLevel="1" x14ac:dyDescent="0.2"/>
    <row r="8123" outlineLevel="1" x14ac:dyDescent="0.2"/>
    <row r="8124" outlineLevel="1" x14ac:dyDescent="0.2"/>
    <row r="8125" outlineLevel="1" x14ac:dyDescent="0.2"/>
    <row r="8127" outlineLevel="1" x14ac:dyDescent="0.2"/>
    <row r="8128" outlineLevel="1" x14ac:dyDescent="0.2"/>
    <row r="8129" outlineLevel="1" x14ac:dyDescent="0.2"/>
    <row r="8130" outlineLevel="1" x14ac:dyDescent="0.2"/>
    <row r="8132" outlineLevel="1" x14ac:dyDescent="0.2"/>
    <row r="8133" outlineLevel="1" x14ac:dyDescent="0.2"/>
    <row r="8134" outlineLevel="1" x14ac:dyDescent="0.2"/>
    <row r="8135" outlineLevel="1" x14ac:dyDescent="0.2"/>
    <row r="8137" outlineLevel="1" x14ac:dyDescent="0.2"/>
    <row r="8138" outlineLevel="1" x14ac:dyDescent="0.2"/>
    <row r="8139" outlineLevel="1" x14ac:dyDescent="0.2"/>
    <row r="8140" outlineLevel="1" x14ac:dyDescent="0.2"/>
    <row r="8142" outlineLevel="1" x14ac:dyDescent="0.2"/>
    <row r="8143" outlineLevel="1" x14ac:dyDescent="0.2"/>
    <row r="8144" outlineLevel="1" x14ac:dyDescent="0.2"/>
    <row r="8145" outlineLevel="1" x14ac:dyDescent="0.2"/>
    <row r="8147" outlineLevel="1" x14ac:dyDescent="0.2"/>
    <row r="8148" outlineLevel="1" x14ac:dyDescent="0.2"/>
    <row r="8149" outlineLevel="1" x14ac:dyDescent="0.2"/>
    <row r="8150" outlineLevel="1" x14ac:dyDescent="0.2"/>
    <row r="8152" outlineLevel="1" x14ac:dyDescent="0.2"/>
    <row r="8153" outlineLevel="1" x14ac:dyDescent="0.2"/>
    <row r="8154" outlineLevel="1" x14ac:dyDescent="0.2"/>
    <row r="8155" outlineLevel="1" x14ac:dyDescent="0.2"/>
    <row r="8157" outlineLevel="1" x14ac:dyDescent="0.2"/>
    <row r="8158" outlineLevel="1" x14ac:dyDescent="0.2"/>
    <row r="8159" outlineLevel="1" x14ac:dyDescent="0.2"/>
    <row r="8160" outlineLevel="1" x14ac:dyDescent="0.2"/>
    <row r="8162" outlineLevel="1" x14ac:dyDescent="0.2"/>
    <row r="8163" outlineLevel="1" x14ac:dyDescent="0.2"/>
    <row r="8164" outlineLevel="1" x14ac:dyDescent="0.2"/>
    <row r="8165" outlineLevel="1" x14ac:dyDescent="0.2"/>
    <row r="8167" outlineLevel="1" x14ac:dyDescent="0.2"/>
    <row r="8168" outlineLevel="1" x14ac:dyDescent="0.2"/>
    <row r="8170" outlineLevel="1" x14ac:dyDescent="0.2"/>
    <row r="8171" outlineLevel="1" x14ac:dyDescent="0.2"/>
    <row r="8173" outlineLevel="1" x14ac:dyDescent="0.2"/>
    <row r="8174" outlineLevel="1" x14ac:dyDescent="0.2"/>
    <row r="8176" outlineLevel="1" x14ac:dyDescent="0.2"/>
    <row r="8177" outlineLevel="1" x14ac:dyDescent="0.2"/>
    <row r="8178" outlineLevel="1" x14ac:dyDescent="0.2"/>
    <row r="8179" outlineLevel="1" x14ac:dyDescent="0.2"/>
    <row r="8181" outlineLevel="1" x14ac:dyDescent="0.2"/>
    <row r="8182" outlineLevel="1" x14ac:dyDescent="0.2"/>
    <row r="8183" outlineLevel="1" x14ac:dyDescent="0.2"/>
    <row r="8184" outlineLevel="1" x14ac:dyDescent="0.2"/>
    <row r="8186" outlineLevel="1" x14ac:dyDescent="0.2"/>
    <row r="8187" outlineLevel="1" x14ac:dyDescent="0.2"/>
    <row r="8188" outlineLevel="1" x14ac:dyDescent="0.2"/>
    <row r="8189" outlineLevel="1" x14ac:dyDescent="0.2"/>
    <row r="8191" outlineLevel="1" x14ac:dyDescent="0.2"/>
    <row r="8192" outlineLevel="1" x14ac:dyDescent="0.2"/>
    <row r="8193" outlineLevel="1" x14ac:dyDescent="0.2"/>
    <row r="8194" outlineLevel="1" x14ac:dyDescent="0.2"/>
    <row r="8196" outlineLevel="1" x14ac:dyDescent="0.2"/>
    <row r="8197" outlineLevel="1" x14ac:dyDescent="0.2"/>
    <row r="8198" outlineLevel="1" x14ac:dyDescent="0.2"/>
    <row r="8200" outlineLevel="1" x14ac:dyDescent="0.2"/>
    <row r="8201" outlineLevel="1" x14ac:dyDescent="0.2"/>
    <row r="8202" outlineLevel="1" x14ac:dyDescent="0.2"/>
    <row r="8203" outlineLevel="1" x14ac:dyDescent="0.2"/>
    <row r="8205" outlineLevel="1" x14ac:dyDescent="0.2"/>
    <row r="8206" outlineLevel="1" x14ac:dyDescent="0.2"/>
    <row r="8207" outlineLevel="1" x14ac:dyDescent="0.2"/>
    <row r="8208" outlineLevel="1" x14ac:dyDescent="0.2"/>
    <row r="8210" outlineLevel="1" x14ac:dyDescent="0.2"/>
    <row r="8211" outlineLevel="1" x14ac:dyDescent="0.2"/>
    <row r="8212" outlineLevel="1" x14ac:dyDescent="0.2"/>
    <row r="8213" outlineLevel="1" x14ac:dyDescent="0.2"/>
    <row r="8215" outlineLevel="1" x14ac:dyDescent="0.2"/>
    <row r="8216" outlineLevel="1" x14ac:dyDescent="0.2"/>
    <row r="8217" outlineLevel="1" x14ac:dyDescent="0.2"/>
    <row r="8218" outlineLevel="1" x14ac:dyDescent="0.2"/>
    <row r="8220" outlineLevel="1" x14ac:dyDescent="0.2"/>
    <row r="8222" outlineLevel="1" x14ac:dyDescent="0.2"/>
    <row r="8223" outlineLevel="1" x14ac:dyDescent="0.2"/>
    <row r="8224" outlineLevel="1" x14ac:dyDescent="0.2"/>
    <row r="8226" outlineLevel="1" x14ac:dyDescent="0.2"/>
    <row r="8227" outlineLevel="1" x14ac:dyDescent="0.2"/>
    <row r="8228" outlineLevel="1" x14ac:dyDescent="0.2"/>
    <row r="8229" outlineLevel="1" x14ac:dyDescent="0.2"/>
    <row r="8230" outlineLevel="1" x14ac:dyDescent="0.2"/>
    <row r="8232" outlineLevel="1" x14ac:dyDescent="0.2"/>
    <row r="8233" outlineLevel="1" x14ac:dyDescent="0.2"/>
    <row r="8234" outlineLevel="1" x14ac:dyDescent="0.2"/>
    <row r="8235" outlineLevel="1" x14ac:dyDescent="0.2"/>
    <row r="8236" outlineLevel="1" x14ac:dyDescent="0.2"/>
    <row r="8238" outlineLevel="1" x14ac:dyDescent="0.2"/>
    <row r="8239" outlineLevel="1" x14ac:dyDescent="0.2"/>
    <row r="8240" outlineLevel="1" x14ac:dyDescent="0.2"/>
    <row r="8241" outlineLevel="1" x14ac:dyDescent="0.2"/>
    <row r="8242" outlineLevel="1" x14ac:dyDescent="0.2"/>
    <row r="8243" outlineLevel="1" x14ac:dyDescent="0.2"/>
    <row r="8244" outlineLevel="1" x14ac:dyDescent="0.2"/>
    <row r="8245" outlineLevel="1" x14ac:dyDescent="0.2"/>
    <row r="8246" outlineLevel="1" x14ac:dyDescent="0.2"/>
    <row r="8248" outlineLevel="1" x14ac:dyDescent="0.2"/>
    <row r="8249" outlineLevel="1" x14ac:dyDescent="0.2"/>
    <row r="8250" outlineLevel="1" x14ac:dyDescent="0.2"/>
    <row r="8252" outlineLevel="1" x14ac:dyDescent="0.2"/>
    <row r="8253" outlineLevel="1" x14ac:dyDescent="0.2"/>
    <row r="8254" outlineLevel="1" x14ac:dyDescent="0.2"/>
    <row r="8255" outlineLevel="1" x14ac:dyDescent="0.2"/>
    <row r="8256" outlineLevel="1" x14ac:dyDescent="0.2"/>
    <row r="8257" outlineLevel="1" x14ac:dyDescent="0.2"/>
    <row r="8258" outlineLevel="1" x14ac:dyDescent="0.2"/>
    <row r="8259" outlineLevel="1" x14ac:dyDescent="0.2"/>
    <row r="8260" outlineLevel="1" x14ac:dyDescent="0.2"/>
    <row r="8262" outlineLevel="1" x14ac:dyDescent="0.2"/>
    <row r="8263" outlineLevel="1" x14ac:dyDescent="0.2"/>
    <row r="8264" outlineLevel="1" x14ac:dyDescent="0.2"/>
    <row r="8265" outlineLevel="1" x14ac:dyDescent="0.2"/>
    <row r="8266" outlineLevel="1" x14ac:dyDescent="0.2"/>
    <row r="8267" outlineLevel="1" x14ac:dyDescent="0.2"/>
    <row r="8268" outlineLevel="1" x14ac:dyDescent="0.2"/>
    <row r="8269" outlineLevel="1" x14ac:dyDescent="0.2"/>
    <row r="8270" outlineLevel="1" x14ac:dyDescent="0.2"/>
    <row r="8272" outlineLevel="1" x14ac:dyDescent="0.2"/>
    <row r="8273" outlineLevel="1" x14ac:dyDescent="0.2"/>
    <row r="8274" outlineLevel="1" x14ac:dyDescent="0.2"/>
    <row r="8275" outlineLevel="1" x14ac:dyDescent="0.2"/>
    <row r="8276" outlineLevel="1" x14ac:dyDescent="0.2"/>
    <row r="8277" outlineLevel="1" x14ac:dyDescent="0.2"/>
    <row r="8278" outlineLevel="1" x14ac:dyDescent="0.2"/>
    <row r="8279" outlineLevel="1" x14ac:dyDescent="0.2"/>
    <row r="8280" outlineLevel="1" x14ac:dyDescent="0.2"/>
    <row r="8282" outlineLevel="1" x14ac:dyDescent="0.2"/>
    <row r="8283" outlineLevel="1" x14ac:dyDescent="0.2"/>
    <row r="8284" outlineLevel="1" x14ac:dyDescent="0.2"/>
    <row r="8285" outlineLevel="1" x14ac:dyDescent="0.2"/>
    <row r="8286" outlineLevel="1" x14ac:dyDescent="0.2"/>
    <row r="8287" outlineLevel="1" x14ac:dyDescent="0.2"/>
    <row r="8288" outlineLevel="1" x14ac:dyDescent="0.2"/>
    <row r="8289" outlineLevel="1" x14ac:dyDescent="0.2"/>
    <row r="8290" outlineLevel="1" x14ac:dyDescent="0.2"/>
    <row r="8291" outlineLevel="1" x14ac:dyDescent="0.2"/>
    <row r="8293" outlineLevel="1" x14ac:dyDescent="0.2"/>
    <row r="8294" outlineLevel="1" x14ac:dyDescent="0.2"/>
    <row r="8295" outlineLevel="1" x14ac:dyDescent="0.2"/>
    <row r="8296" outlineLevel="1" x14ac:dyDescent="0.2"/>
    <row r="8297" outlineLevel="1" x14ac:dyDescent="0.2"/>
    <row r="8298" outlineLevel="1" x14ac:dyDescent="0.2"/>
    <row r="8299" outlineLevel="1" x14ac:dyDescent="0.2"/>
    <row r="8300" outlineLevel="1" x14ac:dyDescent="0.2"/>
    <row r="8302" outlineLevel="1" x14ac:dyDescent="0.2"/>
    <row r="8303" outlineLevel="1" x14ac:dyDescent="0.2"/>
    <row r="8304" outlineLevel="1" x14ac:dyDescent="0.2"/>
    <row r="8305" outlineLevel="1" x14ac:dyDescent="0.2"/>
    <row r="8306" outlineLevel="1" x14ac:dyDescent="0.2"/>
    <row r="8307" outlineLevel="1" x14ac:dyDescent="0.2"/>
    <row r="8308" outlineLevel="1" x14ac:dyDescent="0.2"/>
    <row r="8309" outlineLevel="1" x14ac:dyDescent="0.2"/>
    <row r="8310" outlineLevel="1" x14ac:dyDescent="0.2"/>
    <row r="8312" outlineLevel="1" x14ac:dyDescent="0.2"/>
    <row r="8313" outlineLevel="1" x14ac:dyDescent="0.2"/>
    <row r="8314" outlineLevel="1" x14ac:dyDescent="0.2"/>
    <row r="8315" outlineLevel="1" x14ac:dyDescent="0.2"/>
    <row r="8316" outlineLevel="1" x14ac:dyDescent="0.2"/>
    <row r="8317" outlineLevel="1" x14ac:dyDescent="0.2"/>
    <row r="8318" outlineLevel="1" x14ac:dyDescent="0.2"/>
    <row r="8320" outlineLevel="1" x14ac:dyDescent="0.2"/>
    <row r="8321" outlineLevel="1" x14ac:dyDescent="0.2"/>
    <row r="8322" outlineLevel="1" x14ac:dyDescent="0.2"/>
    <row r="8323" outlineLevel="1" x14ac:dyDescent="0.2"/>
    <row r="8324" outlineLevel="1" x14ac:dyDescent="0.2"/>
    <row r="8325" outlineLevel="1" x14ac:dyDescent="0.2"/>
    <row r="8327" outlineLevel="1" x14ac:dyDescent="0.2"/>
    <row r="8328" outlineLevel="1" x14ac:dyDescent="0.2"/>
    <row r="8329" outlineLevel="1" x14ac:dyDescent="0.2"/>
    <row r="8330" outlineLevel="1" x14ac:dyDescent="0.2"/>
    <row r="8331" outlineLevel="1" x14ac:dyDescent="0.2"/>
    <row r="8332" outlineLevel="1" x14ac:dyDescent="0.2"/>
    <row r="8334" outlineLevel="1" x14ac:dyDescent="0.2"/>
    <row r="8335" outlineLevel="1" x14ac:dyDescent="0.2"/>
    <row r="8336" outlineLevel="1" x14ac:dyDescent="0.2"/>
    <row r="8337" outlineLevel="1" x14ac:dyDescent="0.2"/>
    <row r="8338" outlineLevel="1" x14ac:dyDescent="0.2"/>
    <row r="8339" outlineLevel="1" x14ac:dyDescent="0.2"/>
    <row r="8341" outlineLevel="1" x14ac:dyDescent="0.2"/>
    <row r="8342" outlineLevel="1" x14ac:dyDescent="0.2"/>
    <row r="8343" outlineLevel="1" x14ac:dyDescent="0.2"/>
    <row r="8344" outlineLevel="1" x14ac:dyDescent="0.2"/>
    <row r="8345" outlineLevel="1" x14ac:dyDescent="0.2"/>
    <row r="8346" outlineLevel="1" x14ac:dyDescent="0.2"/>
    <row r="8348" outlineLevel="1" x14ac:dyDescent="0.2"/>
    <row r="8349" outlineLevel="1" x14ac:dyDescent="0.2"/>
    <row r="8350" outlineLevel="1" x14ac:dyDescent="0.2"/>
    <row r="8351" outlineLevel="1" x14ac:dyDescent="0.2"/>
    <row r="8352" outlineLevel="1" x14ac:dyDescent="0.2"/>
    <row r="8353" outlineLevel="1" x14ac:dyDescent="0.2"/>
    <row r="8355" outlineLevel="1" x14ac:dyDescent="0.2"/>
    <row r="8356" outlineLevel="1" x14ac:dyDescent="0.2"/>
    <row r="8357" outlineLevel="1" x14ac:dyDescent="0.2"/>
    <row r="8358" outlineLevel="1" x14ac:dyDescent="0.2"/>
    <row r="8359" outlineLevel="1" x14ac:dyDescent="0.2"/>
    <row r="8360" outlineLevel="1" x14ac:dyDescent="0.2"/>
    <row r="8361" outlineLevel="1" x14ac:dyDescent="0.2"/>
    <row r="8363" outlineLevel="1" x14ac:dyDescent="0.2"/>
    <row r="8364" outlineLevel="1" x14ac:dyDescent="0.2"/>
    <row r="8365" outlineLevel="1" x14ac:dyDescent="0.2"/>
    <row r="8366" outlineLevel="1" x14ac:dyDescent="0.2"/>
    <row r="8367" outlineLevel="1" x14ac:dyDescent="0.2"/>
    <row r="8368" outlineLevel="1" x14ac:dyDescent="0.2"/>
    <row r="8370" outlineLevel="1" x14ac:dyDescent="0.2"/>
    <row r="8371" outlineLevel="1" x14ac:dyDescent="0.2"/>
    <row r="8372" outlineLevel="1" x14ac:dyDescent="0.2"/>
    <row r="8373" outlineLevel="1" x14ac:dyDescent="0.2"/>
    <row r="8374" outlineLevel="1" x14ac:dyDescent="0.2"/>
    <row r="8375" outlineLevel="1" x14ac:dyDescent="0.2"/>
    <row r="8377" outlineLevel="1" x14ac:dyDescent="0.2"/>
    <row r="8378" outlineLevel="1" x14ac:dyDescent="0.2"/>
    <row r="8379" outlineLevel="1" x14ac:dyDescent="0.2"/>
    <row r="8380" outlineLevel="1" x14ac:dyDescent="0.2"/>
    <row r="8381" outlineLevel="1" x14ac:dyDescent="0.2"/>
    <row r="8382" outlineLevel="1" x14ac:dyDescent="0.2"/>
    <row r="8384" outlineLevel="1" x14ac:dyDescent="0.2"/>
    <row r="8385" outlineLevel="1" x14ac:dyDescent="0.2"/>
    <row r="8386" outlineLevel="1" x14ac:dyDescent="0.2"/>
    <row r="8387" outlineLevel="1" x14ac:dyDescent="0.2"/>
    <row r="8388" outlineLevel="1" x14ac:dyDescent="0.2"/>
    <row r="8389" outlineLevel="1" x14ac:dyDescent="0.2"/>
    <row r="8391" outlineLevel="1" x14ac:dyDescent="0.2"/>
    <row r="8392" outlineLevel="1" x14ac:dyDescent="0.2"/>
    <row r="8393" outlineLevel="1" x14ac:dyDescent="0.2"/>
    <row r="8394" outlineLevel="1" x14ac:dyDescent="0.2"/>
    <row r="8395" outlineLevel="1" x14ac:dyDescent="0.2"/>
    <row r="8396" outlineLevel="1" x14ac:dyDescent="0.2"/>
    <row r="8398" outlineLevel="1" x14ac:dyDescent="0.2"/>
    <row r="8399" outlineLevel="1" x14ac:dyDescent="0.2"/>
    <row r="8400" outlineLevel="1" x14ac:dyDescent="0.2"/>
    <row r="8401" outlineLevel="1" x14ac:dyDescent="0.2"/>
    <row r="8402" outlineLevel="1" x14ac:dyDescent="0.2"/>
    <row r="8403" outlineLevel="1" x14ac:dyDescent="0.2"/>
    <row r="8405" outlineLevel="1" x14ac:dyDescent="0.2"/>
    <row r="8406" outlineLevel="1" x14ac:dyDescent="0.2"/>
    <row r="8407" outlineLevel="1" x14ac:dyDescent="0.2"/>
    <row r="8408" outlineLevel="1" x14ac:dyDescent="0.2"/>
    <row r="8409" outlineLevel="1" x14ac:dyDescent="0.2"/>
    <row r="8410" outlineLevel="1" x14ac:dyDescent="0.2"/>
    <row r="8412" outlineLevel="1" x14ac:dyDescent="0.2"/>
    <row r="8413" outlineLevel="1" x14ac:dyDescent="0.2"/>
    <row r="8414" outlineLevel="1" x14ac:dyDescent="0.2"/>
    <row r="8415" outlineLevel="1" x14ac:dyDescent="0.2"/>
    <row r="8416" outlineLevel="1" x14ac:dyDescent="0.2"/>
    <row r="8417" outlineLevel="1" x14ac:dyDescent="0.2"/>
    <row r="8419" outlineLevel="1" x14ac:dyDescent="0.2"/>
    <row r="8420" outlineLevel="1" x14ac:dyDescent="0.2"/>
    <row r="8421" outlineLevel="1" x14ac:dyDescent="0.2"/>
    <row r="8422" outlineLevel="1" x14ac:dyDescent="0.2"/>
    <row r="8423" outlineLevel="1" x14ac:dyDescent="0.2"/>
    <row r="8424" outlineLevel="1" x14ac:dyDescent="0.2"/>
    <row r="8426" outlineLevel="1" x14ac:dyDescent="0.2"/>
    <row r="8427" outlineLevel="1" x14ac:dyDescent="0.2"/>
    <row r="8428" outlineLevel="1" x14ac:dyDescent="0.2"/>
    <row r="8429" outlineLevel="1" x14ac:dyDescent="0.2"/>
    <row r="8430" outlineLevel="1" x14ac:dyDescent="0.2"/>
    <row r="8431" outlineLevel="1" x14ac:dyDescent="0.2"/>
    <row r="8433" outlineLevel="1" x14ac:dyDescent="0.2"/>
    <row r="8434" outlineLevel="1" x14ac:dyDescent="0.2"/>
    <row r="8435" outlineLevel="1" x14ac:dyDescent="0.2"/>
    <row r="8436" outlineLevel="1" x14ac:dyDescent="0.2"/>
    <row r="8437" outlineLevel="1" x14ac:dyDescent="0.2"/>
    <row r="8438" outlineLevel="1" x14ac:dyDescent="0.2"/>
    <row r="8439" outlineLevel="1" x14ac:dyDescent="0.2"/>
    <row r="8440" outlineLevel="1" x14ac:dyDescent="0.2"/>
    <row r="8441" outlineLevel="1" x14ac:dyDescent="0.2"/>
    <row r="8442" outlineLevel="1" x14ac:dyDescent="0.2"/>
    <row r="8443" outlineLevel="1" x14ac:dyDescent="0.2"/>
    <row r="8444" outlineLevel="1" x14ac:dyDescent="0.2"/>
    <row r="8445" outlineLevel="1" x14ac:dyDescent="0.2"/>
    <row r="8446" outlineLevel="1" x14ac:dyDescent="0.2"/>
    <row r="8448" outlineLevel="1" x14ac:dyDescent="0.2"/>
    <row r="8449" outlineLevel="1" x14ac:dyDescent="0.2"/>
    <row r="8450" outlineLevel="1" x14ac:dyDescent="0.2"/>
    <row r="8451" outlineLevel="1" x14ac:dyDescent="0.2"/>
    <row r="8453" outlineLevel="1" x14ac:dyDescent="0.2"/>
    <row r="8454" outlineLevel="1" x14ac:dyDescent="0.2"/>
    <row r="8455" outlineLevel="1" x14ac:dyDescent="0.2"/>
    <row r="8456" outlineLevel="1" x14ac:dyDescent="0.2"/>
    <row r="8458" outlineLevel="1" x14ac:dyDescent="0.2"/>
    <row r="8459" outlineLevel="1" x14ac:dyDescent="0.2"/>
    <row r="8460" outlineLevel="1" x14ac:dyDescent="0.2"/>
    <row r="8462" outlineLevel="1" x14ac:dyDescent="0.2"/>
    <row r="8463" outlineLevel="1" x14ac:dyDescent="0.2"/>
    <row r="8465" outlineLevel="1" x14ac:dyDescent="0.2"/>
    <row r="8466" outlineLevel="1" x14ac:dyDescent="0.2"/>
    <row r="8468" outlineLevel="1" x14ac:dyDescent="0.2"/>
    <row r="8469" outlineLevel="1" x14ac:dyDescent="0.2"/>
    <row r="8470" outlineLevel="1" x14ac:dyDescent="0.2"/>
    <row r="8471" outlineLevel="1" x14ac:dyDescent="0.2"/>
    <row r="8473" outlineLevel="1" x14ac:dyDescent="0.2"/>
    <row r="8474" outlineLevel="1" x14ac:dyDescent="0.2"/>
    <row r="8475" outlineLevel="1" x14ac:dyDescent="0.2"/>
    <row r="8476" outlineLevel="1" x14ac:dyDescent="0.2"/>
    <row r="8478" outlineLevel="1" x14ac:dyDescent="0.2"/>
    <row r="8479" outlineLevel="1" x14ac:dyDescent="0.2"/>
    <row r="8480" outlineLevel="1" x14ac:dyDescent="0.2"/>
    <row r="8482" outlineLevel="1" x14ac:dyDescent="0.2"/>
    <row r="8483" outlineLevel="1" x14ac:dyDescent="0.2"/>
    <row r="8484" outlineLevel="1" x14ac:dyDescent="0.2"/>
    <row r="8485" outlineLevel="1" x14ac:dyDescent="0.2"/>
    <row r="8486" outlineLevel="1" x14ac:dyDescent="0.2"/>
    <row r="8487" outlineLevel="1" x14ac:dyDescent="0.2"/>
    <row r="8489" outlineLevel="1" x14ac:dyDescent="0.2"/>
    <row r="8490" outlineLevel="1" x14ac:dyDescent="0.2"/>
    <row r="8491" outlineLevel="1" x14ac:dyDescent="0.2"/>
    <row r="8493" outlineLevel="1" x14ac:dyDescent="0.2"/>
    <row r="8494" outlineLevel="1" x14ac:dyDescent="0.2"/>
    <row r="8496" outlineLevel="1" x14ac:dyDescent="0.2"/>
    <row r="8497" outlineLevel="1" x14ac:dyDescent="0.2"/>
    <row r="8498" outlineLevel="1" x14ac:dyDescent="0.2"/>
    <row r="8500" outlineLevel="1" x14ac:dyDescent="0.2"/>
    <row r="8501" outlineLevel="1" x14ac:dyDescent="0.2"/>
    <row r="8502" outlineLevel="1" x14ac:dyDescent="0.2"/>
    <row r="8503" outlineLevel="1" x14ac:dyDescent="0.2"/>
    <row r="8505" outlineLevel="1" x14ac:dyDescent="0.2"/>
    <row r="8506" outlineLevel="1" x14ac:dyDescent="0.2"/>
    <row r="8507" outlineLevel="1" x14ac:dyDescent="0.2"/>
    <row r="8508" outlineLevel="1" x14ac:dyDescent="0.2"/>
    <row r="8510" outlineLevel="1" x14ac:dyDescent="0.2"/>
    <row r="8511" outlineLevel="1" x14ac:dyDescent="0.2"/>
    <row r="8512" outlineLevel="1" x14ac:dyDescent="0.2"/>
    <row r="8514" outlineLevel="1" x14ac:dyDescent="0.2"/>
    <row r="8515" outlineLevel="1" x14ac:dyDescent="0.2"/>
    <row r="8516" outlineLevel="1" x14ac:dyDescent="0.2"/>
    <row r="8517" outlineLevel="1" x14ac:dyDescent="0.2"/>
    <row r="8519" outlineLevel="1" x14ac:dyDescent="0.2"/>
    <row r="8520" outlineLevel="1" x14ac:dyDescent="0.2"/>
    <row r="8521" outlineLevel="1" x14ac:dyDescent="0.2"/>
    <row r="8522" outlineLevel="1" x14ac:dyDescent="0.2"/>
    <row r="8523" outlineLevel="1" x14ac:dyDescent="0.2"/>
    <row r="8525" outlineLevel="1" x14ac:dyDescent="0.2"/>
    <row r="8526" outlineLevel="1" x14ac:dyDescent="0.2"/>
    <row r="8527" outlineLevel="1" x14ac:dyDescent="0.2"/>
    <row r="8528" outlineLevel="1" x14ac:dyDescent="0.2"/>
    <row r="8530" outlineLevel="1" x14ac:dyDescent="0.2"/>
    <row r="8531" outlineLevel="1" x14ac:dyDescent="0.2"/>
    <row r="8532" outlineLevel="1" x14ac:dyDescent="0.2"/>
    <row r="8533" outlineLevel="1" x14ac:dyDescent="0.2"/>
    <row r="8535" outlineLevel="1" x14ac:dyDescent="0.2"/>
    <row r="8536" outlineLevel="1" x14ac:dyDescent="0.2"/>
    <row r="8537" outlineLevel="1" x14ac:dyDescent="0.2"/>
    <row r="8539" outlineLevel="1" x14ac:dyDescent="0.2"/>
    <row r="8540" outlineLevel="1" x14ac:dyDescent="0.2"/>
    <row r="8541" outlineLevel="1" x14ac:dyDescent="0.2"/>
    <row r="8542" outlineLevel="1" x14ac:dyDescent="0.2"/>
    <row r="8543" outlineLevel="1" x14ac:dyDescent="0.2"/>
    <row r="8545" outlineLevel="1" x14ac:dyDescent="0.2"/>
    <row r="8546" outlineLevel="1" x14ac:dyDescent="0.2"/>
    <row r="8547" outlineLevel="1" x14ac:dyDescent="0.2"/>
    <row r="8548" outlineLevel="1" x14ac:dyDescent="0.2"/>
    <row r="8549" outlineLevel="1" x14ac:dyDescent="0.2"/>
    <row r="8551" outlineLevel="1" x14ac:dyDescent="0.2"/>
    <row r="8552" outlineLevel="1" x14ac:dyDescent="0.2"/>
    <row r="8553" outlineLevel="1" x14ac:dyDescent="0.2"/>
    <row r="8554" outlineLevel="1" x14ac:dyDescent="0.2"/>
    <row r="8555" outlineLevel="1" x14ac:dyDescent="0.2"/>
    <row r="8557" outlineLevel="1" x14ac:dyDescent="0.2"/>
    <row r="8558" outlineLevel="1" x14ac:dyDescent="0.2"/>
    <row r="8559" outlineLevel="1" x14ac:dyDescent="0.2"/>
    <row r="8560" outlineLevel="1" x14ac:dyDescent="0.2"/>
    <row r="8562" outlineLevel="1" x14ac:dyDescent="0.2"/>
    <row r="8563" outlineLevel="1" x14ac:dyDescent="0.2"/>
    <row r="8564" outlineLevel="1" x14ac:dyDescent="0.2"/>
    <row r="8565" outlineLevel="1" x14ac:dyDescent="0.2"/>
    <row r="8566" outlineLevel="1" x14ac:dyDescent="0.2"/>
    <row r="8567" outlineLevel="1" x14ac:dyDescent="0.2"/>
    <row r="8569" outlineLevel="1" x14ac:dyDescent="0.2"/>
    <row r="8570" outlineLevel="1" x14ac:dyDescent="0.2"/>
    <row r="8572" outlineLevel="1" x14ac:dyDescent="0.2"/>
    <row r="8573" outlineLevel="1" x14ac:dyDescent="0.2"/>
    <row r="8574" outlineLevel="1" x14ac:dyDescent="0.2"/>
    <row r="8575" outlineLevel="1" x14ac:dyDescent="0.2"/>
    <row r="8576" outlineLevel="1" x14ac:dyDescent="0.2"/>
    <row r="8578" outlineLevel="1" x14ac:dyDescent="0.2"/>
    <row r="8579" outlineLevel="1" x14ac:dyDescent="0.2"/>
    <row r="8580" outlineLevel="1" x14ac:dyDescent="0.2"/>
    <row r="8581" outlineLevel="1" x14ac:dyDescent="0.2"/>
    <row r="8583" outlineLevel="1" x14ac:dyDescent="0.2"/>
    <row r="8584" outlineLevel="1" x14ac:dyDescent="0.2"/>
    <row r="8585" outlineLevel="1" x14ac:dyDescent="0.2"/>
    <row r="8587" outlineLevel="1" x14ac:dyDescent="0.2"/>
    <row r="8588" outlineLevel="1" x14ac:dyDescent="0.2"/>
    <row r="8589" outlineLevel="1" x14ac:dyDescent="0.2"/>
    <row r="8591" outlineLevel="1" x14ac:dyDescent="0.2"/>
    <row r="8592" outlineLevel="1" x14ac:dyDescent="0.2"/>
    <row r="8593" outlineLevel="1" x14ac:dyDescent="0.2"/>
    <row r="8594" outlineLevel="1" x14ac:dyDescent="0.2"/>
    <row r="8595" outlineLevel="1" x14ac:dyDescent="0.2"/>
    <row r="8597" outlineLevel="1" x14ac:dyDescent="0.2"/>
    <row r="8598" outlineLevel="1" x14ac:dyDescent="0.2"/>
    <row r="8600" outlineLevel="1" x14ac:dyDescent="0.2"/>
    <row r="8601" outlineLevel="1" x14ac:dyDescent="0.2"/>
    <row r="8602" outlineLevel="1" x14ac:dyDescent="0.2"/>
    <row r="8603" outlineLevel="1" x14ac:dyDescent="0.2"/>
    <row r="8605" outlineLevel="1" x14ac:dyDescent="0.2"/>
    <row r="8606" outlineLevel="1" x14ac:dyDescent="0.2"/>
    <row r="8608" outlineLevel="1" x14ac:dyDescent="0.2"/>
    <row r="8609" outlineLevel="1" x14ac:dyDescent="0.2"/>
    <row r="8611" outlineLevel="1" x14ac:dyDescent="0.2"/>
    <row r="8612" outlineLevel="1" x14ac:dyDescent="0.2"/>
    <row r="8613" outlineLevel="1" x14ac:dyDescent="0.2"/>
    <row r="8614" outlineLevel="1" x14ac:dyDescent="0.2"/>
    <row r="8616" outlineLevel="1" x14ac:dyDescent="0.2"/>
    <row r="8617" outlineLevel="1" x14ac:dyDescent="0.2"/>
    <row r="8618" outlineLevel="1" x14ac:dyDescent="0.2"/>
    <row r="8619" outlineLevel="1" x14ac:dyDescent="0.2"/>
    <row r="8621" outlineLevel="1" x14ac:dyDescent="0.2"/>
    <row r="8622" outlineLevel="1" x14ac:dyDescent="0.2"/>
    <row r="8623" outlineLevel="1" x14ac:dyDescent="0.2"/>
    <row r="8624" outlineLevel="1" x14ac:dyDescent="0.2"/>
    <row r="8625" outlineLevel="1" x14ac:dyDescent="0.2"/>
    <row r="8627" outlineLevel="1" x14ac:dyDescent="0.2"/>
    <row r="8628" outlineLevel="1" x14ac:dyDescent="0.2"/>
    <row r="8629" outlineLevel="1" x14ac:dyDescent="0.2"/>
    <row r="8630" outlineLevel="1" x14ac:dyDescent="0.2"/>
    <row r="8631" outlineLevel="1" x14ac:dyDescent="0.2"/>
    <row r="8633" outlineLevel="1" x14ac:dyDescent="0.2"/>
    <row r="8634" outlineLevel="1" x14ac:dyDescent="0.2"/>
    <row r="8635" outlineLevel="1" x14ac:dyDescent="0.2"/>
    <row r="8636" outlineLevel="1" x14ac:dyDescent="0.2"/>
    <row r="8637" outlineLevel="1" x14ac:dyDescent="0.2"/>
    <row r="8639" outlineLevel="1" x14ac:dyDescent="0.2"/>
    <row r="8640" outlineLevel="1" x14ac:dyDescent="0.2"/>
    <row r="8641" outlineLevel="1" x14ac:dyDescent="0.2"/>
    <row r="8642" outlineLevel="1" x14ac:dyDescent="0.2"/>
    <row r="8643" outlineLevel="1" x14ac:dyDescent="0.2"/>
    <row r="8645" outlineLevel="1" x14ac:dyDescent="0.2"/>
    <row r="8646" outlineLevel="1" x14ac:dyDescent="0.2"/>
    <row r="8647" outlineLevel="1" x14ac:dyDescent="0.2"/>
    <row r="8648" outlineLevel="1" x14ac:dyDescent="0.2"/>
    <row r="8649" outlineLevel="1" x14ac:dyDescent="0.2"/>
    <row r="8651" outlineLevel="1" x14ac:dyDescent="0.2"/>
    <row r="8652" outlineLevel="1" x14ac:dyDescent="0.2"/>
    <row r="8653" outlineLevel="1" x14ac:dyDescent="0.2"/>
    <row r="8654" outlineLevel="1" x14ac:dyDescent="0.2"/>
    <row r="8655" outlineLevel="1" x14ac:dyDescent="0.2"/>
    <row r="8657" outlineLevel="1" x14ac:dyDescent="0.2"/>
    <row r="8658" outlineLevel="1" x14ac:dyDescent="0.2"/>
    <row r="8659" outlineLevel="1" x14ac:dyDescent="0.2"/>
    <row r="8660" outlineLevel="1" x14ac:dyDescent="0.2"/>
    <row r="8661" outlineLevel="1" x14ac:dyDescent="0.2"/>
    <row r="8662" outlineLevel="1" x14ac:dyDescent="0.2"/>
    <row r="8663" outlineLevel="1" x14ac:dyDescent="0.2"/>
    <row r="8664" outlineLevel="1" x14ac:dyDescent="0.2"/>
    <row r="8665" outlineLevel="1" x14ac:dyDescent="0.2"/>
    <row r="8666" outlineLevel="1" x14ac:dyDescent="0.2"/>
    <row r="8667" outlineLevel="1" x14ac:dyDescent="0.2"/>
    <row r="8669" outlineLevel="1" x14ac:dyDescent="0.2"/>
    <row r="8670" outlineLevel="1" x14ac:dyDescent="0.2"/>
    <row r="8671" outlineLevel="1" x14ac:dyDescent="0.2"/>
    <row r="8672" outlineLevel="1" x14ac:dyDescent="0.2"/>
    <row r="8673" outlineLevel="1" x14ac:dyDescent="0.2"/>
    <row r="8674" outlineLevel="1" x14ac:dyDescent="0.2"/>
    <row r="8675" outlineLevel="1" x14ac:dyDescent="0.2"/>
    <row r="8676" outlineLevel="1" x14ac:dyDescent="0.2"/>
    <row r="8677" outlineLevel="1" x14ac:dyDescent="0.2"/>
    <row r="8678" outlineLevel="1" x14ac:dyDescent="0.2"/>
    <row r="8679" outlineLevel="1" x14ac:dyDescent="0.2"/>
    <row r="8681" outlineLevel="1" x14ac:dyDescent="0.2"/>
    <row r="8682" outlineLevel="1" x14ac:dyDescent="0.2"/>
    <row r="8684" outlineLevel="1" x14ac:dyDescent="0.2"/>
    <row r="8685" outlineLevel="1" x14ac:dyDescent="0.2"/>
    <row r="8687" outlineLevel="1" x14ac:dyDescent="0.2"/>
    <row r="8689" outlineLevel="1" x14ac:dyDescent="0.2"/>
    <row r="8691" outlineLevel="1" x14ac:dyDescent="0.2"/>
    <row r="8693" outlineLevel="1" x14ac:dyDescent="0.2"/>
    <row r="8695" outlineLevel="1" x14ac:dyDescent="0.2"/>
    <row r="8697" outlineLevel="1" x14ac:dyDescent="0.2"/>
    <row r="8699" outlineLevel="1" x14ac:dyDescent="0.2"/>
    <row r="8701" outlineLevel="1" x14ac:dyDescent="0.2"/>
    <row r="8703" outlineLevel="1" x14ac:dyDescent="0.2"/>
    <row r="8705" outlineLevel="1" x14ac:dyDescent="0.2"/>
    <row r="8707" outlineLevel="1" x14ac:dyDescent="0.2"/>
    <row r="8709" outlineLevel="1" x14ac:dyDescent="0.2"/>
    <row r="8711" outlineLevel="1" x14ac:dyDescent="0.2"/>
    <row r="8713" outlineLevel="1" x14ac:dyDescent="0.2"/>
    <row r="8715" outlineLevel="1" x14ac:dyDescent="0.2"/>
    <row r="8717" outlineLevel="1" x14ac:dyDescent="0.2"/>
    <row r="8719" outlineLevel="1" x14ac:dyDescent="0.2"/>
    <row r="8721" outlineLevel="1" x14ac:dyDescent="0.2"/>
    <row r="8723" outlineLevel="1" x14ac:dyDescent="0.2"/>
    <row r="8725" outlineLevel="1" x14ac:dyDescent="0.2"/>
    <row r="8727" outlineLevel="1" x14ac:dyDescent="0.2"/>
    <row r="8728" outlineLevel="1" x14ac:dyDescent="0.2"/>
    <row r="8730" outlineLevel="1" x14ac:dyDescent="0.2"/>
    <row r="8731" outlineLevel="1" x14ac:dyDescent="0.2"/>
    <row r="8733" outlineLevel="1" x14ac:dyDescent="0.2"/>
    <row r="8735" outlineLevel="1" x14ac:dyDescent="0.2"/>
    <row r="8737" outlineLevel="1" x14ac:dyDescent="0.2"/>
    <row r="8739" outlineLevel="1" x14ac:dyDescent="0.2"/>
    <row r="8741" outlineLevel="1" x14ac:dyDescent="0.2"/>
    <row r="8743" outlineLevel="1" x14ac:dyDescent="0.2"/>
    <row r="8745" outlineLevel="1" x14ac:dyDescent="0.2"/>
    <row r="8747" outlineLevel="1" x14ac:dyDescent="0.2"/>
    <row r="8749" outlineLevel="1" x14ac:dyDescent="0.2"/>
    <row r="8751" outlineLevel="1" x14ac:dyDescent="0.2"/>
    <row r="8753" outlineLevel="1" x14ac:dyDescent="0.2"/>
    <row r="8754" outlineLevel="1" x14ac:dyDescent="0.2"/>
    <row r="8756" outlineLevel="1" x14ac:dyDescent="0.2"/>
    <row r="8757" outlineLevel="1" x14ac:dyDescent="0.2"/>
    <row r="8758" outlineLevel="1" x14ac:dyDescent="0.2"/>
    <row r="8759" outlineLevel="1" x14ac:dyDescent="0.2"/>
    <row r="8761" outlineLevel="1" x14ac:dyDescent="0.2"/>
    <row r="8762" outlineLevel="1" x14ac:dyDescent="0.2"/>
    <row r="8763" outlineLevel="1" x14ac:dyDescent="0.2"/>
    <row r="8764" outlineLevel="1" x14ac:dyDescent="0.2"/>
    <row r="8766" outlineLevel="1" x14ac:dyDescent="0.2"/>
    <row r="8767" outlineLevel="1" x14ac:dyDescent="0.2"/>
    <row r="8769" outlineLevel="1" x14ac:dyDescent="0.2"/>
    <row r="8770" outlineLevel="1" x14ac:dyDescent="0.2"/>
    <row r="8771" outlineLevel="1" x14ac:dyDescent="0.2"/>
    <row r="8773" outlineLevel="1" x14ac:dyDescent="0.2"/>
    <row r="8774" outlineLevel="1" x14ac:dyDescent="0.2"/>
    <row r="8776" outlineLevel="1" x14ac:dyDescent="0.2"/>
    <row r="8777" outlineLevel="1" x14ac:dyDescent="0.2"/>
    <row r="8778" outlineLevel="1" x14ac:dyDescent="0.2"/>
    <row r="8779" outlineLevel="1" x14ac:dyDescent="0.2"/>
    <row r="8781" outlineLevel="1" x14ac:dyDescent="0.2"/>
    <row r="8782" outlineLevel="1" x14ac:dyDescent="0.2"/>
    <row r="8783" outlineLevel="1" x14ac:dyDescent="0.2"/>
    <row r="8785" outlineLevel="1" x14ac:dyDescent="0.2"/>
    <row r="8786" outlineLevel="1" x14ac:dyDescent="0.2"/>
    <row r="8788" outlineLevel="1" x14ac:dyDescent="0.2"/>
    <row r="8789" outlineLevel="1" x14ac:dyDescent="0.2"/>
    <row r="8791" outlineLevel="1" x14ac:dyDescent="0.2"/>
    <row r="8793" outlineLevel="1" x14ac:dyDescent="0.2"/>
    <row r="8794" outlineLevel="1" x14ac:dyDescent="0.2"/>
    <row r="8796" outlineLevel="1" x14ac:dyDescent="0.2"/>
    <row r="8797" outlineLevel="1" x14ac:dyDescent="0.2"/>
    <row r="8798" outlineLevel="1" x14ac:dyDescent="0.2"/>
    <row r="8800" outlineLevel="1" x14ac:dyDescent="0.2"/>
    <row r="8801" outlineLevel="1" x14ac:dyDescent="0.2"/>
    <row r="8802" outlineLevel="1" x14ac:dyDescent="0.2"/>
    <row r="8804" outlineLevel="1" x14ac:dyDescent="0.2"/>
    <row r="8805" outlineLevel="1" x14ac:dyDescent="0.2"/>
    <row r="8806" outlineLevel="1" x14ac:dyDescent="0.2"/>
    <row r="8808" outlineLevel="1" x14ac:dyDescent="0.2"/>
    <row r="8809" outlineLevel="1" x14ac:dyDescent="0.2"/>
    <row r="8810" outlineLevel="1" x14ac:dyDescent="0.2"/>
    <row r="8812" outlineLevel="1" x14ac:dyDescent="0.2"/>
    <row r="8813" outlineLevel="1" x14ac:dyDescent="0.2"/>
    <row r="8815" outlineLevel="1" x14ac:dyDescent="0.2"/>
    <row r="8816" outlineLevel="1" x14ac:dyDescent="0.2"/>
    <row r="8818" outlineLevel="1" x14ac:dyDescent="0.2"/>
    <row r="8819" outlineLevel="1" x14ac:dyDescent="0.2"/>
    <row r="8821" outlineLevel="1" x14ac:dyDescent="0.2"/>
    <row r="8822" outlineLevel="1" x14ac:dyDescent="0.2"/>
    <row r="8824" outlineLevel="1" x14ac:dyDescent="0.2"/>
    <row r="8825" outlineLevel="1" x14ac:dyDescent="0.2"/>
    <row r="8827" outlineLevel="1" x14ac:dyDescent="0.2"/>
    <row r="8828" outlineLevel="1" x14ac:dyDescent="0.2"/>
    <row r="8830" outlineLevel="1" x14ac:dyDescent="0.2"/>
    <row r="8831" outlineLevel="1" x14ac:dyDescent="0.2"/>
    <row r="8832" outlineLevel="1" x14ac:dyDescent="0.2"/>
    <row r="8834" outlineLevel="1" x14ac:dyDescent="0.2"/>
    <row r="8835" outlineLevel="1" x14ac:dyDescent="0.2"/>
    <row r="8836" outlineLevel="1" x14ac:dyDescent="0.2"/>
    <row r="8837" outlineLevel="1" x14ac:dyDescent="0.2"/>
    <row r="8838" outlineLevel="1" x14ac:dyDescent="0.2"/>
    <row r="8840" outlineLevel="1" x14ac:dyDescent="0.2"/>
    <row r="8841" outlineLevel="1" x14ac:dyDescent="0.2"/>
    <row r="8842" outlineLevel="1" x14ac:dyDescent="0.2"/>
    <row r="8843" outlineLevel="1" x14ac:dyDescent="0.2"/>
    <row r="8844" outlineLevel="1" x14ac:dyDescent="0.2"/>
    <row r="8846" outlineLevel="1" x14ac:dyDescent="0.2"/>
    <row r="8847" outlineLevel="1" x14ac:dyDescent="0.2"/>
    <row r="8848" outlineLevel="1" x14ac:dyDescent="0.2"/>
    <row r="8850" outlineLevel="1" x14ac:dyDescent="0.2"/>
    <row r="8851" outlineLevel="1" x14ac:dyDescent="0.2"/>
    <row r="8852" outlineLevel="1" x14ac:dyDescent="0.2"/>
    <row r="8854" outlineLevel="1" x14ac:dyDescent="0.2"/>
    <row r="8855" outlineLevel="1" x14ac:dyDescent="0.2"/>
    <row r="8856" outlineLevel="1" x14ac:dyDescent="0.2"/>
    <row r="8858" outlineLevel="1" x14ac:dyDescent="0.2"/>
    <row r="8859" outlineLevel="1" x14ac:dyDescent="0.2"/>
    <row r="8860" outlineLevel="1" x14ac:dyDescent="0.2"/>
    <row r="8861" outlineLevel="1" x14ac:dyDescent="0.2"/>
    <row r="8862" outlineLevel="1" x14ac:dyDescent="0.2"/>
    <row r="8864" outlineLevel="1" x14ac:dyDescent="0.2"/>
    <row r="8865" outlineLevel="1" x14ac:dyDescent="0.2"/>
    <row r="8866" outlineLevel="1" x14ac:dyDescent="0.2"/>
    <row r="8867" outlineLevel="1" x14ac:dyDescent="0.2"/>
    <row r="8868" outlineLevel="1" x14ac:dyDescent="0.2"/>
    <row r="8870" outlineLevel="1" x14ac:dyDescent="0.2"/>
    <row r="8871" outlineLevel="1" x14ac:dyDescent="0.2"/>
    <row r="8872" outlineLevel="1" x14ac:dyDescent="0.2"/>
    <row r="8874" outlineLevel="1" x14ac:dyDescent="0.2"/>
    <row r="8875" outlineLevel="1" x14ac:dyDescent="0.2"/>
    <row r="8876" outlineLevel="1" x14ac:dyDescent="0.2"/>
    <row r="8878" outlineLevel="1" x14ac:dyDescent="0.2"/>
    <row r="8879" outlineLevel="1" x14ac:dyDescent="0.2"/>
    <row r="8880" outlineLevel="1" x14ac:dyDescent="0.2"/>
    <row r="8881" outlineLevel="1" x14ac:dyDescent="0.2"/>
    <row r="8883" outlineLevel="1" x14ac:dyDescent="0.2"/>
    <row r="8884" outlineLevel="1" x14ac:dyDescent="0.2"/>
    <row r="8885" outlineLevel="1" x14ac:dyDescent="0.2"/>
    <row r="8886" outlineLevel="1" x14ac:dyDescent="0.2"/>
    <row r="8887" outlineLevel="1" x14ac:dyDescent="0.2"/>
    <row r="8889" outlineLevel="1" x14ac:dyDescent="0.2"/>
    <row r="8890" outlineLevel="1" x14ac:dyDescent="0.2"/>
    <row r="8891" outlineLevel="1" x14ac:dyDescent="0.2"/>
    <row r="8892" outlineLevel="1" x14ac:dyDescent="0.2"/>
    <row r="8893" outlineLevel="1" x14ac:dyDescent="0.2"/>
    <row r="8895" outlineLevel="1" x14ac:dyDescent="0.2"/>
    <row r="8896" outlineLevel="1" x14ac:dyDescent="0.2"/>
    <row r="8897" outlineLevel="1" x14ac:dyDescent="0.2"/>
    <row r="8898" outlineLevel="1" x14ac:dyDescent="0.2"/>
    <row r="8899" outlineLevel="1" x14ac:dyDescent="0.2"/>
    <row r="8900" outlineLevel="1" x14ac:dyDescent="0.2"/>
    <row r="8902" outlineLevel="1" x14ac:dyDescent="0.2"/>
    <row r="8903" outlineLevel="1" x14ac:dyDescent="0.2"/>
    <row r="8904" outlineLevel="1" x14ac:dyDescent="0.2"/>
    <row r="8906" outlineLevel="1" x14ac:dyDescent="0.2"/>
    <row r="8907" outlineLevel="1" x14ac:dyDescent="0.2"/>
    <row r="8908" outlineLevel="1" x14ac:dyDescent="0.2"/>
    <row r="8910" outlineLevel="1" x14ac:dyDescent="0.2"/>
    <row r="8911" outlineLevel="1" x14ac:dyDescent="0.2"/>
    <row r="8912" outlineLevel="1" x14ac:dyDescent="0.2"/>
    <row r="8914" outlineLevel="1" x14ac:dyDescent="0.2"/>
    <row r="8915" outlineLevel="1" x14ac:dyDescent="0.2"/>
    <row r="8916" outlineLevel="1" x14ac:dyDescent="0.2"/>
    <row r="8918" outlineLevel="1" x14ac:dyDescent="0.2"/>
    <row r="8919" outlineLevel="1" x14ac:dyDescent="0.2"/>
    <row r="8920" outlineLevel="1" x14ac:dyDescent="0.2"/>
    <row r="8921" outlineLevel="1" x14ac:dyDescent="0.2"/>
    <row r="8922" outlineLevel="1" x14ac:dyDescent="0.2"/>
    <row r="8924" outlineLevel="1" x14ac:dyDescent="0.2"/>
    <row r="8925" outlineLevel="1" x14ac:dyDescent="0.2"/>
    <row r="8926" outlineLevel="1" x14ac:dyDescent="0.2"/>
    <row r="8928" outlineLevel="1" x14ac:dyDescent="0.2"/>
    <row r="8929" outlineLevel="1" x14ac:dyDescent="0.2"/>
    <row r="8930" outlineLevel="1" x14ac:dyDescent="0.2"/>
    <row r="8931" outlineLevel="1" x14ac:dyDescent="0.2"/>
    <row r="8932" outlineLevel="1" x14ac:dyDescent="0.2"/>
    <row r="8934" outlineLevel="1" x14ac:dyDescent="0.2"/>
    <row r="8935" outlineLevel="1" x14ac:dyDescent="0.2"/>
    <row r="8936" outlineLevel="1" x14ac:dyDescent="0.2"/>
    <row r="8937" outlineLevel="1" x14ac:dyDescent="0.2"/>
    <row r="8938" outlineLevel="1" x14ac:dyDescent="0.2"/>
    <row r="8940" outlineLevel="1" x14ac:dyDescent="0.2"/>
    <row r="8941" outlineLevel="1" x14ac:dyDescent="0.2"/>
    <row r="8942" outlineLevel="1" x14ac:dyDescent="0.2"/>
    <row r="8944" outlineLevel="1" x14ac:dyDescent="0.2"/>
    <row r="8945" outlineLevel="1" x14ac:dyDescent="0.2"/>
    <row r="8946" outlineLevel="1" x14ac:dyDescent="0.2"/>
    <row r="8948" outlineLevel="1" x14ac:dyDescent="0.2"/>
    <row r="8949" outlineLevel="1" x14ac:dyDescent="0.2"/>
    <row r="8950" outlineLevel="1" x14ac:dyDescent="0.2"/>
    <row r="8951" outlineLevel="1" x14ac:dyDescent="0.2"/>
    <row r="8952" outlineLevel="1" x14ac:dyDescent="0.2"/>
    <row r="8953" outlineLevel="1" x14ac:dyDescent="0.2"/>
    <row r="8954" outlineLevel="1" x14ac:dyDescent="0.2"/>
    <row r="8956" outlineLevel="1" x14ac:dyDescent="0.2"/>
    <row r="8957" outlineLevel="1" x14ac:dyDescent="0.2"/>
    <row r="8958" outlineLevel="1" x14ac:dyDescent="0.2"/>
    <row r="8959" outlineLevel="1" x14ac:dyDescent="0.2"/>
    <row r="8960" outlineLevel="1" x14ac:dyDescent="0.2"/>
    <row r="8961" outlineLevel="1" x14ac:dyDescent="0.2"/>
    <row r="8963" outlineLevel="1" x14ac:dyDescent="0.2"/>
    <row r="8964" outlineLevel="1" x14ac:dyDescent="0.2"/>
    <row r="8965" outlineLevel="1" x14ac:dyDescent="0.2"/>
    <row r="8966" outlineLevel="1" x14ac:dyDescent="0.2"/>
    <row r="8967" outlineLevel="1" x14ac:dyDescent="0.2"/>
    <row r="8969" outlineLevel="1" x14ac:dyDescent="0.2"/>
    <row r="8970" outlineLevel="1" x14ac:dyDescent="0.2"/>
    <row r="8971" outlineLevel="1" x14ac:dyDescent="0.2"/>
    <row r="8972" outlineLevel="1" x14ac:dyDescent="0.2"/>
    <row r="8973" outlineLevel="1" x14ac:dyDescent="0.2"/>
    <row r="8974" outlineLevel="1" x14ac:dyDescent="0.2"/>
    <row r="8976" outlineLevel="1" x14ac:dyDescent="0.2"/>
    <row r="8977" outlineLevel="1" x14ac:dyDescent="0.2"/>
    <row r="8978" outlineLevel="1" x14ac:dyDescent="0.2"/>
    <row r="8980" outlineLevel="1" x14ac:dyDescent="0.2"/>
    <row r="8981" outlineLevel="1" x14ac:dyDescent="0.2"/>
    <row r="8982" outlineLevel="1" x14ac:dyDescent="0.2"/>
    <row r="8984" outlineLevel="1" x14ac:dyDescent="0.2"/>
    <row r="8985" outlineLevel="1" x14ac:dyDescent="0.2"/>
    <row r="8986" outlineLevel="1" x14ac:dyDescent="0.2"/>
    <row r="8988" outlineLevel="1" x14ac:dyDescent="0.2"/>
    <row r="8989" outlineLevel="1" x14ac:dyDescent="0.2"/>
    <row r="8990" outlineLevel="1" x14ac:dyDescent="0.2"/>
    <row r="8992" outlineLevel="1" x14ac:dyDescent="0.2"/>
    <row r="8993" outlineLevel="1" x14ac:dyDescent="0.2"/>
    <row r="8994" outlineLevel="1" x14ac:dyDescent="0.2"/>
    <row r="8996" outlineLevel="1" x14ac:dyDescent="0.2"/>
    <row r="8997" outlineLevel="1" x14ac:dyDescent="0.2"/>
    <row r="8998" outlineLevel="1" x14ac:dyDescent="0.2"/>
    <row r="9000" outlineLevel="1" x14ac:dyDescent="0.2"/>
    <row r="9001" outlineLevel="1" x14ac:dyDescent="0.2"/>
    <row r="9002" outlineLevel="1" x14ac:dyDescent="0.2"/>
    <row r="9004" outlineLevel="1" x14ac:dyDescent="0.2"/>
    <row r="9005" outlineLevel="1" x14ac:dyDescent="0.2"/>
    <row r="9006" outlineLevel="1" x14ac:dyDescent="0.2"/>
    <row r="9008" outlineLevel="1" x14ac:dyDescent="0.2"/>
    <row r="9009" outlineLevel="1" x14ac:dyDescent="0.2"/>
    <row r="9010" outlineLevel="1" x14ac:dyDescent="0.2"/>
    <row r="9011" outlineLevel="1" x14ac:dyDescent="0.2"/>
    <row r="9013" outlineLevel="1" x14ac:dyDescent="0.2"/>
    <row r="9014" outlineLevel="1" x14ac:dyDescent="0.2"/>
    <row r="9015" outlineLevel="1" x14ac:dyDescent="0.2"/>
    <row r="9016" outlineLevel="1" x14ac:dyDescent="0.2"/>
    <row r="9018" outlineLevel="1" x14ac:dyDescent="0.2"/>
    <row r="9019" outlineLevel="1" x14ac:dyDescent="0.2"/>
    <row r="9020" outlineLevel="1" x14ac:dyDescent="0.2"/>
    <row r="9021" outlineLevel="1" x14ac:dyDescent="0.2"/>
    <row r="9023" outlineLevel="1" x14ac:dyDescent="0.2"/>
    <row r="9024" outlineLevel="1" x14ac:dyDescent="0.2"/>
    <row r="9025" outlineLevel="1" x14ac:dyDescent="0.2"/>
    <row r="9026" outlineLevel="1" x14ac:dyDescent="0.2"/>
    <row r="9028" outlineLevel="1" x14ac:dyDescent="0.2"/>
    <row r="9029" outlineLevel="1" x14ac:dyDescent="0.2"/>
    <row r="9031" outlineLevel="1" x14ac:dyDescent="0.2"/>
    <row r="9032" outlineLevel="1" x14ac:dyDescent="0.2"/>
    <row r="9034" outlineLevel="1" x14ac:dyDescent="0.2"/>
    <row r="9035" outlineLevel="1" x14ac:dyDescent="0.2"/>
    <row r="9037" outlineLevel="1" x14ac:dyDescent="0.2"/>
    <row r="9038" outlineLevel="1" x14ac:dyDescent="0.2"/>
    <row r="9040" outlineLevel="1" x14ac:dyDescent="0.2"/>
    <row r="9041" outlineLevel="1" x14ac:dyDescent="0.2"/>
    <row r="9043" outlineLevel="1" x14ac:dyDescent="0.2"/>
    <row r="9044" outlineLevel="1" x14ac:dyDescent="0.2"/>
    <row r="9046" outlineLevel="1" x14ac:dyDescent="0.2"/>
    <row r="9048" outlineLevel="1" x14ac:dyDescent="0.2"/>
    <row r="9050" outlineLevel="1" x14ac:dyDescent="0.2"/>
    <row r="9051" outlineLevel="1" x14ac:dyDescent="0.2"/>
    <row r="9053" outlineLevel="1" x14ac:dyDescent="0.2"/>
    <row r="9054" outlineLevel="1" x14ac:dyDescent="0.2"/>
    <row r="9055" outlineLevel="1" x14ac:dyDescent="0.2"/>
    <row r="9056" outlineLevel="1" x14ac:dyDescent="0.2"/>
    <row r="9058" outlineLevel="1" x14ac:dyDescent="0.2"/>
    <row r="9059" outlineLevel="1" x14ac:dyDescent="0.2"/>
    <row r="9060" outlineLevel="1" x14ac:dyDescent="0.2"/>
    <row r="9061" outlineLevel="1" x14ac:dyDescent="0.2"/>
    <row r="9062" outlineLevel="1" x14ac:dyDescent="0.2"/>
    <row r="9064" outlineLevel="1" x14ac:dyDescent="0.2"/>
    <row r="9065" outlineLevel="1" x14ac:dyDescent="0.2"/>
    <row r="9066" outlineLevel="1" x14ac:dyDescent="0.2"/>
    <row r="9067" outlineLevel="1" x14ac:dyDescent="0.2"/>
    <row r="9069" outlineLevel="1" x14ac:dyDescent="0.2"/>
    <row r="9071" outlineLevel="1" x14ac:dyDescent="0.2"/>
    <row r="9073" outlineLevel="1" x14ac:dyDescent="0.2"/>
    <row r="9075" outlineLevel="1" x14ac:dyDescent="0.2"/>
    <row r="9077" outlineLevel="1" x14ac:dyDescent="0.2"/>
    <row r="9079" outlineLevel="1" x14ac:dyDescent="0.2"/>
    <row r="9081" outlineLevel="1" x14ac:dyDescent="0.2"/>
    <row r="9083" outlineLevel="1" x14ac:dyDescent="0.2"/>
    <row r="9085" outlineLevel="1" x14ac:dyDescent="0.2"/>
    <row r="9087" outlineLevel="1" x14ac:dyDescent="0.2"/>
    <row r="9088" outlineLevel="1" x14ac:dyDescent="0.2"/>
    <row r="9090" outlineLevel="1" x14ac:dyDescent="0.2"/>
    <row r="9091" outlineLevel="1" x14ac:dyDescent="0.2"/>
    <row r="9093" outlineLevel="1" x14ac:dyDescent="0.2"/>
    <row r="9094" outlineLevel="1" x14ac:dyDescent="0.2"/>
    <row r="9096" outlineLevel="1" x14ac:dyDescent="0.2"/>
    <row r="9097" outlineLevel="1" x14ac:dyDescent="0.2"/>
    <row r="9099" outlineLevel="1" x14ac:dyDescent="0.2"/>
    <row r="9100" outlineLevel="1" x14ac:dyDescent="0.2"/>
    <row r="9102" outlineLevel="1" x14ac:dyDescent="0.2"/>
    <row r="9104" outlineLevel="1" x14ac:dyDescent="0.2"/>
    <row r="9105" outlineLevel="1" x14ac:dyDescent="0.2"/>
    <row r="9107" outlineLevel="1" x14ac:dyDescent="0.2"/>
    <row r="9108" outlineLevel="1" x14ac:dyDescent="0.2"/>
    <row r="9109" outlineLevel="1" x14ac:dyDescent="0.2"/>
    <row r="9111" outlineLevel="1" x14ac:dyDescent="0.2"/>
    <row r="9112" outlineLevel="1" x14ac:dyDescent="0.2"/>
    <row r="9113" outlineLevel="1" x14ac:dyDescent="0.2"/>
    <row r="9115" outlineLevel="1" x14ac:dyDescent="0.2"/>
    <row r="9116" outlineLevel="1" x14ac:dyDescent="0.2"/>
    <row r="9118" outlineLevel="1" x14ac:dyDescent="0.2"/>
    <row r="9119" outlineLevel="1" x14ac:dyDescent="0.2"/>
    <row r="9121" outlineLevel="1" x14ac:dyDescent="0.2"/>
    <row r="9122" outlineLevel="1" x14ac:dyDescent="0.2"/>
    <row r="9123" outlineLevel="1" x14ac:dyDescent="0.2"/>
    <row r="9125" outlineLevel="1" x14ac:dyDescent="0.2"/>
    <row r="9126" outlineLevel="1" x14ac:dyDescent="0.2"/>
    <row r="9127" outlineLevel="1" x14ac:dyDescent="0.2"/>
    <row r="9129" outlineLevel="1" x14ac:dyDescent="0.2"/>
    <row r="9130" outlineLevel="1" x14ac:dyDescent="0.2"/>
    <row r="9131" outlineLevel="1" x14ac:dyDescent="0.2"/>
    <row r="9132" outlineLevel="1" x14ac:dyDescent="0.2"/>
    <row r="9134" outlineLevel="1" x14ac:dyDescent="0.2"/>
    <row r="9135" outlineLevel="1" x14ac:dyDescent="0.2"/>
    <row r="9136" outlineLevel="1" x14ac:dyDescent="0.2"/>
    <row r="9137" outlineLevel="1" x14ac:dyDescent="0.2"/>
    <row r="9139" outlineLevel="1" x14ac:dyDescent="0.2"/>
    <row r="9140" outlineLevel="1" x14ac:dyDescent="0.2"/>
    <row r="9141" outlineLevel="1" x14ac:dyDescent="0.2"/>
    <row r="9143" outlineLevel="1" x14ac:dyDescent="0.2"/>
    <row r="9144" outlineLevel="1" x14ac:dyDescent="0.2"/>
    <row r="9145" outlineLevel="1" x14ac:dyDescent="0.2"/>
    <row r="9147" outlineLevel="1" x14ac:dyDescent="0.2"/>
    <row r="9148" outlineLevel="1" x14ac:dyDescent="0.2"/>
    <row r="9149" outlineLevel="1" x14ac:dyDescent="0.2"/>
    <row r="9150" outlineLevel="1" x14ac:dyDescent="0.2"/>
    <row r="9152" outlineLevel="1" x14ac:dyDescent="0.2"/>
    <row r="9153" outlineLevel="1" x14ac:dyDescent="0.2"/>
    <row r="9154" outlineLevel="1" x14ac:dyDescent="0.2"/>
    <row r="9155" outlineLevel="1" x14ac:dyDescent="0.2"/>
    <row r="9157" outlineLevel="1" x14ac:dyDescent="0.2"/>
    <row r="9158" outlineLevel="1" x14ac:dyDescent="0.2"/>
    <row r="9159" outlineLevel="1" x14ac:dyDescent="0.2"/>
    <row r="9160" outlineLevel="1" x14ac:dyDescent="0.2"/>
    <row r="9161" outlineLevel="1" x14ac:dyDescent="0.2"/>
    <row r="9163" outlineLevel="1" x14ac:dyDescent="0.2"/>
    <row r="9164" outlineLevel="1" x14ac:dyDescent="0.2"/>
    <row r="9165" outlineLevel="1" x14ac:dyDescent="0.2"/>
    <row r="9167" outlineLevel="1" x14ac:dyDescent="0.2"/>
    <row r="9168" outlineLevel="1" x14ac:dyDescent="0.2"/>
    <row r="9169" outlineLevel="1" x14ac:dyDescent="0.2"/>
    <row r="9170" outlineLevel="1" x14ac:dyDescent="0.2"/>
    <row r="9171" outlineLevel="1" x14ac:dyDescent="0.2"/>
    <row r="9173" outlineLevel="1" x14ac:dyDescent="0.2"/>
    <row r="9174" outlineLevel="1" x14ac:dyDescent="0.2"/>
    <row r="9175" outlineLevel="1" x14ac:dyDescent="0.2"/>
    <row r="9176" outlineLevel="1" x14ac:dyDescent="0.2"/>
    <row r="9177" outlineLevel="1" x14ac:dyDescent="0.2"/>
    <row r="9179" outlineLevel="1" x14ac:dyDescent="0.2"/>
    <row r="9180" outlineLevel="1" x14ac:dyDescent="0.2"/>
    <row r="9181" outlineLevel="1" x14ac:dyDescent="0.2"/>
    <row r="9182" outlineLevel="1" x14ac:dyDescent="0.2"/>
    <row r="9183" outlineLevel="1" x14ac:dyDescent="0.2"/>
    <row r="9185" outlineLevel="1" x14ac:dyDescent="0.2"/>
    <row r="9186" outlineLevel="1" x14ac:dyDescent="0.2"/>
    <row r="9187" outlineLevel="1" x14ac:dyDescent="0.2"/>
    <row r="9188" outlineLevel="1" x14ac:dyDescent="0.2"/>
    <row r="9189" outlineLevel="1" x14ac:dyDescent="0.2"/>
    <row r="9191" outlineLevel="1" x14ac:dyDescent="0.2"/>
    <row r="9192" outlineLevel="1" x14ac:dyDescent="0.2"/>
    <row r="9193" outlineLevel="1" x14ac:dyDescent="0.2"/>
    <row r="9194" outlineLevel="1" x14ac:dyDescent="0.2"/>
    <row r="9195" outlineLevel="1" x14ac:dyDescent="0.2"/>
    <row r="9196" outlineLevel="1" x14ac:dyDescent="0.2"/>
    <row r="9198" outlineLevel="1" x14ac:dyDescent="0.2"/>
    <row r="9199" outlineLevel="1" x14ac:dyDescent="0.2"/>
    <row r="9200" outlineLevel="1" x14ac:dyDescent="0.2"/>
    <row r="9201" outlineLevel="1" x14ac:dyDescent="0.2"/>
    <row r="9202" outlineLevel="1" x14ac:dyDescent="0.2"/>
    <row r="9204" outlineLevel="1" x14ac:dyDescent="0.2"/>
    <row r="9205" outlineLevel="1" x14ac:dyDescent="0.2"/>
    <row r="9206" outlineLevel="1" x14ac:dyDescent="0.2"/>
    <row r="9207" outlineLevel="1" x14ac:dyDescent="0.2"/>
    <row r="9208" outlineLevel="1" x14ac:dyDescent="0.2"/>
    <row r="9210" outlineLevel="1" x14ac:dyDescent="0.2"/>
    <row r="9211" outlineLevel="1" x14ac:dyDescent="0.2"/>
    <row r="9212" outlineLevel="1" x14ac:dyDescent="0.2"/>
    <row r="9214" outlineLevel="1" x14ac:dyDescent="0.2"/>
    <row r="9215" outlineLevel="1" x14ac:dyDescent="0.2"/>
    <row r="9216" outlineLevel="1" x14ac:dyDescent="0.2"/>
    <row r="9218" outlineLevel="1" x14ac:dyDescent="0.2"/>
    <row r="9219" outlineLevel="1" x14ac:dyDescent="0.2"/>
    <row r="9220" outlineLevel="1" x14ac:dyDescent="0.2"/>
    <row r="9221" outlineLevel="1" x14ac:dyDescent="0.2"/>
    <row r="9222" outlineLevel="1" x14ac:dyDescent="0.2"/>
    <row r="9224" outlineLevel="1" x14ac:dyDescent="0.2"/>
    <row r="9225" outlineLevel="1" x14ac:dyDescent="0.2"/>
    <row r="9226" outlineLevel="1" x14ac:dyDescent="0.2"/>
    <row r="9227" outlineLevel="1" x14ac:dyDescent="0.2"/>
    <row r="9228" outlineLevel="1" x14ac:dyDescent="0.2"/>
    <row r="9230" outlineLevel="1" x14ac:dyDescent="0.2"/>
    <row r="9231" outlineLevel="1" x14ac:dyDescent="0.2"/>
    <row r="9232" outlineLevel="1" x14ac:dyDescent="0.2"/>
    <row r="9233" outlineLevel="1" x14ac:dyDescent="0.2"/>
    <row r="9234" outlineLevel="1" x14ac:dyDescent="0.2"/>
    <row r="9236" outlineLevel="1" x14ac:dyDescent="0.2"/>
    <row r="9237" outlineLevel="1" x14ac:dyDescent="0.2"/>
    <row r="9238" outlineLevel="1" x14ac:dyDescent="0.2"/>
    <row r="9239" outlineLevel="1" x14ac:dyDescent="0.2"/>
    <row r="9240" outlineLevel="1" x14ac:dyDescent="0.2"/>
    <row r="9242" outlineLevel="1" x14ac:dyDescent="0.2"/>
    <row r="9243" outlineLevel="1" x14ac:dyDescent="0.2"/>
    <row r="9244" outlineLevel="1" x14ac:dyDescent="0.2"/>
    <row r="9245" outlineLevel="1" x14ac:dyDescent="0.2"/>
    <row r="9246" outlineLevel="1" x14ac:dyDescent="0.2"/>
    <row r="9248" outlineLevel="1" x14ac:dyDescent="0.2"/>
    <row r="9249" outlineLevel="1" x14ac:dyDescent="0.2"/>
    <row r="9250" outlineLevel="1" x14ac:dyDescent="0.2"/>
    <row r="9251" outlineLevel="1" x14ac:dyDescent="0.2"/>
    <row r="9253" outlineLevel="1" x14ac:dyDescent="0.2"/>
    <row r="9254" outlineLevel="1" x14ac:dyDescent="0.2"/>
    <row r="9255" outlineLevel="1" x14ac:dyDescent="0.2"/>
    <row r="9256" outlineLevel="1" x14ac:dyDescent="0.2"/>
    <row r="9257" outlineLevel="1" x14ac:dyDescent="0.2"/>
    <row r="9258" outlineLevel="1" x14ac:dyDescent="0.2"/>
    <row r="9260" outlineLevel="1" x14ac:dyDescent="0.2"/>
    <row r="9261" outlineLevel="1" x14ac:dyDescent="0.2"/>
    <row r="9262" outlineLevel="1" x14ac:dyDescent="0.2"/>
    <row r="9263" outlineLevel="1" x14ac:dyDescent="0.2"/>
    <row r="9265" outlineLevel="1" x14ac:dyDescent="0.2"/>
    <row r="9266" outlineLevel="1" x14ac:dyDescent="0.2"/>
    <row r="9267" outlineLevel="1" x14ac:dyDescent="0.2"/>
    <row r="9268" outlineLevel="1" x14ac:dyDescent="0.2"/>
    <row r="9269" outlineLevel="1" x14ac:dyDescent="0.2"/>
    <row r="9271" outlineLevel="1" x14ac:dyDescent="0.2"/>
    <row r="9272" outlineLevel="1" x14ac:dyDescent="0.2"/>
    <row r="9273" outlineLevel="1" x14ac:dyDescent="0.2"/>
    <row r="9274" outlineLevel="1" x14ac:dyDescent="0.2"/>
    <row r="9275" outlineLevel="1" x14ac:dyDescent="0.2"/>
    <row r="9277" outlineLevel="1" x14ac:dyDescent="0.2"/>
    <row r="9278" outlineLevel="1" x14ac:dyDescent="0.2"/>
    <row r="9279" outlineLevel="1" x14ac:dyDescent="0.2"/>
    <row r="9280" outlineLevel="1" x14ac:dyDescent="0.2"/>
    <row r="9281" outlineLevel="1" x14ac:dyDescent="0.2"/>
    <row r="9283" outlineLevel="1" x14ac:dyDescent="0.2"/>
    <row r="9284" outlineLevel="1" x14ac:dyDescent="0.2"/>
    <row r="9285" outlineLevel="1" x14ac:dyDescent="0.2"/>
    <row r="9286" outlineLevel="1" x14ac:dyDescent="0.2"/>
    <row r="9287" outlineLevel="1" x14ac:dyDescent="0.2"/>
    <row r="9289" outlineLevel="1" x14ac:dyDescent="0.2"/>
    <row r="9290" outlineLevel="1" x14ac:dyDescent="0.2"/>
    <row r="9291" outlineLevel="1" x14ac:dyDescent="0.2"/>
    <row r="9292" outlineLevel="1" x14ac:dyDescent="0.2"/>
    <row r="9294" outlineLevel="1" x14ac:dyDescent="0.2"/>
    <row r="9295" outlineLevel="1" x14ac:dyDescent="0.2"/>
    <row r="9296" outlineLevel="1" x14ac:dyDescent="0.2"/>
    <row r="9298" outlineLevel="1" x14ac:dyDescent="0.2"/>
    <row r="9299" outlineLevel="1" x14ac:dyDescent="0.2"/>
    <row r="9300" outlineLevel="1" x14ac:dyDescent="0.2"/>
    <row r="9302" outlineLevel="1" x14ac:dyDescent="0.2"/>
    <row r="9303" outlineLevel="1" x14ac:dyDescent="0.2"/>
    <row r="9304" outlineLevel="1" x14ac:dyDescent="0.2"/>
    <row r="9306" outlineLevel="1" x14ac:dyDescent="0.2"/>
    <row r="9307" outlineLevel="1" x14ac:dyDescent="0.2"/>
    <row r="9308" outlineLevel="1" x14ac:dyDescent="0.2"/>
    <row r="9309" outlineLevel="1" x14ac:dyDescent="0.2"/>
    <row r="9310" outlineLevel="1" x14ac:dyDescent="0.2"/>
    <row r="9312" outlineLevel="1" x14ac:dyDescent="0.2"/>
    <row r="9313" outlineLevel="1" x14ac:dyDescent="0.2"/>
    <row r="9314" outlineLevel="1" x14ac:dyDescent="0.2"/>
    <row r="9315" outlineLevel="1" x14ac:dyDescent="0.2"/>
    <row r="9316" outlineLevel="1" x14ac:dyDescent="0.2"/>
    <row r="9318" outlineLevel="1" x14ac:dyDescent="0.2"/>
    <row r="9319" outlineLevel="1" x14ac:dyDescent="0.2"/>
    <row r="9320" outlineLevel="1" x14ac:dyDescent="0.2"/>
    <row r="9321" outlineLevel="1" x14ac:dyDescent="0.2"/>
    <row r="9322" outlineLevel="1" x14ac:dyDescent="0.2"/>
    <row r="9324" outlineLevel="1" x14ac:dyDescent="0.2"/>
    <row r="9325" outlineLevel="1" x14ac:dyDescent="0.2"/>
    <row r="9326" outlineLevel="1" x14ac:dyDescent="0.2"/>
    <row r="9327" outlineLevel="1" x14ac:dyDescent="0.2"/>
    <row r="9328" outlineLevel="1" x14ac:dyDescent="0.2"/>
    <row r="9330" outlineLevel="1" x14ac:dyDescent="0.2"/>
    <row r="9331" outlineLevel="1" x14ac:dyDescent="0.2"/>
    <row r="9332" outlineLevel="1" x14ac:dyDescent="0.2"/>
    <row r="9333" outlineLevel="1" x14ac:dyDescent="0.2"/>
    <row r="9335" outlineLevel="1" x14ac:dyDescent="0.2"/>
    <row r="9336" outlineLevel="1" x14ac:dyDescent="0.2"/>
    <row r="9337" outlineLevel="1" x14ac:dyDescent="0.2"/>
    <row r="9338" outlineLevel="1" x14ac:dyDescent="0.2"/>
    <row r="9340" outlineLevel="1" x14ac:dyDescent="0.2"/>
    <row r="9341" outlineLevel="1" x14ac:dyDescent="0.2"/>
    <row r="9342" outlineLevel="1" x14ac:dyDescent="0.2"/>
    <row r="9344" outlineLevel="1" x14ac:dyDescent="0.2"/>
    <row r="9345" outlineLevel="1" x14ac:dyDescent="0.2"/>
    <row r="9346" outlineLevel="1" x14ac:dyDescent="0.2"/>
    <row r="9348" outlineLevel="1" x14ac:dyDescent="0.2"/>
    <row r="9349" outlineLevel="1" x14ac:dyDescent="0.2"/>
    <row r="9350" outlineLevel="1" x14ac:dyDescent="0.2"/>
    <row r="9352" outlineLevel="1" x14ac:dyDescent="0.2"/>
    <row r="9353" outlineLevel="1" x14ac:dyDescent="0.2"/>
    <row r="9354" outlineLevel="1" x14ac:dyDescent="0.2"/>
    <row r="9356" outlineLevel="1" x14ac:dyDescent="0.2"/>
    <row r="9357" outlineLevel="1" x14ac:dyDescent="0.2"/>
    <row r="9358" outlineLevel="1" x14ac:dyDescent="0.2"/>
    <row r="9359" outlineLevel="1" x14ac:dyDescent="0.2"/>
    <row r="9361" outlineLevel="1" x14ac:dyDescent="0.2"/>
    <row r="9362" outlineLevel="1" x14ac:dyDescent="0.2"/>
    <row r="9363" outlineLevel="1" x14ac:dyDescent="0.2"/>
    <row r="9364" outlineLevel="1" x14ac:dyDescent="0.2"/>
    <row r="9366" outlineLevel="1" x14ac:dyDescent="0.2"/>
    <row r="9367" outlineLevel="1" x14ac:dyDescent="0.2"/>
    <row r="9368" outlineLevel="1" x14ac:dyDescent="0.2"/>
    <row r="9369" outlineLevel="1" x14ac:dyDescent="0.2"/>
    <row r="9371" outlineLevel="1" x14ac:dyDescent="0.2"/>
    <row r="9372" outlineLevel="1" x14ac:dyDescent="0.2"/>
    <row r="9373" outlineLevel="1" x14ac:dyDescent="0.2"/>
    <row r="9374" outlineLevel="1" x14ac:dyDescent="0.2"/>
    <row r="9376" outlineLevel="1" x14ac:dyDescent="0.2"/>
    <row r="9377" outlineLevel="1" x14ac:dyDescent="0.2"/>
    <row r="9378" outlineLevel="1" x14ac:dyDescent="0.2"/>
    <row r="9379" outlineLevel="1" x14ac:dyDescent="0.2"/>
    <row r="9380" outlineLevel="1" x14ac:dyDescent="0.2"/>
    <row r="9382" outlineLevel="1" x14ac:dyDescent="0.2"/>
    <row r="9383" outlineLevel="1" x14ac:dyDescent="0.2"/>
    <row r="9384" outlineLevel="1" x14ac:dyDescent="0.2"/>
    <row r="9385" outlineLevel="1" x14ac:dyDescent="0.2"/>
    <row r="9386" outlineLevel="1" x14ac:dyDescent="0.2"/>
    <row r="9388" outlineLevel="1" x14ac:dyDescent="0.2"/>
    <row r="9389" outlineLevel="1" x14ac:dyDescent="0.2"/>
    <row r="9390" outlineLevel="1" x14ac:dyDescent="0.2"/>
    <row r="9391" outlineLevel="1" x14ac:dyDescent="0.2"/>
    <row r="9392" outlineLevel="1" x14ac:dyDescent="0.2"/>
    <row r="9394" outlineLevel="1" x14ac:dyDescent="0.2"/>
    <row r="9395" outlineLevel="1" x14ac:dyDescent="0.2"/>
    <row r="9396" outlineLevel="1" x14ac:dyDescent="0.2"/>
    <row r="9397" outlineLevel="1" x14ac:dyDescent="0.2"/>
    <row r="9399" outlineLevel="1" x14ac:dyDescent="0.2"/>
    <row r="9400" outlineLevel="1" x14ac:dyDescent="0.2"/>
    <row r="9401" outlineLevel="1" x14ac:dyDescent="0.2"/>
    <row r="9402" outlineLevel="1" x14ac:dyDescent="0.2"/>
    <row r="9404" outlineLevel="1" x14ac:dyDescent="0.2"/>
    <row r="9405" outlineLevel="1" x14ac:dyDescent="0.2"/>
    <row r="9406" outlineLevel="1" x14ac:dyDescent="0.2"/>
    <row r="9408" outlineLevel="1" x14ac:dyDescent="0.2"/>
    <row r="9409" outlineLevel="1" x14ac:dyDescent="0.2"/>
    <row r="9410" outlineLevel="1" x14ac:dyDescent="0.2"/>
    <row r="9411" outlineLevel="1" x14ac:dyDescent="0.2"/>
    <row r="9413" outlineLevel="1" x14ac:dyDescent="0.2"/>
    <row r="9414" outlineLevel="1" x14ac:dyDescent="0.2"/>
    <row r="9415" outlineLevel="1" x14ac:dyDescent="0.2"/>
    <row r="9416" outlineLevel="1" x14ac:dyDescent="0.2"/>
    <row r="9418" outlineLevel="1" x14ac:dyDescent="0.2"/>
    <row r="9419" outlineLevel="1" x14ac:dyDescent="0.2"/>
    <row r="9420" outlineLevel="1" x14ac:dyDescent="0.2"/>
    <row r="9421" outlineLevel="1" x14ac:dyDescent="0.2"/>
    <row r="9422" outlineLevel="1" x14ac:dyDescent="0.2"/>
    <row r="9423" outlineLevel="1" x14ac:dyDescent="0.2"/>
    <row r="9424" outlineLevel="1" x14ac:dyDescent="0.2"/>
    <row r="9426" outlineLevel="1" x14ac:dyDescent="0.2"/>
    <row r="9427" outlineLevel="1" x14ac:dyDescent="0.2"/>
    <row r="9428" outlineLevel="1" x14ac:dyDescent="0.2"/>
    <row r="9429" outlineLevel="1" x14ac:dyDescent="0.2"/>
    <row r="9430" outlineLevel="1" x14ac:dyDescent="0.2"/>
    <row r="9431" outlineLevel="1" x14ac:dyDescent="0.2"/>
    <row r="9433" outlineLevel="1" x14ac:dyDescent="0.2"/>
    <row r="9434" outlineLevel="1" x14ac:dyDescent="0.2"/>
    <row r="9436" outlineLevel="1" x14ac:dyDescent="0.2"/>
    <row r="9437" outlineLevel="1" x14ac:dyDescent="0.2"/>
    <row r="9438" outlineLevel="1" x14ac:dyDescent="0.2"/>
    <row r="9440" outlineLevel="1" x14ac:dyDescent="0.2"/>
    <row r="9441" outlineLevel="1" x14ac:dyDescent="0.2"/>
    <row r="9442" outlineLevel="1" x14ac:dyDescent="0.2"/>
    <row r="9443" outlineLevel="1" x14ac:dyDescent="0.2"/>
    <row r="9445" outlineLevel="1" x14ac:dyDescent="0.2"/>
    <row r="9446" outlineLevel="1" x14ac:dyDescent="0.2"/>
    <row r="9448" outlineLevel="1" x14ac:dyDescent="0.2"/>
    <row r="9449" outlineLevel="1" x14ac:dyDescent="0.2"/>
    <row r="9451" outlineLevel="1" x14ac:dyDescent="0.2"/>
    <row r="9452" outlineLevel="1" x14ac:dyDescent="0.2"/>
    <row r="9454" outlineLevel="1" x14ac:dyDescent="0.2"/>
    <row r="9455" outlineLevel="1" x14ac:dyDescent="0.2"/>
    <row r="9457" outlineLevel="1" x14ac:dyDescent="0.2"/>
    <row r="9458" outlineLevel="1" x14ac:dyDescent="0.2"/>
    <row r="9460" outlineLevel="1" x14ac:dyDescent="0.2"/>
    <row r="9461" outlineLevel="1" x14ac:dyDescent="0.2"/>
    <row r="9463" outlineLevel="1" x14ac:dyDescent="0.2"/>
    <row r="9464" outlineLevel="1" x14ac:dyDescent="0.2"/>
    <row r="9466" outlineLevel="1" x14ac:dyDescent="0.2"/>
    <row r="9467" outlineLevel="1" x14ac:dyDescent="0.2"/>
    <row r="9469" outlineLevel="1" x14ac:dyDescent="0.2"/>
    <row r="9470" outlineLevel="1" x14ac:dyDescent="0.2"/>
    <row r="9472" outlineLevel="1" x14ac:dyDescent="0.2"/>
    <row r="9473" outlineLevel="1" x14ac:dyDescent="0.2"/>
    <row r="9475" outlineLevel="1" x14ac:dyDescent="0.2"/>
    <row r="9476" outlineLevel="1" x14ac:dyDescent="0.2"/>
    <row r="9478" outlineLevel="1" x14ac:dyDescent="0.2"/>
    <row r="9479" outlineLevel="1" x14ac:dyDescent="0.2"/>
    <row r="9481" outlineLevel="1" x14ac:dyDescent="0.2"/>
    <row r="9482" outlineLevel="1" x14ac:dyDescent="0.2"/>
    <row r="9484" outlineLevel="1" x14ac:dyDescent="0.2"/>
    <row r="9485" outlineLevel="1" x14ac:dyDescent="0.2"/>
    <row r="9487" outlineLevel="1" x14ac:dyDescent="0.2"/>
    <row r="9488" outlineLevel="1" x14ac:dyDescent="0.2"/>
    <row r="9489" outlineLevel="1" x14ac:dyDescent="0.2"/>
    <row r="9491" outlineLevel="1" x14ac:dyDescent="0.2"/>
    <row r="9492" outlineLevel="1" x14ac:dyDescent="0.2"/>
    <row r="9493" outlineLevel="1" x14ac:dyDescent="0.2"/>
    <row r="9495" outlineLevel="1" x14ac:dyDescent="0.2"/>
    <row r="9496" outlineLevel="1" x14ac:dyDescent="0.2"/>
    <row r="9497" outlineLevel="1" x14ac:dyDescent="0.2"/>
    <row r="9499" outlineLevel="1" x14ac:dyDescent="0.2"/>
    <row r="9500" outlineLevel="1" x14ac:dyDescent="0.2"/>
    <row r="9501" outlineLevel="1" x14ac:dyDescent="0.2"/>
    <row r="9503" outlineLevel="1" x14ac:dyDescent="0.2"/>
    <row r="9504" outlineLevel="1" x14ac:dyDescent="0.2"/>
    <row r="9505" outlineLevel="1" x14ac:dyDescent="0.2"/>
    <row r="9507" outlineLevel="1" x14ac:dyDescent="0.2"/>
    <row r="9508" outlineLevel="1" x14ac:dyDescent="0.2"/>
    <row r="9509" outlineLevel="1" x14ac:dyDescent="0.2"/>
    <row r="9510" outlineLevel="1" x14ac:dyDescent="0.2"/>
    <row r="9512" outlineLevel="1" x14ac:dyDescent="0.2"/>
    <row r="9513" outlineLevel="1" x14ac:dyDescent="0.2"/>
    <row r="9514" outlineLevel="1" x14ac:dyDescent="0.2"/>
    <row r="9516" outlineLevel="1" x14ac:dyDescent="0.2"/>
    <row r="9517" outlineLevel="1" x14ac:dyDescent="0.2"/>
    <row r="9519" outlineLevel="1" x14ac:dyDescent="0.2"/>
    <row r="9520" outlineLevel="1" x14ac:dyDescent="0.2"/>
    <row r="9521" outlineLevel="1" x14ac:dyDescent="0.2"/>
    <row r="9522" outlineLevel="1" x14ac:dyDescent="0.2"/>
    <row r="9524" outlineLevel="1" x14ac:dyDescent="0.2"/>
    <row r="9525" outlineLevel="1" x14ac:dyDescent="0.2"/>
    <row r="9526" outlineLevel="1" x14ac:dyDescent="0.2"/>
    <row r="9528" outlineLevel="1" x14ac:dyDescent="0.2"/>
    <row r="9530" outlineLevel="1" x14ac:dyDescent="0.2"/>
    <row r="9532" outlineLevel="1" x14ac:dyDescent="0.2"/>
    <row r="9533" outlineLevel="1" x14ac:dyDescent="0.2"/>
    <row r="9534" outlineLevel="1" x14ac:dyDescent="0.2"/>
    <row r="9536" outlineLevel="1" x14ac:dyDescent="0.2"/>
    <row r="9537" outlineLevel="1" x14ac:dyDescent="0.2"/>
    <row r="9538" outlineLevel="1" x14ac:dyDescent="0.2"/>
    <row r="9540" outlineLevel="1" x14ac:dyDescent="0.2"/>
    <row r="9541" outlineLevel="1" x14ac:dyDescent="0.2"/>
    <row r="9542" outlineLevel="1" x14ac:dyDescent="0.2"/>
    <row r="9544" outlineLevel="1" x14ac:dyDescent="0.2"/>
    <row r="9545" outlineLevel="1" x14ac:dyDescent="0.2"/>
    <row r="9546" outlineLevel="1" x14ac:dyDescent="0.2"/>
    <row r="9548" outlineLevel="1" x14ac:dyDescent="0.2"/>
    <row r="9549" outlineLevel="1" x14ac:dyDescent="0.2"/>
    <row r="9550" outlineLevel="1" x14ac:dyDescent="0.2"/>
    <row r="9552" outlineLevel="1" x14ac:dyDescent="0.2"/>
    <row r="9553" outlineLevel="1" x14ac:dyDescent="0.2"/>
    <row r="9554" outlineLevel="1" x14ac:dyDescent="0.2"/>
    <row r="9556" outlineLevel="1" x14ac:dyDescent="0.2"/>
    <row r="9557" outlineLevel="1" x14ac:dyDescent="0.2"/>
    <row r="9558" outlineLevel="1" x14ac:dyDescent="0.2"/>
    <row r="9559" outlineLevel="1" x14ac:dyDescent="0.2"/>
    <row r="9561" outlineLevel="1" x14ac:dyDescent="0.2"/>
    <row r="9562" outlineLevel="1" x14ac:dyDescent="0.2"/>
    <row r="9564" outlineLevel="1" x14ac:dyDescent="0.2"/>
    <row r="9565" outlineLevel="1" x14ac:dyDescent="0.2"/>
    <row r="9567" outlineLevel="1" x14ac:dyDescent="0.2"/>
    <row r="9568" outlineLevel="1" x14ac:dyDescent="0.2"/>
    <row r="9570" outlineLevel="1" x14ac:dyDescent="0.2"/>
    <row r="9571" outlineLevel="1" x14ac:dyDescent="0.2"/>
    <row r="9573" outlineLevel="1" x14ac:dyDescent="0.2"/>
    <row r="9574" outlineLevel="1" x14ac:dyDescent="0.2"/>
    <row r="9576" outlineLevel="1" x14ac:dyDescent="0.2"/>
    <row r="9577" outlineLevel="1" x14ac:dyDescent="0.2"/>
    <row r="9579" outlineLevel="1" x14ac:dyDescent="0.2"/>
    <row r="9580" outlineLevel="1" x14ac:dyDescent="0.2"/>
    <row r="9582" outlineLevel="1" x14ac:dyDescent="0.2"/>
    <row r="9583" outlineLevel="1" x14ac:dyDescent="0.2"/>
    <row r="9585" outlineLevel="1" x14ac:dyDescent="0.2"/>
    <row r="9586" outlineLevel="1" x14ac:dyDescent="0.2"/>
    <row r="9588" outlineLevel="1" x14ac:dyDescent="0.2"/>
    <row r="9589" outlineLevel="1" x14ac:dyDescent="0.2"/>
    <row r="9591" outlineLevel="1" x14ac:dyDescent="0.2"/>
    <row r="9592" outlineLevel="1" x14ac:dyDescent="0.2"/>
    <row r="9594" outlineLevel="1" x14ac:dyDescent="0.2"/>
    <row r="9596" outlineLevel="1" x14ac:dyDescent="0.2"/>
    <row r="9598" outlineLevel="1" x14ac:dyDescent="0.2"/>
    <row r="9599" outlineLevel="1" x14ac:dyDescent="0.2"/>
    <row r="9601" outlineLevel="1" x14ac:dyDescent="0.2"/>
    <row r="9602" outlineLevel="1" x14ac:dyDescent="0.2"/>
    <row r="9603" outlineLevel="1" x14ac:dyDescent="0.2"/>
    <row r="9605" outlineLevel="1" x14ac:dyDescent="0.2"/>
    <row r="9606" outlineLevel="1" x14ac:dyDescent="0.2"/>
    <row r="9607" outlineLevel="1" x14ac:dyDescent="0.2"/>
    <row r="9609" outlineLevel="1" x14ac:dyDescent="0.2"/>
    <row r="9610" outlineLevel="1" x14ac:dyDescent="0.2"/>
    <row r="9612" outlineLevel="1" x14ac:dyDescent="0.2"/>
    <row r="9613" outlineLevel="1" x14ac:dyDescent="0.2"/>
    <row r="9614" outlineLevel="1" x14ac:dyDescent="0.2"/>
    <row r="9615" outlineLevel="1" x14ac:dyDescent="0.2"/>
    <row r="9617" outlineLevel="1" x14ac:dyDescent="0.2"/>
    <row r="9618" outlineLevel="1" x14ac:dyDescent="0.2"/>
    <row r="9619" outlineLevel="1" x14ac:dyDescent="0.2"/>
    <row r="9620" outlineLevel="1" x14ac:dyDescent="0.2"/>
    <row r="9621" outlineLevel="1" x14ac:dyDescent="0.2"/>
    <row r="9622" outlineLevel="1" x14ac:dyDescent="0.2"/>
    <row r="9624" outlineLevel="1" x14ac:dyDescent="0.2"/>
    <row r="9625" outlineLevel="1" x14ac:dyDescent="0.2"/>
    <row r="9626" outlineLevel="1" x14ac:dyDescent="0.2"/>
    <row r="9627" outlineLevel="1" x14ac:dyDescent="0.2"/>
    <row r="9629" outlineLevel="1" x14ac:dyDescent="0.2"/>
    <row r="9630" outlineLevel="1" x14ac:dyDescent="0.2"/>
    <row r="9631" outlineLevel="1" x14ac:dyDescent="0.2"/>
    <row r="9632" outlineLevel="1" x14ac:dyDescent="0.2"/>
    <row r="9633" outlineLevel="1" x14ac:dyDescent="0.2"/>
    <row r="9634" outlineLevel="1" x14ac:dyDescent="0.2"/>
    <row r="9636" outlineLevel="1" x14ac:dyDescent="0.2"/>
    <row r="9637" outlineLevel="1" x14ac:dyDescent="0.2"/>
    <row r="9638" outlineLevel="1" x14ac:dyDescent="0.2"/>
    <row r="9639" outlineLevel="1" x14ac:dyDescent="0.2"/>
    <row r="9640" outlineLevel="1" x14ac:dyDescent="0.2"/>
    <row r="9642" outlineLevel="1" x14ac:dyDescent="0.2"/>
    <row r="9643" outlineLevel="1" x14ac:dyDescent="0.2"/>
    <row r="9644" outlineLevel="1" x14ac:dyDescent="0.2"/>
    <row r="9645" outlineLevel="1" x14ac:dyDescent="0.2"/>
    <row r="9647" outlineLevel="1" x14ac:dyDescent="0.2"/>
    <row r="9648" outlineLevel="1" x14ac:dyDescent="0.2"/>
    <row r="9649" outlineLevel="1" x14ac:dyDescent="0.2"/>
    <row r="9650" outlineLevel="1" x14ac:dyDescent="0.2"/>
    <row r="9651" outlineLevel="1" x14ac:dyDescent="0.2"/>
    <row r="9653" outlineLevel="1" x14ac:dyDescent="0.2"/>
    <row r="9654" outlineLevel="1" x14ac:dyDescent="0.2"/>
    <row r="9655" outlineLevel="1" x14ac:dyDescent="0.2"/>
    <row r="9656" outlineLevel="1" x14ac:dyDescent="0.2"/>
    <row r="9657" outlineLevel="1" x14ac:dyDescent="0.2"/>
    <row r="9658" outlineLevel="1" x14ac:dyDescent="0.2"/>
    <row r="9660" outlineLevel="1" x14ac:dyDescent="0.2"/>
    <row r="9661" outlineLevel="1" x14ac:dyDescent="0.2"/>
    <row r="9662" outlineLevel="1" x14ac:dyDescent="0.2"/>
    <row r="9663" outlineLevel="1" x14ac:dyDescent="0.2"/>
    <row r="9664" outlineLevel="1" x14ac:dyDescent="0.2"/>
    <row r="9665" outlineLevel="1" x14ac:dyDescent="0.2"/>
    <row r="9667" outlineLevel="1" x14ac:dyDescent="0.2"/>
    <row r="9668" outlineLevel="1" x14ac:dyDescent="0.2"/>
    <row r="9669" outlineLevel="1" x14ac:dyDescent="0.2"/>
    <row r="9671" outlineLevel="1" x14ac:dyDescent="0.2"/>
    <row r="9672" outlineLevel="1" x14ac:dyDescent="0.2"/>
    <row r="9673" outlineLevel="1" x14ac:dyDescent="0.2"/>
    <row r="9675" outlineLevel="1" x14ac:dyDescent="0.2"/>
    <row r="9676" outlineLevel="1" x14ac:dyDescent="0.2"/>
    <row r="9677" outlineLevel="1" x14ac:dyDescent="0.2"/>
    <row r="9678" outlineLevel="1" x14ac:dyDescent="0.2"/>
    <row r="9680" outlineLevel="1" x14ac:dyDescent="0.2"/>
    <row r="9681" outlineLevel="1" x14ac:dyDescent="0.2"/>
    <row r="9682" outlineLevel="1" x14ac:dyDescent="0.2"/>
    <row r="9683" outlineLevel="1" x14ac:dyDescent="0.2"/>
    <row r="9685" outlineLevel="1" x14ac:dyDescent="0.2"/>
    <row r="9686" outlineLevel="1" x14ac:dyDescent="0.2"/>
    <row r="9687" outlineLevel="1" x14ac:dyDescent="0.2"/>
    <row r="9688" outlineLevel="1" x14ac:dyDescent="0.2"/>
    <row r="9689" outlineLevel="1" x14ac:dyDescent="0.2"/>
    <row r="9691" outlineLevel="1" x14ac:dyDescent="0.2"/>
    <row r="9692" outlineLevel="1" x14ac:dyDescent="0.2"/>
    <row r="9693" outlineLevel="1" x14ac:dyDescent="0.2"/>
    <row r="9695" outlineLevel="1" x14ac:dyDescent="0.2"/>
    <row r="9696" outlineLevel="1" x14ac:dyDescent="0.2"/>
    <row r="9698" outlineLevel="1" x14ac:dyDescent="0.2"/>
    <row r="9700" outlineLevel="1" x14ac:dyDescent="0.2"/>
    <row r="9701" outlineLevel="1" x14ac:dyDescent="0.2"/>
    <row r="9702" outlineLevel="1" x14ac:dyDescent="0.2"/>
    <row r="9703" outlineLevel="1" x14ac:dyDescent="0.2"/>
    <row r="9705" outlineLevel="1" x14ac:dyDescent="0.2"/>
    <row r="9706" outlineLevel="1" x14ac:dyDescent="0.2"/>
    <row r="9707" outlineLevel="1" x14ac:dyDescent="0.2"/>
    <row r="9709" outlineLevel="1" x14ac:dyDescent="0.2"/>
    <row r="9710" outlineLevel="1" x14ac:dyDescent="0.2"/>
    <row r="9711" outlineLevel="1" x14ac:dyDescent="0.2"/>
    <row r="9712" outlineLevel="1" x14ac:dyDescent="0.2"/>
    <row r="9713" outlineLevel="1" x14ac:dyDescent="0.2"/>
    <row r="9715" outlineLevel="1" x14ac:dyDescent="0.2"/>
    <row r="9716" outlineLevel="1" x14ac:dyDescent="0.2"/>
    <row r="9717" outlineLevel="1" x14ac:dyDescent="0.2"/>
    <row r="9718" outlineLevel="1" x14ac:dyDescent="0.2"/>
    <row r="9719" outlineLevel="1" x14ac:dyDescent="0.2"/>
    <row r="9721" outlineLevel="1" x14ac:dyDescent="0.2"/>
    <row r="9722" outlineLevel="1" x14ac:dyDescent="0.2"/>
    <row r="9723" outlineLevel="1" x14ac:dyDescent="0.2"/>
    <row r="9724" outlineLevel="1" x14ac:dyDescent="0.2"/>
    <row r="9726" outlineLevel="1" x14ac:dyDescent="0.2"/>
    <row r="9727" outlineLevel="1" x14ac:dyDescent="0.2"/>
    <row r="9728" outlineLevel="1" x14ac:dyDescent="0.2"/>
    <row r="9729" outlineLevel="1" x14ac:dyDescent="0.2"/>
    <row r="9730" outlineLevel="1" x14ac:dyDescent="0.2"/>
    <row r="9731" outlineLevel="1" x14ac:dyDescent="0.2"/>
    <row r="9733" outlineLevel="1" x14ac:dyDescent="0.2"/>
    <row r="9735" outlineLevel="1" x14ac:dyDescent="0.2"/>
    <row r="9736" outlineLevel="1" x14ac:dyDescent="0.2"/>
    <row r="9738" outlineLevel="1" x14ac:dyDescent="0.2"/>
    <row r="9739" outlineLevel="1" x14ac:dyDescent="0.2"/>
    <row r="9741" outlineLevel="1" x14ac:dyDescent="0.2"/>
    <row r="9743" outlineLevel="1" x14ac:dyDescent="0.2"/>
    <row r="9744" outlineLevel="1" x14ac:dyDescent="0.2"/>
    <row r="9746" outlineLevel="1" x14ac:dyDescent="0.2"/>
    <row r="9747" outlineLevel="1" x14ac:dyDescent="0.2"/>
    <row r="9749" outlineLevel="1" x14ac:dyDescent="0.2"/>
    <row r="9750" outlineLevel="1" x14ac:dyDescent="0.2"/>
    <row r="9752" outlineLevel="1" x14ac:dyDescent="0.2"/>
    <row r="9753" outlineLevel="1" x14ac:dyDescent="0.2"/>
    <row r="9755" outlineLevel="1" x14ac:dyDescent="0.2"/>
    <row r="9756" outlineLevel="1" x14ac:dyDescent="0.2"/>
    <row r="9758" outlineLevel="1" x14ac:dyDescent="0.2"/>
    <row r="9759" outlineLevel="1" x14ac:dyDescent="0.2"/>
    <row r="9761" outlineLevel="1" x14ac:dyDescent="0.2"/>
    <row r="9763" outlineLevel="1" x14ac:dyDescent="0.2"/>
    <row r="9764" outlineLevel="1" x14ac:dyDescent="0.2"/>
    <row r="9765" outlineLevel="1" x14ac:dyDescent="0.2"/>
    <row r="9766" outlineLevel="1" x14ac:dyDescent="0.2"/>
    <row r="9767" outlineLevel="1" x14ac:dyDescent="0.2"/>
    <row r="9769" outlineLevel="1" x14ac:dyDescent="0.2"/>
    <row r="9770" outlineLevel="1" x14ac:dyDescent="0.2"/>
    <row r="9771" outlineLevel="1" x14ac:dyDescent="0.2"/>
    <row r="9772" outlineLevel="1" x14ac:dyDescent="0.2"/>
    <row r="9773" outlineLevel="1" x14ac:dyDescent="0.2"/>
    <row r="9775" outlineLevel="1" x14ac:dyDescent="0.2"/>
    <row r="9776" outlineLevel="1" x14ac:dyDescent="0.2"/>
    <row r="9777" outlineLevel="1" x14ac:dyDescent="0.2"/>
    <row r="9778" outlineLevel="1" x14ac:dyDescent="0.2"/>
    <row r="9779" outlineLevel="1" x14ac:dyDescent="0.2"/>
    <row r="9781" outlineLevel="1" x14ac:dyDescent="0.2"/>
    <row r="9782" outlineLevel="1" x14ac:dyDescent="0.2"/>
    <row r="9783" outlineLevel="1" x14ac:dyDescent="0.2"/>
    <row r="9785" outlineLevel="1" x14ac:dyDescent="0.2"/>
    <row r="9786" outlineLevel="1" x14ac:dyDescent="0.2"/>
    <row r="9787" outlineLevel="1" x14ac:dyDescent="0.2"/>
    <row r="9788" outlineLevel="1" x14ac:dyDescent="0.2"/>
    <row r="9789" outlineLevel="1" x14ac:dyDescent="0.2"/>
    <row r="9791" outlineLevel="1" x14ac:dyDescent="0.2"/>
    <row r="9792" outlineLevel="1" x14ac:dyDescent="0.2"/>
    <row r="9794" outlineLevel="1" x14ac:dyDescent="0.2"/>
    <row r="9795" outlineLevel="1" x14ac:dyDescent="0.2"/>
    <row r="9796" outlineLevel="1" x14ac:dyDescent="0.2"/>
    <row r="9797" outlineLevel="1" x14ac:dyDescent="0.2"/>
    <row r="9798" outlineLevel="1" x14ac:dyDescent="0.2"/>
    <row r="9800" outlineLevel="1" x14ac:dyDescent="0.2"/>
    <row r="9801" outlineLevel="1" x14ac:dyDescent="0.2"/>
    <row r="9802" outlineLevel="1" x14ac:dyDescent="0.2"/>
    <row r="9803" outlineLevel="1" x14ac:dyDescent="0.2"/>
    <row r="9804" outlineLevel="1" x14ac:dyDescent="0.2"/>
    <row r="9805" outlineLevel="1" x14ac:dyDescent="0.2"/>
    <row r="9806" outlineLevel="1" x14ac:dyDescent="0.2"/>
    <row r="9807" outlineLevel="1" x14ac:dyDescent="0.2"/>
    <row r="9808" outlineLevel="1" x14ac:dyDescent="0.2"/>
    <row r="9809" outlineLevel="1" x14ac:dyDescent="0.2"/>
    <row r="9810" outlineLevel="1" x14ac:dyDescent="0.2"/>
    <row r="9811" outlineLevel="1" x14ac:dyDescent="0.2"/>
    <row r="9812" outlineLevel="1" x14ac:dyDescent="0.2"/>
    <row r="9813" outlineLevel="1" x14ac:dyDescent="0.2"/>
    <row r="9814" outlineLevel="1" x14ac:dyDescent="0.2"/>
    <row r="9815" outlineLevel="1" x14ac:dyDescent="0.2"/>
    <row r="9816" outlineLevel="1" x14ac:dyDescent="0.2"/>
    <row r="9817" outlineLevel="1" x14ac:dyDescent="0.2"/>
    <row r="9819" outlineLevel="1" x14ac:dyDescent="0.2"/>
    <row r="9820" outlineLevel="1" x14ac:dyDescent="0.2"/>
    <row r="9821" outlineLevel="1" x14ac:dyDescent="0.2"/>
    <row r="9822" outlineLevel="1" x14ac:dyDescent="0.2"/>
    <row r="9823" outlineLevel="1" x14ac:dyDescent="0.2"/>
    <row r="9824" outlineLevel="1" x14ac:dyDescent="0.2"/>
    <row r="9825" outlineLevel="1" x14ac:dyDescent="0.2"/>
    <row r="9826" outlineLevel="1" x14ac:dyDescent="0.2"/>
    <row r="9827" outlineLevel="1" x14ac:dyDescent="0.2"/>
    <row r="9828" outlineLevel="1" x14ac:dyDescent="0.2"/>
    <row r="9829" outlineLevel="1" x14ac:dyDescent="0.2"/>
    <row r="9830" outlineLevel="1" x14ac:dyDescent="0.2"/>
    <row r="9831" outlineLevel="1" x14ac:dyDescent="0.2"/>
    <row r="9832" outlineLevel="1" x14ac:dyDescent="0.2"/>
    <row r="9834" outlineLevel="1" x14ac:dyDescent="0.2"/>
    <row r="9835" outlineLevel="1" x14ac:dyDescent="0.2"/>
    <row r="9836" outlineLevel="1" x14ac:dyDescent="0.2"/>
    <row r="9837" outlineLevel="1" x14ac:dyDescent="0.2"/>
    <row r="9838" outlineLevel="1" x14ac:dyDescent="0.2"/>
    <row r="9839" outlineLevel="1" x14ac:dyDescent="0.2"/>
    <row r="9840" outlineLevel="1" x14ac:dyDescent="0.2"/>
    <row r="9841" outlineLevel="1" x14ac:dyDescent="0.2"/>
    <row r="9842" outlineLevel="1" x14ac:dyDescent="0.2"/>
    <row r="9843" outlineLevel="1" x14ac:dyDescent="0.2"/>
    <row r="9844" outlineLevel="1" x14ac:dyDescent="0.2"/>
    <row r="9845" outlineLevel="1" x14ac:dyDescent="0.2"/>
    <row r="9846" outlineLevel="1" x14ac:dyDescent="0.2"/>
    <row r="9847" outlineLevel="1" x14ac:dyDescent="0.2"/>
    <row r="9848" outlineLevel="1" x14ac:dyDescent="0.2"/>
    <row r="9849" outlineLevel="1" x14ac:dyDescent="0.2"/>
    <row r="9851" outlineLevel="1" x14ac:dyDescent="0.2"/>
    <row r="9852" outlineLevel="1" x14ac:dyDescent="0.2"/>
    <row r="9853" outlineLevel="1" x14ac:dyDescent="0.2"/>
    <row r="9854" outlineLevel="1" x14ac:dyDescent="0.2"/>
    <row r="9855" outlineLevel="1" x14ac:dyDescent="0.2"/>
    <row r="9856" outlineLevel="1" x14ac:dyDescent="0.2"/>
    <row r="9857" outlineLevel="1" x14ac:dyDescent="0.2"/>
    <row r="9858" outlineLevel="1" x14ac:dyDescent="0.2"/>
    <row r="9859" outlineLevel="1" x14ac:dyDescent="0.2"/>
    <row r="9860" outlineLevel="1" x14ac:dyDescent="0.2"/>
    <row r="9861" outlineLevel="1" x14ac:dyDescent="0.2"/>
    <row r="9862" outlineLevel="1" x14ac:dyDescent="0.2"/>
    <row r="9863" outlineLevel="1" x14ac:dyDescent="0.2"/>
    <row r="9864" outlineLevel="1" x14ac:dyDescent="0.2"/>
    <row r="9865" outlineLevel="1" x14ac:dyDescent="0.2"/>
    <row r="9866" outlineLevel="1" x14ac:dyDescent="0.2"/>
    <row r="9867" outlineLevel="1" x14ac:dyDescent="0.2"/>
    <row r="9868" outlineLevel="1" x14ac:dyDescent="0.2"/>
    <row r="9869" outlineLevel="1" x14ac:dyDescent="0.2"/>
    <row r="9871" outlineLevel="1" x14ac:dyDescent="0.2"/>
    <row r="9872" outlineLevel="1" x14ac:dyDescent="0.2"/>
    <row r="9873" outlineLevel="1" x14ac:dyDescent="0.2"/>
    <row r="9874" outlineLevel="1" x14ac:dyDescent="0.2"/>
    <row r="9875" outlineLevel="1" x14ac:dyDescent="0.2"/>
    <row r="9876" outlineLevel="1" x14ac:dyDescent="0.2"/>
    <row r="9877" outlineLevel="1" x14ac:dyDescent="0.2"/>
    <row r="9878" outlineLevel="1" x14ac:dyDescent="0.2"/>
    <row r="9879" outlineLevel="1" x14ac:dyDescent="0.2"/>
    <row r="9880" outlineLevel="1" x14ac:dyDescent="0.2"/>
    <row r="9881" outlineLevel="1" x14ac:dyDescent="0.2"/>
    <row r="9882" outlineLevel="1" x14ac:dyDescent="0.2"/>
    <row r="9883" outlineLevel="1" x14ac:dyDescent="0.2"/>
    <row r="9884" outlineLevel="1" x14ac:dyDescent="0.2"/>
    <row r="9885" outlineLevel="1" x14ac:dyDescent="0.2"/>
    <row r="9886" outlineLevel="1" x14ac:dyDescent="0.2"/>
    <row r="9887" outlineLevel="1" x14ac:dyDescent="0.2"/>
    <row r="9888" outlineLevel="1" x14ac:dyDescent="0.2"/>
    <row r="9889" outlineLevel="1" x14ac:dyDescent="0.2"/>
    <row r="9890" outlineLevel="1" x14ac:dyDescent="0.2"/>
    <row r="9892" outlineLevel="1" x14ac:dyDescent="0.2"/>
    <row r="9893" outlineLevel="1" x14ac:dyDescent="0.2"/>
    <row r="9894" outlineLevel="1" x14ac:dyDescent="0.2"/>
    <row r="9895" outlineLevel="1" x14ac:dyDescent="0.2"/>
    <row r="9896" outlineLevel="1" x14ac:dyDescent="0.2"/>
    <row r="9897" outlineLevel="1" x14ac:dyDescent="0.2"/>
    <row r="9898" outlineLevel="1" x14ac:dyDescent="0.2"/>
    <row r="9899" outlineLevel="1" x14ac:dyDescent="0.2"/>
    <row r="9900" outlineLevel="1" x14ac:dyDescent="0.2"/>
    <row r="9901" outlineLevel="1" x14ac:dyDescent="0.2"/>
    <row r="9902" outlineLevel="1" x14ac:dyDescent="0.2"/>
    <row r="9903" outlineLevel="1" x14ac:dyDescent="0.2"/>
    <row r="9904" outlineLevel="1" x14ac:dyDescent="0.2"/>
    <row r="9905" outlineLevel="1" x14ac:dyDescent="0.2"/>
    <row r="9906" outlineLevel="1" x14ac:dyDescent="0.2"/>
    <row r="9907" outlineLevel="1" x14ac:dyDescent="0.2"/>
    <row r="9908" outlineLevel="1" x14ac:dyDescent="0.2"/>
    <row r="9909" outlineLevel="1" x14ac:dyDescent="0.2"/>
    <row r="9910" outlineLevel="1" x14ac:dyDescent="0.2"/>
    <row r="9911" outlineLevel="1" x14ac:dyDescent="0.2"/>
    <row r="9912" outlineLevel="1" x14ac:dyDescent="0.2"/>
    <row r="9913" outlineLevel="1" x14ac:dyDescent="0.2"/>
    <row r="9914" outlineLevel="1" x14ac:dyDescent="0.2"/>
    <row r="9915" outlineLevel="1" x14ac:dyDescent="0.2"/>
    <row r="9916" outlineLevel="1" x14ac:dyDescent="0.2"/>
    <row r="9917" outlineLevel="1" x14ac:dyDescent="0.2"/>
    <row r="9919" outlineLevel="1" x14ac:dyDescent="0.2"/>
    <row r="9920" outlineLevel="1" x14ac:dyDescent="0.2"/>
    <row r="9921" outlineLevel="1" x14ac:dyDescent="0.2"/>
    <row r="9922" outlineLevel="1" x14ac:dyDescent="0.2"/>
    <row r="9923" outlineLevel="1" x14ac:dyDescent="0.2"/>
    <row r="9924" outlineLevel="1" x14ac:dyDescent="0.2"/>
    <row r="9925" outlineLevel="1" x14ac:dyDescent="0.2"/>
    <row r="9926" outlineLevel="1" x14ac:dyDescent="0.2"/>
    <row r="9927" outlineLevel="1" x14ac:dyDescent="0.2"/>
    <row r="9928" outlineLevel="1" x14ac:dyDescent="0.2"/>
    <row r="9929" outlineLevel="1" x14ac:dyDescent="0.2"/>
    <row r="9931" outlineLevel="1" x14ac:dyDescent="0.2"/>
    <row r="9932" outlineLevel="1" x14ac:dyDescent="0.2"/>
    <row r="9933" outlineLevel="1" x14ac:dyDescent="0.2"/>
    <row r="9934" outlineLevel="1" x14ac:dyDescent="0.2"/>
    <row r="9935" outlineLevel="1" x14ac:dyDescent="0.2"/>
    <row r="9936" outlineLevel="1" x14ac:dyDescent="0.2"/>
    <row r="9937" outlineLevel="1" x14ac:dyDescent="0.2"/>
    <row r="9938" outlineLevel="1" x14ac:dyDescent="0.2"/>
    <row r="9939" outlineLevel="1" x14ac:dyDescent="0.2"/>
    <row r="9940" outlineLevel="1" x14ac:dyDescent="0.2"/>
    <row r="9941" outlineLevel="1" x14ac:dyDescent="0.2"/>
    <row r="9942" outlineLevel="1" x14ac:dyDescent="0.2"/>
    <row r="9943" outlineLevel="1" x14ac:dyDescent="0.2"/>
    <row r="9944" outlineLevel="1" x14ac:dyDescent="0.2"/>
    <row r="9946" outlineLevel="1" x14ac:dyDescent="0.2"/>
    <row r="9947" outlineLevel="1" x14ac:dyDescent="0.2"/>
    <row r="9948" outlineLevel="1" x14ac:dyDescent="0.2"/>
    <row r="9949" outlineLevel="1" x14ac:dyDescent="0.2"/>
    <row r="9950" outlineLevel="1" x14ac:dyDescent="0.2"/>
    <row r="9951" outlineLevel="1" x14ac:dyDescent="0.2"/>
    <row r="9952" outlineLevel="1" x14ac:dyDescent="0.2"/>
    <row r="9953" outlineLevel="1" x14ac:dyDescent="0.2"/>
    <row r="9954" outlineLevel="1" x14ac:dyDescent="0.2"/>
    <row r="9955" outlineLevel="1" x14ac:dyDescent="0.2"/>
    <row r="9956" outlineLevel="1" x14ac:dyDescent="0.2"/>
    <row r="9957" outlineLevel="1" x14ac:dyDescent="0.2"/>
    <row r="9958" outlineLevel="1" x14ac:dyDescent="0.2"/>
    <row r="9959" outlineLevel="1" x14ac:dyDescent="0.2"/>
    <row r="9961" outlineLevel="1" x14ac:dyDescent="0.2"/>
    <row r="9962" outlineLevel="1" x14ac:dyDescent="0.2"/>
    <row r="9963" outlineLevel="1" x14ac:dyDescent="0.2"/>
    <row r="9964" outlineLevel="1" x14ac:dyDescent="0.2"/>
    <row r="9965" outlineLevel="1" x14ac:dyDescent="0.2"/>
    <row r="9966" outlineLevel="1" x14ac:dyDescent="0.2"/>
    <row r="9967" outlineLevel="1" x14ac:dyDescent="0.2"/>
    <row r="9968" outlineLevel="1" x14ac:dyDescent="0.2"/>
    <row r="9969" outlineLevel="1" x14ac:dyDescent="0.2"/>
    <row r="9970" outlineLevel="1" x14ac:dyDescent="0.2"/>
    <row r="9971" outlineLevel="1" x14ac:dyDescent="0.2"/>
    <row r="9972" outlineLevel="1" x14ac:dyDescent="0.2"/>
    <row r="9973" outlineLevel="1" x14ac:dyDescent="0.2"/>
    <row r="9974" outlineLevel="1" x14ac:dyDescent="0.2"/>
    <row r="9976" outlineLevel="1" x14ac:dyDescent="0.2"/>
    <row r="9977" outlineLevel="1" x14ac:dyDescent="0.2"/>
    <row r="9978" outlineLevel="1" x14ac:dyDescent="0.2"/>
    <row r="9979" outlineLevel="1" x14ac:dyDescent="0.2"/>
    <row r="9980" outlineLevel="1" x14ac:dyDescent="0.2"/>
    <row r="9981" outlineLevel="1" x14ac:dyDescent="0.2"/>
    <row r="9982" outlineLevel="1" x14ac:dyDescent="0.2"/>
    <row r="9983" outlineLevel="1" x14ac:dyDescent="0.2"/>
    <row r="9984" outlineLevel="1" x14ac:dyDescent="0.2"/>
    <row r="9986" outlineLevel="1" x14ac:dyDescent="0.2"/>
    <row r="9987" outlineLevel="1" x14ac:dyDescent="0.2"/>
    <row r="9988" outlineLevel="1" x14ac:dyDescent="0.2"/>
    <row r="9989" outlineLevel="1" x14ac:dyDescent="0.2"/>
    <row r="9990" outlineLevel="1" x14ac:dyDescent="0.2"/>
    <row r="9991" outlineLevel="1" x14ac:dyDescent="0.2"/>
    <row r="9992" outlineLevel="1" x14ac:dyDescent="0.2"/>
    <row r="9993" outlineLevel="1" x14ac:dyDescent="0.2"/>
    <row r="9994" outlineLevel="1" x14ac:dyDescent="0.2"/>
    <row r="9996" outlineLevel="1" x14ac:dyDescent="0.2"/>
    <row r="9997" outlineLevel="1" x14ac:dyDescent="0.2"/>
    <row r="9998" outlineLevel="1" x14ac:dyDescent="0.2"/>
    <row r="9999" outlineLevel="1" x14ac:dyDescent="0.2"/>
    <row r="10000" outlineLevel="1" x14ac:dyDescent="0.2"/>
    <row r="10001" outlineLevel="1" x14ac:dyDescent="0.2"/>
    <row r="10002" outlineLevel="1" x14ac:dyDescent="0.2"/>
    <row r="10003" outlineLevel="1" x14ac:dyDescent="0.2"/>
    <row r="10005" outlineLevel="1" x14ac:dyDescent="0.2"/>
    <row r="10006" outlineLevel="1" x14ac:dyDescent="0.2"/>
    <row r="10007" outlineLevel="1" x14ac:dyDescent="0.2"/>
    <row r="10008" outlineLevel="1" x14ac:dyDescent="0.2"/>
    <row r="10009" outlineLevel="1" x14ac:dyDescent="0.2"/>
    <row r="10010" outlineLevel="1" x14ac:dyDescent="0.2"/>
    <row r="10011" outlineLevel="1" x14ac:dyDescent="0.2"/>
    <row r="10012" outlineLevel="1" x14ac:dyDescent="0.2"/>
    <row r="10013" outlineLevel="1" x14ac:dyDescent="0.2"/>
    <row r="10015" outlineLevel="1" x14ac:dyDescent="0.2"/>
    <row r="10016" outlineLevel="1" x14ac:dyDescent="0.2"/>
    <row r="10017" outlineLevel="1" x14ac:dyDescent="0.2"/>
    <row r="10018" outlineLevel="1" x14ac:dyDescent="0.2"/>
    <row r="10019" outlineLevel="1" x14ac:dyDescent="0.2"/>
    <row r="10020" outlineLevel="1" x14ac:dyDescent="0.2"/>
    <row r="10021" outlineLevel="1" x14ac:dyDescent="0.2"/>
    <row r="10022" outlineLevel="1" x14ac:dyDescent="0.2"/>
    <row r="10024" outlineLevel="1" x14ac:dyDescent="0.2"/>
    <row r="10025" outlineLevel="1" x14ac:dyDescent="0.2"/>
    <row r="10026" outlineLevel="1" x14ac:dyDescent="0.2"/>
    <row r="10027" outlineLevel="1" x14ac:dyDescent="0.2"/>
    <row r="10028" outlineLevel="1" x14ac:dyDescent="0.2"/>
    <row r="10029" outlineLevel="1" x14ac:dyDescent="0.2"/>
    <row r="10030" outlineLevel="1" x14ac:dyDescent="0.2"/>
    <row r="10031" outlineLevel="1" x14ac:dyDescent="0.2"/>
    <row r="10032" outlineLevel="1" x14ac:dyDescent="0.2"/>
    <row r="10034" outlineLevel="1" x14ac:dyDescent="0.2"/>
    <row r="10035" outlineLevel="1" x14ac:dyDescent="0.2"/>
    <row r="10036" outlineLevel="1" x14ac:dyDescent="0.2"/>
    <row r="10037" outlineLevel="1" x14ac:dyDescent="0.2"/>
    <row r="10038" outlineLevel="1" x14ac:dyDescent="0.2"/>
    <row r="10039" outlineLevel="1" x14ac:dyDescent="0.2"/>
    <row r="10040" outlineLevel="1" x14ac:dyDescent="0.2"/>
    <row r="10041" outlineLevel="1" x14ac:dyDescent="0.2"/>
    <row r="10043" outlineLevel="1" x14ac:dyDescent="0.2"/>
    <row r="10044" outlineLevel="1" x14ac:dyDescent="0.2"/>
    <row r="10045" outlineLevel="1" x14ac:dyDescent="0.2"/>
    <row r="10046" outlineLevel="1" x14ac:dyDescent="0.2"/>
    <row r="10047" outlineLevel="1" x14ac:dyDescent="0.2"/>
    <row r="10048" outlineLevel="1" x14ac:dyDescent="0.2"/>
    <row r="10049" outlineLevel="1" x14ac:dyDescent="0.2"/>
    <row r="10050" outlineLevel="1" x14ac:dyDescent="0.2"/>
    <row r="10051" outlineLevel="1" x14ac:dyDescent="0.2"/>
    <row r="10053" outlineLevel="1" x14ac:dyDescent="0.2"/>
    <row r="10054" outlineLevel="1" x14ac:dyDescent="0.2"/>
    <row r="10055" outlineLevel="1" x14ac:dyDescent="0.2"/>
    <row r="10056" outlineLevel="1" x14ac:dyDescent="0.2"/>
    <row r="10057" outlineLevel="1" x14ac:dyDescent="0.2"/>
    <row r="10058" outlineLevel="1" x14ac:dyDescent="0.2"/>
    <row r="10059" outlineLevel="1" x14ac:dyDescent="0.2"/>
    <row r="10060" outlineLevel="1" x14ac:dyDescent="0.2"/>
    <row r="10061" outlineLevel="1" x14ac:dyDescent="0.2"/>
    <row r="10062" outlineLevel="1" x14ac:dyDescent="0.2"/>
    <row r="10063" outlineLevel="1" x14ac:dyDescent="0.2"/>
    <row r="10064" outlineLevel="1" x14ac:dyDescent="0.2"/>
    <row r="10065" outlineLevel="1" x14ac:dyDescent="0.2"/>
    <row r="10066" outlineLevel="1" x14ac:dyDescent="0.2"/>
    <row r="10067" outlineLevel="1" x14ac:dyDescent="0.2"/>
    <row r="10068" outlineLevel="1" x14ac:dyDescent="0.2"/>
    <row r="10069" outlineLevel="1" x14ac:dyDescent="0.2"/>
    <row r="10070" outlineLevel="1" x14ac:dyDescent="0.2"/>
    <row r="10072" outlineLevel="1" x14ac:dyDescent="0.2"/>
    <row r="10073" outlineLevel="1" x14ac:dyDescent="0.2"/>
    <row r="10074" outlineLevel="1" x14ac:dyDescent="0.2"/>
    <row r="10075" outlineLevel="1" x14ac:dyDescent="0.2"/>
    <row r="10076" outlineLevel="1" x14ac:dyDescent="0.2"/>
    <row r="10077" outlineLevel="1" x14ac:dyDescent="0.2"/>
    <row r="10078" outlineLevel="1" x14ac:dyDescent="0.2"/>
    <row r="10079" outlineLevel="1" x14ac:dyDescent="0.2"/>
    <row r="10080" outlineLevel="1" x14ac:dyDescent="0.2"/>
    <row r="10081" outlineLevel="1" x14ac:dyDescent="0.2"/>
    <row r="10082" outlineLevel="1" x14ac:dyDescent="0.2"/>
    <row r="10083" outlineLevel="1" x14ac:dyDescent="0.2"/>
    <row r="10084" outlineLevel="1" x14ac:dyDescent="0.2"/>
    <row r="10085" outlineLevel="1" x14ac:dyDescent="0.2"/>
    <row r="10086" outlineLevel="1" x14ac:dyDescent="0.2"/>
    <row r="10087" outlineLevel="1" x14ac:dyDescent="0.2"/>
    <row r="10088" outlineLevel="1" x14ac:dyDescent="0.2"/>
    <row r="10089" outlineLevel="1" x14ac:dyDescent="0.2"/>
    <row r="10090" outlineLevel="1" x14ac:dyDescent="0.2"/>
    <row r="10091" outlineLevel="1" x14ac:dyDescent="0.2"/>
    <row r="10093" outlineLevel="1" x14ac:dyDescent="0.2"/>
    <row r="10094" outlineLevel="1" x14ac:dyDescent="0.2"/>
    <row r="10095" outlineLevel="1" x14ac:dyDescent="0.2"/>
    <row r="10096" outlineLevel="1" x14ac:dyDescent="0.2"/>
    <row r="10097" outlineLevel="1" x14ac:dyDescent="0.2"/>
    <row r="10098" outlineLevel="1" x14ac:dyDescent="0.2"/>
    <row r="10099" outlineLevel="1" x14ac:dyDescent="0.2"/>
    <row r="10100" outlineLevel="1" x14ac:dyDescent="0.2"/>
    <row r="10101" outlineLevel="1" x14ac:dyDescent="0.2"/>
    <row r="10102" outlineLevel="1" x14ac:dyDescent="0.2"/>
    <row r="10103" outlineLevel="1" x14ac:dyDescent="0.2"/>
    <row r="10104" outlineLevel="1" x14ac:dyDescent="0.2"/>
    <row r="10105" outlineLevel="1" x14ac:dyDescent="0.2"/>
    <row r="10106" outlineLevel="1" x14ac:dyDescent="0.2"/>
    <row r="10107" outlineLevel="1" x14ac:dyDescent="0.2"/>
    <row r="10108" outlineLevel="1" x14ac:dyDescent="0.2"/>
    <row r="10109" outlineLevel="1" x14ac:dyDescent="0.2"/>
    <row r="10110" outlineLevel="1" x14ac:dyDescent="0.2"/>
    <row r="10111" outlineLevel="1" x14ac:dyDescent="0.2"/>
    <row r="10113" outlineLevel="1" x14ac:dyDescent="0.2"/>
    <row r="10114" outlineLevel="1" x14ac:dyDescent="0.2"/>
    <row r="10115" outlineLevel="1" x14ac:dyDescent="0.2"/>
    <row r="10116" outlineLevel="1" x14ac:dyDescent="0.2"/>
    <row r="10117" outlineLevel="1" x14ac:dyDescent="0.2"/>
    <row r="10118" outlineLevel="1" x14ac:dyDescent="0.2"/>
    <row r="10119" outlineLevel="1" x14ac:dyDescent="0.2"/>
    <row r="10120" outlineLevel="1" x14ac:dyDescent="0.2"/>
    <row r="10121" outlineLevel="1" x14ac:dyDescent="0.2"/>
    <row r="10122" outlineLevel="1" x14ac:dyDescent="0.2"/>
    <row r="10123" outlineLevel="1" x14ac:dyDescent="0.2"/>
    <row r="10124" outlineLevel="1" x14ac:dyDescent="0.2"/>
    <row r="10125" outlineLevel="1" x14ac:dyDescent="0.2"/>
    <row r="10126" outlineLevel="1" x14ac:dyDescent="0.2"/>
    <row r="10127" outlineLevel="1" x14ac:dyDescent="0.2"/>
    <row r="10128" outlineLevel="1" x14ac:dyDescent="0.2"/>
    <row r="10129" outlineLevel="1" x14ac:dyDescent="0.2"/>
    <row r="10130" outlineLevel="1" x14ac:dyDescent="0.2"/>
    <row r="10131" outlineLevel="1" x14ac:dyDescent="0.2"/>
    <row r="10133" outlineLevel="1" x14ac:dyDescent="0.2"/>
    <row r="10134" outlineLevel="1" x14ac:dyDescent="0.2"/>
    <row r="10135" outlineLevel="1" x14ac:dyDescent="0.2"/>
    <row r="10136" outlineLevel="1" x14ac:dyDescent="0.2"/>
    <row r="10137" outlineLevel="1" x14ac:dyDescent="0.2"/>
    <row r="10138" outlineLevel="1" x14ac:dyDescent="0.2"/>
    <row r="10139" outlineLevel="1" x14ac:dyDescent="0.2"/>
    <row r="10140" outlineLevel="1" x14ac:dyDescent="0.2"/>
    <row r="10141" outlineLevel="1" x14ac:dyDescent="0.2"/>
    <row r="10142" outlineLevel="1" x14ac:dyDescent="0.2"/>
    <row r="10143" outlineLevel="1" x14ac:dyDescent="0.2"/>
    <row r="10144" outlineLevel="1" x14ac:dyDescent="0.2"/>
    <row r="10145" outlineLevel="1" x14ac:dyDescent="0.2"/>
    <row r="10146" outlineLevel="1" x14ac:dyDescent="0.2"/>
    <row r="10147" outlineLevel="1" x14ac:dyDescent="0.2"/>
    <row r="10148" outlineLevel="1" x14ac:dyDescent="0.2"/>
    <row r="10149" outlineLevel="1" x14ac:dyDescent="0.2"/>
    <row r="10150" outlineLevel="1" x14ac:dyDescent="0.2"/>
    <row r="10151" outlineLevel="1" x14ac:dyDescent="0.2"/>
    <row r="10153" outlineLevel="1" x14ac:dyDescent="0.2"/>
    <row r="10154" outlineLevel="1" x14ac:dyDescent="0.2"/>
    <row r="10155" outlineLevel="1" x14ac:dyDescent="0.2"/>
    <row r="10156" outlineLevel="1" x14ac:dyDescent="0.2"/>
    <row r="10157" outlineLevel="1" x14ac:dyDescent="0.2"/>
    <row r="10158" outlineLevel="1" x14ac:dyDescent="0.2"/>
    <row r="10159" outlineLevel="1" x14ac:dyDescent="0.2"/>
    <row r="10160" outlineLevel="1" x14ac:dyDescent="0.2"/>
    <row r="10161" outlineLevel="1" x14ac:dyDescent="0.2"/>
    <row r="10162" outlineLevel="1" x14ac:dyDescent="0.2"/>
    <row r="10163" outlineLevel="1" x14ac:dyDescent="0.2"/>
    <row r="10164" outlineLevel="1" x14ac:dyDescent="0.2"/>
    <row r="10165" outlineLevel="1" x14ac:dyDescent="0.2"/>
    <row r="10166" outlineLevel="1" x14ac:dyDescent="0.2"/>
    <row r="10167" outlineLevel="1" x14ac:dyDescent="0.2"/>
    <row r="10168" outlineLevel="1" x14ac:dyDescent="0.2"/>
    <row r="10170" outlineLevel="1" x14ac:dyDescent="0.2"/>
    <row r="10171" outlineLevel="1" x14ac:dyDescent="0.2"/>
    <row r="10172" outlineLevel="1" x14ac:dyDescent="0.2"/>
    <row r="10173" outlineLevel="1" x14ac:dyDescent="0.2"/>
    <row r="10174" outlineLevel="1" x14ac:dyDescent="0.2"/>
    <row r="10175" outlineLevel="1" x14ac:dyDescent="0.2"/>
    <row r="10176" outlineLevel="1" x14ac:dyDescent="0.2"/>
    <row r="10177" outlineLevel="1" x14ac:dyDescent="0.2"/>
    <row r="10178" outlineLevel="1" x14ac:dyDescent="0.2"/>
    <row r="10179" outlineLevel="1" x14ac:dyDescent="0.2"/>
    <row r="10180" outlineLevel="1" x14ac:dyDescent="0.2"/>
    <row r="10181" outlineLevel="1" x14ac:dyDescent="0.2"/>
    <row r="10182" outlineLevel="1" x14ac:dyDescent="0.2"/>
    <row r="10183" outlineLevel="1" x14ac:dyDescent="0.2"/>
    <row r="10184" outlineLevel="1" x14ac:dyDescent="0.2"/>
    <row r="10185" outlineLevel="1" x14ac:dyDescent="0.2"/>
    <row r="10186" outlineLevel="1" x14ac:dyDescent="0.2"/>
    <row r="10187" outlineLevel="1" x14ac:dyDescent="0.2"/>
    <row r="10188" outlineLevel="1" x14ac:dyDescent="0.2"/>
    <row r="10189" outlineLevel="1" x14ac:dyDescent="0.2"/>
    <row r="10190" outlineLevel="1" x14ac:dyDescent="0.2"/>
    <row r="10191" outlineLevel="1" x14ac:dyDescent="0.2"/>
    <row r="10192" outlineLevel="1" x14ac:dyDescent="0.2"/>
    <row r="10194" outlineLevel="1" x14ac:dyDescent="0.2"/>
    <row r="10195" outlineLevel="1" x14ac:dyDescent="0.2"/>
    <row r="10196" outlineLevel="1" x14ac:dyDescent="0.2"/>
    <row r="10197" outlineLevel="1" x14ac:dyDescent="0.2"/>
    <row r="10198" outlineLevel="1" x14ac:dyDescent="0.2"/>
    <row r="10199" outlineLevel="1" x14ac:dyDescent="0.2"/>
    <row r="10200" outlineLevel="1" x14ac:dyDescent="0.2"/>
    <row r="10201" outlineLevel="1" x14ac:dyDescent="0.2"/>
    <row r="10202" outlineLevel="1" x14ac:dyDescent="0.2"/>
    <row r="10203" outlineLevel="1" x14ac:dyDescent="0.2"/>
    <row r="10204" outlineLevel="1" x14ac:dyDescent="0.2"/>
    <row r="10205" outlineLevel="1" x14ac:dyDescent="0.2"/>
    <row r="10206" outlineLevel="1" x14ac:dyDescent="0.2"/>
    <row r="10207" outlineLevel="1" x14ac:dyDescent="0.2"/>
    <row r="10208" outlineLevel="1" x14ac:dyDescent="0.2"/>
    <row r="10209" outlineLevel="1" x14ac:dyDescent="0.2"/>
    <row r="10210" outlineLevel="1" x14ac:dyDescent="0.2"/>
    <row r="10211" outlineLevel="1" x14ac:dyDescent="0.2"/>
    <row r="10212" outlineLevel="1" x14ac:dyDescent="0.2"/>
    <row r="10213" outlineLevel="1" x14ac:dyDescent="0.2"/>
    <row r="10214" outlineLevel="1" x14ac:dyDescent="0.2"/>
    <row r="10215" outlineLevel="1" x14ac:dyDescent="0.2"/>
    <row r="10216" outlineLevel="1" x14ac:dyDescent="0.2"/>
    <row r="10218" outlineLevel="1" x14ac:dyDescent="0.2"/>
    <row r="10219" outlineLevel="1" x14ac:dyDescent="0.2"/>
    <row r="10220" outlineLevel="1" x14ac:dyDescent="0.2"/>
    <row r="10221" outlineLevel="1" x14ac:dyDescent="0.2"/>
    <row r="10222" outlineLevel="1" x14ac:dyDescent="0.2"/>
    <row r="10223" outlineLevel="1" x14ac:dyDescent="0.2"/>
    <row r="10224" outlineLevel="1" x14ac:dyDescent="0.2"/>
    <row r="10225" outlineLevel="1" x14ac:dyDescent="0.2"/>
    <row r="10226" outlineLevel="1" x14ac:dyDescent="0.2"/>
    <row r="10227" outlineLevel="1" x14ac:dyDescent="0.2"/>
    <row r="10228" outlineLevel="1" x14ac:dyDescent="0.2"/>
    <row r="10229" outlineLevel="1" x14ac:dyDescent="0.2"/>
    <row r="10230" outlineLevel="1" x14ac:dyDescent="0.2"/>
    <row r="10231" outlineLevel="1" x14ac:dyDescent="0.2"/>
    <row r="10232" outlineLevel="1" x14ac:dyDescent="0.2"/>
    <row r="10233" outlineLevel="1" x14ac:dyDescent="0.2"/>
    <row r="10234" outlineLevel="1" x14ac:dyDescent="0.2"/>
    <row r="10235" outlineLevel="1" x14ac:dyDescent="0.2"/>
    <row r="10237" outlineLevel="1" x14ac:dyDescent="0.2"/>
    <row r="10238" outlineLevel="1" x14ac:dyDescent="0.2"/>
    <row r="10239" outlineLevel="1" x14ac:dyDescent="0.2"/>
    <row r="10240" outlineLevel="1" x14ac:dyDescent="0.2"/>
    <row r="10241" outlineLevel="1" x14ac:dyDescent="0.2"/>
    <row r="10242" outlineLevel="1" x14ac:dyDescent="0.2"/>
    <row r="10243" outlineLevel="1" x14ac:dyDescent="0.2"/>
    <row r="10244" outlineLevel="1" x14ac:dyDescent="0.2"/>
    <row r="10245" outlineLevel="1" x14ac:dyDescent="0.2"/>
    <row r="10246" outlineLevel="1" x14ac:dyDescent="0.2"/>
    <row r="10247" outlineLevel="1" x14ac:dyDescent="0.2"/>
    <row r="10248" outlineLevel="1" x14ac:dyDescent="0.2"/>
    <row r="10249" outlineLevel="1" x14ac:dyDescent="0.2"/>
    <row r="10250" outlineLevel="1" x14ac:dyDescent="0.2"/>
    <row r="10251" outlineLevel="1" x14ac:dyDescent="0.2"/>
    <row r="10252" outlineLevel="1" x14ac:dyDescent="0.2"/>
    <row r="10253" outlineLevel="1" x14ac:dyDescent="0.2"/>
    <row r="10254" outlineLevel="1" x14ac:dyDescent="0.2"/>
    <row r="10255" outlineLevel="1" x14ac:dyDescent="0.2"/>
    <row r="10257" outlineLevel="1" x14ac:dyDescent="0.2"/>
    <row r="10258" outlineLevel="1" x14ac:dyDescent="0.2"/>
    <row r="10259" outlineLevel="1" x14ac:dyDescent="0.2"/>
    <row r="10260" outlineLevel="1" x14ac:dyDescent="0.2"/>
    <row r="10261" outlineLevel="1" x14ac:dyDescent="0.2"/>
    <row r="10262" outlineLevel="1" x14ac:dyDescent="0.2"/>
    <row r="10263" outlineLevel="1" x14ac:dyDescent="0.2"/>
    <row r="10264" outlineLevel="1" x14ac:dyDescent="0.2"/>
    <row r="10265" outlineLevel="1" x14ac:dyDescent="0.2"/>
    <row r="10266" outlineLevel="1" x14ac:dyDescent="0.2"/>
    <row r="10268" outlineLevel="1" x14ac:dyDescent="0.2"/>
    <row r="10269" outlineLevel="1" x14ac:dyDescent="0.2"/>
    <row r="10270" outlineLevel="1" x14ac:dyDescent="0.2"/>
    <row r="10271" outlineLevel="1" x14ac:dyDescent="0.2"/>
    <row r="10272" outlineLevel="1" x14ac:dyDescent="0.2"/>
    <row r="10273" outlineLevel="1" x14ac:dyDescent="0.2"/>
    <row r="10274" outlineLevel="1" x14ac:dyDescent="0.2"/>
    <row r="10275" outlineLevel="1" x14ac:dyDescent="0.2"/>
    <row r="10276" outlineLevel="1" x14ac:dyDescent="0.2"/>
    <row r="10277" outlineLevel="1" x14ac:dyDescent="0.2"/>
    <row r="10279" outlineLevel="1" x14ac:dyDescent="0.2"/>
    <row r="10280" outlineLevel="1" x14ac:dyDescent="0.2"/>
    <row r="10281" outlineLevel="1" x14ac:dyDescent="0.2"/>
    <row r="10282" outlineLevel="1" x14ac:dyDescent="0.2"/>
    <row r="10283" outlineLevel="1" x14ac:dyDescent="0.2"/>
    <row r="10284" outlineLevel="1" x14ac:dyDescent="0.2"/>
    <row r="10286" outlineLevel="1" x14ac:dyDescent="0.2"/>
    <row r="10287" outlineLevel="1" x14ac:dyDescent="0.2"/>
    <row r="10288" outlineLevel="1" x14ac:dyDescent="0.2"/>
    <row r="10289" outlineLevel="1" x14ac:dyDescent="0.2"/>
    <row r="10290" outlineLevel="1" x14ac:dyDescent="0.2"/>
    <row r="10291" outlineLevel="1" x14ac:dyDescent="0.2"/>
    <row r="10293" outlineLevel="1" x14ac:dyDescent="0.2"/>
    <row r="10294" outlineLevel="1" x14ac:dyDescent="0.2"/>
    <row r="10295" outlineLevel="1" x14ac:dyDescent="0.2"/>
    <row r="10296" outlineLevel="1" x14ac:dyDescent="0.2"/>
    <row r="10297" outlineLevel="1" x14ac:dyDescent="0.2"/>
    <row r="10298" outlineLevel="1" x14ac:dyDescent="0.2"/>
    <row r="10300" outlineLevel="1" x14ac:dyDescent="0.2"/>
    <row r="10301" outlineLevel="1" x14ac:dyDescent="0.2"/>
    <row r="10302" outlineLevel="1" x14ac:dyDescent="0.2"/>
    <row r="10303" outlineLevel="1" x14ac:dyDescent="0.2"/>
    <row r="10304" outlineLevel="1" x14ac:dyDescent="0.2"/>
    <row r="10305" outlineLevel="1" x14ac:dyDescent="0.2"/>
    <row r="10307" outlineLevel="1" x14ac:dyDescent="0.2"/>
    <row r="10308" outlineLevel="1" x14ac:dyDescent="0.2"/>
    <row r="10309" outlineLevel="1" x14ac:dyDescent="0.2"/>
    <row r="10310" outlineLevel="1" x14ac:dyDescent="0.2"/>
    <row r="10311" outlineLevel="1" x14ac:dyDescent="0.2"/>
    <row r="10312" outlineLevel="1" x14ac:dyDescent="0.2"/>
    <row r="10314" outlineLevel="1" x14ac:dyDescent="0.2"/>
    <row r="10315" outlineLevel="1" x14ac:dyDescent="0.2"/>
    <row r="10316" outlineLevel="1" x14ac:dyDescent="0.2"/>
    <row r="10317" outlineLevel="1" x14ac:dyDescent="0.2"/>
    <row r="10318" outlineLevel="1" x14ac:dyDescent="0.2"/>
    <row r="10319" outlineLevel="1" x14ac:dyDescent="0.2"/>
    <row r="10321" outlineLevel="1" x14ac:dyDescent="0.2"/>
    <row r="10322" outlineLevel="1" x14ac:dyDescent="0.2"/>
    <row r="10323" outlineLevel="1" x14ac:dyDescent="0.2"/>
    <row r="10324" outlineLevel="1" x14ac:dyDescent="0.2"/>
    <row r="10326" outlineLevel="1" x14ac:dyDescent="0.2"/>
    <row r="10327" outlineLevel="1" x14ac:dyDescent="0.2"/>
    <row r="10328" outlineLevel="1" x14ac:dyDescent="0.2"/>
    <row r="10329" outlineLevel="1" x14ac:dyDescent="0.2"/>
    <row r="10331" outlineLevel="1" x14ac:dyDescent="0.2"/>
    <row r="10332" outlineLevel="1" x14ac:dyDescent="0.2"/>
    <row r="10333" outlineLevel="1" x14ac:dyDescent="0.2"/>
    <row r="10334" outlineLevel="1" x14ac:dyDescent="0.2"/>
    <row r="10335" outlineLevel="1" x14ac:dyDescent="0.2"/>
    <row r="10336" outlineLevel="1" x14ac:dyDescent="0.2"/>
    <row r="10338" outlineLevel="1" x14ac:dyDescent="0.2"/>
    <row r="10339" outlineLevel="1" x14ac:dyDescent="0.2"/>
    <row r="10340" outlineLevel="1" x14ac:dyDescent="0.2"/>
    <row r="10341" outlineLevel="1" x14ac:dyDescent="0.2"/>
    <row r="10342" outlineLevel="1" x14ac:dyDescent="0.2"/>
    <row r="10343" outlineLevel="1" x14ac:dyDescent="0.2"/>
    <row r="10345" outlineLevel="1" x14ac:dyDescent="0.2"/>
    <row r="10346" outlineLevel="1" x14ac:dyDescent="0.2"/>
    <row r="10347" outlineLevel="1" x14ac:dyDescent="0.2"/>
    <row r="10348" outlineLevel="1" x14ac:dyDescent="0.2"/>
    <row r="10349" outlineLevel="1" x14ac:dyDescent="0.2"/>
    <row r="10350" outlineLevel="1" x14ac:dyDescent="0.2"/>
    <row r="10352" outlineLevel="1" x14ac:dyDescent="0.2"/>
    <row r="10353" outlineLevel="1" x14ac:dyDescent="0.2"/>
    <row r="10354" outlineLevel="1" x14ac:dyDescent="0.2"/>
    <row r="10355" outlineLevel="1" x14ac:dyDescent="0.2"/>
    <row r="10357" outlineLevel="1" x14ac:dyDescent="0.2"/>
    <row r="10358" outlineLevel="1" x14ac:dyDescent="0.2"/>
    <row r="10359" outlineLevel="1" x14ac:dyDescent="0.2"/>
    <row r="10360" outlineLevel="1" x14ac:dyDescent="0.2"/>
    <row r="10362" outlineLevel="1" x14ac:dyDescent="0.2"/>
    <row r="10363" outlineLevel="1" x14ac:dyDescent="0.2"/>
    <row r="10364" outlineLevel="1" x14ac:dyDescent="0.2"/>
    <row r="10365" outlineLevel="1" x14ac:dyDescent="0.2"/>
    <row r="10366" outlineLevel="1" x14ac:dyDescent="0.2"/>
    <row r="10367" outlineLevel="1" x14ac:dyDescent="0.2"/>
    <row r="10368" outlineLevel="1" x14ac:dyDescent="0.2"/>
    <row r="10369" outlineLevel="1" x14ac:dyDescent="0.2"/>
    <row r="10371" outlineLevel="1" x14ac:dyDescent="0.2"/>
    <row r="10372" outlineLevel="1" x14ac:dyDescent="0.2"/>
    <row r="10373" outlineLevel="1" x14ac:dyDescent="0.2"/>
    <row r="10374" outlineLevel="1" x14ac:dyDescent="0.2"/>
    <row r="10375" outlineLevel="1" x14ac:dyDescent="0.2"/>
    <row r="10377" outlineLevel="1" x14ac:dyDescent="0.2"/>
    <row r="10378" outlineLevel="1" x14ac:dyDescent="0.2"/>
    <row r="10379" outlineLevel="1" x14ac:dyDescent="0.2"/>
    <row r="10380" outlineLevel="1" x14ac:dyDescent="0.2"/>
    <row r="10382" outlineLevel="1" x14ac:dyDescent="0.2"/>
    <row r="10383" outlineLevel="1" x14ac:dyDescent="0.2"/>
    <row r="10384" outlineLevel="1" x14ac:dyDescent="0.2"/>
    <row r="10385" outlineLevel="1" x14ac:dyDescent="0.2"/>
    <row r="10387" outlineLevel="1" x14ac:dyDescent="0.2"/>
    <row r="10388" outlineLevel="1" x14ac:dyDescent="0.2"/>
    <row r="10389" outlineLevel="1" x14ac:dyDescent="0.2"/>
    <row r="10390" outlineLevel="1" x14ac:dyDescent="0.2"/>
    <row r="10391" outlineLevel="1" x14ac:dyDescent="0.2"/>
    <row r="10393" outlineLevel="1" x14ac:dyDescent="0.2"/>
    <row r="10394" outlineLevel="1" x14ac:dyDescent="0.2"/>
    <row r="10395" outlineLevel="1" x14ac:dyDescent="0.2"/>
    <row r="10397" outlineLevel="1" x14ac:dyDescent="0.2"/>
    <row r="10398" outlineLevel="1" x14ac:dyDescent="0.2"/>
    <row r="10400" outlineLevel="1" x14ac:dyDescent="0.2"/>
    <row r="10401" outlineLevel="1" x14ac:dyDescent="0.2"/>
    <row r="10402" outlineLevel="1" x14ac:dyDescent="0.2"/>
    <row r="10403" outlineLevel="1" x14ac:dyDescent="0.2"/>
    <row r="10405" outlineLevel="1" x14ac:dyDescent="0.2"/>
    <row r="10406" outlineLevel="1" x14ac:dyDescent="0.2"/>
    <row r="10408" outlineLevel="1" x14ac:dyDescent="0.2"/>
    <row r="10409" outlineLevel="1" x14ac:dyDescent="0.2"/>
    <row r="10410" outlineLevel="1" x14ac:dyDescent="0.2"/>
    <row r="10412" outlineLevel="1" x14ac:dyDescent="0.2"/>
    <row r="10413" outlineLevel="1" x14ac:dyDescent="0.2"/>
    <row r="10415" outlineLevel="1" x14ac:dyDescent="0.2"/>
    <row r="10416" outlineLevel="1" x14ac:dyDescent="0.2"/>
    <row r="10417" outlineLevel="1" x14ac:dyDescent="0.2"/>
    <row r="10419" outlineLevel="1" x14ac:dyDescent="0.2"/>
    <row r="10420" outlineLevel="1" x14ac:dyDescent="0.2"/>
    <row r="10422" outlineLevel="1" x14ac:dyDescent="0.2"/>
    <row r="10423" outlineLevel="1" x14ac:dyDescent="0.2"/>
    <row r="10424" outlineLevel="1" x14ac:dyDescent="0.2"/>
    <row r="10425" outlineLevel="1" x14ac:dyDescent="0.2"/>
    <row r="10427" outlineLevel="1" x14ac:dyDescent="0.2"/>
    <row r="10428" outlineLevel="1" x14ac:dyDescent="0.2"/>
    <row r="10429" outlineLevel="1" x14ac:dyDescent="0.2"/>
    <row r="10430" outlineLevel="1" x14ac:dyDescent="0.2"/>
    <row r="10431" outlineLevel="1" x14ac:dyDescent="0.2"/>
    <row r="10432" outlineLevel="1" x14ac:dyDescent="0.2"/>
    <row r="10433" outlineLevel="1" x14ac:dyDescent="0.2"/>
    <row r="10434" outlineLevel="1" x14ac:dyDescent="0.2"/>
    <row r="10436" outlineLevel="1" x14ac:dyDescent="0.2"/>
    <row r="10437" outlineLevel="1" x14ac:dyDescent="0.2"/>
    <row r="10438" outlineLevel="1" x14ac:dyDescent="0.2"/>
    <row r="10439" outlineLevel="1" x14ac:dyDescent="0.2"/>
    <row r="10440" outlineLevel="1" x14ac:dyDescent="0.2"/>
    <row r="10442" outlineLevel="1" x14ac:dyDescent="0.2"/>
    <row r="10443" outlineLevel="1" x14ac:dyDescent="0.2"/>
    <row r="10444" outlineLevel="1" x14ac:dyDescent="0.2"/>
    <row r="10445" outlineLevel="1" x14ac:dyDescent="0.2"/>
    <row r="10446" outlineLevel="1" x14ac:dyDescent="0.2"/>
    <row r="10447" outlineLevel="1" x14ac:dyDescent="0.2"/>
    <row r="10448" outlineLevel="1" x14ac:dyDescent="0.2"/>
    <row r="10450" outlineLevel="1" x14ac:dyDescent="0.2"/>
    <row r="10451" outlineLevel="1" x14ac:dyDescent="0.2"/>
    <row r="10452" outlineLevel="1" x14ac:dyDescent="0.2"/>
    <row r="10453" outlineLevel="1" x14ac:dyDescent="0.2"/>
    <row r="10454" outlineLevel="1" x14ac:dyDescent="0.2"/>
    <row r="10456" outlineLevel="1" x14ac:dyDescent="0.2"/>
    <row r="10457" outlineLevel="1" x14ac:dyDescent="0.2"/>
    <row r="10458" outlineLevel="1" x14ac:dyDescent="0.2"/>
    <row r="10459" outlineLevel="1" x14ac:dyDescent="0.2"/>
    <row r="10460" outlineLevel="1" x14ac:dyDescent="0.2"/>
    <row r="10461" outlineLevel="1" x14ac:dyDescent="0.2"/>
    <row r="10462" outlineLevel="1" x14ac:dyDescent="0.2"/>
    <row r="10464" outlineLevel="1" x14ac:dyDescent="0.2"/>
    <row r="10465" outlineLevel="1" x14ac:dyDescent="0.2"/>
    <row r="10466" outlineLevel="1" x14ac:dyDescent="0.2"/>
    <row r="10467" outlineLevel="1" x14ac:dyDescent="0.2"/>
    <row r="10469" outlineLevel="1" x14ac:dyDescent="0.2"/>
    <row r="10470" outlineLevel="1" x14ac:dyDescent="0.2"/>
    <row r="10471" outlineLevel="1" x14ac:dyDescent="0.2"/>
    <row r="10472" outlineLevel="1" x14ac:dyDescent="0.2"/>
    <row r="10473" outlineLevel="1" x14ac:dyDescent="0.2"/>
    <row r="10474" outlineLevel="1" x14ac:dyDescent="0.2"/>
    <row r="10476" outlineLevel="1" x14ac:dyDescent="0.2"/>
    <row r="10477" outlineLevel="1" x14ac:dyDescent="0.2"/>
    <row r="10478" outlineLevel="1" x14ac:dyDescent="0.2"/>
    <row r="10479" outlineLevel="1" x14ac:dyDescent="0.2"/>
    <row r="10481" outlineLevel="1" x14ac:dyDescent="0.2"/>
    <row r="10482" outlineLevel="1" x14ac:dyDescent="0.2"/>
    <row r="10483" outlineLevel="1" x14ac:dyDescent="0.2"/>
    <row r="10484" outlineLevel="1" x14ac:dyDescent="0.2"/>
    <row r="10486" outlineLevel="1" x14ac:dyDescent="0.2"/>
    <row r="10487" outlineLevel="1" x14ac:dyDescent="0.2"/>
    <row r="10488" outlineLevel="1" x14ac:dyDescent="0.2"/>
    <row r="10489" outlineLevel="1" x14ac:dyDescent="0.2"/>
    <row r="10491" outlineLevel="1" x14ac:dyDescent="0.2"/>
    <row r="10492" outlineLevel="1" x14ac:dyDescent="0.2"/>
    <row r="10493" outlineLevel="1" x14ac:dyDescent="0.2"/>
    <row r="10495" outlineLevel="1" x14ac:dyDescent="0.2"/>
    <row r="10496" outlineLevel="1" x14ac:dyDescent="0.2"/>
    <row r="10497" outlineLevel="1" x14ac:dyDescent="0.2"/>
    <row r="10499" outlineLevel="1" x14ac:dyDescent="0.2"/>
    <row r="10500" outlineLevel="1" x14ac:dyDescent="0.2"/>
    <row r="10501" outlineLevel="1" x14ac:dyDescent="0.2"/>
    <row r="10502" outlineLevel="1" x14ac:dyDescent="0.2"/>
    <row r="10503" outlineLevel="1" x14ac:dyDescent="0.2"/>
    <row r="10504" outlineLevel="1" x14ac:dyDescent="0.2"/>
    <row r="10506" outlineLevel="1" x14ac:dyDescent="0.2"/>
    <row r="10507" outlineLevel="1" x14ac:dyDescent="0.2"/>
    <row r="10508" outlineLevel="1" x14ac:dyDescent="0.2"/>
    <row r="10509" outlineLevel="1" x14ac:dyDescent="0.2"/>
    <row r="10510" outlineLevel="1" x14ac:dyDescent="0.2"/>
    <row r="10511" outlineLevel="1" x14ac:dyDescent="0.2"/>
    <row r="10513" outlineLevel="1" x14ac:dyDescent="0.2"/>
    <row r="10514" outlineLevel="1" x14ac:dyDescent="0.2"/>
    <row r="10515" outlineLevel="1" x14ac:dyDescent="0.2"/>
    <row r="10516" outlineLevel="1" x14ac:dyDescent="0.2"/>
    <row r="10517" outlineLevel="1" x14ac:dyDescent="0.2"/>
    <row r="10518" outlineLevel="1" x14ac:dyDescent="0.2"/>
    <row r="10519" outlineLevel="1" x14ac:dyDescent="0.2"/>
    <row r="10520" outlineLevel="1" x14ac:dyDescent="0.2"/>
    <row r="10522" outlineLevel="1" x14ac:dyDescent="0.2"/>
    <row r="10523" outlineLevel="1" x14ac:dyDescent="0.2"/>
    <row r="10524" outlineLevel="1" x14ac:dyDescent="0.2"/>
    <row r="10525" outlineLevel="1" x14ac:dyDescent="0.2"/>
    <row r="10526" outlineLevel="1" x14ac:dyDescent="0.2"/>
    <row r="10527" outlineLevel="1" x14ac:dyDescent="0.2"/>
    <row r="10528" outlineLevel="1" x14ac:dyDescent="0.2"/>
    <row r="10529" outlineLevel="1" x14ac:dyDescent="0.2"/>
    <row r="10530" outlineLevel="1" x14ac:dyDescent="0.2"/>
    <row r="10531" outlineLevel="1" x14ac:dyDescent="0.2"/>
    <row r="10532" outlineLevel="1" x14ac:dyDescent="0.2"/>
    <row r="10534" outlineLevel="1" x14ac:dyDescent="0.2"/>
    <row r="10535" outlineLevel="1" x14ac:dyDescent="0.2"/>
    <row r="10536" outlineLevel="1" x14ac:dyDescent="0.2"/>
    <row r="10537" outlineLevel="1" x14ac:dyDescent="0.2"/>
    <row r="10538" outlineLevel="1" x14ac:dyDescent="0.2"/>
    <row r="10539" outlineLevel="1" x14ac:dyDescent="0.2"/>
    <row r="10540" outlineLevel="1" x14ac:dyDescent="0.2"/>
    <row r="10541" outlineLevel="1" x14ac:dyDescent="0.2"/>
    <row r="10543" outlineLevel="1" x14ac:dyDescent="0.2"/>
    <row r="10544" outlineLevel="1" x14ac:dyDescent="0.2"/>
    <row r="10545" outlineLevel="1" x14ac:dyDescent="0.2"/>
    <row r="10546" outlineLevel="1" x14ac:dyDescent="0.2"/>
    <row r="10547" outlineLevel="1" x14ac:dyDescent="0.2"/>
    <row r="10548" outlineLevel="1" x14ac:dyDescent="0.2"/>
    <row r="10549" outlineLevel="1" x14ac:dyDescent="0.2"/>
    <row r="10550" outlineLevel="1" x14ac:dyDescent="0.2"/>
    <row r="10552" outlineLevel="1" x14ac:dyDescent="0.2"/>
    <row r="10553" outlineLevel="1" x14ac:dyDescent="0.2"/>
    <row r="10554" outlineLevel="1" x14ac:dyDescent="0.2"/>
    <row r="10555" outlineLevel="1" x14ac:dyDescent="0.2"/>
    <row r="10556" outlineLevel="1" x14ac:dyDescent="0.2"/>
    <row r="10557" outlineLevel="1" x14ac:dyDescent="0.2"/>
    <row r="10558" outlineLevel="1" x14ac:dyDescent="0.2"/>
    <row r="10559" outlineLevel="1" x14ac:dyDescent="0.2"/>
    <row r="10561" outlineLevel="1" x14ac:dyDescent="0.2"/>
    <row r="10562" outlineLevel="1" x14ac:dyDescent="0.2"/>
    <row r="10563" outlineLevel="1" x14ac:dyDescent="0.2"/>
    <row r="10564" outlineLevel="1" x14ac:dyDescent="0.2"/>
    <row r="10565" outlineLevel="1" x14ac:dyDescent="0.2"/>
    <row r="10566" outlineLevel="1" x14ac:dyDescent="0.2"/>
    <row r="10567" outlineLevel="1" x14ac:dyDescent="0.2"/>
    <row r="10568" outlineLevel="1" x14ac:dyDescent="0.2"/>
    <row r="10570" outlineLevel="1" x14ac:dyDescent="0.2"/>
    <row r="10571" outlineLevel="1" x14ac:dyDescent="0.2"/>
    <row r="10572" outlineLevel="1" x14ac:dyDescent="0.2"/>
    <row r="10574" outlineLevel="1" x14ac:dyDescent="0.2"/>
    <row r="10575" outlineLevel="1" x14ac:dyDescent="0.2"/>
    <row r="10576" outlineLevel="1" x14ac:dyDescent="0.2"/>
    <row r="10578" outlineLevel="1" x14ac:dyDescent="0.2"/>
    <row r="10579" outlineLevel="1" x14ac:dyDescent="0.2"/>
    <row r="10580" outlineLevel="1" x14ac:dyDescent="0.2"/>
    <row r="10582" outlineLevel="1" x14ac:dyDescent="0.2"/>
    <row r="10583" outlineLevel="1" x14ac:dyDescent="0.2"/>
    <row r="10584" outlineLevel="1" x14ac:dyDescent="0.2"/>
    <row r="10586" outlineLevel="1" x14ac:dyDescent="0.2"/>
    <row r="10587" outlineLevel="1" x14ac:dyDescent="0.2"/>
    <row r="10589" outlineLevel="1" x14ac:dyDescent="0.2"/>
    <row r="10590" outlineLevel="1" x14ac:dyDescent="0.2"/>
    <row r="10591" outlineLevel="1" x14ac:dyDescent="0.2"/>
    <row r="10592" outlineLevel="1" x14ac:dyDescent="0.2"/>
    <row r="10593" outlineLevel="1" x14ac:dyDescent="0.2"/>
    <row r="10594" outlineLevel="1" x14ac:dyDescent="0.2"/>
    <row r="10595" outlineLevel="1" x14ac:dyDescent="0.2"/>
    <row r="10596" outlineLevel="1" x14ac:dyDescent="0.2"/>
    <row r="10597" outlineLevel="1" x14ac:dyDescent="0.2"/>
    <row r="10598" outlineLevel="1" x14ac:dyDescent="0.2"/>
    <row r="10599" outlineLevel="1" x14ac:dyDescent="0.2"/>
    <row r="10601" outlineLevel="1" x14ac:dyDescent="0.2"/>
    <row r="10602" outlineLevel="1" x14ac:dyDescent="0.2"/>
    <row r="10603" outlineLevel="1" x14ac:dyDescent="0.2"/>
    <row r="10604" outlineLevel="1" x14ac:dyDescent="0.2"/>
    <row r="10605" outlineLevel="1" x14ac:dyDescent="0.2"/>
    <row r="10606" outlineLevel="1" x14ac:dyDescent="0.2"/>
    <row r="10607" outlineLevel="1" x14ac:dyDescent="0.2"/>
    <row r="10608" outlineLevel="1" x14ac:dyDescent="0.2"/>
    <row r="10609" outlineLevel="1" x14ac:dyDescent="0.2"/>
    <row r="10610" outlineLevel="1" x14ac:dyDescent="0.2"/>
    <row r="10611" outlineLevel="1" x14ac:dyDescent="0.2"/>
    <row r="10612" outlineLevel="1" x14ac:dyDescent="0.2"/>
    <row r="10613" outlineLevel="1" x14ac:dyDescent="0.2"/>
    <row r="10615" outlineLevel="1" x14ac:dyDescent="0.2"/>
    <row r="10616" outlineLevel="1" x14ac:dyDescent="0.2"/>
    <row r="10617" outlineLevel="1" x14ac:dyDescent="0.2"/>
    <row r="10618" outlineLevel="1" x14ac:dyDescent="0.2"/>
    <row r="10619" outlineLevel="1" x14ac:dyDescent="0.2"/>
    <row r="10620" outlineLevel="1" x14ac:dyDescent="0.2"/>
    <row r="10621" outlineLevel="1" x14ac:dyDescent="0.2"/>
    <row r="10622" outlineLevel="1" x14ac:dyDescent="0.2"/>
    <row r="10623" outlineLevel="1" x14ac:dyDescent="0.2"/>
    <row r="10624" outlineLevel="1" x14ac:dyDescent="0.2"/>
    <row r="10625" outlineLevel="1" x14ac:dyDescent="0.2"/>
    <row r="10626" outlineLevel="1" x14ac:dyDescent="0.2"/>
    <row r="10627" outlineLevel="1" x14ac:dyDescent="0.2"/>
    <row r="10628" outlineLevel="1" x14ac:dyDescent="0.2"/>
    <row r="10629" outlineLevel="1" x14ac:dyDescent="0.2"/>
    <row r="10630" outlineLevel="1" x14ac:dyDescent="0.2"/>
    <row r="10631" outlineLevel="1" x14ac:dyDescent="0.2"/>
    <row r="10632" outlineLevel="1" x14ac:dyDescent="0.2"/>
    <row r="10633" outlineLevel="1" x14ac:dyDescent="0.2"/>
    <row r="10635" outlineLevel="1" x14ac:dyDescent="0.2"/>
    <row r="10637" outlineLevel="1" x14ac:dyDescent="0.2"/>
    <row r="10639" outlineLevel="1" x14ac:dyDescent="0.2"/>
    <row r="10641" outlineLevel="1" x14ac:dyDescent="0.2"/>
    <row r="10643" outlineLevel="1" x14ac:dyDescent="0.2"/>
    <row r="10645" outlineLevel="1" x14ac:dyDescent="0.2"/>
    <row r="10646" outlineLevel="1" x14ac:dyDescent="0.2"/>
    <row r="10647" outlineLevel="1" x14ac:dyDescent="0.2"/>
    <row r="10648" outlineLevel="1" x14ac:dyDescent="0.2"/>
    <row r="10649" outlineLevel="1" x14ac:dyDescent="0.2"/>
    <row r="10650" outlineLevel="1" x14ac:dyDescent="0.2"/>
    <row r="10651" outlineLevel="1" x14ac:dyDescent="0.2"/>
    <row r="10652" outlineLevel="1" x14ac:dyDescent="0.2"/>
    <row r="10653" outlineLevel="1" x14ac:dyDescent="0.2"/>
    <row r="10654" outlineLevel="1" x14ac:dyDescent="0.2"/>
    <row r="10655" outlineLevel="1" x14ac:dyDescent="0.2"/>
    <row r="10656" outlineLevel="1" x14ac:dyDescent="0.2"/>
    <row r="10657" outlineLevel="1" x14ac:dyDescent="0.2"/>
    <row r="10658" outlineLevel="1" x14ac:dyDescent="0.2"/>
    <row r="10659" outlineLevel="1" x14ac:dyDescent="0.2"/>
    <row r="10660" outlineLevel="1" x14ac:dyDescent="0.2"/>
    <row r="10661" outlineLevel="1" x14ac:dyDescent="0.2"/>
    <row r="10662" outlineLevel="1" x14ac:dyDescent="0.2"/>
    <row r="10663" outlineLevel="1" x14ac:dyDescent="0.2"/>
    <row r="10664" outlineLevel="1" x14ac:dyDescent="0.2"/>
    <row r="10665" outlineLevel="1" x14ac:dyDescent="0.2"/>
    <row r="10666" outlineLevel="1" x14ac:dyDescent="0.2"/>
    <row r="10668" outlineLevel="1" x14ac:dyDescent="0.2"/>
    <row r="10669" outlineLevel="1" x14ac:dyDescent="0.2"/>
    <row r="10670" outlineLevel="1" x14ac:dyDescent="0.2"/>
    <row r="10671" outlineLevel="1" x14ac:dyDescent="0.2"/>
    <row r="10672" outlineLevel="1" x14ac:dyDescent="0.2"/>
    <row r="10673" outlineLevel="1" x14ac:dyDescent="0.2"/>
    <row r="10674" outlineLevel="1" x14ac:dyDescent="0.2"/>
    <row r="10675" outlineLevel="1" x14ac:dyDescent="0.2"/>
    <row r="10676" outlineLevel="1" x14ac:dyDescent="0.2"/>
    <row r="10677" outlineLevel="1" x14ac:dyDescent="0.2"/>
    <row r="10678" outlineLevel="1" x14ac:dyDescent="0.2"/>
    <row r="10679" outlineLevel="1" x14ac:dyDescent="0.2"/>
    <row r="10680" outlineLevel="1" x14ac:dyDescent="0.2"/>
    <row r="10681" outlineLevel="1" x14ac:dyDescent="0.2"/>
    <row r="10682" outlineLevel="1" x14ac:dyDescent="0.2"/>
    <row r="10683" outlineLevel="1" x14ac:dyDescent="0.2"/>
    <row r="10684" outlineLevel="1" x14ac:dyDescent="0.2"/>
    <row r="10685" outlineLevel="1" x14ac:dyDescent="0.2"/>
    <row r="10686" outlineLevel="1" x14ac:dyDescent="0.2"/>
    <row r="10687" outlineLevel="1" x14ac:dyDescent="0.2"/>
    <row r="10688" outlineLevel="1" x14ac:dyDescent="0.2"/>
    <row r="10689" outlineLevel="1" x14ac:dyDescent="0.2"/>
    <row r="10690" outlineLevel="1" x14ac:dyDescent="0.2"/>
    <row r="10691" outlineLevel="1" x14ac:dyDescent="0.2"/>
    <row r="10692" outlineLevel="1" x14ac:dyDescent="0.2"/>
    <row r="10693" outlineLevel="1" x14ac:dyDescent="0.2"/>
    <row r="10694" outlineLevel="1" x14ac:dyDescent="0.2"/>
    <row r="10695" outlineLevel="1" x14ac:dyDescent="0.2"/>
    <row r="10697" outlineLevel="1" x14ac:dyDescent="0.2"/>
    <row r="10698" outlineLevel="1" x14ac:dyDescent="0.2"/>
    <row r="10699" outlineLevel="1" x14ac:dyDescent="0.2"/>
    <row r="10700" outlineLevel="1" x14ac:dyDescent="0.2"/>
    <row r="10701" outlineLevel="1" x14ac:dyDescent="0.2"/>
    <row r="10702" outlineLevel="1" x14ac:dyDescent="0.2"/>
    <row r="10703" outlineLevel="1" x14ac:dyDescent="0.2"/>
    <row r="10704" outlineLevel="1" x14ac:dyDescent="0.2"/>
    <row r="10705" outlineLevel="1" x14ac:dyDescent="0.2"/>
    <row r="10706" outlineLevel="1" x14ac:dyDescent="0.2"/>
    <row r="10707" outlineLevel="1" x14ac:dyDescent="0.2"/>
    <row r="10709" outlineLevel="1" x14ac:dyDescent="0.2"/>
    <row r="10710" outlineLevel="1" x14ac:dyDescent="0.2"/>
    <row r="10711" outlineLevel="1" x14ac:dyDescent="0.2"/>
    <row r="10712" outlineLevel="1" x14ac:dyDescent="0.2"/>
    <row r="10713" outlineLevel="1" x14ac:dyDescent="0.2"/>
    <row r="10714" outlineLevel="1" x14ac:dyDescent="0.2"/>
    <row r="10715" outlineLevel="1" x14ac:dyDescent="0.2"/>
    <row r="10716" outlineLevel="1" x14ac:dyDescent="0.2"/>
    <row r="10717" outlineLevel="1" x14ac:dyDescent="0.2"/>
    <row r="10718" outlineLevel="1" x14ac:dyDescent="0.2"/>
    <row r="10719" outlineLevel="1" x14ac:dyDescent="0.2"/>
    <row r="10721" outlineLevel="1" x14ac:dyDescent="0.2"/>
    <row r="10722" outlineLevel="1" x14ac:dyDescent="0.2"/>
    <row r="10723" outlineLevel="1" x14ac:dyDescent="0.2"/>
    <row r="10724" outlineLevel="1" x14ac:dyDescent="0.2"/>
    <row r="10725" outlineLevel="1" x14ac:dyDescent="0.2"/>
    <row r="10726" outlineLevel="1" x14ac:dyDescent="0.2"/>
    <row r="10727" outlineLevel="1" x14ac:dyDescent="0.2"/>
    <row r="10728" outlineLevel="1" x14ac:dyDescent="0.2"/>
    <row r="10729" outlineLevel="1" x14ac:dyDescent="0.2"/>
    <row r="10730" outlineLevel="1" x14ac:dyDescent="0.2"/>
    <row r="10731" outlineLevel="1" x14ac:dyDescent="0.2"/>
    <row r="10733" outlineLevel="1" x14ac:dyDescent="0.2"/>
    <row r="10735" outlineLevel="1" x14ac:dyDescent="0.2"/>
    <row r="10737" outlineLevel="1" x14ac:dyDescent="0.2"/>
    <row r="10739" outlineLevel="1" x14ac:dyDescent="0.2"/>
    <row r="10741" outlineLevel="1" x14ac:dyDescent="0.2"/>
    <row r="10742" outlineLevel="1" x14ac:dyDescent="0.2"/>
    <row r="10743" outlineLevel="1" x14ac:dyDescent="0.2"/>
    <row r="10744" outlineLevel="1" x14ac:dyDescent="0.2"/>
    <row r="10746" outlineLevel="1" x14ac:dyDescent="0.2"/>
    <row r="10748" outlineLevel="1" x14ac:dyDescent="0.2"/>
    <row r="10750" outlineLevel="1" x14ac:dyDescent="0.2"/>
    <row r="10752" outlineLevel="1" x14ac:dyDescent="0.2"/>
    <row r="10754" outlineLevel="1" x14ac:dyDescent="0.2"/>
    <row r="10756" outlineLevel="1" x14ac:dyDescent="0.2"/>
    <row r="10758" outlineLevel="1" x14ac:dyDescent="0.2"/>
    <row r="10760" outlineLevel="1" x14ac:dyDescent="0.2"/>
    <row r="10762" outlineLevel="1" x14ac:dyDescent="0.2"/>
    <row r="10763" outlineLevel="1" x14ac:dyDescent="0.2"/>
    <row r="10765" outlineLevel="1" x14ac:dyDescent="0.2"/>
    <row r="10766" outlineLevel="1" x14ac:dyDescent="0.2"/>
    <row r="10767" outlineLevel="1" x14ac:dyDescent="0.2"/>
    <row r="10768" outlineLevel="1" x14ac:dyDescent="0.2"/>
    <row r="10770" outlineLevel="1" x14ac:dyDescent="0.2"/>
    <row r="10771" outlineLevel="1" x14ac:dyDescent="0.2"/>
    <row r="10772" outlineLevel="1" x14ac:dyDescent="0.2"/>
    <row r="10773" outlineLevel="1" x14ac:dyDescent="0.2"/>
    <row r="10775" outlineLevel="1" x14ac:dyDescent="0.2"/>
    <row r="10776" outlineLevel="1" x14ac:dyDescent="0.2"/>
    <row r="10777" outlineLevel="1" x14ac:dyDescent="0.2"/>
    <row r="10778" outlineLevel="1" x14ac:dyDescent="0.2"/>
    <row r="10780" outlineLevel="1" x14ac:dyDescent="0.2"/>
    <row r="10781" outlineLevel="1" x14ac:dyDescent="0.2"/>
    <row r="10782" outlineLevel="1" x14ac:dyDescent="0.2"/>
    <row r="10783" outlineLevel="1" x14ac:dyDescent="0.2"/>
    <row r="10784" outlineLevel="1" x14ac:dyDescent="0.2"/>
    <row r="10785" outlineLevel="1" x14ac:dyDescent="0.2"/>
    <row r="10786" outlineLevel="1" x14ac:dyDescent="0.2"/>
    <row r="10787" outlineLevel="1" x14ac:dyDescent="0.2"/>
    <row r="10788" outlineLevel="1" x14ac:dyDescent="0.2"/>
    <row r="10789" outlineLevel="1" x14ac:dyDescent="0.2"/>
    <row r="10790" outlineLevel="1" x14ac:dyDescent="0.2"/>
    <row r="10791" outlineLevel="1" x14ac:dyDescent="0.2"/>
    <row r="10793" outlineLevel="1" x14ac:dyDescent="0.2"/>
    <row r="10794" outlineLevel="1" x14ac:dyDescent="0.2"/>
    <row r="10795" outlineLevel="1" x14ac:dyDescent="0.2"/>
    <row r="10796" outlineLevel="1" x14ac:dyDescent="0.2"/>
    <row r="10798" outlineLevel="1" x14ac:dyDescent="0.2"/>
    <row r="10799" outlineLevel="1" x14ac:dyDescent="0.2"/>
    <row r="10800" outlineLevel="1" x14ac:dyDescent="0.2"/>
    <row r="10801" outlineLevel="1" x14ac:dyDescent="0.2"/>
    <row r="10803" outlineLevel="1" x14ac:dyDescent="0.2"/>
    <row r="10804" outlineLevel="1" x14ac:dyDescent="0.2"/>
    <row r="10805" outlineLevel="1" x14ac:dyDescent="0.2"/>
    <row r="10806" outlineLevel="1" x14ac:dyDescent="0.2"/>
    <row r="10808" outlineLevel="1" x14ac:dyDescent="0.2"/>
    <row r="10809" outlineLevel="1" x14ac:dyDescent="0.2"/>
    <row r="10810" outlineLevel="1" x14ac:dyDescent="0.2"/>
    <row r="10811" outlineLevel="1" x14ac:dyDescent="0.2"/>
    <row r="10812" outlineLevel="1" x14ac:dyDescent="0.2"/>
    <row r="10813" outlineLevel="1" x14ac:dyDescent="0.2"/>
    <row r="10814" outlineLevel="1" x14ac:dyDescent="0.2"/>
    <row r="10816" outlineLevel="1" x14ac:dyDescent="0.2"/>
    <row r="10817" outlineLevel="1" x14ac:dyDescent="0.2"/>
    <row r="10818" outlineLevel="1" x14ac:dyDescent="0.2"/>
    <row r="10819" outlineLevel="1" x14ac:dyDescent="0.2"/>
    <row r="10820" outlineLevel="1" x14ac:dyDescent="0.2"/>
    <row r="10821" outlineLevel="1" x14ac:dyDescent="0.2"/>
    <row r="10822" outlineLevel="1" x14ac:dyDescent="0.2"/>
    <row r="10824" outlineLevel="1" x14ac:dyDescent="0.2"/>
    <row r="10825" outlineLevel="1" x14ac:dyDescent="0.2"/>
    <row r="10826" outlineLevel="1" x14ac:dyDescent="0.2"/>
    <row r="10827" outlineLevel="1" x14ac:dyDescent="0.2"/>
    <row r="10829" outlineLevel="1" x14ac:dyDescent="0.2"/>
    <row r="10830" outlineLevel="1" x14ac:dyDescent="0.2"/>
    <row r="10831" outlineLevel="1" x14ac:dyDescent="0.2"/>
    <row r="10832" outlineLevel="1" x14ac:dyDescent="0.2"/>
    <row r="10834" outlineLevel="1" x14ac:dyDescent="0.2"/>
    <row r="10835" outlineLevel="1" x14ac:dyDescent="0.2"/>
    <row r="10836" outlineLevel="1" x14ac:dyDescent="0.2"/>
    <row r="10837" outlineLevel="1" x14ac:dyDescent="0.2"/>
    <row r="10839" outlineLevel="1" x14ac:dyDescent="0.2"/>
    <row r="10840" outlineLevel="1" x14ac:dyDescent="0.2"/>
    <row r="10841" outlineLevel="1" x14ac:dyDescent="0.2"/>
    <row r="10842" outlineLevel="1" x14ac:dyDescent="0.2"/>
    <row r="10844" outlineLevel="1" x14ac:dyDescent="0.2"/>
    <row r="10845" outlineLevel="1" x14ac:dyDescent="0.2"/>
    <row r="10846" outlineLevel="1" x14ac:dyDescent="0.2"/>
    <row r="10847" outlineLevel="1" x14ac:dyDescent="0.2"/>
    <row r="10848" outlineLevel="1" x14ac:dyDescent="0.2"/>
    <row r="10849" outlineLevel="1" x14ac:dyDescent="0.2"/>
    <row r="10850" outlineLevel="1" x14ac:dyDescent="0.2"/>
    <row r="10851" outlineLevel="1" x14ac:dyDescent="0.2"/>
    <row r="10852" outlineLevel="1" x14ac:dyDescent="0.2"/>
    <row r="10853" outlineLevel="1" x14ac:dyDescent="0.2"/>
    <row r="10855" outlineLevel="1" x14ac:dyDescent="0.2"/>
    <row r="10856" outlineLevel="1" x14ac:dyDescent="0.2"/>
    <row r="10857" outlineLevel="1" x14ac:dyDescent="0.2"/>
    <row r="10858" outlineLevel="1" x14ac:dyDescent="0.2"/>
    <row r="10859" outlineLevel="1" x14ac:dyDescent="0.2"/>
    <row r="10860" outlineLevel="1" x14ac:dyDescent="0.2"/>
    <row r="10861" outlineLevel="1" x14ac:dyDescent="0.2"/>
    <row r="10862" outlineLevel="1" x14ac:dyDescent="0.2"/>
    <row r="10863" outlineLevel="1" x14ac:dyDescent="0.2"/>
    <row r="10864" outlineLevel="1" x14ac:dyDescent="0.2"/>
    <row r="10866" outlineLevel="1" x14ac:dyDescent="0.2"/>
    <row r="10867" outlineLevel="1" x14ac:dyDescent="0.2"/>
    <row r="10869" outlineLevel="1" x14ac:dyDescent="0.2"/>
    <row r="10870" outlineLevel="1" x14ac:dyDescent="0.2"/>
    <row r="10871" outlineLevel="1" x14ac:dyDescent="0.2"/>
    <row r="10872" outlineLevel="1" x14ac:dyDescent="0.2"/>
    <row r="10874" outlineLevel="1" x14ac:dyDescent="0.2"/>
    <row r="10875" outlineLevel="1" x14ac:dyDescent="0.2"/>
    <row r="10876" outlineLevel="1" x14ac:dyDescent="0.2"/>
    <row r="10877" outlineLevel="1" x14ac:dyDescent="0.2"/>
    <row r="10878" outlineLevel="1" x14ac:dyDescent="0.2"/>
    <row r="10879" outlineLevel="1" x14ac:dyDescent="0.2"/>
    <row r="10880" outlineLevel="1" x14ac:dyDescent="0.2"/>
    <row r="10881" outlineLevel="1" x14ac:dyDescent="0.2"/>
    <row r="10882" outlineLevel="1" x14ac:dyDescent="0.2"/>
    <row r="10883" outlineLevel="1" x14ac:dyDescent="0.2"/>
    <row r="10884" outlineLevel="1" x14ac:dyDescent="0.2"/>
    <row r="10885" outlineLevel="1" x14ac:dyDescent="0.2"/>
    <row r="10886" outlineLevel="1" x14ac:dyDescent="0.2"/>
    <row r="10887" outlineLevel="1" x14ac:dyDescent="0.2"/>
    <row r="10888" outlineLevel="1" x14ac:dyDescent="0.2"/>
    <row r="10889" outlineLevel="1" x14ac:dyDescent="0.2"/>
    <row r="10891" outlineLevel="1" x14ac:dyDescent="0.2"/>
    <row r="10892" outlineLevel="1" x14ac:dyDescent="0.2"/>
    <row r="10893" outlineLevel="1" x14ac:dyDescent="0.2"/>
    <row r="10894" outlineLevel="1" x14ac:dyDescent="0.2"/>
    <row r="10895" outlineLevel="1" x14ac:dyDescent="0.2"/>
    <row r="10896" outlineLevel="1" x14ac:dyDescent="0.2"/>
    <row r="10897" outlineLevel="1" x14ac:dyDescent="0.2"/>
    <row r="10898" outlineLevel="1" x14ac:dyDescent="0.2"/>
    <row r="10899" outlineLevel="1" x14ac:dyDescent="0.2"/>
    <row r="10900" outlineLevel="1" x14ac:dyDescent="0.2"/>
    <row r="10901" outlineLevel="1" x14ac:dyDescent="0.2"/>
    <row r="10903" outlineLevel="1" x14ac:dyDescent="0.2"/>
    <row r="10904" outlineLevel="1" x14ac:dyDescent="0.2"/>
    <row r="10905" outlineLevel="1" x14ac:dyDescent="0.2"/>
    <row r="10906" outlineLevel="1" x14ac:dyDescent="0.2"/>
    <row r="10907" outlineLevel="1" x14ac:dyDescent="0.2"/>
    <row r="10908" outlineLevel="1" x14ac:dyDescent="0.2"/>
    <row r="10909" outlineLevel="1" x14ac:dyDescent="0.2"/>
    <row r="10910" outlineLevel="1" x14ac:dyDescent="0.2"/>
    <row r="10912" outlineLevel="1" x14ac:dyDescent="0.2"/>
    <row r="10913" outlineLevel="1" x14ac:dyDescent="0.2"/>
    <row r="10914" outlineLevel="1" x14ac:dyDescent="0.2"/>
    <row r="10915" outlineLevel="1" x14ac:dyDescent="0.2"/>
    <row r="10916" outlineLevel="1" x14ac:dyDescent="0.2"/>
    <row r="10917" outlineLevel="1" x14ac:dyDescent="0.2"/>
    <row r="10918" outlineLevel="1" x14ac:dyDescent="0.2"/>
    <row r="10919" outlineLevel="1" x14ac:dyDescent="0.2"/>
    <row r="10921" outlineLevel="1" x14ac:dyDescent="0.2"/>
    <row r="10922" outlineLevel="1" x14ac:dyDescent="0.2"/>
    <row r="10923" outlineLevel="1" x14ac:dyDescent="0.2"/>
    <row r="10924" outlineLevel="1" x14ac:dyDescent="0.2"/>
    <row r="10926" outlineLevel="1" x14ac:dyDescent="0.2"/>
    <row r="10927" outlineLevel="1" x14ac:dyDescent="0.2"/>
    <row r="10928" outlineLevel="1" x14ac:dyDescent="0.2"/>
    <row r="10929" outlineLevel="1" x14ac:dyDescent="0.2"/>
    <row r="10931" outlineLevel="1" x14ac:dyDescent="0.2"/>
    <row r="10932" outlineLevel="1" x14ac:dyDescent="0.2"/>
    <row r="10933" outlineLevel="1" x14ac:dyDescent="0.2"/>
    <row r="10934" outlineLevel="1" x14ac:dyDescent="0.2"/>
    <row r="10936" outlineLevel="1" x14ac:dyDescent="0.2"/>
    <row r="10937" outlineLevel="1" x14ac:dyDescent="0.2"/>
    <row r="10938" outlineLevel="1" x14ac:dyDescent="0.2"/>
    <row r="10939" outlineLevel="1" x14ac:dyDescent="0.2"/>
    <row r="10940" outlineLevel="1" x14ac:dyDescent="0.2"/>
    <row r="10941" outlineLevel="1" x14ac:dyDescent="0.2"/>
    <row r="10942" outlineLevel="1" x14ac:dyDescent="0.2"/>
    <row r="10943" outlineLevel="1" x14ac:dyDescent="0.2"/>
    <row r="10944" outlineLevel="1" x14ac:dyDescent="0.2"/>
    <row r="10945" outlineLevel="1" x14ac:dyDescent="0.2"/>
    <row r="10947" outlineLevel="1" x14ac:dyDescent="0.2"/>
    <row r="10949" outlineLevel="1" x14ac:dyDescent="0.2"/>
    <row r="10950" outlineLevel="1" x14ac:dyDescent="0.2"/>
    <row r="10951" outlineLevel="1" x14ac:dyDescent="0.2"/>
    <row r="10952" outlineLevel="1" x14ac:dyDescent="0.2"/>
    <row r="10953" outlineLevel="1" x14ac:dyDescent="0.2"/>
    <row r="10954" outlineLevel="1" x14ac:dyDescent="0.2"/>
    <row r="10955" outlineLevel="1" x14ac:dyDescent="0.2"/>
    <row r="10956" outlineLevel="1" x14ac:dyDescent="0.2"/>
    <row r="10957" outlineLevel="1" x14ac:dyDescent="0.2"/>
    <row r="10958" outlineLevel="1" x14ac:dyDescent="0.2"/>
    <row r="10959" outlineLevel="1" x14ac:dyDescent="0.2"/>
    <row r="10960" outlineLevel="1" x14ac:dyDescent="0.2"/>
    <row r="10961" outlineLevel="1" x14ac:dyDescent="0.2"/>
    <row r="10962" outlineLevel="1" x14ac:dyDescent="0.2"/>
    <row r="10963" outlineLevel="1" x14ac:dyDescent="0.2"/>
    <row r="10964" outlineLevel="1" x14ac:dyDescent="0.2"/>
    <row r="10965" outlineLevel="1" x14ac:dyDescent="0.2"/>
    <row r="10966" outlineLevel="1" x14ac:dyDescent="0.2"/>
    <row r="10967" outlineLevel="1" x14ac:dyDescent="0.2"/>
    <row r="10968" outlineLevel="1" x14ac:dyDescent="0.2"/>
    <row r="10970" outlineLevel="1" x14ac:dyDescent="0.2"/>
    <row r="10971" outlineLevel="1" x14ac:dyDescent="0.2"/>
    <row r="10972" outlineLevel="1" x14ac:dyDescent="0.2"/>
    <row r="10973" outlineLevel="1" x14ac:dyDescent="0.2"/>
    <row r="10975" outlineLevel="1" x14ac:dyDescent="0.2"/>
    <row r="10976" outlineLevel="1" x14ac:dyDescent="0.2"/>
    <row r="10977" outlineLevel="1" x14ac:dyDescent="0.2"/>
    <row r="10978" outlineLevel="1" x14ac:dyDescent="0.2"/>
    <row r="10980" outlineLevel="1" x14ac:dyDescent="0.2"/>
    <row r="10981" outlineLevel="1" x14ac:dyDescent="0.2"/>
    <row r="10982" outlineLevel="1" x14ac:dyDescent="0.2"/>
    <row r="10984" outlineLevel="1" x14ac:dyDescent="0.2"/>
    <row r="10985" outlineLevel="1" x14ac:dyDescent="0.2"/>
    <row r="10987" outlineLevel="1" x14ac:dyDescent="0.2"/>
    <row r="10988" outlineLevel="1" x14ac:dyDescent="0.2"/>
    <row r="10990" outlineLevel="1" x14ac:dyDescent="0.2"/>
    <row r="10991" outlineLevel="1" x14ac:dyDescent="0.2"/>
    <row r="10993" outlineLevel="1" x14ac:dyDescent="0.2"/>
    <row r="10994" outlineLevel="1" x14ac:dyDescent="0.2"/>
    <row r="10996" outlineLevel="1" x14ac:dyDescent="0.2"/>
    <row r="10997" outlineLevel="1" x14ac:dyDescent="0.2"/>
    <row r="10999" outlineLevel="1" x14ac:dyDescent="0.2"/>
    <row r="11000" outlineLevel="1" x14ac:dyDescent="0.2"/>
    <row r="11001" outlineLevel="1" x14ac:dyDescent="0.2"/>
    <row r="11003" outlineLevel="1" x14ac:dyDescent="0.2"/>
    <row r="11005" outlineLevel="1" x14ac:dyDescent="0.2"/>
    <row r="11007" outlineLevel="1" x14ac:dyDescent="0.2"/>
    <row r="11009" outlineLevel="1" x14ac:dyDescent="0.2"/>
    <row r="11011" outlineLevel="1" x14ac:dyDescent="0.2"/>
    <row r="11012" outlineLevel="1" x14ac:dyDescent="0.2"/>
    <row r="11013" outlineLevel="1" x14ac:dyDescent="0.2"/>
    <row r="11014" outlineLevel="1" x14ac:dyDescent="0.2"/>
    <row r="11015" outlineLevel="1" x14ac:dyDescent="0.2"/>
    <row r="11016" outlineLevel="1" x14ac:dyDescent="0.2"/>
    <row r="11018" outlineLevel="1" x14ac:dyDescent="0.2"/>
    <row r="11019" outlineLevel="1" x14ac:dyDescent="0.2"/>
    <row r="11020" outlineLevel="1" x14ac:dyDescent="0.2"/>
    <row r="11021" outlineLevel="1" x14ac:dyDescent="0.2"/>
    <row r="11022" outlineLevel="1" x14ac:dyDescent="0.2"/>
    <row r="11023" outlineLevel="1" x14ac:dyDescent="0.2"/>
    <row r="11025" outlineLevel="1" x14ac:dyDescent="0.2"/>
    <row r="11026" outlineLevel="1" x14ac:dyDescent="0.2"/>
    <row r="11027" outlineLevel="1" x14ac:dyDescent="0.2"/>
    <row r="11028" outlineLevel="1" x14ac:dyDescent="0.2"/>
    <row r="11030" outlineLevel="1" x14ac:dyDescent="0.2"/>
    <row r="11031" outlineLevel="1" x14ac:dyDescent="0.2"/>
    <row r="11032" outlineLevel="1" x14ac:dyDescent="0.2"/>
    <row r="11033" outlineLevel="1" x14ac:dyDescent="0.2"/>
    <row r="11034" outlineLevel="1" x14ac:dyDescent="0.2"/>
    <row r="11036" outlineLevel="1" x14ac:dyDescent="0.2"/>
    <row r="11037" outlineLevel="1" x14ac:dyDescent="0.2"/>
    <row r="11038" outlineLevel="1" x14ac:dyDescent="0.2"/>
    <row r="11040" outlineLevel="1" x14ac:dyDescent="0.2"/>
    <row r="11041" outlineLevel="1" x14ac:dyDescent="0.2"/>
    <row r="11042" outlineLevel="1" x14ac:dyDescent="0.2"/>
    <row r="11044" outlineLevel="1" x14ac:dyDescent="0.2"/>
    <row r="11046" outlineLevel="1" x14ac:dyDescent="0.2"/>
    <row r="11048" outlineLevel="1" x14ac:dyDescent="0.2"/>
    <row r="11050" outlineLevel="1" x14ac:dyDescent="0.2"/>
    <row r="11051" outlineLevel="1" x14ac:dyDescent="0.2"/>
    <row r="11052" outlineLevel="1" x14ac:dyDescent="0.2"/>
    <row r="11054" outlineLevel="1" x14ac:dyDescent="0.2"/>
    <row r="11056" outlineLevel="1" x14ac:dyDescent="0.2"/>
    <row r="11057" outlineLevel="1" x14ac:dyDescent="0.2"/>
    <row r="11059" outlineLevel="1" x14ac:dyDescent="0.2"/>
    <row r="11060" outlineLevel="1" x14ac:dyDescent="0.2"/>
    <row r="11061" outlineLevel="1" x14ac:dyDescent="0.2"/>
    <row r="11063" outlineLevel="1" x14ac:dyDescent="0.2"/>
    <row r="11065" outlineLevel="1" x14ac:dyDescent="0.2"/>
    <row r="11067" outlineLevel="1" x14ac:dyDescent="0.2"/>
    <row r="11069" outlineLevel="1" x14ac:dyDescent="0.2"/>
    <row r="11071" outlineLevel="1" x14ac:dyDescent="0.2"/>
    <row r="11073" outlineLevel="1" x14ac:dyDescent="0.2"/>
    <row r="11075" outlineLevel="1" x14ac:dyDescent="0.2"/>
    <row r="11077" outlineLevel="1" x14ac:dyDescent="0.2"/>
    <row r="11079" outlineLevel="1" x14ac:dyDescent="0.2"/>
    <row r="11081" outlineLevel="1" x14ac:dyDescent="0.2"/>
    <row r="11083" outlineLevel="1" x14ac:dyDescent="0.2"/>
    <row r="11085" outlineLevel="1" x14ac:dyDescent="0.2"/>
    <row r="11087" outlineLevel="1" x14ac:dyDescent="0.2"/>
    <row r="11089" outlineLevel="1" x14ac:dyDescent="0.2"/>
    <row r="11090" outlineLevel="1" x14ac:dyDescent="0.2"/>
    <row r="11091" outlineLevel="1" x14ac:dyDescent="0.2"/>
    <row r="11092" outlineLevel="1" x14ac:dyDescent="0.2"/>
    <row r="11093" outlineLevel="1" x14ac:dyDescent="0.2"/>
    <row r="11094" outlineLevel="1" x14ac:dyDescent="0.2"/>
    <row r="11095" outlineLevel="1" x14ac:dyDescent="0.2"/>
    <row r="11096" outlineLevel="1" x14ac:dyDescent="0.2"/>
    <row r="11097" outlineLevel="1" x14ac:dyDescent="0.2"/>
    <row r="11099" outlineLevel="1" x14ac:dyDescent="0.2"/>
    <row r="11100" outlineLevel="1" x14ac:dyDescent="0.2"/>
    <row r="11102" outlineLevel="1" x14ac:dyDescent="0.2"/>
    <row r="11104" outlineLevel="1" x14ac:dyDescent="0.2"/>
    <row r="11106" outlineLevel="1" x14ac:dyDescent="0.2"/>
    <row r="11108" outlineLevel="1" x14ac:dyDescent="0.2"/>
    <row r="11110" outlineLevel="1" x14ac:dyDescent="0.2"/>
    <row r="11112" outlineLevel="1" x14ac:dyDescent="0.2"/>
    <row r="11114" outlineLevel="1" x14ac:dyDescent="0.2"/>
    <row r="11115" outlineLevel="1" x14ac:dyDescent="0.2"/>
    <row r="11117" outlineLevel="1" x14ac:dyDescent="0.2"/>
    <row r="11118" outlineLevel="1" x14ac:dyDescent="0.2"/>
    <row r="11120" outlineLevel="1" x14ac:dyDescent="0.2"/>
    <row r="11122" outlineLevel="1" x14ac:dyDescent="0.2"/>
    <row r="11124" outlineLevel="1" x14ac:dyDescent="0.2"/>
    <row r="11125" outlineLevel="1" x14ac:dyDescent="0.2"/>
    <row r="11127" outlineLevel="1" x14ac:dyDescent="0.2"/>
    <row r="11129" outlineLevel="1" x14ac:dyDescent="0.2"/>
    <row r="11130" outlineLevel="1" x14ac:dyDescent="0.2"/>
    <row r="11132" outlineLevel="1" x14ac:dyDescent="0.2"/>
    <row r="11134" outlineLevel="1" x14ac:dyDescent="0.2"/>
    <row r="11136" outlineLevel="1" x14ac:dyDescent="0.2"/>
    <row r="11137" outlineLevel="1" x14ac:dyDescent="0.2"/>
    <row r="11138" outlineLevel="1" x14ac:dyDescent="0.2"/>
    <row r="11140" outlineLevel="1" x14ac:dyDescent="0.2"/>
    <row r="11141" outlineLevel="1" x14ac:dyDescent="0.2"/>
    <row r="11142" outlineLevel="1" x14ac:dyDescent="0.2"/>
    <row r="11144" outlineLevel="1" x14ac:dyDescent="0.2"/>
    <row r="11146" outlineLevel="1" x14ac:dyDescent="0.2"/>
    <row r="11148" outlineLevel="1" x14ac:dyDescent="0.2"/>
    <row r="11150" outlineLevel="1" x14ac:dyDescent="0.2"/>
    <row r="11152" outlineLevel="1" x14ac:dyDescent="0.2"/>
    <row r="11154" outlineLevel="1" x14ac:dyDescent="0.2"/>
    <row r="11156" outlineLevel="1" x14ac:dyDescent="0.2"/>
    <row r="11158" outlineLevel="1" x14ac:dyDescent="0.2"/>
    <row r="11160" outlineLevel="1" x14ac:dyDescent="0.2"/>
    <row r="11162" outlineLevel="1" x14ac:dyDescent="0.2"/>
    <row r="11164" outlineLevel="1" x14ac:dyDescent="0.2"/>
    <row r="11166" outlineLevel="1" x14ac:dyDescent="0.2"/>
    <row r="11168" outlineLevel="1" x14ac:dyDescent="0.2"/>
    <row r="11170" outlineLevel="1" x14ac:dyDescent="0.2"/>
    <row r="11172" outlineLevel="1" x14ac:dyDescent="0.2"/>
    <row r="11173" outlineLevel="1" x14ac:dyDescent="0.2"/>
    <row r="11175" outlineLevel="1" x14ac:dyDescent="0.2"/>
    <row r="11176" outlineLevel="1" x14ac:dyDescent="0.2"/>
    <row r="11178" outlineLevel="1" x14ac:dyDescent="0.2"/>
    <row r="11180" outlineLevel="1" x14ac:dyDescent="0.2"/>
    <row r="11181" outlineLevel="1" x14ac:dyDescent="0.2"/>
    <row r="11183" outlineLevel="1" x14ac:dyDescent="0.2"/>
    <row r="11184" outlineLevel="1" x14ac:dyDescent="0.2"/>
    <row r="11186" outlineLevel="1" x14ac:dyDescent="0.2"/>
    <row r="11187" outlineLevel="1" x14ac:dyDescent="0.2"/>
    <row r="11189" outlineLevel="1" x14ac:dyDescent="0.2"/>
    <row r="11190" outlineLevel="1" x14ac:dyDescent="0.2"/>
    <row r="11192" outlineLevel="1" x14ac:dyDescent="0.2"/>
    <row r="11193" outlineLevel="1" x14ac:dyDescent="0.2"/>
    <row r="11195" outlineLevel="1" x14ac:dyDescent="0.2"/>
    <row r="11197" outlineLevel="1" x14ac:dyDescent="0.2"/>
    <row r="11198" outlineLevel="1" x14ac:dyDescent="0.2"/>
    <row r="11200" outlineLevel="1" x14ac:dyDescent="0.2"/>
    <row r="11202" outlineLevel="1" x14ac:dyDescent="0.2"/>
    <row r="11204" outlineLevel="1" x14ac:dyDescent="0.2"/>
    <row r="11205" outlineLevel="1" x14ac:dyDescent="0.2"/>
    <row r="11206" outlineLevel="1" x14ac:dyDescent="0.2"/>
    <row r="11207" outlineLevel="1" x14ac:dyDescent="0.2"/>
    <row r="11209" outlineLevel="1" x14ac:dyDescent="0.2"/>
    <row r="11210" outlineLevel="1" x14ac:dyDescent="0.2"/>
    <row r="11211" outlineLevel="1" x14ac:dyDescent="0.2"/>
    <row r="11213" outlineLevel="1" x14ac:dyDescent="0.2"/>
    <row r="11214" outlineLevel="1" x14ac:dyDescent="0.2"/>
    <row r="11215" outlineLevel="1" x14ac:dyDescent="0.2"/>
    <row r="11217" outlineLevel="1" x14ac:dyDescent="0.2"/>
    <row r="11218" outlineLevel="1" x14ac:dyDescent="0.2"/>
    <row r="11220" outlineLevel="1" x14ac:dyDescent="0.2"/>
    <row r="11221" outlineLevel="1" x14ac:dyDescent="0.2"/>
    <row r="11223" outlineLevel="1" x14ac:dyDescent="0.2"/>
    <row r="11224" outlineLevel="1" x14ac:dyDescent="0.2"/>
    <row r="11225" outlineLevel="1" x14ac:dyDescent="0.2"/>
    <row r="11227" outlineLevel="1" x14ac:dyDescent="0.2"/>
    <row r="11228" outlineLevel="1" x14ac:dyDescent="0.2"/>
    <row r="11230" outlineLevel="1" x14ac:dyDescent="0.2"/>
    <row r="11231" outlineLevel="1" x14ac:dyDescent="0.2"/>
    <row r="11232" outlineLevel="1" x14ac:dyDescent="0.2"/>
    <row r="11234" outlineLevel="1" x14ac:dyDescent="0.2"/>
    <row r="11235" outlineLevel="1" x14ac:dyDescent="0.2"/>
    <row r="11236" outlineLevel="1" x14ac:dyDescent="0.2"/>
    <row r="11238" outlineLevel="1" x14ac:dyDescent="0.2"/>
    <row r="11239" outlineLevel="1" x14ac:dyDescent="0.2"/>
    <row r="11240" outlineLevel="1" x14ac:dyDescent="0.2"/>
    <row r="11242" outlineLevel="1" x14ac:dyDescent="0.2"/>
    <row r="11243" outlineLevel="1" x14ac:dyDescent="0.2"/>
    <row r="11244" outlineLevel="1" x14ac:dyDescent="0.2"/>
    <row r="11246" outlineLevel="1" x14ac:dyDescent="0.2"/>
    <row r="11247" outlineLevel="1" x14ac:dyDescent="0.2"/>
    <row r="11248" outlineLevel="1" x14ac:dyDescent="0.2"/>
    <row r="11250" outlineLevel="1" x14ac:dyDescent="0.2"/>
    <row r="11251" outlineLevel="1" x14ac:dyDescent="0.2"/>
    <row r="11252" outlineLevel="1" x14ac:dyDescent="0.2"/>
    <row r="11253" outlineLevel="1" x14ac:dyDescent="0.2"/>
    <row r="11255" outlineLevel="1" x14ac:dyDescent="0.2"/>
    <row r="11256" outlineLevel="1" x14ac:dyDescent="0.2"/>
    <row r="11257" outlineLevel="1" x14ac:dyDescent="0.2"/>
    <row r="11259" outlineLevel="1" x14ac:dyDescent="0.2"/>
    <row r="11260" outlineLevel="1" x14ac:dyDescent="0.2"/>
    <row r="11261" outlineLevel="1" x14ac:dyDescent="0.2"/>
    <row r="11262" outlineLevel="1" x14ac:dyDescent="0.2"/>
    <row r="11263" outlineLevel="1" x14ac:dyDescent="0.2"/>
    <row r="11264" outlineLevel="1" x14ac:dyDescent="0.2"/>
    <row r="11265" outlineLevel="1" x14ac:dyDescent="0.2"/>
    <row r="11267" outlineLevel="1" x14ac:dyDescent="0.2"/>
    <row r="11268" outlineLevel="1" x14ac:dyDescent="0.2"/>
    <row r="11269" outlineLevel="1" x14ac:dyDescent="0.2"/>
    <row r="11270" outlineLevel="1" x14ac:dyDescent="0.2"/>
    <row r="11271" outlineLevel="1" x14ac:dyDescent="0.2"/>
    <row r="11273" outlineLevel="1" x14ac:dyDescent="0.2"/>
    <row r="11274" outlineLevel="1" x14ac:dyDescent="0.2"/>
    <row r="11275" outlineLevel="1" x14ac:dyDescent="0.2"/>
    <row r="11276" outlineLevel="1" x14ac:dyDescent="0.2"/>
    <row r="11277" outlineLevel="1" x14ac:dyDescent="0.2"/>
    <row r="11279" outlineLevel="1" x14ac:dyDescent="0.2"/>
    <row r="11280" outlineLevel="1" x14ac:dyDescent="0.2"/>
    <row r="11281" outlineLevel="1" x14ac:dyDescent="0.2"/>
    <row r="11282" outlineLevel="1" x14ac:dyDescent="0.2"/>
    <row r="11284" outlineLevel="1" x14ac:dyDescent="0.2"/>
    <row r="11285" outlineLevel="1" x14ac:dyDescent="0.2"/>
    <row r="11286" outlineLevel="1" x14ac:dyDescent="0.2"/>
    <row r="11287" outlineLevel="1" x14ac:dyDescent="0.2"/>
    <row r="11289" outlineLevel="1" x14ac:dyDescent="0.2"/>
    <row r="11291" outlineLevel="1" x14ac:dyDescent="0.2"/>
    <row r="11292" outlineLevel="1" x14ac:dyDescent="0.2"/>
    <row r="11293" outlineLevel="1" x14ac:dyDescent="0.2"/>
    <row r="11295" outlineLevel="1" x14ac:dyDescent="0.2"/>
    <row r="11296" outlineLevel="1" x14ac:dyDescent="0.2"/>
    <row r="11297" outlineLevel="1" x14ac:dyDescent="0.2"/>
    <row r="11299" outlineLevel="1" x14ac:dyDescent="0.2"/>
    <row r="11300" outlineLevel="1" x14ac:dyDescent="0.2"/>
    <row r="11301" outlineLevel="1" x14ac:dyDescent="0.2"/>
    <row r="11303" outlineLevel="1" x14ac:dyDescent="0.2"/>
    <row r="11305" outlineLevel="1" x14ac:dyDescent="0.2"/>
    <row r="11307" outlineLevel="1" x14ac:dyDescent="0.2"/>
    <row r="11309" outlineLevel="1" x14ac:dyDescent="0.2"/>
    <row r="11311" outlineLevel="1" x14ac:dyDescent="0.2"/>
    <row r="11312" outlineLevel="1" x14ac:dyDescent="0.2"/>
    <row r="11314" outlineLevel="1" x14ac:dyDescent="0.2"/>
    <row r="11315" outlineLevel="1" x14ac:dyDescent="0.2"/>
    <row r="11316" outlineLevel="1" x14ac:dyDescent="0.2"/>
    <row r="11317" outlineLevel="1" x14ac:dyDescent="0.2"/>
    <row r="11318" outlineLevel="1" x14ac:dyDescent="0.2"/>
    <row r="11320" outlineLevel="1" x14ac:dyDescent="0.2"/>
    <row r="11321" outlineLevel="1" x14ac:dyDescent="0.2"/>
    <row r="11322" outlineLevel="1" x14ac:dyDescent="0.2"/>
    <row r="11323" outlineLevel="1" x14ac:dyDescent="0.2"/>
    <row r="11324" outlineLevel="1" x14ac:dyDescent="0.2"/>
    <row r="11325" outlineLevel="1" x14ac:dyDescent="0.2"/>
    <row r="11327" outlineLevel="1" x14ac:dyDescent="0.2"/>
    <row r="11328" outlineLevel="1" x14ac:dyDescent="0.2"/>
    <row r="11329" outlineLevel="1" x14ac:dyDescent="0.2"/>
    <row r="11330" outlineLevel="1" x14ac:dyDescent="0.2"/>
    <row r="11331" outlineLevel="1" x14ac:dyDescent="0.2"/>
    <row r="11332" outlineLevel="1" x14ac:dyDescent="0.2"/>
    <row r="11333" outlineLevel="1" x14ac:dyDescent="0.2"/>
    <row r="11335" outlineLevel="1" x14ac:dyDescent="0.2"/>
    <row r="11336" outlineLevel="1" x14ac:dyDescent="0.2"/>
    <row r="11337" outlineLevel="1" x14ac:dyDescent="0.2"/>
    <row r="11338" outlineLevel="1" x14ac:dyDescent="0.2"/>
    <row r="11339" outlineLevel="1" x14ac:dyDescent="0.2"/>
    <row r="11340" outlineLevel="1" x14ac:dyDescent="0.2"/>
    <row r="11341" outlineLevel="1" x14ac:dyDescent="0.2"/>
    <row r="11343" outlineLevel="1" x14ac:dyDescent="0.2"/>
    <row r="11344" outlineLevel="1" x14ac:dyDescent="0.2"/>
    <row r="11345" outlineLevel="1" x14ac:dyDescent="0.2"/>
    <row r="11346" outlineLevel="1" x14ac:dyDescent="0.2"/>
    <row r="11347" outlineLevel="1" x14ac:dyDescent="0.2"/>
    <row r="11348" outlineLevel="1" x14ac:dyDescent="0.2"/>
    <row r="11349" outlineLevel="1" x14ac:dyDescent="0.2"/>
    <row r="11351" outlineLevel="1" x14ac:dyDescent="0.2"/>
    <row r="11352" outlineLevel="1" x14ac:dyDescent="0.2"/>
    <row r="11353" outlineLevel="1" x14ac:dyDescent="0.2"/>
    <row r="11354" outlineLevel="1" x14ac:dyDescent="0.2"/>
    <row r="11355" outlineLevel="1" x14ac:dyDescent="0.2"/>
    <row r="11356" outlineLevel="1" x14ac:dyDescent="0.2"/>
    <row r="11357" outlineLevel="1" x14ac:dyDescent="0.2"/>
    <row r="11359" outlineLevel="1" x14ac:dyDescent="0.2"/>
    <row r="11360" outlineLevel="1" x14ac:dyDescent="0.2"/>
    <row r="11361" outlineLevel="1" x14ac:dyDescent="0.2"/>
    <row r="11362" outlineLevel="1" x14ac:dyDescent="0.2"/>
    <row r="11363" outlineLevel="1" x14ac:dyDescent="0.2"/>
    <row r="11364" outlineLevel="1" x14ac:dyDescent="0.2"/>
    <row r="11365" outlineLevel="1" x14ac:dyDescent="0.2"/>
    <row r="11367" outlineLevel="1" x14ac:dyDescent="0.2"/>
    <row r="11368" outlineLevel="1" x14ac:dyDescent="0.2"/>
    <row r="11369" outlineLevel="1" x14ac:dyDescent="0.2"/>
    <row r="11370" outlineLevel="1" x14ac:dyDescent="0.2"/>
    <row r="11371" outlineLevel="1" x14ac:dyDescent="0.2"/>
    <row r="11372" outlineLevel="1" x14ac:dyDescent="0.2"/>
    <row r="11373" outlineLevel="1" x14ac:dyDescent="0.2"/>
    <row r="11375" outlineLevel="1" x14ac:dyDescent="0.2"/>
    <row r="11376" outlineLevel="1" x14ac:dyDescent="0.2"/>
    <row r="11377" outlineLevel="1" x14ac:dyDescent="0.2"/>
    <row r="11378" outlineLevel="1" x14ac:dyDescent="0.2"/>
    <row r="11379" outlineLevel="1" x14ac:dyDescent="0.2"/>
    <row r="11380" outlineLevel="1" x14ac:dyDescent="0.2"/>
    <row r="11382" outlineLevel="1" x14ac:dyDescent="0.2"/>
    <row r="11383" outlineLevel="1" x14ac:dyDescent="0.2"/>
    <row r="11384" outlineLevel="1" x14ac:dyDescent="0.2"/>
    <row r="11385" outlineLevel="1" x14ac:dyDescent="0.2"/>
    <row r="11386" outlineLevel="1" x14ac:dyDescent="0.2"/>
    <row r="11387" outlineLevel="1" x14ac:dyDescent="0.2"/>
    <row r="11388" outlineLevel="1" x14ac:dyDescent="0.2"/>
    <row r="11390" outlineLevel="1" x14ac:dyDescent="0.2"/>
    <row r="11391" outlineLevel="1" x14ac:dyDescent="0.2"/>
    <row r="11392" outlineLevel="1" x14ac:dyDescent="0.2"/>
    <row r="11393" outlineLevel="1" x14ac:dyDescent="0.2"/>
    <row r="11394" outlineLevel="1" x14ac:dyDescent="0.2"/>
    <row r="11395" outlineLevel="1" x14ac:dyDescent="0.2"/>
    <row r="11396" outlineLevel="1" x14ac:dyDescent="0.2"/>
    <row r="11398" outlineLevel="1" x14ac:dyDescent="0.2"/>
    <row r="11399" outlineLevel="1" x14ac:dyDescent="0.2"/>
    <row r="11400" outlineLevel="1" x14ac:dyDescent="0.2"/>
    <row r="11401" outlineLevel="1" x14ac:dyDescent="0.2"/>
    <row r="11402" outlineLevel="1" x14ac:dyDescent="0.2"/>
    <row r="11403" outlineLevel="1" x14ac:dyDescent="0.2"/>
    <row r="11404" outlineLevel="1" x14ac:dyDescent="0.2"/>
    <row r="11406" outlineLevel="1" x14ac:dyDescent="0.2"/>
    <row r="11407" outlineLevel="1" x14ac:dyDescent="0.2"/>
    <row r="11408" outlineLevel="1" x14ac:dyDescent="0.2"/>
    <row r="11409" outlineLevel="1" x14ac:dyDescent="0.2"/>
    <row r="11410" outlineLevel="1" x14ac:dyDescent="0.2"/>
    <row r="11411" outlineLevel="1" x14ac:dyDescent="0.2"/>
    <row r="11412" outlineLevel="1" x14ac:dyDescent="0.2"/>
    <row r="11414" outlineLevel="1" x14ac:dyDescent="0.2"/>
    <row r="11415" outlineLevel="1" x14ac:dyDescent="0.2"/>
    <row r="11416" outlineLevel="1" x14ac:dyDescent="0.2"/>
    <row r="11417" outlineLevel="1" x14ac:dyDescent="0.2"/>
    <row r="11418" outlineLevel="1" x14ac:dyDescent="0.2"/>
    <row r="11419" outlineLevel="1" x14ac:dyDescent="0.2"/>
    <row r="11420" outlineLevel="1" x14ac:dyDescent="0.2"/>
    <row r="11422" outlineLevel="1" x14ac:dyDescent="0.2"/>
    <row r="11423" outlineLevel="1" x14ac:dyDescent="0.2"/>
    <row r="11424" outlineLevel="1" x14ac:dyDescent="0.2"/>
    <row r="11425" outlineLevel="1" x14ac:dyDescent="0.2"/>
    <row r="11426" outlineLevel="1" x14ac:dyDescent="0.2"/>
    <row r="11427" outlineLevel="1" x14ac:dyDescent="0.2"/>
    <row r="11428" outlineLevel="1" x14ac:dyDescent="0.2"/>
    <row r="11430" outlineLevel="1" x14ac:dyDescent="0.2"/>
    <row r="11431" outlineLevel="1" x14ac:dyDescent="0.2"/>
    <row r="11432" outlineLevel="1" x14ac:dyDescent="0.2"/>
    <row r="11433" outlineLevel="1" x14ac:dyDescent="0.2"/>
    <row r="11434" outlineLevel="1" x14ac:dyDescent="0.2"/>
    <row r="11435" outlineLevel="1" x14ac:dyDescent="0.2"/>
    <row r="11436" outlineLevel="1" x14ac:dyDescent="0.2"/>
    <row r="11438" outlineLevel="1" x14ac:dyDescent="0.2"/>
    <row r="11439" outlineLevel="1" x14ac:dyDescent="0.2"/>
    <row r="11440" outlineLevel="1" x14ac:dyDescent="0.2"/>
    <row r="11441" outlineLevel="1" x14ac:dyDescent="0.2"/>
    <row r="11442" outlineLevel="1" x14ac:dyDescent="0.2"/>
    <row r="11443" outlineLevel="1" x14ac:dyDescent="0.2"/>
    <row r="11444" outlineLevel="1" x14ac:dyDescent="0.2"/>
    <row r="11446" outlineLevel="1" x14ac:dyDescent="0.2"/>
    <row r="11447" outlineLevel="1" x14ac:dyDescent="0.2"/>
    <row r="11448" outlineLevel="1" x14ac:dyDescent="0.2"/>
    <row r="11449" outlineLevel="1" x14ac:dyDescent="0.2"/>
    <row r="11450" outlineLevel="1" x14ac:dyDescent="0.2"/>
    <row r="11451" outlineLevel="1" x14ac:dyDescent="0.2"/>
    <row r="11452" outlineLevel="1" x14ac:dyDescent="0.2"/>
    <row r="11454" outlineLevel="1" x14ac:dyDescent="0.2"/>
    <row r="11455" outlineLevel="1" x14ac:dyDescent="0.2"/>
    <row r="11456" outlineLevel="1" x14ac:dyDescent="0.2"/>
    <row r="11457" outlineLevel="1" x14ac:dyDescent="0.2"/>
    <row r="11458" outlineLevel="1" x14ac:dyDescent="0.2"/>
    <row r="11459" outlineLevel="1" x14ac:dyDescent="0.2"/>
    <row r="11460" outlineLevel="1" x14ac:dyDescent="0.2"/>
    <row r="11462" outlineLevel="1" x14ac:dyDescent="0.2"/>
    <row r="11463" outlineLevel="1" x14ac:dyDescent="0.2"/>
    <row r="11464" outlineLevel="1" x14ac:dyDescent="0.2"/>
    <row r="11465" outlineLevel="1" x14ac:dyDescent="0.2"/>
    <row r="11466" outlineLevel="1" x14ac:dyDescent="0.2"/>
    <row r="11467" outlineLevel="1" x14ac:dyDescent="0.2"/>
    <row r="11468" outlineLevel="1" x14ac:dyDescent="0.2"/>
    <row r="11470" outlineLevel="1" x14ac:dyDescent="0.2"/>
    <row r="11471" outlineLevel="1" x14ac:dyDescent="0.2"/>
    <row r="11472" outlineLevel="1" x14ac:dyDescent="0.2"/>
    <row r="11473" outlineLevel="1" x14ac:dyDescent="0.2"/>
    <row r="11474" outlineLevel="1" x14ac:dyDescent="0.2"/>
    <row r="11475" outlineLevel="1" x14ac:dyDescent="0.2"/>
    <row r="11476" outlineLevel="1" x14ac:dyDescent="0.2"/>
    <row r="11478" outlineLevel="1" x14ac:dyDescent="0.2"/>
    <row r="11479" outlineLevel="1" x14ac:dyDescent="0.2"/>
    <row r="11480" outlineLevel="1" x14ac:dyDescent="0.2"/>
    <row r="11481" outlineLevel="1" x14ac:dyDescent="0.2"/>
    <row r="11482" outlineLevel="1" x14ac:dyDescent="0.2"/>
    <row r="11483" outlineLevel="1" x14ac:dyDescent="0.2"/>
    <row r="11484" outlineLevel="1" x14ac:dyDescent="0.2"/>
    <row r="11486" outlineLevel="1" x14ac:dyDescent="0.2"/>
    <row r="11487" outlineLevel="1" x14ac:dyDescent="0.2"/>
    <row r="11488" outlineLevel="1" x14ac:dyDescent="0.2"/>
    <row r="11489" outlineLevel="1" x14ac:dyDescent="0.2"/>
    <row r="11490" outlineLevel="1" x14ac:dyDescent="0.2"/>
    <row r="11491" outlineLevel="1" x14ac:dyDescent="0.2"/>
    <row r="11492" outlineLevel="1" x14ac:dyDescent="0.2"/>
    <row r="11494" outlineLevel="1" x14ac:dyDescent="0.2"/>
    <row r="11495" outlineLevel="1" x14ac:dyDescent="0.2"/>
    <row r="11496" outlineLevel="1" x14ac:dyDescent="0.2"/>
    <row r="11497" outlineLevel="1" x14ac:dyDescent="0.2"/>
    <row r="11498" outlineLevel="1" x14ac:dyDescent="0.2"/>
    <row r="11499" outlineLevel="1" x14ac:dyDescent="0.2"/>
    <row r="11501" outlineLevel="1" x14ac:dyDescent="0.2"/>
    <row r="11502" outlineLevel="1" x14ac:dyDescent="0.2"/>
    <row r="11503" outlineLevel="1" x14ac:dyDescent="0.2"/>
    <row r="11504" outlineLevel="1" x14ac:dyDescent="0.2"/>
    <row r="11505" outlineLevel="1" x14ac:dyDescent="0.2"/>
    <row r="11506" outlineLevel="1" x14ac:dyDescent="0.2"/>
    <row r="11508" outlineLevel="1" x14ac:dyDescent="0.2"/>
    <row r="11509" outlineLevel="1" x14ac:dyDescent="0.2"/>
    <row r="11510" outlineLevel="1" x14ac:dyDescent="0.2"/>
    <row r="11511" outlineLevel="1" x14ac:dyDescent="0.2"/>
    <row r="11512" outlineLevel="1" x14ac:dyDescent="0.2"/>
    <row r="11513" outlineLevel="1" x14ac:dyDescent="0.2"/>
    <row r="11515" outlineLevel="1" x14ac:dyDescent="0.2"/>
    <row r="11516" outlineLevel="1" x14ac:dyDescent="0.2"/>
    <row r="11517" outlineLevel="1" x14ac:dyDescent="0.2"/>
    <row r="11518" outlineLevel="1" x14ac:dyDescent="0.2"/>
    <row r="11519" outlineLevel="1" x14ac:dyDescent="0.2"/>
    <row r="11520" outlineLevel="1" x14ac:dyDescent="0.2"/>
    <row r="11521" outlineLevel="1" x14ac:dyDescent="0.2"/>
    <row r="11523" outlineLevel="1" x14ac:dyDescent="0.2"/>
    <row r="11524" outlineLevel="1" x14ac:dyDescent="0.2"/>
    <row r="11525" outlineLevel="1" x14ac:dyDescent="0.2"/>
    <row r="11526" outlineLevel="1" x14ac:dyDescent="0.2"/>
    <row r="11527" outlineLevel="1" x14ac:dyDescent="0.2"/>
    <row r="11528" outlineLevel="1" x14ac:dyDescent="0.2"/>
    <row r="11529" outlineLevel="1" x14ac:dyDescent="0.2"/>
    <row r="11531" outlineLevel="1" x14ac:dyDescent="0.2"/>
    <row r="11532" outlineLevel="1" x14ac:dyDescent="0.2"/>
    <row r="11533" outlineLevel="1" x14ac:dyDescent="0.2"/>
    <row r="11534" outlineLevel="1" x14ac:dyDescent="0.2"/>
    <row r="11535" outlineLevel="1" x14ac:dyDescent="0.2"/>
    <row r="11536" outlineLevel="1" x14ac:dyDescent="0.2"/>
    <row r="11537" outlineLevel="1" x14ac:dyDescent="0.2"/>
    <row r="11539" outlineLevel="1" x14ac:dyDescent="0.2"/>
    <row r="11540" outlineLevel="1" x14ac:dyDescent="0.2"/>
    <row r="11541" outlineLevel="1" x14ac:dyDescent="0.2"/>
    <row r="11542" outlineLevel="1" x14ac:dyDescent="0.2"/>
    <row r="11543" outlineLevel="1" x14ac:dyDescent="0.2"/>
    <row r="11544" outlineLevel="1" x14ac:dyDescent="0.2"/>
    <row r="11545" outlineLevel="1" x14ac:dyDescent="0.2"/>
    <row r="11547" outlineLevel="1" x14ac:dyDescent="0.2"/>
    <row r="11548" outlineLevel="1" x14ac:dyDescent="0.2"/>
    <row r="11549" outlineLevel="1" x14ac:dyDescent="0.2"/>
    <row r="11550" outlineLevel="1" x14ac:dyDescent="0.2"/>
    <row r="11551" outlineLevel="1" x14ac:dyDescent="0.2"/>
    <row r="11552" outlineLevel="1" x14ac:dyDescent="0.2"/>
    <row r="11553" outlineLevel="1" x14ac:dyDescent="0.2"/>
    <row r="11555" outlineLevel="1" x14ac:dyDescent="0.2"/>
    <row r="11556" outlineLevel="1" x14ac:dyDescent="0.2"/>
    <row r="11557" outlineLevel="1" x14ac:dyDescent="0.2"/>
    <row r="11558" outlineLevel="1" x14ac:dyDescent="0.2"/>
    <row r="11559" outlineLevel="1" x14ac:dyDescent="0.2"/>
    <row r="11560" outlineLevel="1" x14ac:dyDescent="0.2"/>
    <row r="11561" outlineLevel="1" x14ac:dyDescent="0.2"/>
    <row r="11563" outlineLevel="1" x14ac:dyDescent="0.2"/>
    <row r="11564" outlineLevel="1" x14ac:dyDescent="0.2"/>
    <row r="11565" outlineLevel="1" x14ac:dyDescent="0.2"/>
    <row r="11566" outlineLevel="1" x14ac:dyDescent="0.2"/>
    <row r="11567" outlineLevel="1" x14ac:dyDescent="0.2"/>
    <row r="11568" outlineLevel="1" x14ac:dyDescent="0.2"/>
    <row r="11569" outlineLevel="1" x14ac:dyDescent="0.2"/>
    <row r="11571" outlineLevel="1" x14ac:dyDescent="0.2"/>
    <row r="11572" outlineLevel="1" x14ac:dyDescent="0.2"/>
    <row r="11573" outlineLevel="1" x14ac:dyDescent="0.2"/>
    <row r="11574" outlineLevel="1" x14ac:dyDescent="0.2"/>
    <row r="11575" outlineLevel="1" x14ac:dyDescent="0.2"/>
    <row r="11576" outlineLevel="1" x14ac:dyDescent="0.2"/>
    <row r="11578" outlineLevel="1" x14ac:dyDescent="0.2"/>
    <row r="11579" outlineLevel="1" x14ac:dyDescent="0.2"/>
    <row r="11580" outlineLevel="1" x14ac:dyDescent="0.2"/>
    <row r="11581" outlineLevel="1" x14ac:dyDescent="0.2"/>
    <row r="11582" outlineLevel="1" x14ac:dyDescent="0.2"/>
    <row r="11583" outlineLevel="1" x14ac:dyDescent="0.2"/>
    <row r="11584" outlineLevel="1" x14ac:dyDescent="0.2"/>
    <row r="11586" outlineLevel="1" x14ac:dyDescent="0.2"/>
    <row r="11587" outlineLevel="1" x14ac:dyDescent="0.2"/>
    <row r="11588" outlineLevel="1" x14ac:dyDescent="0.2"/>
    <row r="11589" outlineLevel="1" x14ac:dyDescent="0.2"/>
    <row r="11590" outlineLevel="1" x14ac:dyDescent="0.2"/>
    <row r="11591" outlineLevel="1" x14ac:dyDescent="0.2"/>
    <row r="11593" outlineLevel="1" x14ac:dyDescent="0.2"/>
    <row r="11594" outlineLevel="1" x14ac:dyDescent="0.2"/>
    <row r="11595" outlineLevel="1" x14ac:dyDescent="0.2"/>
    <row r="11596" outlineLevel="1" x14ac:dyDescent="0.2"/>
    <row r="11597" outlineLevel="1" x14ac:dyDescent="0.2"/>
    <row r="11598" outlineLevel="1" x14ac:dyDescent="0.2"/>
    <row r="11599" outlineLevel="1" x14ac:dyDescent="0.2"/>
    <row r="11601" outlineLevel="1" x14ac:dyDescent="0.2"/>
    <row r="11602" outlineLevel="1" x14ac:dyDescent="0.2"/>
    <row r="11603" outlineLevel="1" x14ac:dyDescent="0.2"/>
    <row r="11604" outlineLevel="1" x14ac:dyDescent="0.2"/>
    <row r="11605" outlineLevel="1" x14ac:dyDescent="0.2"/>
    <row r="11606" outlineLevel="1" x14ac:dyDescent="0.2"/>
    <row r="11607" outlineLevel="1" x14ac:dyDescent="0.2"/>
    <row r="11609" outlineLevel="1" x14ac:dyDescent="0.2"/>
    <row r="11610" outlineLevel="1" x14ac:dyDescent="0.2"/>
    <row r="11611" outlineLevel="1" x14ac:dyDescent="0.2"/>
    <row r="11612" outlineLevel="1" x14ac:dyDescent="0.2"/>
    <row r="11613" outlineLevel="1" x14ac:dyDescent="0.2"/>
    <row r="11614" outlineLevel="1" x14ac:dyDescent="0.2"/>
    <row r="11616" outlineLevel="1" x14ac:dyDescent="0.2"/>
    <row r="11617" outlineLevel="1" x14ac:dyDescent="0.2"/>
    <row r="11618" outlineLevel="1" x14ac:dyDescent="0.2"/>
    <row r="11619" outlineLevel="1" x14ac:dyDescent="0.2"/>
    <row r="11620" outlineLevel="1" x14ac:dyDescent="0.2"/>
    <row r="11621" outlineLevel="1" x14ac:dyDescent="0.2"/>
    <row r="11622" outlineLevel="1" x14ac:dyDescent="0.2"/>
    <row r="11624" outlineLevel="1" x14ac:dyDescent="0.2"/>
    <row r="11625" outlineLevel="1" x14ac:dyDescent="0.2"/>
    <row r="11626" outlineLevel="1" x14ac:dyDescent="0.2"/>
    <row r="11627" outlineLevel="1" x14ac:dyDescent="0.2"/>
    <row r="11628" outlineLevel="1" x14ac:dyDescent="0.2"/>
    <row r="11629" outlineLevel="1" x14ac:dyDescent="0.2"/>
    <row r="11630" outlineLevel="1" x14ac:dyDescent="0.2"/>
    <row r="11632" outlineLevel="1" x14ac:dyDescent="0.2"/>
    <row r="11633" outlineLevel="1" x14ac:dyDescent="0.2"/>
    <row r="11634" outlineLevel="1" x14ac:dyDescent="0.2"/>
    <row r="11635" outlineLevel="1" x14ac:dyDescent="0.2"/>
    <row r="11636" outlineLevel="1" x14ac:dyDescent="0.2"/>
    <row r="11637" outlineLevel="1" x14ac:dyDescent="0.2"/>
    <row r="11639" outlineLevel="1" x14ac:dyDescent="0.2"/>
    <row r="11640" outlineLevel="1" x14ac:dyDescent="0.2"/>
    <row r="11641" outlineLevel="1" x14ac:dyDescent="0.2"/>
    <row r="11642" outlineLevel="1" x14ac:dyDescent="0.2"/>
    <row r="11643" outlineLevel="1" x14ac:dyDescent="0.2"/>
    <row r="11644" outlineLevel="1" x14ac:dyDescent="0.2"/>
    <row r="11646" outlineLevel="1" x14ac:dyDescent="0.2"/>
    <row r="11647" outlineLevel="1" x14ac:dyDescent="0.2"/>
    <row r="11648" outlineLevel="1" x14ac:dyDescent="0.2"/>
    <row r="11649" outlineLevel="1" x14ac:dyDescent="0.2"/>
    <row r="11650" outlineLevel="1" x14ac:dyDescent="0.2"/>
    <row r="11651" outlineLevel="1" x14ac:dyDescent="0.2"/>
    <row r="11653" outlineLevel="1" x14ac:dyDescent="0.2"/>
    <row r="11654" outlineLevel="1" x14ac:dyDescent="0.2"/>
    <row r="11655" outlineLevel="1" x14ac:dyDescent="0.2"/>
    <row r="11656" outlineLevel="1" x14ac:dyDescent="0.2"/>
    <row r="11657" outlineLevel="1" x14ac:dyDescent="0.2"/>
    <row r="11658" outlineLevel="1" x14ac:dyDescent="0.2"/>
    <row r="11659" outlineLevel="1" x14ac:dyDescent="0.2"/>
    <row r="11661" outlineLevel="1" x14ac:dyDescent="0.2"/>
    <row r="11662" outlineLevel="1" x14ac:dyDescent="0.2"/>
    <row r="11663" outlineLevel="1" x14ac:dyDescent="0.2"/>
    <row r="11664" outlineLevel="1" x14ac:dyDescent="0.2"/>
    <row r="11665" outlineLevel="1" x14ac:dyDescent="0.2"/>
    <row r="11666" outlineLevel="1" x14ac:dyDescent="0.2"/>
    <row r="11667" outlineLevel="1" x14ac:dyDescent="0.2"/>
    <row r="11669" outlineLevel="1" x14ac:dyDescent="0.2"/>
    <row r="11670" outlineLevel="1" x14ac:dyDescent="0.2"/>
    <row r="11671" outlineLevel="1" x14ac:dyDescent="0.2"/>
    <row r="11672" outlineLevel="1" x14ac:dyDescent="0.2"/>
    <row r="11673" outlineLevel="1" x14ac:dyDescent="0.2"/>
    <row r="11674" outlineLevel="1" x14ac:dyDescent="0.2"/>
    <row r="11675" outlineLevel="1" x14ac:dyDescent="0.2"/>
    <row r="11677" outlineLevel="1" x14ac:dyDescent="0.2"/>
    <row r="11678" outlineLevel="1" x14ac:dyDescent="0.2"/>
    <row r="11679" outlineLevel="1" x14ac:dyDescent="0.2"/>
    <row r="11680" outlineLevel="1" x14ac:dyDescent="0.2"/>
    <row r="11681" outlineLevel="1" x14ac:dyDescent="0.2"/>
    <row r="11682" outlineLevel="1" x14ac:dyDescent="0.2"/>
    <row r="11683" outlineLevel="1" x14ac:dyDescent="0.2"/>
    <row r="11685" outlineLevel="1" x14ac:dyDescent="0.2"/>
    <row r="11686" outlineLevel="1" x14ac:dyDescent="0.2"/>
    <row r="11687" outlineLevel="1" x14ac:dyDescent="0.2"/>
    <row r="11688" outlineLevel="1" x14ac:dyDescent="0.2"/>
    <row r="11689" outlineLevel="1" x14ac:dyDescent="0.2"/>
    <row r="11690" outlineLevel="1" x14ac:dyDescent="0.2"/>
    <row r="11691" outlineLevel="1" x14ac:dyDescent="0.2"/>
    <row r="11693" outlineLevel="1" x14ac:dyDescent="0.2"/>
    <row r="11694" outlineLevel="1" x14ac:dyDescent="0.2"/>
    <row r="11695" outlineLevel="1" x14ac:dyDescent="0.2"/>
    <row r="11696" outlineLevel="1" x14ac:dyDescent="0.2"/>
    <row r="11697" outlineLevel="1" x14ac:dyDescent="0.2"/>
    <row r="11698" outlineLevel="1" x14ac:dyDescent="0.2"/>
    <row r="11699" outlineLevel="1" x14ac:dyDescent="0.2"/>
    <row r="11701" outlineLevel="1" x14ac:dyDescent="0.2"/>
    <row r="11702" outlineLevel="1" x14ac:dyDescent="0.2"/>
    <row r="11703" outlineLevel="1" x14ac:dyDescent="0.2"/>
    <row r="11704" outlineLevel="1" x14ac:dyDescent="0.2"/>
    <row r="11705" outlineLevel="1" x14ac:dyDescent="0.2"/>
    <row r="11706" outlineLevel="1" x14ac:dyDescent="0.2"/>
    <row r="11707" outlineLevel="1" x14ac:dyDescent="0.2"/>
    <row r="11709" outlineLevel="1" x14ac:dyDescent="0.2"/>
    <row r="11710" outlineLevel="1" x14ac:dyDescent="0.2"/>
    <row r="11711" outlineLevel="1" x14ac:dyDescent="0.2"/>
    <row r="11712" outlineLevel="1" x14ac:dyDescent="0.2"/>
    <row r="11713" outlineLevel="1" x14ac:dyDescent="0.2"/>
    <row r="11714" outlineLevel="1" x14ac:dyDescent="0.2"/>
    <row r="11715" outlineLevel="1" x14ac:dyDescent="0.2"/>
    <row r="11717" outlineLevel="1" x14ac:dyDescent="0.2"/>
    <row r="11718" outlineLevel="1" x14ac:dyDescent="0.2"/>
    <row r="11719" outlineLevel="1" x14ac:dyDescent="0.2"/>
    <row r="11720" outlineLevel="1" x14ac:dyDescent="0.2"/>
    <row r="11721" outlineLevel="1" x14ac:dyDescent="0.2"/>
    <row r="11722" outlineLevel="1" x14ac:dyDescent="0.2"/>
    <row r="11723" outlineLevel="1" x14ac:dyDescent="0.2"/>
    <row r="11725" outlineLevel="1" x14ac:dyDescent="0.2"/>
    <row r="11726" outlineLevel="1" x14ac:dyDescent="0.2"/>
    <row r="11727" outlineLevel="1" x14ac:dyDescent="0.2"/>
    <row r="11728" outlineLevel="1" x14ac:dyDescent="0.2"/>
    <row r="11729" outlineLevel="1" x14ac:dyDescent="0.2"/>
    <row r="11730" outlineLevel="1" x14ac:dyDescent="0.2"/>
    <row r="11732" outlineLevel="1" x14ac:dyDescent="0.2"/>
    <row r="11733" outlineLevel="1" x14ac:dyDescent="0.2"/>
    <row r="11734" outlineLevel="1" x14ac:dyDescent="0.2"/>
    <row r="11735" outlineLevel="1" x14ac:dyDescent="0.2"/>
    <row r="11736" outlineLevel="1" x14ac:dyDescent="0.2"/>
    <row r="11737" outlineLevel="1" x14ac:dyDescent="0.2"/>
    <row r="11739" outlineLevel="1" x14ac:dyDescent="0.2"/>
    <row r="11740" outlineLevel="1" x14ac:dyDescent="0.2"/>
    <row r="11741" outlineLevel="1" x14ac:dyDescent="0.2"/>
    <row r="11742" outlineLevel="1" x14ac:dyDescent="0.2"/>
    <row r="11743" outlineLevel="1" x14ac:dyDescent="0.2"/>
    <row r="11744" outlineLevel="1" x14ac:dyDescent="0.2"/>
    <row r="11746" outlineLevel="1" x14ac:dyDescent="0.2"/>
    <row r="11747" outlineLevel="1" x14ac:dyDescent="0.2"/>
    <row r="11748" outlineLevel="1" x14ac:dyDescent="0.2"/>
    <row r="11749" outlineLevel="1" x14ac:dyDescent="0.2"/>
    <row r="11750" outlineLevel="1" x14ac:dyDescent="0.2"/>
    <row r="11751" outlineLevel="1" x14ac:dyDescent="0.2"/>
    <row r="11753" outlineLevel="1" x14ac:dyDescent="0.2"/>
    <row r="11754" outlineLevel="1" x14ac:dyDescent="0.2"/>
    <row r="11755" outlineLevel="1" x14ac:dyDescent="0.2"/>
    <row r="11756" outlineLevel="1" x14ac:dyDescent="0.2"/>
    <row r="11757" outlineLevel="1" x14ac:dyDescent="0.2"/>
    <row r="11758" outlineLevel="1" x14ac:dyDescent="0.2"/>
    <row r="11760" outlineLevel="1" x14ac:dyDescent="0.2"/>
    <row r="11761" outlineLevel="1" x14ac:dyDescent="0.2"/>
    <row r="11762" outlineLevel="1" x14ac:dyDescent="0.2"/>
    <row r="11763" outlineLevel="1" x14ac:dyDescent="0.2"/>
    <row r="11764" outlineLevel="1" x14ac:dyDescent="0.2"/>
    <row r="11766" outlineLevel="1" x14ac:dyDescent="0.2"/>
    <row r="11767" outlineLevel="1" x14ac:dyDescent="0.2"/>
    <row r="11768" outlineLevel="1" x14ac:dyDescent="0.2"/>
    <row r="11769" outlineLevel="1" x14ac:dyDescent="0.2"/>
    <row r="11770" outlineLevel="1" x14ac:dyDescent="0.2"/>
    <row r="11771" outlineLevel="1" x14ac:dyDescent="0.2"/>
    <row r="11773" outlineLevel="1" x14ac:dyDescent="0.2"/>
    <row r="11774" outlineLevel="1" x14ac:dyDescent="0.2"/>
    <row r="11775" outlineLevel="1" x14ac:dyDescent="0.2"/>
    <row r="11776" outlineLevel="1" x14ac:dyDescent="0.2"/>
    <row r="11777" outlineLevel="1" x14ac:dyDescent="0.2"/>
    <row r="11778" outlineLevel="1" x14ac:dyDescent="0.2"/>
    <row r="11780" outlineLevel="1" x14ac:dyDescent="0.2"/>
    <row r="11781" outlineLevel="1" x14ac:dyDescent="0.2"/>
    <row r="11782" outlineLevel="1" x14ac:dyDescent="0.2"/>
    <row r="11783" outlineLevel="1" x14ac:dyDescent="0.2"/>
    <row r="11784" outlineLevel="1" x14ac:dyDescent="0.2"/>
    <row r="11785" outlineLevel="1" x14ac:dyDescent="0.2"/>
    <row r="11787" outlineLevel="1" x14ac:dyDescent="0.2"/>
    <row r="11788" outlineLevel="1" x14ac:dyDescent="0.2"/>
    <row r="11789" outlineLevel="1" x14ac:dyDescent="0.2"/>
    <row r="11790" outlineLevel="1" x14ac:dyDescent="0.2"/>
    <row r="11791" outlineLevel="1" x14ac:dyDescent="0.2"/>
    <row r="11792" outlineLevel="1" x14ac:dyDescent="0.2"/>
    <row r="11794" outlineLevel="1" x14ac:dyDescent="0.2"/>
    <row r="11795" outlineLevel="1" x14ac:dyDescent="0.2"/>
    <row r="11796" outlineLevel="1" x14ac:dyDescent="0.2"/>
    <row r="11797" outlineLevel="1" x14ac:dyDescent="0.2"/>
    <row r="11798" outlineLevel="1" x14ac:dyDescent="0.2"/>
    <row r="11799" outlineLevel="1" x14ac:dyDescent="0.2"/>
    <row r="11801" outlineLevel="1" x14ac:dyDescent="0.2"/>
    <row r="11802" outlineLevel="1" x14ac:dyDescent="0.2"/>
    <row r="11803" outlineLevel="1" x14ac:dyDescent="0.2"/>
    <row r="11804" outlineLevel="1" x14ac:dyDescent="0.2"/>
    <row r="11805" outlineLevel="1" x14ac:dyDescent="0.2"/>
    <row r="11806" outlineLevel="1" x14ac:dyDescent="0.2"/>
    <row r="11808" outlineLevel="1" x14ac:dyDescent="0.2"/>
    <row r="11809" outlineLevel="1" x14ac:dyDescent="0.2"/>
    <row r="11810" outlineLevel="1" x14ac:dyDescent="0.2"/>
    <row r="11811" outlineLevel="1" x14ac:dyDescent="0.2"/>
    <row r="11812" outlineLevel="1" x14ac:dyDescent="0.2"/>
    <row r="11813" outlineLevel="1" x14ac:dyDescent="0.2"/>
    <row r="11815" outlineLevel="1" x14ac:dyDescent="0.2"/>
    <row r="11816" outlineLevel="1" x14ac:dyDescent="0.2"/>
    <row r="11817" outlineLevel="1" x14ac:dyDescent="0.2"/>
    <row r="11818" outlineLevel="1" x14ac:dyDescent="0.2"/>
    <row r="11819" outlineLevel="1" x14ac:dyDescent="0.2"/>
    <row r="11820" outlineLevel="1" x14ac:dyDescent="0.2"/>
    <row r="11822" outlineLevel="1" x14ac:dyDescent="0.2"/>
    <row r="11823" outlineLevel="1" x14ac:dyDescent="0.2"/>
    <row r="11824" outlineLevel="1" x14ac:dyDescent="0.2"/>
    <row r="11825" outlineLevel="1" x14ac:dyDescent="0.2"/>
    <row r="11826" outlineLevel="1" x14ac:dyDescent="0.2"/>
    <row r="11827" outlineLevel="1" x14ac:dyDescent="0.2"/>
    <row r="11829" outlineLevel="1" x14ac:dyDescent="0.2"/>
    <row r="11830" outlineLevel="1" x14ac:dyDescent="0.2"/>
    <row r="11831" outlineLevel="1" x14ac:dyDescent="0.2"/>
    <row r="11832" outlineLevel="1" x14ac:dyDescent="0.2"/>
    <row r="11833" outlineLevel="1" x14ac:dyDescent="0.2"/>
    <row r="11834" outlineLevel="1" x14ac:dyDescent="0.2"/>
    <row r="11836" outlineLevel="1" x14ac:dyDescent="0.2"/>
    <row r="11837" outlineLevel="1" x14ac:dyDescent="0.2"/>
    <row r="11838" outlineLevel="1" x14ac:dyDescent="0.2"/>
    <row r="11839" outlineLevel="1" x14ac:dyDescent="0.2"/>
    <row r="11840" outlineLevel="1" x14ac:dyDescent="0.2"/>
    <row r="11841" outlineLevel="1" x14ac:dyDescent="0.2"/>
    <row r="11843" outlineLevel="1" x14ac:dyDescent="0.2"/>
    <row r="11844" outlineLevel="1" x14ac:dyDescent="0.2"/>
    <row r="11845" outlineLevel="1" x14ac:dyDescent="0.2"/>
    <row r="11846" outlineLevel="1" x14ac:dyDescent="0.2"/>
    <row r="11847" outlineLevel="1" x14ac:dyDescent="0.2"/>
    <row r="11848" outlineLevel="1" x14ac:dyDescent="0.2"/>
    <row r="11850" outlineLevel="1" x14ac:dyDescent="0.2"/>
    <row r="11851" outlineLevel="1" x14ac:dyDescent="0.2"/>
    <row r="11852" outlineLevel="1" x14ac:dyDescent="0.2"/>
    <row r="11853" outlineLevel="1" x14ac:dyDescent="0.2"/>
    <row r="11854" outlineLevel="1" x14ac:dyDescent="0.2"/>
    <row r="11855" outlineLevel="1" x14ac:dyDescent="0.2"/>
    <row r="11857" outlineLevel="1" x14ac:dyDescent="0.2"/>
    <row r="11858" outlineLevel="1" x14ac:dyDescent="0.2"/>
    <row r="11859" outlineLevel="1" x14ac:dyDescent="0.2"/>
    <row r="11860" outlineLevel="1" x14ac:dyDescent="0.2"/>
    <row r="11861" outlineLevel="1" x14ac:dyDescent="0.2"/>
    <row r="11862" outlineLevel="1" x14ac:dyDescent="0.2"/>
    <row r="11864" outlineLevel="1" x14ac:dyDescent="0.2"/>
    <row r="11865" outlineLevel="1" x14ac:dyDescent="0.2"/>
    <row r="11866" outlineLevel="1" x14ac:dyDescent="0.2"/>
    <row r="11867" outlineLevel="1" x14ac:dyDescent="0.2"/>
    <row r="11868" outlineLevel="1" x14ac:dyDescent="0.2"/>
    <row r="11869" outlineLevel="1" x14ac:dyDescent="0.2"/>
    <row r="11871" outlineLevel="1" x14ac:dyDescent="0.2"/>
    <row r="11872" outlineLevel="1" x14ac:dyDescent="0.2"/>
    <row r="11873" outlineLevel="1" x14ac:dyDescent="0.2"/>
    <row r="11874" outlineLevel="1" x14ac:dyDescent="0.2"/>
    <row r="11875" outlineLevel="1" x14ac:dyDescent="0.2"/>
    <row r="11876" outlineLevel="1" x14ac:dyDescent="0.2"/>
    <row r="11878" outlineLevel="1" x14ac:dyDescent="0.2"/>
    <row r="11879" outlineLevel="1" x14ac:dyDescent="0.2"/>
    <row r="11880" outlineLevel="1" x14ac:dyDescent="0.2"/>
    <row r="11881" outlineLevel="1" x14ac:dyDescent="0.2"/>
    <row r="11882" outlineLevel="1" x14ac:dyDescent="0.2"/>
    <row r="11883" outlineLevel="1" x14ac:dyDescent="0.2"/>
    <row r="11885" outlineLevel="1" x14ac:dyDescent="0.2"/>
    <row r="11886" outlineLevel="1" x14ac:dyDescent="0.2"/>
    <row r="11887" outlineLevel="1" x14ac:dyDescent="0.2"/>
    <row r="11888" outlineLevel="1" x14ac:dyDescent="0.2"/>
    <row r="11889" outlineLevel="1" x14ac:dyDescent="0.2"/>
    <row r="11890" outlineLevel="1" x14ac:dyDescent="0.2"/>
    <row r="11892" outlineLevel="1" x14ac:dyDescent="0.2"/>
    <row r="11893" outlineLevel="1" x14ac:dyDescent="0.2"/>
    <row r="11894" outlineLevel="1" x14ac:dyDescent="0.2"/>
    <row r="11895" outlineLevel="1" x14ac:dyDescent="0.2"/>
    <row r="11896" outlineLevel="1" x14ac:dyDescent="0.2"/>
    <row r="11897" outlineLevel="1" x14ac:dyDescent="0.2"/>
    <row r="11899" outlineLevel="1" x14ac:dyDescent="0.2"/>
    <row r="11900" outlineLevel="1" x14ac:dyDescent="0.2"/>
    <row r="11901" outlineLevel="1" x14ac:dyDescent="0.2"/>
    <row r="11902" outlineLevel="1" x14ac:dyDescent="0.2"/>
    <row r="11903" outlineLevel="1" x14ac:dyDescent="0.2"/>
    <row r="11904" outlineLevel="1" x14ac:dyDescent="0.2"/>
    <row r="11906" outlineLevel="1" x14ac:dyDescent="0.2"/>
    <row r="11907" outlineLevel="1" x14ac:dyDescent="0.2"/>
    <row r="11908" outlineLevel="1" x14ac:dyDescent="0.2"/>
    <row r="11909" outlineLevel="1" x14ac:dyDescent="0.2"/>
    <row r="11910" outlineLevel="1" x14ac:dyDescent="0.2"/>
    <row r="11911" outlineLevel="1" x14ac:dyDescent="0.2"/>
    <row r="11913" outlineLevel="1" x14ac:dyDescent="0.2"/>
    <row r="11914" outlineLevel="1" x14ac:dyDescent="0.2"/>
    <row r="11915" outlineLevel="1" x14ac:dyDescent="0.2"/>
    <row r="11916" outlineLevel="1" x14ac:dyDescent="0.2"/>
    <row r="11917" outlineLevel="1" x14ac:dyDescent="0.2"/>
    <row r="11918" outlineLevel="1" x14ac:dyDescent="0.2"/>
    <row r="11920" outlineLevel="1" x14ac:dyDescent="0.2"/>
    <row r="11921" outlineLevel="1" x14ac:dyDescent="0.2"/>
    <row r="11922" outlineLevel="1" x14ac:dyDescent="0.2"/>
    <row r="11923" outlineLevel="1" x14ac:dyDescent="0.2"/>
    <row r="11924" outlineLevel="1" x14ac:dyDescent="0.2"/>
    <row r="11925" outlineLevel="1" x14ac:dyDescent="0.2"/>
    <row r="11927" outlineLevel="1" x14ac:dyDescent="0.2"/>
    <row r="11928" outlineLevel="1" x14ac:dyDescent="0.2"/>
    <row r="11929" outlineLevel="1" x14ac:dyDescent="0.2"/>
    <row r="11930" outlineLevel="1" x14ac:dyDescent="0.2"/>
    <row r="11931" outlineLevel="1" x14ac:dyDescent="0.2"/>
    <row r="11932" outlineLevel="1" x14ac:dyDescent="0.2"/>
    <row r="11934" outlineLevel="1" x14ac:dyDescent="0.2"/>
    <row r="11935" outlineLevel="1" x14ac:dyDescent="0.2"/>
    <row r="11936" outlineLevel="1" x14ac:dyDescent="0.2"/>
    <row r="11937" outlineLevel="1" x14ac:dyDescent="0.2"/>
    <row r="11938" outlineLevel="1" x14ac:dyDescent="0.2"/>
    <row r="11939" outlineLevel="1" x14ac:dyDescent="0.2"/>
    <row r="11941" outlineLevel="1" x14ac:dyDescent="0.2"/>
    <row r="11942" outlineLevel="1" x14ac:dyDescent="0.2"/>
    <row r="11943" outlineLevel="1" x14ac:dyDescent="0.2"/>
    <row r="11944" outlineLevel="1" x14ac:dyDescent="0.2"/>
    <row r="11945" outlineLevel="1" x14ac:dyDescent="0.2"/>
    <row r="11946" outlineLevel="1" x14ac:dyDescent="0.2"/>
    <row r="11948" outlineLevel="1" x14ac:dyDescent="0.2"/>
    <row r="11949" outlineLevel="1" x14ac:dyDescent="0.2"/>
    <row r="11950" outlineLevel="1" x14ac:dyDescent="0.2"/>
    <row r="11951" outlineLevel="1" x14ac:dyDescent="0.2"/>
    <row r="11952" outlineLevel="1" x14ac:dyDescent="0.2"/>
    <row r="11953" outlineLevel="1" x14ac:dyDescent="0.2"/>
    <row r="11955" outlineLevel="1" x14ac:dyDescent="0.2"/>
    <row r="11956" outlineLevel="1" x14ac:dyDescent="0.2"/>
    <row r="11957" outlineLevel="1" x14ac:dyDescent="0.2"/>
    <row r="11958" outlineLevel="1" x14ac:dyDescent="0.2"/>
    <row r="11959" outlineLevel="1" x14ac:dyDescent="0.2"/>
    <row r="11960" outlineLevel="1" x14ac:dyDescent="0.2"/>
    <row r="11962" outlineLevel="1" x14ac:dyDescent="0.2"/>
    <row r="11963" outlineLevel="1" x14ac:dyDescent="0.2"/>
    <row r="11964" outlineLevel="1" x14ac:dyDescent="0.2"/>
    <row r="11965" outlineLevel="1" x14ac:dyDescent="0.2"/>
    <row r="11966" outlineLevel="1" x14ac:dyDescent="0.2"/>
    <row r="11967" outlineLevel="1" x14ac:dyDescent="0.2"/>
    <row r="11969" outlineLevel="1" x14ac:dyDescent="0.2"/>
    <row r="11970" outlineLevel="1" x14ac:dyDescent="0.2"/>
    <row r="11971" outlineLevel="1" x14ac:dyDescent="0.2"/>
    <row r="11972" outlineLevel="1" x14ac:dyDescent="0.2"/>
    <row r="11973" outlineLevel="1" x14ac:dyDescent="0.2"/>
    <row r="11974" outlineLevel="1" x14ac:dyDescent="0.2"/>
    <row r="11976" outlineLevel="1" x14ac:dyDescent="0.2"/>
    <row r="11977" outlineLevel="1" x14ac:dyDescent="0.2"/>
    <row r="11978" outlineLevel="1" x14ac:dyDescent="0.2"/>
    <row r="11979" outlineLevel="1" x14ac:dyDescent="0.2"/>
    <row r="11980" outlineLevel="1" x14ac:dyDescent="0.2"/>
    <row r="11981" outlineLevel="1" x14ac:dyDescent="0.2"/>
    <row r="11983" outlineLevel="1" x14ac:dyDescent="0.2"/>
    <row r="11984" outlineLevel="1" x14ac:dyDescent="0.2"/>
    <row r="11985" outlineLevel="1" x14ac:dyDescent="0.2"/>
    <row r="11986" outlineLevel="1" x14ac:dyDescent="0.2"/>
    <row r="11987" outlineLevel="1" x14ac:dyDescent="0.2"/>
    <row r="11988" outlineLevel="1" x14ac:dyDescent="0.2"/>
    <row r="11990" outlineLevel="1" x14ac:dyDescent="0.2"/>
    <row r="11991" outlineLevel="1" x14ac:dyDescent="0.2"/>
    <row r="11992" outlineLevel="1" x14ac:dyDescent="0.2"/>
    <row r="11993" outlineLevel="1" x14ac:dyDescent="0.2"/>
    <row r="11994" outlineLevel="1" x14ac:dyDescent="0.2"/>
    <row r="11995" outlineLevel="1" x14ac:dyDescent="0.2"/>
    <row r="11997" outlineLevel="1" x14ac:dyDescent="0.2"/>
    <row r="11998" outlineLevel="1" x14ac:dyDescent="0.2"/>
    <row r="11999" outlineLevel="1" x14ac:dyDescent="0.2"/>
    <row r="12000" outlineLevel="1" x14ac:dyDescent="0.2"/>
    <row r="12001" outlineLevel="1" x14ac:dyDescent="0.2"/>
    <row r="12002" outlineLevel="1" x14ac:dyDescent="0.2"/>
    <row r="12004" outlineLevel="1" x14ac:dyDescent="0.2"/>
    <row r="12005" outlineLevel="1" x14ac:dyDescent="0.2"/>
    <row r="12006" outlineLevel="1" x14ac:dyDescent="0.2"/>
    <row r="12007" outlineLevel="1" x14ac:dyDescent="0.2"/>
    <row r="12008" outlineLevel="1" x14ac:dyDescent="0.2"/>
    <row r="12009" outlineLevel="1" x14ac:dyDescent="0.2"/>
    <row r="12011" outlineLevel="1" x14ac:dyDescent="0.2"/>
    <row r="12012" outlineLevel="1" x14ac:dyDescent="0.2"/>
    <row r="12013" outlineLevel="1" x14ac:dyDescent="0.2"/>
    <row r="12014" outlineLevel="1" x14ac:dyDescent="0.2"/>
    <row r="12015" outlineLevel="1" x14ac:dyDescent="0.2"/>
    <row r="12016" outlineLevel="1" x14ac:dyDescent="0.2"/>
    <row r="12018" outlineLevel="1" x14ac:dyDescent="0.2"/>
    <row r="12019" outlineLevel="1" x14ac:dyDescent="0.2"/>
    <row r="12020" outlineLevel="1" x14ac:dyDescent="0.2"/>
    <row r="12022" outlineLevel="1" x14ac:dyDescent="0.2"/>
    <row r="12023" outlineLevel="1" x14ac:dyDescent="0.2"/>
    <row r="12024" outlineLevel="1" x14ac:dyDescent="0.2"/>
    <row r="12025" outlineLevel="1" x14ac:dyDescent="0.2"/>
    <row r="12026" outlineLevel="1" x14ac:dyDescent="0.2"/>
    <row r="12028" outlineLevel="1" x14ac:dyDescent="0.2"/>
    <row r="12029" outlineLevel="1" x14ac:dyDescent="0.2"/>
    <row r="12030" outlineLevel="1" x14ac:dyDescent="0.2"/>
    <row r="12031" outlineLevel="1" x14ac:dyDescent="0.2"/>
    <row r="12032" outlineLevel="1" x14ac:dyDescent="0.2"/>
    <row r="12033" outlineLevel="1" x14ac:dyDescent="0.2"/>
    <row r="12034" outlineLevel="1" x14ac:dyDescent="0.2"/>
    <row r="12035" outlineLevel="1" x14ac:dyDescent="0.2"/>
    <row r="12036" outlineLevel="1" x14ac:dyDescent="0.2"/>
    <row r="12037" outlineLevel="1" x14ac:dyDescent="0.2"/>
    <row r="12038" outlineLevel="1" x14ac:dyDescent="0.2"/>
    <row r="12040" outlineLevel="1" x14ac:dyDescent="0.2"/>
    <row r="12041" outlineLevel="1" x14ac:dyDescent="0.2"/>
    <row r="12043" outlineLevel="1" x14ac:dyDescent="0.2"/>
    <row r="12044" outlineLevel="1" x14ac:dyDescent="0.2"/>
    <row r="12045" outlineLevel="1" x14ac:dyDescent="0.2"/>
    <row r="12046" outlineLevel="1" x14ac:dyDescent="0.2"/>
    <row r="12047" outlineLevel="1" x14ac:dyDescent="0.2"/>
    <row r="12048" outlineLevel="1" x14ac:dyDescent="0.2"/>
    <row r="12049" outlineLevel="1" x14ac:dyDescent="0.2"/>
    <row r="12050" outlineLevel="1" x14ac:dyDescent="0.2"/>
    <row r="12051" outlineLevel="1" x14ac:dyDescent="0.2"/>
    <row r="12052" outlineLevel="1" x14ac:dyDescent="0.2"/>
    <row r="12053" outlineLevel="1" x14ac:dyDescent="0.2"/>
    <row r="12054" outlineLevel="1" x14ac:dyDescent="0.2"/>
    <row r="12055" outlineLevel="1" x14ac:dyDescent="0.2"/>
    <row r="12056" outlineLevel="1" x14ac:dyDescent="0.2"/>
    <row r="12057" outlineLevel="1" x14ac:dyDescent="0.2"/>
    <row r="12059" outlineLevel="1" x14ac:dyDescent="0.2"/>
    <row r="12060" outlineLevel="1" x14ac:dyDescent="0.2"/>
    <row r="12061" outlineLevel="1" x14ac:dyDescent="0.2"/>
    <row r="12062" outlineLevel="1" x14ac:dyDescent="0.2"/>
    <row r="12063" outlineLevel="1" x14ac:dyDescent="0.2"/>
    <row r="12064" outlineLevel="1" x14ac:dyDescent="0.2"/>
    <row r="12065" outlineLevel="1" x14ac:dyDescent="0.2"/>
    <row r="12066" outlineLevel="1" x14ac:dyDescent="0.2"/>
    <row r="12067" outlineLevel="1" x14ac:dyDescent="0.2"/>
    <row r="12068" outlineLevel="1" x14ac:dyDescent="0.2"/>
    <row r="12069" outlineLevel="1" x14ac:dyDescent="0.2"/>
    <row r="12070" outlineLevel="1" x14ac:dyDescent="0.2"/>
    <row r="12071" outlineLevel="1" x14ac:dyDescent="0.2"/>
    <row r="12072" outlineLevel="1" x14ac:dyDescent="0.2"/>
    <row r="12073" outlineLevel="1" x14ac:dyDescent="0.2"/>
    <row r="12074" outlineLevel="1" x14ac:dyDescent="0.2"/>
    <row r="12076" outlineLevel="1" x14ac:dyDescent="0.2"/>
    <row r="12077" outlineLevel="1" x14ac:dyDescent="0.2"/>
    <row r="12078" outlineLevel="1" x14ac:dyDescent="0.2"/>
    <row r="12079" outlineLevel="1" x14ac:dyDescent="0.2"/>
    <row r="12080" outlineLevel="1" x14ac:dyDescent="0.2"/>
    <row r="12081" outlineLevel="1" x14ac:dyDescent="0.2"/>
    <row r="12082" outlineLevel="1" x14ac:dyDescent="0.2"/>
    <row r="12083" outlineLevel="1" x14ac:dyDescent="0.2"/>
    <row r="12084" outlineLevel="1" x14ac:dyDescent="0.2"/>
    <row r="12085" outlineLevel="1" x14ac:dyDescent="0.2"/>
    <row r="12086" outlineLevel="1" x14ac:dyDescent="0.2"/>
    <row r="12087" outlineLevel="1" x14ac:dyDescent="0.2"/>
    <row r="12088" outlineLevel="1" x14ac:dyDescent="0.2"/>
    <row r="12089" outlineLevel="1" x14ac:dyDescent="0.2"/>
    <row r="12090" outlineLevel="1" x14ac:dyDescent="0.2"/>
    <row r="12091" outlineLevel="1" x14ac:dyDescent="0.2"/>
    <row r="12093" outlineLevel="1" x14ac:dyDescent="0.2"/>
    <row r="12094" outlineLevel="1" x14ac:dyDescent="0.2"/>
    <row r="12095" outlineLevel="1" x14ac:dyDescent="0.2"/>
    <row r="12096" outlineLevel="1" x14ac:dyDescent="0.2"/>
    <row r="12097" outlineLevel="1" x14ac:dyDescent="0.2"/>
    <row r="12098" outlineLevel="1" x14ac:dyDescent="0.2"/>
    <row r="12099" outlineLevel="1" x14ac:dyDescent="0.2"/>
    <row r="12100" outlineLevel="1" x14ac:dyDescent="0.2"/>
    <row r="12101" outlineLevel="1" x14ac:dyDescent="0.2"/>
    <row r="12102" outlineLevel="1" x14ac:dyDescent="0.2"/>
    <row r="12103" outlineLevel="1" x14ac:dyDescent="0.2"/>
    <row r="12104" outlineLevel="1" x14ac:dyDescent="0.2"/>
    <row r="12105" outlineLevel="1" x14ac:dyDescent="0.2"/>
    <row r="12106" outlineLevel="1" x14ac:dyDescent="0.2"/>
    <row r="12107" outlineLevel="1" x14ac:dyDescent="0.2"/>
    <row r="12109" outlineLevel="1" x14ac:dyDescent="0.2"/>
    <row r="12110" outlineLevel="1" x14ac:dyDescent="0.2"/>
    <row r="12111" outlineLevel="1" x14ac:dyDescent="0.2"/>
    <row r="12112" outlineLevel="1" x14ac:dyDescent="0.2"/>
    <row r="12113" outlineLevel="1" x14ac:dyDescent="0.2"/>
    <row r="12114" outlineLevel="1" x14ac:dyDescent="0.2"/>
    <row r="12115" outlineLevel="1" x14ac:dyDescent="0.2"/>
    <row r="12116" outlineLevel="1" x14ac:dyDescent="0.2"/>
    <row r="12117" outlineLevel="1" x14ac:dyDescent="0.2"/>
    <row r="12118" outlineLevel="1" x14ac:dyDescent="0.2"/>
    <row r="12119" outlineLevel="1" x14ac:dyDescent="0.2"/>
    <row r="12120" outlineLevel="1" x14ac:dyDescent="0.2"/>
    <row r="12121" outlineLevel="1" x14ac:dyDescent="0.2"/>
    <row r="12122" outlineLevel="1" x14ac:dyDescent="0.2"/>
    <row r="12123" outlineLevel="1" x14ac:dyDescent="0.2"/>
    <row r="12125" outlineLevel="1" x14ac:dyDescent="0.2"/>
    <row r="12126" outlineLevel="1" x14ac:dyDescent="0.2"/>
    <row r="12127" outlineLevel="1" x14ac:dyDescent="0.2"/>
    <row r="12128" outlineLevel="1" x14ac:dyDescent="0.2"/>
    <row r="12129" outlineLevel="1" x14ac:dyDescent="0.2"/>
    <row r="12130" outlineLevel="1" x14ac:dyDescent="0.2"/>
    <row r="12131" outlineLevel="1" x14ac:dyDescent="0.2"/>
    <row r="12132" outlineLevel="1" x14ac:dyDescent="0.2"/>
    <row r="12133" outlineLevel="1" x14ac:dyDescent="0.2"/>
    <row r="12134" outlineLevel="1" x14ac:dyDescent="0.2"/>
    <row r="12135" outlineLevel="1" x14ac:dyDescent="0.2"/>
    <row r="12136" outlineLevel="1" x14ac:dyDescent="0.2"/>
    <row r="12137" outlineLevel="1" x14ac:dyDescent="0.2"/>
    <row r="12138" outlineLevel="1" x14ac:dyDescent="0.2"/>
    <row r="12139" outlineLevel="1" x14ac:dyDescent="0.2"/>
    <row r="12141" outlineLevel="1" x14ac:dyDescent="0.2"/>
    <row r="12142" outlineLevel="1" x14ac:dyDescent="0.2"/>
    <row r="12143" outlineLevel="1" x14ac:dyDescent="0.2"/>
    <row r="12144" outlineLevel="1" x14ac:dyDescent="0.2"/>
    <row r="12145" outlineLevel="1" x14ac:dyDescent="0.2"/>
    <row r="12146" outlineLevel="1" x14ac:dyDescent="0.2"/>
    <row r="12147" outlineLevel="1" x14ac:dyDescent="0.2"/>
    <row r="12148" outlineLevel="1" x14ac:dyDescent="0.2"/>
    <row r="12149" outlineLevel="1" x14ac:dyDescent="0.2"/>
    <row r="12150" outlineLevel="1" x14ac:dyDescent="0.2"/>
    <row r="12151" outlineLevel="1" x14ac:dyDescent="0.2"/>
    <row r="12152" outlineLevel="1" x14ac:dyDescent="0.2"/>
    <row r="12153" outlineLevel="1" x14ac:dyDescent="0.2"/>
    <row r="12154" outlineLevel="1" x14ac:dyDescent="0.2"/>
    <row r="12155" outlineLevel="1" x14ac:dyDescent="0.2"/>
    <row r="12157" outlineLevel="1" x14ac:dyDescent="0.2"/>
    <row r="12158" outlineLevel="1" x14ac:dyDescent="0.2"/>
    <row r="12159" outlineLevel="1" x14ac:dyDescent="0.2"/>
    <row r="12160" outlineLevel="1" x14ac:dyDescent="0.2"/>
    <row r="12161" outlineLevel="1" x14ac:dyDescent="0.2"/>
    <row r="12162" outlineLevel="1" x14ac:dyDescent="0.2"/>
    <row r="12163" outlineLevel="1" x14ac:dyDescent="0.2"/>
    <row r="12164" outlineLevel="1" x14ac:dyDescent="0.2"/>
    <row r="12165" outlineLevel="1" x14ac:dyDescent="0.2"/>
    <row r="12166" outlineLevel="1" x14ac:dyDescent="0.2"/>
    <row r="12167" outlineLevel="1" x14ac:dyDescent="0.2"/>
    <row r="12168" outlineLevel="1" x14ac:dyDescent="0.2"/>
    <row r="12169" outlineLevel="1" x14ac:dyDescent="0.2"/>
    <row r="12170" outlineLevel="1" x14ac:dyDescent="0.2"/>
    <row r="12171" outlineLevel="1" x14ac:dyDescent="0.2"/>
    <row r="12172" outlineLevel="1" x14ac:dyDescent="0.2"/>
    <row r="12173" outlineLevel="1" x14ac:dyDescent="0.2"/>
    <row r="12174" outlineLevel="1" x14ac:dyDescent="0.2"/>
    <row r="12175" outlineLevel="1" x14ac:dyDescent="0.2"/>
    <row r="12176" outlineLevel="1" x14ac:dyDescent="0.2"/>
    <row r="12177" outlineLevel="1" x14ac:dyDescent="0.2"/>
    <row r="12179" outlineLevel="1" x14ac:dyDescent="0.2"/>
    <row r="12180" outlineLevel="1" x14ac:dyDescent="0.2"/>
    <row r="12181" outlineLevel="1" x14ac:dyDescent="0.2"/>
    <row r="12182" outlineLevel="1" x14ac:dyDescent="0.2"/>
    <row r="12183" outlineLevel="1" x14ac:dyDescent="0.2"/>
    <row r="12184" outlineLevel="1" x14ac:dyDescent="0.2"/>
    <row r="12185" outlineLevel="1" x14ac:dyDescent="0.2"/>
    <row r="12186" outlineLevel="1" x14ac:dyDescent="0.2"/>
    <row r="12187" outlineLevel="1" x14ac:dyDescent="0.2"/>
    <row r="12188" outlineLevel="1" x14ac:dyDescent="0.2"/>
    <row r="12189" outlineLevel="1" x14ac:dyDescent="0.2"/>
    <row r="12190" outlineLevel="1" x14ac:dyDescent="0.2"/>
    <row r="12191" outlineLevel="1" x14ac:dyDescent="0.2"/>
    <row r="12192" outlineLevel="1" x14ac:dyDescent="0.2"/>
    <row r="12194" outlineLevel="1" x14ac:dyDescent="0.2"/>
    <row r="12195" outlineLevel="1" x14ac:dyDescent="0.2"/>
    <row r="12196" outlineLevel="1" x14ac:dyDescent="0.2"/>
    <row r="12197" outlineLevel="1" x14ac:dyDescent="0.2"/>
    <row r="12198" outlineLevel="1" x14ac:dyDescent="0.2"/>
    <row r="12199" outlineLevel="1" x14ac:dyDescent="0.2"/>
    <row r="12200" outlineLevel="1" x14ac:dyDescent="0.2"/>
    <row r="12201" outlineLevel="1" x14ac:dyDescent="0.2"/>
    <row r="12202" outlineLevel="1" x14ac:dyDescent="0.2"/>
    <row r="12203" outlineLevel="1" x14ac:dyDescent="0.2"/>
    <row r="12204" outlineLevel="1" x14ac:dyDescent="0.2"/>
    <row r="12205" outlineLevel="1" x14ac:dyDescent="0.2"/>
    <row r="12206" outlineLevel="1" x14ac:dyDescent="0.2"/>
    <row r="12207" outlineLevel="1" x14ac:dyDescent="0.2"/>
    <row r="12208" outlineLevel="1" x14ac:dyDescent="0.2"/>
    <row r="12209" outlineLevel="1" x14ac:dyDescent="0.2"/>
    <row r="12210" outlineLevel="1" x14ac:dyDescent="0.2"/>
    <row r="12211" outlineLevel="1" x14ac:dyDescent="0.2"/>
    <row r="12212" outlineLevel="1" x14ac:dyDescent="0.2"/>
    <row r="12214" outlineLevel="1" x14ac:dyDescent="0.2"/>
    <row r="12215" outlineLevel="1" x14ac:dyDescent="0.2"/>
    <row r="12216" outlineLevel="1" x14ac:dyDescent="0.2"/>
    <row r="12217" outlineLevel="1" x14ac:dyDescent="0.2"/>
    <row r="12218" outlineLevel="1" x14ac:dyDescent="0.2"/>
    <row r="12219" outlineLevel="1" x14ac:dyDescent="0.2"/>
    <row r="12220" outlineLevel="1" x14ac:dyDescent="0.2"/>
    <row r="12221" outlineLevel="1" x14ac:dyDescent="0.2"/>
    <row r="12222" outlineLevel="1" x14ac:dyDescent="0.2"/>
    <row r="12223" outlineLevel="1" x14ac:dyDescent="0.2"/>
    <row r="12224" outlineLevel="1" x14ac:dyDescent="0.2"/>
    <row r="12225" outlineLevel="1" x14ac:dyDescent="0.2"/>
    <row r="12226" outlineLevel="1" x14ac:dyDescent="0.2"/>
    <row r="12227" outlineLevel="1" x14ac:dyDescent="0.2"/>
    <row r="12228" outlineLevel="1" x14ac:dyDescent="0.2"/>
    <row r="12230" outlineLevel="1" x14ac:dyDescent="0.2"/>
    <row r="12231" outlineLevel="1" x14ac:dyDescent="0.2"/>
    <row r="12232" outlineLevel="1" x14ac:dyDescent="0.2"/>
    <row r="12233" outlineLevel="1" x14ac:dyDescent="0.2"/>
    <row r="12234" outlineLevel="1" x14ac:dyDescent="0.2"/>
    <row r="12235" outlineLevel="1" x14ac:dyDescent="0.2"/>
    <row r="12236" outlineLevel="1" x14ac:dyDescent="0.2"/>
    <row r="12237" outlineLevel="1" x14ac:dyDescent="0.2"/>
    <row r="12238" outlineLevel="1" x14ac:dyDescent="0.2"/>
    <row r="12239" outlineLevel="1" x14ac:dyDescent="0.2"/>
    <row r="12240" outlineLevel="1" x14ac:dyDescent="0.2"/>
    <row r="12241" outlineLevel="1" x14ac:dyDescent="0.2"/>
    <row r="12242" outlineLevel="1" x14ac:dyDescent="0.2"/>
    <row r="12243" outlineLevel="1" x14ac:dyDescent="0.2"/>
    <row r="12244" outlineLevel="1" x14ac:dyDescent="0.2"/>
    <row r="12245" outlineLevel="1" x14ac:dyDescent="0.2"/>
    <row r="12246" outlineLevel="1" x14ac:dyDescent="0.2"/>
    <row r="12247" outlineLevel="1" x14ac:dyDescent="0.2"/>
    <row r="12248" outlineLevel="1" x14ac:dyDescent="0.2"/>
    <row r="12249" outlineLevel="1" x14ac:dyDescent="0.2"/>
    <row r="12250" outlineLevel="1" x14ac:dyDescent="0.2"/>
    <row r="12251" outlineLevel="1" x14ac:dyDescent="0.2"/>
    <row r="12253" outlineLevel="1" x14ac:dyDescent="0.2"/>
    <row r="12254" outlineLevel="1" x14ac:dyDescent="0.2"/>
    <row r="12255" outlineLevel="1" x14ac:dyDescent="0.2"/>
    <row r="12256" outlineLevel="1" x14ac:dyDescent="0.2"/>
    <row r="12257" outlineLevel="1" x14ac:dyDescent="0.2"/>
    <row r="12258" outlineLevel="1" x14ac:dyDescent="0.2"/>
    <row r="12259" outlineLevel="1" x14ac:dyDescent="0.2"/>
    <row r="12260" outlineLevel="1" x14ac:dyDescent="0.2"/>
    <row r="12261" outlineLevel="1" x14ac:dyDescent="0.2"/>
    <row r="12262" outlineLevel="1" x14ac:dyDescent="0.2"/>
    <row r="12263" outlineLevel="1" x14ac:dyDescent="0.2"/>
    <row r="12264" outlineLevel="1" x14ac:dyDescent="0.2"/>
    <row r="12265" outlineLevel="1" x14ac:dyDescent="0.2"/>
    <row r="12266" outlineLevel="1" x14ac:dyDescent="0.2"/>
    <row r="12267" outlineLevel="1" x14ac:dyDescent="0.2"/>
    <row r="12268" outlineLevel="1" x14ac:dyDescent="0.2"/>
    <row r="12269" outlineLevel="1" x14ac:dyDescent="0.2"/>
    <row r="12270" outlineLevel="1" x14ac:dyDescent="0.2"/>
    <row r="12271" outlineLevel="1" x14ac:dyDescent="0.2"/>
    <row r="12272" outlineLevel="1" x14ac:dyDescent="0.2"/>
    <row r="12273" outlineLevel="1" x14ac:dyDescent="0.2"/>
    <row r="12274" outlineLevel="1" x14ac:dyDescent="0.2"/>
    <row r="12275" outlineLevel="1" x14ac:dyDescent="0.2"/>
    <row r="12277" outlineLevel="1" x14ac:dyDescent="0.2"/>
    <row r="12279" outlineLevel="1" x14ac:dyDescent="0.2"/>
    <row r="12280" outlineLevel="1" x14ac:dyDescent="0.2"/>
    <row r="12281" outlineLevel="1" x14ac:dyDescent="0.2"/>
    <row r="12282" outlineLevel="1" x14ac:dyDescent="0.2"/>
    <row r="12283" outlineLevel="1" x14ac:dyDescent="0.2"/>
    <row r="12284" outlineLevel="1" x14ac:dyDescent="0.2"/>
    <row r="12285" outlineLevel="1" x14ac:dyDescent="0.2"/>
    <row r="12287" outlineLevel="1" x14ac:dyDescent="0.2"/>
    <row r="12288" outlineLevel="1" x14ac:dyDescent="0.2"/>
    <row r="12289" outlineLevel="1" x14ac:dyDescent="0.2"/>
    <row r="12291" outlineLevel="1" x14ac:dyDescent="0.2"/>
    <row r="12292" outlineLevel="1" x14ac:dyDescent="0.2"/>
    <row r="12293" outlineLevel="1" x14ac:dyDescent="0.2"/>
    <row r="12294" outlineLevel="1" x14ac:dyDescent="0.2"/>
    <row r="12295" outlineLevel="1" x14ac:dyDescent="0.2"/>
    <row r="12296" outlineLevel="1" x14ac:dyDescent="0.2"/>
    <row r="12297" outlineLevel="1" x14ac:dyDescent="0.2"/>
    <row r="12298" outlineLevel="1" x14ac:dyDescent="0.2"/>
    <row r="12299" outlineLevel="1" x14ac:dyDescent="0.2"/>
    <row r="12300" outlineLevel="1" x14ac:dyDescent="0.2"/>
    <row r="12301" outlineLevel="1" x14ac:dyDescent="0.2"/>
    <row r="12302" outlineLevel="1" x14ac:dyDescent="0.2"/>
    <row r="12303" outlineLevel="1" x14ac:dyDescent="0.2"/>
    <row r="12304" outlineLevel="1" x14ac:dyDescent="0.2"/>
    <row r="12305" outlineLevel="1" x14ac:dyDescent="0.2"/>
    <row r="12306" outlineLevel="1" x14ac:dyDescent="0.2"/>
    <row r="12307" outlineLevel="1" x14ac:dyDescent="0.2"/>
    <row r="12309" outlineLevel="1" x14ac:dyDescent="0.2"/>
    <row r="12310" outlineLevel="1" x14ac:dyDescent="0.2"/>
    <row r="12311" outlineLevel="1" x14ac:dyDescent="0.2"/>
    <row r="12312" outlineLevel="1" x14ac:dyDescent="0.2"/>
    <row r="12313" outlineLevel="1" x14ac:dyDescent="0.2"/>
    <row r="12314" outlineLevel="1" x14ac:dyDescent="0.2"/>
    <row r="12315" outlineLevel="1" x14ac:dyDescent="0.2"/>
    <row r="12316" outlineLevel="1" x14ac:dyDescent="0.2"/>
    <row r="12317" outlineLevel="1" x14ac:dyDescent="0.2"/>
    <row r="12318" outlineLevel="1" x14ac:dyDescent="0.2"/>
    <row r="12319" outlineLevel="1" x14ac:dyDescent="0.2"/>
    <row r="12320" outlineLevel="1" x14ac:dyDescent="0.2"/>
    <row r="12321" outlineLevel="1" x14ac:dyDescent="0.2"/>
    <row r="12322" outlineLevel="1" x14ac:dyDescent="0.2"/>
    <row r="12323" outlineLevel="1" x14ac:dyDescent="0.2"/>
    <row r="12324" outlineLevel="1" x14ac:dyDescent="0.2"/>
    <row r="12325" outlineLevel="1" x14ac:dyDescent="0.2"/>
    <row r="12327" outlineLevel="1" x14ac:dyDescent="0.2"/>
    <row r="12328" outlineLevel="1" x14ac:dyDescent="0.2"/>
    <row r="12330" outlineLevel="1" x14ac:dyDescent="0.2"/>
    <row r="12331" outlineLevel="1" x14ac:dyDescent="0.2"/>
    <row r="12332" outlineLevel="1" x14ac:dyDescent="0.2"/>
    <row r="12333" outlineLevel="1" x14ac:dyDescent="0.2"/>
    <row r="12334" outlineLevel="1" x14ac:dyDescent="0.2"/>
    <row r="12335" outlineLevel="1" x14ac:dyDescent="0.2"/>
    <row r="12336" outlineLevel="1" x14ac:dyDescent="0.2"/>
    <row r="12337" outlineLevel="1" x14ac:dyDescent="0.2"/>
    <row r="12338" outlineLevel="1" x14ac:dyDescent="0.2"/>
    <row r="12339" outlineLevel="1" x14ac:dyDescent="0.2"/>
    <row r="12340" outlineLevel="1" x14ac:dyDescent="0.2"/>
    <row r="12341" outlineLevel="1" x14ac:dyDescent="0.2"/>
    <row r="12342" outlineLevel="1" x14ac:dyDescent="0.2"/>
    <row r="12343" outlineLevel="1" x14ac:dyDescent="0.2"/>
    <row r="12344" outlineLevel="1" x14ac:dyDescent="0.2"/>
    <row r="12345" outlineLevel="1" x14ac:dyDescent="0.2"/>
    <row r="12346" outlineLevel="1" x14ac:dyDescent="0.2"/>
    <row r="12347" outlineLevel="1" x14ac:dyDescent="0.2"/>
    <row r="12348" outlineLevel="1" x14ac:dyDescent="0.2"/>
    <row r="12349" outlineLevel="1" x14ac:dyDescent="0.2"/>
    <row r="12350" outlineLevel="1" x14ac:dyDescent="0.2"/>
    <row r="12351" outlineLevel="1" x14ac:dyDescent="0.2"/>
    <row r="12353" outlineLevel="1" x14ac:dyDescent="0.2"/>
    <row r="12354" outlineLevel="1" x14ac:dyDescent="0.2"/>
    <row r="12355" outlineLevel="1" x14ac:dyDescent="0.2"/>
    <row r="12356" outlineLevel="1" x14ac:dyDescent="0.2"/>
    <row r="12357" outlineLevel="1" x14ac:dyDescent="0.2"/>
    <row r="12358" outlineLevel="1" x14ac:dyDescent="0.2"/>
    <row r="12359" outlineLevel="1" x14ac:dyDescent="0.2"/>
    <row r="12360" outlineLevel="1" x14ac:dyDescent="0.2"/>
    <row r="12361" outlineLevel="1" x14ac:dyDescent="0.2"/>
    <row r="12362" outlineLevel="1" x14ac:dyDescent="0.2"/>
    <row r="12363" outlineLevel="1" x14ac:dyDescent="0.2"/>
    <row r="12364" outlineLevel="1" x14ac:dyDescent="0.2"/>
    <row r="12365" outlineLevel="1" x14ac:dyDescent="0.2"/>
    <row r="12366" outlineLevel="1" x14ac:dyDescent="0.2"/>
    <row r="12367" outlineLevel="1" x14ac:dyDescent="0.2"/>
    <row r="12368" outlineLevel="1" x14ac:dyDescent="0.2"/>
    <row r="12369" outlineLevel="1" x14ac:dyDescent="0.2"/>
    <row r="12370" outlineLevel="1" x14ac:dyDescent="0.2"/>
    <row r="12371" outlineLevel="1" x14ac:dyDescent="0.2"/>
    <row r="12372" outlineLevel="1" x14ac:dyDescent="0.2"/>
    <row r="12373" outlineLevel="1" x14ac:dyDescent="0.2"/>
    <row r="12374" outlineLevel="1" x14ac:dyDescent="0.2"/>
    <row r="12375" outlineLevel="1" x14ac:dyDescent="0.2"/>
    <row r="12376" outlineLevel="1" x14ac:dyDescent="0.2"/>
    <row r="12377" outlineLevel="1" x14ac:dyDescent="0.2"/>
    <row r="12378" outlineLevel="1" x14ac:dyDescent="0.2"/>
    <row r="12380" outlineLevel="1" x14ac:dyDescent="0.2"/>
    <row r="12381" outlineLevel="1" x14ac:dyDescent="0.2"/>
    <row r="12382" outlineLevel="1" x14ac:dyDescent="0.2"/>
    <row r="12383" outlineLevel="1" x14ac:dyDescent="0.2"/>
    <row r="12385" outlineLevel="1" x14ac:dyDescent="0.2"/>
    <row r="12386" outlineLevel="1" x14ac:dyDescent="0.2"/>
    <row r="12387" outlineLevel="1" x14ac:dyDescent="0.2"/>
    <row r="12388" outlineLevel="1" x14ac:dyDescent="0.2"/>
    <row r="12390" outlineLevel="1" x14ac:dyDescent="0.2"/>
    <row r="12391" outlineLevel="1" x14ac:dyDescent="0.2"/>
    <row r="12392" outlineLevel="1" x14ac:dyDescent="0.2"/>
    <row r="12393" outlineLevel="1" x14ac:dyDescent="0.2"/>
    <row r="12395" outlineLevel="1" x14ac:dyDescent="0.2"/>
    <row r="12396" outlineLevel="1" x14ac:dyDescent="0.2"/>
    <row r="12397" outlineLevel="1" x14ac:dyDescent="0.2"/>
    <row r="12398" outlineLevel="1" x14ac:dyDescent="0.2"/>
    <row r="12400" outlineLevel="1" x14ac:dyDescent="0.2"/>
    <row r="12401" outlineLevel="1" x14ac:dyDescent="0.2"/>
    <row r="12402" outlineLevel="1" x14ac:dyDescent="0.2"/>
    <row r="12403" outlineLevel="1" x14ac:dyDescent="0.2"/>
    <row r="12405" outlineLevel="1" x14ac:dyDescent="0.2"/>
    <row r="12406" outlineLevel="1" x14ac:dyDescent="0.2"/>
    <row r="12407" outlineLevel="1" x14ac:dyDescent="0.2"/>
    <row r="12408" outlineLevel="1" x14ac:dyDescent="0.2"/>
    <row r="12410" outlineLevel="1" x14ac:dyDescent="0.2"/>
    <row r="12411" outlineLevel="1" x14ac:dyDescent="0.2"/>
    <row r="12412" outlineLevel="1" x14ac:dyDescent="0.2"/>
    <row r="12413" outlineLevel="1" x14ac:dyDescent="0.2"/>
    <row r="12415" outlineLevel="1" x14ac:dyDescent="0.2"/>
    <row r="12417" outlineLevel="1" x14ac:dyDescent="0.2"/>
    <row r="12419" outlineLevel="1" x14ac:dyDescent="0.2"/>
    <row r="12421" outlineLevel="1" x14ac:dyDescent="0.2"/>
    <row r="12423" outlineLevel="1" x14ac:dyDescent="0.2"/>
    <row r="12425" outlineLevel="1" x14ac:dyDescent="0.2"/>
    <row r="12427" outlineLevel="1" x14ac:dyDescent="0.2"/>
    <row r="12429" outlineLevel="1" x14ac:dyDescent="0.2"/>
    <row r="12431" outlineLevel="1" x14ac:dyDescent="0.2"/>
    <row r="12433" outlineLevel="1" x14ac:dyDescent="0.2"/>
    <row r="12435" outlineLevel="1" x14ac:dyDescent="0.2"/>
    <row r="12437" outlineLevel="1" x14ac:dyDescent="0.2"/>
    <row r="12439" outlineLevel="1" x14ac:dyDescent="0.2"/>
    <row r="12441" outlineLevel="1" x14ac:dyDescent="0.2"/>
    <row r="12442" outlineLevel="1" x14ac:dyDescent="0.2"/>
    <row r="12444" outlineLevel="1" x14ac:dyDescent="0.2"/>
    <row r="12445" outlineLevel="1" x14ac:dyDescent="0.2"/>
    <row r="12447" outlineLevel="1" x14ac:dyDescent="0.2"/>
    <row r="12448" outlineLevel="1" x14ac:dyDescent="0.2"/>
    <row r="12449" outlineLevel="1" x14ac:dyDescent="0.2"/>
    <row r="12451" outlineLevel="1" x14ac:dyDescent="0.2"/>
    <row r="12452" outlineLevel="1" x14ac:dyDescent="0.2"/>
    <row r="12454" outlineLevel="1" x14ac:dyDescent="0.2"/>
    <row r="12455" outlineLevel="1" x14ac:dyDescent="0.2"/>
    <row r="12457" outlineLevel="1" x14ac:dyDescent="0.2"/>
    <row r="12458" outlineLevel="1" x14ac:dyDescent="0.2"/>
    <row r="12459" outlineLevel="1" x14ac:dyDescent="0.2"/>
    <row r="12461" outlineLevel="1" x14ac:dyDescent="0.2"/>
    <row r="12462" outlineLevel="1" x14ac:dyDescent="0.2"/>
    <row r="12463" outlineLevel="1" x14ac:dyDescent="0.2"/>
    <row r="12465" outlineLevel="1" x14ac:dyDescent="0.2"/>
    <row r="12466" outlineLevel="1" x14ac:dyDescent="0.2"/>
    <row r="12467" outlineLevel="1" x14ac:dyDescent="0.2"/>
    <row r="12469" outlineLevel="1" x14ac:dyDescent="0.2"/>
    <row r="12470" outlineLevel="1" x14ac:dyDescent="0.2"/>
    <row r="12471" outlineLevel="1" x14ac:dyDescent="0.2"/>
    <row r="12473" outlineLevel="1" x14ac:dyDescent="0.2"/>
    <row r="12474" outlineLevel="1" x14ac:dyDescent="0.2"/>
    <row r="12475" outlineLevel="1" x14ac:dyDescent="0.2"/>
    <row r="12477" outlineLevel="1" x14ac:dyDescent="0.2"/>
    <row r="12478" outlineLevel="1" x14ac:dyDescent="0.2"/>
    <row r="12479" outlineLevel="1" x14ac:dyDescent="0.2"/>
    <row r="12481" outlineLevel="1" x14ac:dyDescent="0.2"/>
    <row r="12482" outlineLevel="1" x14ac:dyDescent="0.2"/>
    <row r="12483" outlineLevel="1" x14ac:dyDescent="0.2"/>
    <row r="12485" outlineLevel="1" x14ac:dyDescent="0.2"/>
    <row r="12486" outlineLevel="1" x14ac:dyDescent="0.2"/>
    <row r="12487" outlineLevel="1" x14ac:dyDescent="0.2"/>
    <row r="12489" outlineLevel="1" x14ac:dyDescent="0.2"/>
    <row r="12490" outlineLevel="1" x14ac:dyDescent="0.2"/>
    <row r="12491" outlineLevel="1" x14ac:dyDescent="0.2"/>
    <row r="12493" outlineLevel="1" x14ac:dyDescent="0.2"/>
    <row r="12494" outlineLevel="1" x14ac:dyDescent="0.2"/>
    <row r="12495" outlineLevel="1" x14ac:dyDescent="0.2"/>
    <row r="12497" outlineLevel="1" x14ac:dyDescent="0.2"/>
    <row r="12498" outlineLevel="1" x14ac:dyDescent="0.2"/>
    <row r="12499" outlineLevel="1" x14ac:dyDescent="0.2"/>
    <row r="12501" outlineLevel="1" x14ac:dyDescent="0.2"/>
    <row r="12502" outlineLevel="1" x14ac:dyDescent="0.2"/>
    <row r="12503" outlineLevel="1" x14ac:dyDescent="0.2"/>
    <row r="12505" outlineLevel="1" x14ac:dyDescent="0.2"/>
    <row r="12506" outlineLevel="1" x14ac:dyDescent="0.2"/>
    <row r="12507" outlineLevel="1" x14ac:dyDescent="0.2"/>
    <row r="12509" outlineLevel="1" x14ac:dyDescent="0.2"/>
    <row r="12510" outlineLevel="1" x14ac:dyDescent="0.2"/>
    <row r="12511" outlineLevel="1" x14ac:dyDescent="0.2"/>
    <row r="12513" outlineLevel="1" x14ac:dyDescent="0.2"/>
    <row r="12514" outlineLevel="1" x14ac:dyDescent="0.2"/>
    <row r="12515" outlineLevel="1" x14ac:dyDescent="0.2"/>
    <row r="12517" outlineLevel="1" x14ac:dyDescent="0.2"/>
    <row r="12518" outlineLevel="1" x14ac:dyDescent="0.2"/>
    <row r="12519" outlineLevel="1" x14ac:dyDescent="0.2"/>
    <row r="12521" outlineLevel="1" x14ac:dyDescent="0.2"/>
    <row r="12522" outlineLevel="1" x14ac:dyDescent="0.2"/>
    <row r="12523" outlineLevel="1" x14ac:dyDescent="0.2"/>
    <row r="12525" outlineLevel="1" x14ac:dyDescent="0.2"/>
    <row r="12526" outlineLevel="1" x14ac:dyDescent="0.2"/>
    <row r="12527" outlineLevel="1" x14ac:dyDescent="0.2"/>
    <row r="12529" outlineLevel="1" x14ac:dyDescent="0.2"/>
    <row r="12530" outlineLevel="1" x14ac:dyDescent="0.2"/>
    <row r="12531" outlineLevel="1" x14ac:dyDescent="0.2"/>
    <row r="12533" outlineLevel="1" x14ac:dyDescent="0.2"/>
    <row r="12534" outlineLevel="1" x14ac:dyDescent="0.2"/>
    <row r="12535" outlineLevel="1" x14ac:dyDescent="0.2"/>
    <row r="12537" outlineLevel="1" x14ac:dyDescent="0.2"/>
    <row r="12539" outlineLevel="1" x14ac:dyDescent="0.2"/>
    <row r="12540" outlineLevel="1" x14ac:dyDescent="0.2"/>
    <row r="12541" outlineLevel="1" x14ac:dyDescent="0.2"/>
    <row r="12542" outlineLevel="1" x14ac:dyDescent="0.2"/>
    <row r="12543" outlineLevel="1" x14ac:dyDescent="0.2"/>
    <row r="12545" outlineLevel="1" x14ac:dyDescent="0.2"/>
    <row r="12546" outlineLevel="1" x14ac:dyDescent="0.2"/>
    <row r="12547" outlineLevel="1" x14ac:dyDescent="0.2"/>
    <row r="12548" outlineLevel="1" x14ac:dyDescent="0.2"/>
    <row r="12549" outlineLevel="1" x14ac:dyDescent="0.2"/>
    <row r="12551" outlineLevel="1" x14ac:dyDescent="0.2"/>
    <row r="12552" outlineLevel="1" x14ac:dyDescent="0.2"/>
    <row r="12553" outlineLevel="1" x14ac:dyDescent="0.2"/>
    <row r="12554" outlineLevel="1" x14ac:dyDescent="0.2"/>
    <row r="12555" outlineLevel="1" x14ac:dyDescent="0.2"/>
    <row r="12556" outlineLevel="1" x14ac:dyDescent="0.2"/>
    <row r="12557" outlineLevel="1" x14ac:dyDescent="0.2"/>
    <row r="12559" outlineLevel="1" x14ac:dyDescent="0.2"/>
    <row r="12561" outlineLevel="1" x14ac:dyDescent="0.2"/>
    <row r="12562" outlineLevel="1" x14ac:dyDescent="0.2"/>
    <row r="12563" outlineLevel="1" x14ac:dyDescent="0.2"/>
    <row r="12565" outlineLevel="1" x14ac:dyDescent="0.2"/>
    <row r="12567" outlineLevel="1" x14ac:dyDescent="0.2"/>
    <row r="12569" outlineLevel="1" x14ac:dyDescent="0.2"/>
    <row r="12571" outlineLevel="1" x14ac:dyDescent="0.2"/>
    <row r="12572" outlineLevel="1" x14ac:dyDescent="0.2"/>
    <row r="12573" outlineLevel="1" x14ac:dyDescent="0.2"/>
    <row r="12574" outlineLevel="1" x14ac:dyDescent="0.2"/>
    <row r="12576" outlineLevel="1" x14ac:dyDescent="0.2"/>
    <row r="12577" outlineLevel="1" x14ac:dyDescent="0.2"/>
    <row r="12578" outlineLevel="1" x14ac:dyDescent="0.2"/>
    <row r="12579" outlineLevel="1" x14ac:dyDescent="0.2"/>
    <row r="12581" outlineLevel="1" x14ac:dyDescent="0.2"/>
    <row r="12582" outlineLevel="1" x14ac:dyDescent="0.2"/>
    <row r="12583" outlineLevel="1" x14ac:dyDescent="0.2"/>
    <row r="12584" outlineLevel="1" x14ac:dyDescent="0.2"/>
    <row r="12586" outlineLevel="1" x14ac:dyDescent="0.2"/>
    <row r="12587" outlineLevel="1" x14ac:dyDescent="0.2"/>
    <row r="12588" outlineLevel="1" x14ac:dyDescent="0.2"/>
    <row r="12589" outlineLevel="1" x14ac:dyDescent="0.2"/>
    <row r="12590" outlineLevel="1" x14ac:dyDescent="0.2"/>
    <row r="12591" outlineLevel="1" x14ac:dyDescent="0.2"/>
    <row r="12593" outlineLevel="1" x14ac:dyDescent="0.2"/>
    <row r="12594" outlineLevel="1" x14ac:dyDescent="0.2"/>
    <row r="12595" outlineLevel="1" x14ac:dyDescent="0.2"/>
    <row r="12596" outlineLevel="1" x14ac:dyDescent="0.2"/>
    <row r="12597" outlineLevel="1" x14ac:dyDescent="0.2"/>
    <row r="12599" outlineLevel="1" x14ac:dyDescent="0.2"/>
    <row r="12600" outlineLevel="1" x14ac:dyDescent="0.2"/>
    <row r="12601" outlineLevel="1" x14ac:dyDescent="0.2"/>
    <row r="12602" outlineLevel="1" x14ac:dyDescent="0.2"/>
    <row r="12603" outlineLevel="1" x14ac:dyDescent="0.2"/>
    <row r="12604" outlineLevel="1" x14ac:dyDescent="0.2"/>
    <row r="12605" outlineLevel="1" x14ac:dyDescent="0.2"/>
    <row r="12607" outlineLevel="1" x14ac:dyDescent="0.2"/>
    <row r="12608" outlineLevel="1" x14ac:dyDescent="0.2"/>
    <row r="12609" outlineLevel="1" x14ac:dyDescent="0.2"/>
    <row r="12610" outlineLevel="1" x14ac:dyDescent="0.2"/>
    <row r="12611" outlineLevel="1" x14ac:dyDescent="0.2"/>
    <row r="12612" outlineLevel="1" x14ac:dyDescent="0.2"/>
    <row r="12614" outlineLevel="1" x14ac:dyDescent="0.2"/>
    <row r="12615" outlineLevel="1" x14ac:dyDescent="0.2"/>
    <row r="12616" outlineLevel="1" x14ac:dyDescent="0.2"/>
    <row r="12617" outlineLevel="1" x14ac:dyDescent="0.2"/>
    <row r="12618" outlineLevel="1" x14ac:dyDescent="0.2"/>
    <row r="12620" outlineLevel="1" x14ac:dyDescent="0.2"/>
    <row r="12621" outlineLevel="1" x14ac:dyDescent="0.2"/>
    <row r="12622" outlineLevel="1" x14ac:dyDescent="0.2"/>
    <row r="12624" outlineLevel="1" x14ac:dyDescent="0.2"/>
    <row r="12625" outlineLevel="1" x14ac:dyDescent="0.2"/>
    <row r="12627" outlineLevel="1" x14ac:dyDescent="0.2"/>
    <row r="12628" outlineLevel="1" x14ac:dyDescent="0.2"/>
    <row r="12630" outlineLevel="1" x14ac:dyDescent="0.2"/>
    <row r="12631" outlineLevel="1" x14ac:dyDescent="0.2"/>
    <row r="12633" outlineLevel="1" x14ac:dyDescent="0.2"/>
    <row r="12634" outlineLevel="1" x14ac:dyDescent="0.2"/>
    <row r="12636" outlineLevel="1" x14ac:dyDescent="0.2"/>
    <row r="12637" outlineLevel="1" x14ac:dyDescent="0.2"/>
    <row r="12639" outlineLevel="1" x14ac:dyDescent="0.2"/>
    <row r="12640" outlineLevel="1" x14ac:dyDescent="0.2"/>
    <row r="12641" outlineLevel="1" x14ac:dyDescent="0.2"/>
    <row r="12642" outlineLevel="1" x14ac:dyDescent="0.2"/>
    <row r="12643" outlineLevel="1" x14ac:dyDescent="0.2"/>
    <row r="12645" outlineLevel="1" x14ac:dyDescent="0.2"/>
    <row r="12646" outlineLevel="1" x14ac:dyDescent="0.2"/>
    <row r="12647" outlineLevel="1" x14ac:dyDescent="0.2"/>
    <row r="12648" outlineLevel="1" x14ac:dyDescent="0.2"/>
    <row r="12649" outlineLevel="1" x14ac:dyDescent="0.2"/>
    <row r="12650" outlineLevel="1" x14ac:dyDescent="0.2"/>
    <row r="12652" outlineLevel="1" x14ac:dyDescent="0.2"/>
    <row r="12654" outlineLevel="1" x14ac:dyDescent="0.2"/>
    <row r="12656" outlineLevel="1" x14ac:dyDescent="0.2"/>
    <row r="12658" outlineLevel="1" x14ac:dyDescent="0.2"/>
    <row r="12660" outlineLevel="1" x14ac:dyDescent="0.2"/>
    <row r="12662" outlineLevel="1" x14ac:dyDescent="0.2"/>
    <row r="12664" outlineLevel="1" x14ac:dyDescent="0.2"/>
    <row r="12666" outlineLevel="1" x14ac:dyDescent="0.2"/>
    <row r="12668" outlineLevel="1" x14ac:dyDescent="0.2"/>
    <row r="12670" outlineLevel="1" x14ac:dyDescent="0.2"/>
    <row r="12671" outlineLevel="1" x14ac:dyDescent="0.2"/>
    <row r="12672" outlineLevel="1" x14ac:dyDescent="0.2"/>
    <row r="12673" outlineLevel="1" x14ac:dyDescent="0.2"/>
    <row r="12675" outlineLevel="1" x14ac:dyDescent="0.2"/>
    <row r="12677" outlineLevel="1" x14ac:dyDescent="0.2"/>
    <row r="12679" outlineLevel="1" x14ac:dyDescent="0.2"/>
    <row r="12681" outlineLevel="1" x14ac:dyDescent="0.2"/>
    <row r="12683" outlineLevel="1" x14ac:dyDescent="0.2"/>
    <row r="12685" outlineLevel="1" x14ac:dyDescent="0.2"/>
    <row r="12687" outlineLevel="1" x14ac:dyDescent="0.2"/>
    <row r="12689" outlineLevel="1" x14ac:dyDescent="0.2"/>
    <row r="12691" outlineLevel="1" x14ac:dyDescent="0.2"/>
    <row r="12693" outlineLevel="1" x14ac:dyDescent="0.2"/>
    <row r="12695" outlineLevel="1" x14ac:dyDescent="0.2"/>
    <row r="12697" outlineLevel="1" x14ac:dyDescent="0.2"/>
    <row r="12698" outlineLevel="1" x14ac:dyDescent="0.2"/>
    <row r="12699" outlineLevel="1" x14ac:dyDescent="0.2"/>
    <row r="12700" outlineLevel="1" x14ac:dyDescent="0.2"/>
    <row r="12701" outlineLevel="1" x14ac:dyDescent="0.2"/>
    <row r="12702" outlineLevel="1" x14ac:dyDescent="0.2"/>
    <row r="12703" outlineLevel="1" x14ac:dyDescent="0.2"/>
    <row r="12705" outlineLevel="1" x14ac:dyDescent="0.2"/>
    <row r="12706" outlineLevel="1" x14ac:dyDescent="0.2"/>
    <row r="12707" outlineLevel="1" x14ac:dyDescent="0.2"/>
    <row r="12708" outlineLevel="1" x14ac:dyDescent="0.2"/>
    <row r="12709" outlineLevel="1" x14ac:dyDescent="0.2"/>
    <row r="12710" outlineLevel="1" x14ac:dyDescent="0.2"/>
    <row r="12711" outlineLevel="1" x14ac:dyDescent="0.2"/>
    <row r="12713" outlineLevel="1" x14ac:dyDescent="0.2"/>
    <row r="12714" outlineLevel="1" x14ac:dyDescent="0.2"/>
    <row r="12715" outlineLevel="1" x14ac:dyDescent="0.2"/>
    <row r="12716" outlineLevel="1" x14ac:dyDescent="0.2"/>
    <row r="12718" outlineLevel="1" x14ac:dyDescent="0.2"/>
    <row r="12719" outlineLevel="1" x14ac:dyDescent="0.2"/>
    <row r="12720" outlineLevel="1" x14ac:dyDescent="0.2"/>
    <row r="12721" outlineLevel="1" x14ac:dyDescent="0.2"/>
    <row r="12723" outlineLevel="1" x14ac:dyDescent="0.2"/>
    <row r="12724" outlineLevel="1" x14ac:dyDescent="0.2"/>
    <row r="12725" outlineLevel="1" x14ac:dyDescent="0.2"/>
    <row r="12726" outlineLevel="1" x14ac:dyDescent="0.2"/>
    <row r="12728" outlineLevel="1" x14ac:dyDescent="0.2"/>
    <row r="12729" outlineLevel="1" x14ac:dyDescent="0.2"/>
    <row r="12730" outlineLevel="1" x14ac:dyDescent="0.2"/>
    <row r="12731" outlineLevel="1" x14ac:dyDescent="0.2"/>
    <row r="12733" outlineLevel="1" x14ac:dyDescent="0.2"/>
    <row r="12734" outlineLevel="1" x14ac:dyDescent="0.2"/>
    <row r="12736" outlineLevel="1" x14ac:dyDescent="0.2"/>
    <row r="12737" outlineLevel="1" x14ac:dyDescent="0.2"/>
    <row r="12739" outlineLevel="1" x14ac:dyDescent="0.2"/>
    <row r="12740" outlineLevel="1" x14ac:dyDescent="0.2"/>
    <row r="12742" outlineLevel="1" x14ac:dyDescent="0.2"/>
    <row r="12743" outlineLevel="1" x14ac:dyDescent="0.2"/>
    <row r="12745" outlineLevel="1" x14ac:dyDescent="0.2"/>
    <row r="12746" outlineLevel="1" x14ac:dyDescent="0.2"/>
    <row r="12748" outlineLevel="1" x14ac:dyDescent="0.2"/>
    <row r="12749" outlineLevel="1" x14ac:dyDescent="0.2"/>
    <row r="12751" outlineLevel="1" x14ac:dyDescent="0.2"/>
    <row r="12752" outlineLevel="1" x14ac:dyDescent="0.2"/>
    <row r="12754" outlineLevel="1" x14ac:dyDescent="0.2"/>
    <row r="12755" outlineLevel="1" x14ac:dyDescent="0.2"/>
    <row r="12757" outlineLevel="1" x14ac:dyDescent="0.2"/>
    <row r="12758" outlineLevel="1" x14ac:dyDescent="0.2"/>
    <row r="12759" outlineLevel="1" x14ac:dyDescent="0.2"/>
    <row r="12760" outlineLevel="1" x14ac:dyDescent="0.2"/>
    <row r="12761" outlineLevel="1" x14ac:dyDescent="0.2"/>
    <row r="12762" outlineLevel="1" x14ac:dyDescent="0.2"/>
    <row r="12763" outlineLevel="1" x14ac:dyDescent="0.2"/>
    <row r="12764" outlineLevel="1" x14ac:dyDescent="0.2"/>
    <row r="12765" outlineLevel="1" x14ac:dyDescent="0.2"/>
    <row r="12766" outlineLevel="1" x14ac:dyDescent="0.2"/>
    <row r="12767" outlineLevel="1" x14ac:dyDescent="0.2"/>
    <row r="12768" outlineLevel="1" x14ac:dyDescent="0.2"/>
    <row r="12770" outlineLevel="1" x14ac:dyDescent="0.2"/>
    <row r="12771" outlineLevel="1" x14ac:dyDescent="0.2"/>
    <row r="12772" outlineLevel="1" x14ac:dyDescent="0.2"/>
    <row r="12773" outlineLevel="1" x14ac:dyDescent="0.2"/>
    <row r="12774" outlineLevel="1" x14ac:dyDescent="0.2"/>
    <row r="12775" outlineLevel="1" x14ac:dyDescent="0.2"/>
    <row r="12776" outlineLevel="1" x14ac:dyDescent="0.2"/>
    <row r="12777" outlineLevel="1" x14ac:dyDescent="0.2"/>
    <row r="12778" outlineLevel="1" x14ac:dyDescent="0.2"/>
    <row r="12779" outlineLevel="1" x14ac:dyDescent="0.2"/>
    <row r="12780" outlineLevel="1" x14ac:dyDescent="0.2"/>
    <row r="12782" outlineLevel="1" x14ac:dyDescent="0.2"/>
    <row r="12784" outlineLevel="1" x14ac:dyDescent="0.2"/>
    <row r="12786" outlineLevel="1" x14ac:dyDescent="0.2"/>
    <row r="12788" outlineLevel="1" x14ac:dyDescent="0.2"/>
    <row r="12789" outlineLevel="1" x14ac:dyDescent="0.2"/>
    <row r="12790" outlineLevel="1" x14ac:dyDescent="0.2"/>
    <row r="12792" outlineLevel="1" x14ac:dyDescent="0.2"/>
    <row r="12793" outlineLevel="1" x14ac:dyDescent="0.2"/>
    <row r="12794" outlineLevel="1" x14ac:dyDescent="0.2"/>
    <row r="12796" outlineLevel="1" x14ac:dyDescent="0.2"/>
    <row r="12797" outlineLevel="1" x14ac:dyDescent="0.2"/>
    <row r="12798" outlineLevel="1" x14ac:dyDescent="0.2"/>
    <row r="12800" outlineLevel="1" x14ac:dyDescent="0.2"/>
    <row r="12801" outlineLevel="1" x14ac:dyDescent="0.2"/>
    <row r="12803" outlineLevel="1" x14ac:dyDescent="0.2"/>
    <row r="12804" outlineLevel="1" x14ac:dyDescent="0.2"/>
    <row r="12806" outlineLevel="1" x14ac:dyDescent="0.2"/>
    <row r="12807" outlineLevel="1" x14ac:dyDescent="0.2"/>
    <row r="12809" outlineLevel="1" x14ac:dyDescent="0.2"/>
    <row r="12811" outlineLevel="1" x14ac:dyDescent="0.2"/>
    <row r="12813" outlineLevel="1" x14ac:dyDescent="0.2"/>
    <row r="12815" outlineLevel="1" x14ac:dyDescent="0.2"/>
    <row r="12817" outlineLevel="1" x14ac:dyDescent="0.2"/>
    <row r="12819" outlineLevel="1" x14ac:dyDescent="0.2"/>
    <row r="12821" outlineLevel="1" x14ac:dyDescent="0.2"/>
    <row r="12823" outlineLevel="1" x14ac:dyDescent="0.2"/>
    <row r="12825" outlineLevel="1" x14ac:dyDescent="0.2"/>
    <row r="12827" outlineLevel="1" x14ac:dyDescent="0.2"/>
    <row r="12829" outlineLevel="1" x14ac:dyDescent="0.2"/>
    <row r="12831" outlineLevel="1" x14ac:dyDescent="0.2"/>
    <row r="12833" outlineLevel="1" x14ac:dyDescent="0.2"/>
  </sheetData>
  <pageMargins left="0.55118110236220474" right="0.35433070866141736" top="1.5748031496062993" bottom="0.98425196850393704" header="7.874015748031496E-2" footer="0.31496062992125984"/>
  <pageSetup paperSize="9" orientation="portrait" r:id="rId1"/>
  <headerFooter>
    <oddHeader>&amp;L&amp;G
CUSTOS UNITÁRIOS DE EDIFICAÇÕES - SEM DESONERAÇÃO&amp;C
SECRETARIA DE INFRAESTRUTURA URBANA E OBRAS
&amp;R
DATA-BASE: JANEIRO/2025</oddHeader>
    <oddFooter>&amp;LPROJ-5 DIVISÃO DE PREÇOS E CUSTOS&amp;RPág.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18</vt:i4>
      </vt:variant>
    </vt:vector>
  </HeadingPairs>
  <TitlesOfParts>
    <vt:vector size="25" baseType="lpstr">
      <vt:lpstr>REVISADA</vt:lpstr>
      <vt:lpstr>PLANILHA</vt:lpstr>
      <vt:lpstr>PLANILHA_PLV</vt:lpstr>
      <vt:lpstr>CDHU-198</vt:lpstr>
      <vt:lpstr>RESUMO</vt:lpstr>
      <vt:lpstr>CRONOGRAMA</vt:lpstr>
      <vt:lpstr>CustosUnit EDIF SEM Des Jan25</vt:lpstr>
      <vt:lpstr>CRONOGRAMA!Area_de_impressao</vt:lpstr>
      <vt:lpstr>'CustosUnit EDIF SEM Des Jan25'!Area_de_impressao</vt:lpstr>
      <vt:lpstr>PLANILHA!Area_de_impressao</vt:lpstr>
      <vt:lpstr>PLANILHA_PLV!Area_de_impressao</vt:lpstr>
      <vt:lpstr>RESUMO!Area_de_impressao</vt:lpstr>
      <vt:lpstr>REVISADA!Area_de_impressao</vt:lpstr>
      <vt:lpstr>PLANILHA_PLV!BDI_01</vt:lpstr>
      <vt:lpstr>REVISADA!BDI_01</vt:lpstr>
      <vt:lpstr>BDI_01</vt:lpstr>
      <vt:lpstr>PLANILHA_PLV!BDI_02</vt:lpstr>
      <vt:lpstr>REVISADA!BDI_02</vt:lpstr>
      <vt:lpstr>BDI_02</vt:lpstr>
      <vt:lpstr>'CDHU-198'!Titulos_de_impressao</vt:lpstr>
      <vt:lpstr>CRONOGRAMA!Titulos_de_impressao</vt:lpstr>
      <vt:lpstr>'CustosUnit EDIF SEM Des Jan25'!Titulos_de_impressao</vt:lpstr>
      <vt:lpstr>PLANILHA!Titulos_de_impressao</vt:lpstr>
      <vt:lpstr>PLANILHA_PLV!Titulos_de_impressao</vt:lpstr>
      <vt:lpstr>REVISADA!Titulos_de_impressao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Geraldo Aniceto Vaz Filho</cp:lastModifiedBy>
  <cp:lastPrinted>2025-11-04T15:04:41Z</cp:lastPrinted>
  <dcterms:created xsi:type="dcterms:W3CDTF">2025-08-21T14:12:20Z</dcterms:created>
  <dcterms:modified xsi:type="dcterms:W3CDTF">2025-11-05T20:23:28Z</dcterms:modified>
</cp:coreProperties>
</file>