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7695299F-A90E-47F9-A306-2BBDBD85B9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mo" sheetId="9" r:id="rId1"/>
    <sheet name="Planilha detalhada" sheetId="1" r:id="rId2"/>
    <sheet name="Cronograma" sheetId="11" r:id="rId3"/>
  </sheets>
  <definedNames>
    <definedName name="_xlnm.Print_Area" localSheetId="2">Cronograma!$A$1:$M$45</definedName>
    <definedName name="_xlnm.Print_Area" localSheetId="1">'Planilha detalhada'!$A$1:$H$107</definedName>
    <definedName name="_xlnm.Print_Area" localSheetId="0">Resumo!$A$1:$H$28</definedName>
    <definedName name="_xlnm.Print_Titles" localSheetId="1">'Planilha detalhada'!$1:$8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1" l="1"/>
  <c r="A5" i="9"/>
  <c r="P38" i="11" l="1"/>
  <c r="P36" i="11"/>
  <c r="P34" i="11"/>
  <c r="P32" i="11"/>
  <c r="P30" i="11"/>
  <c r="P28" i="11"/>
  <c r="P26" i="11"/>
  <c r="P24" i="11"/>
  <c r="P22" i="11"/>
  <c r="P20" i="11"/>
  <c r="P18" i="11"/>
  <c r="P16" i="11"/>
  <c r="P14" i="11"/>
  <c r="P10" i="11"/>
  <c r="P12" i="11"/>
  <c r="N47" i="11" l="1"/>
  <c r="H98" i="1" l="1"/>
  <c r="H97" i="1" s="1"/>
  <c r="H96" i="1"/>
  <c r="H95" i="1" s="1"/>
  <c r="H94" i="1"/>
  <c r="H93" i="1" s="1"/>
  <c r="H92" i="1"/>
  <c r="H91" i="1" s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0" i="1"/>
  <c r="H49" i="1"/>
  <c r="H47" i="1"/>
  <c r="H46" i="1" s="1"/>
  <c r="H45" i="1"/>
  <c r="H44" i="1"/>
  <c r="H43" i="1"/>
  <c r="H42" i="1"/>
  <c r="H41" i="1"/>
  <c r="H39" i="1"/>
  <c r="H38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3" i="1"/>
  <c r="H12" i="1"/>
  <c r="H11" i="1"/>
  <c r="H10" i="1"/>
  <c r="I2" i="1"/>
  <c r="H48" i="1" l="1"/>
  <c r="H16" i="9" s="1"/>
  <c r="H37" i="1"/>
  <c r="H51" i="1"/>
  <c r="D25" i="11" s="1"/>
  <c r="D31" i="11"/>
  <c r="D23" i="11"/>
  <c r="D20" i="9"/>
  <c r="D16" i="9"/>
  <c r="D12" i="9"/>
  <c r="D21" i="11"/>
  <c r="D23" i="9"/>
  <c r="D15" i="9"/>
  <c r="B31" i="11"/>
  <c r="B23" i="11"/>
  <c r="B15" i="11"/>
  <c r="H19" i="9"/>
  <c r="H15" i="9"/>
  <c r="D29" i="11"/>
  <c r="D11" i="9"/>
  <c r="D19" i="9"/>
  <c r="B37" i="11"/>
  <c r="B29" i="11"/>
  <c r="B21" i="11"/>
  <c r="B13" i="11"/>
  <c r="H22" i="9"/>
  <c r="D13" i="9"/>
  <c r="D35" i="11"/>
  <c r="D22" i="9"/>
  <c r="D18" i="9"/>
  <c r="D14" i="9"/>
  <c r="D10" i="9"/>
  <c r="D17" i="11"/>
  <c r="D21" i="9"/>
  <c r="B35" i="11"/>
  <c r="B27" i="11"/>
  <c r="B19" i="11"/>
  <c r="B11" i="11"/>
  <c r="H21" i="9"/>
  <c r="H13" i="9"/>
  <c r="D9" i="9"/>
  <c r="D17" i="9"/>
  <c r="D33" i="11"/>
  <c r="B33" i="11"/>
  <c r="B25" i="11"/>
  <c r="B17" i="11"/>
  <c r="B9" i="11"/>
  <c r="H20" i="9"/>
  <c r="H34" i="1"/>
  <c r="D15" i="11" s="1"/>
  <c r="H40" i="1"/>
  <c r="D19" i="11" s="1"/>
  <c r="H55" i="1"/>
  <c r="H18" i="9" s="1"/>
  <c r="H9" i="1"/>
  <c r="H14" i="1"/>
  <c r="D11" i="11" s="1"/>
  <c r="H19" i="1"/>
  <c r="D13" i="11" s="1"/>
  <c r="D9" i="11" l="1"/>
  <c r="F9" i="11" s="1"/>
  <c r="I100" i="1"/>
  <c r="H17" i="9"/>
  <c r="H11" i="9"/>
  <c r="H12" i="9"/>
  <c r="H14" i="9"/>
  <c r="D27" i="11"/>
  <c r="M27" i="11" s="1"/>
  <c r="J19" i="11"/>
  <c r="K19" i="11"/>
  <c r="N19" i="11"/>
  <c r="H19" i="11"/>
  <c r="M19" i="11"/>
  <c r="G19" i="11"/>
  <c r="I19" i="11"/>
  <c r="F19" i="11"/>
  <c r="L19" i="11"/>
  <c r="E19" i="11"/>
  <c r="N25" i="11"/>
  <c r="E25" i="11"/>
  <c r="H25" i="11"/>
  <c r="J25" i="11"/>
  <c r="L25" i="11"/>
  <c r="G25" i="11"/>
  <c r="I25" i="11"/>
  <c r="F25" i="11"/>
  <c r="K25" i="11"/>
  <c r="M25" i="11"/>
  <c r="J11" i="11"/>
  <c r="L11" i="11"/>
  <c r="I11" i="11"/>
  <c r="E11" i="11"/>
  <c r="K11" i="11"/>
  <c r="H11" i="11"/>
  <c r="G11" i="11"/>
  <c r="N11" i="11"/>
  <c r="M11" i="11"/>
  <c r="F11" i="11"/>
  <c r="J15" i="11"/>
  <c r="F15" i="11"/>
  <c r="I15" i="11"/>
  <c r="H15" i="11"/>
  <c r="L15" i="11"/>
  <c r="K15" i="11"/>
  <c r="E15" i="11"/>
  <c r="N15" i="11"/>
  <c r="G15" i="11"/>
  <c r="M15" i="11"/>
  <c r="N13" i="11"/>
  <c r="H13" i="11"/>
  <c r="M13" i="11"/>
  <c r="J13" i="11"/>
  <c r="G13" i="11"/>
  <c r="F13" i="11"/>
  <c r="L13" i="11"/>
  <c r="E13" i="11"/>
  <c r="K13" i="11"/>
  <c r="I13" i="11"/>
  <c r="H9" i="9"/>
  <c r="J23" i="11"/>
  <c r="F23" i="11"/>
  <c r="L23" i="11"/>
  <c r="E23" i="11"/>
  <c r="N23" i="11"/>
  <c r="K23" i="11"/>
  <c r="M23" i="11"/>
  <c r="H23" i="11"/>
  <c r="G23" i="11"/>
  <c r="I23" i="11"/>
  <c r="N29" i="11"/>
  <c r="E29" i="11"/>
  <c r="L29" i="11"/>
  <c r="K29" i="11"/>
  <c r="M29" i="11"/>
  <c r="H29" i="11"/>
  <c r="J29" i="11"/>
  <c r="I29" i="11"/>
  <c r="G29" i="11"/>
  <c r="F29" i="11"/>
  <c r="N21" i="11"/>
  <c r="G21" i="11"/>
  <c r="J21" i="11"/>
  <c r="F21" i="11"/>
  <c r="M21" i="11"/>
  <c r="I21" i="11"/>
  <c r="E21" i="11"/>
  <c r="L21" i="11"/>
  <c r="K21" i="11"/>
  <c r="H21" i="11"/>
  <c r="J31" i="11"/>
  <c r="E31" i="11"/>
  <c r="K31" i="11"/>
  <c r="H31" i="11"/>
  <c r="G31" i="11"/>
  <c r="I31" i="11"/>
  <c r="F31" i="11"/>
  <c r="N31" i="11"/>
  <c r="L31" i="11"/>
  <c r="M31" i="11"/>
  <c r="J35" i="11"/>
  <c r="N35" i="11"/>
  <c r="F35" i="11"/>
  <c r="M35" i="11"/>
  <c r="L35" i="11"/>
  <c r="E35" i="11"/>
  <c r="H35" i="11"/>
  <c r="G35" i="11"/>
  <c r="K35" i="11"/>
  <c r="I35" i="11"/>
  <c r="N17" i="11"/>
  <c r="I17" i="11"/>
  <c r="K17" i="11"/>
  <c r="M17" i="11"/>
  <c r="H17" i="11"/>
  <c r="G17" i="11"/>
  <c r="F17" i="11"/>
  <c r="J17" i="11"/>
  <c r="E17" i="11"/>
  <c r="L17" i="11"/>
  <c r="H100" i="1"/>
  <c r="H99" i="1" s="1"/>
  <c r="N33" i="11"/>
  <c r="H33" i="11"/>
  <c r="I33" i="11"/>
  <c r="G33" i="11"/>
  <c r="F33" i="11"/>
  <c r="E33" i="11"/>
  <c r="L33" i="11"/>
  <c r="M33" i="11"/>
  <c r="K33" i="11"/>
  <c r="J33" i="11"/>
  <c r="H10" i="9"/>
  <c r="K9" i="11" l="1"/>
  <c r="L9" i="11"/>
  <c r="I9" i="11"/>
  <c r="H9" i="11"/>
  <c r="G9" i="11"/>
  <c r="N9" i="11"/>
  <c r="M9" i="11"/>
  <c r="E9" i="11"/>
  <c r="J9" i="11"/>
  <c r="N27" i="11"/>
  <c r="F27" i="11"/>
  <c r="I27" i="11"/>
  <c r="J27" i="11"/>
  <c r="L27" i="11"/>
  <c r="G27" i="11"/>
  <c r="K27" i="11"/>
  <c r="E27" i="11"/>
  <c r="H27" i="11"/>
  <c r="D37" i="11"/>
  <c r="H23" i="9"/>
  <c r="H25" i="9" s="1"/>
  <c r="H26" i="9" s="1"/>
  <c r="H27" i="9" s="1"/>
  <c r="H101" i="1"/>
  <c r="H102" i="1" s="1"/>
  <c r="H103" i="1" s="1"/>
  <c r="N37" i="11" l="1"/>
  <c r="N40" i="11" s="1"/>
  <c r="N41" i="11" s="1"/>
  <c r="N42" i="11" s="1"/>
  <c r="J37" i="11"/>
  <c r="J40" i="11" s="1"/>
  <c r="J41" i="11" s="1"/>
  <c r="J42" i="11" s="1"/>
  <c r="I37" i="11"/>
  <c r="I40" i="11" s="1"/>
  <c r="I41" i="11" s="1"/>
  <c r="I42" i="11" s="1"/>
  <c r="M37" i="11"/>
  <c r="M40" i="11" s="1"/>
  <c r="M41" i="11" s="1"/>
  <c r="M42" i="11" s="1"/>
  <c r="H37" i="11"/>
  <c r="H40" i="11" s="1"/>
  <c r="H41" i="11" s="1"/>
  <c r="H42" i="11" s="1"/>
  <c r="G37" i="11"/>
  <c r="G40" i="11" s="1"/>
  <c r="G41" i="11" s="1"/>
  <c r="G42" i="11" s="1"/>
  <c r="F37" i="11"/>
  <c r="F40" i="11" s="1"/>
  <c r="F41" i="11" s="1"/>
  <c r="F42" i="11" s="1"/>
  <c r="E37" i="11"/>
  <c r="E40" i="11" s="1"/>
  <c r="E41" i="11" s="1"/>
  <c r="E42" i="11" s="1"/>
  <c r="L37" i="11"/>
  <c r="L40" i="11" s="1"/>
  <c r="L41" i="11" s="1"/>
  <c r="L42" i="11" s="1"/>
  <c r="K37" i="11"/>
  <c r="K40" i="11" s="1"/>
  <c r="K41" i="11" s="1"/>
  <c r="K42" i="11" s="1"/>
  <c r="D40" i="11"/>
  <c r="D41" i="11" s="1"/>
  <c r="D42" i="11" s="1"/>
</calcChain>
</file>

<file path=xl/sharedStrings.xml><?xml version="1.0" encoding="utf-8"?>
<sst xmlns="http://schemas.openxmlformats.org/spreadsheetml/2006/main" count="492" uniqueCount="303">
  <si>
    <t>Obra: reforma e ampliação para adequação da cabine primária</t>
  </si>
  <si>
    <t>Local: IPGG (Instituto Paulista de Geriatria e Gerontologia) - José Ermírio de Moraes - São Paulo / SP</t>
  </si>
  <si>
    <t>Item</t>
  </si>
  <si>
    <t>Fonte</t>
  </si>
  <si>
    <t>Código</t>
  </si>
  <si>
    <t>Descrição</t>
  </si>
  <si>
    <t>Unidade</t>
  </si>
  <si>
    <t>Valor unit.</t>
  </si>
  <si>
    <t>Total</t>
  </si>
  <si>
    <t>Quantidade</t>
  </si>
  <si>
    <t>UN</t>
  </si>
  <si>
    <t>01.06.041</t>
  </si>
  <si>
    <t>Elaboração de projeto de adequação de entrada de energia elétrica junto a concessionária, com medição em média tensão e demanda acima de 300 kVA a 2 MVA</t>
  </si>
  <si>
    <t>01.17.031</t>
  </si>
  <si>
    <t>Projeto executivo de arquitetura em formato A1</t>
  </si>
  <si>
    <t>01.17.051</t>
  </si>
  <si>
    <t>Projeto executivo de estrutura em formato A1</t>
  </si>
  <si>
    <t>01.17.111</t>
  </si>
  <si>
    <t>Projeto executivo de instalações elétricas em formato A1</t>
  </si>
  <si>
    <t>M2</t>
  </si>
  <si>
    <t>M</t>
  </si>
  <si>
    <t>M3</t>
  </si>
  <si>
    <t>CJ</t>
  </si>
  <si>
    <t>02.03.080</t>
  </si>
  <si>
    <t>Fechamento provisório de vãos em chapa de madeira compensada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</si>
  <si>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</si>
  <si>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</si>
  <si>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</si>
  <si>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</si>
  <si>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MXMES</t>
  </si>
  <si>
    <t>02.08.020</t>
  </si>
  <si>
    <t>Placa de identificação para obra</t>
  </si>
  <si>
    <t>03.02.040</t>
  </si>
  <si>
    <t>Demolição manual de alvenaria de elevação ou elemento vazado, incluindo revestimento</t>
  </si>
  <si>
    <t>KG</t>
  </si>
  <si>
    <t>04.09.060</t>
  </si>
  <si>
    <t>Retirada de batente, corrimão ou peças lineares metálicas, chumbados</t>
  </si>
  <si>
    <t>04.10.020</t>
  </si>
  <si>
    <t>Retirada de fechadura ou fecho de embutir</t>
  </si>
  <si>
    <t>04.10.060</t>
  </si>
  <si>
    <t>Retirada de dobradiça</t>
  </si>
  <si>
    <t>04.17.060</t>
  </si>
  <si>
    <t>Remoção de suporte tipo braquet</t>
  </si>
  <si>
    <t>04.17.080</t>
  </si>
  <si>
    <t>Remoção de barramento de cobre</t>
  </si>
  <si>
    <t>04.18.040</t>
  </si>
  <si>
    <t>Remoção de cabo de aço e esticadores de para-raios</t>
  </si>
  <si>
    <t>04.18.270</t>
  </si>
  <si>
    <t>Remoção de chave fusível indicadora tipo Matheus</t>
  </si>
  <si>
    <t>04.19.020</t>
  </si>
  <si>
    <t>Remoção de disjuntor de volume normal ou reduzido</t>
  </si>
  <si>
    <t>04.20.100</t>
  </si>
  <si>
    <t>Remoção de mão francesa</t>
  </si>
  <si>
    <t>04.20.120</t>
  </si>
  <si>
    <t>Remoção de terminal modular (mufla) tripolar ou unipolar</t>
  </si>
  <si>
    <t>04.21.020</t>
  </si>
  <si>
    <t>Remoção de óleo de disjuntor ou transformador</t>
  </si>
  <si>
    <t>L</t>
  </si>
  <si>
    <t>04.22.020</t>
  </si>
  <si>
    <t>Remoção de terminal ou conector para cabos</t>
  </si>
  <si>
    <t>04.22.040</t>
  </si>
  <si>
    <t>Remoção de transformador de potência em cabine primária</t>
  </si>
  <si>
    <t>05.04.060</t>
  </si>
  <si>
    <t>Transporte manual horizontal e/ou vertical de entulho até o local de despejo - ensacado</t>
  </si>
  <si>
    <t>05.07.050</t>
  </si>
  <si>
    <t>Remoção de entulho de obra com caçamba metálica - material volumoso e misturado por alvenaria, terra, madeira, papel, plástico e metal</t>
  </si>
  <si>
    <t>14.10.111</t>
  </si>
  <si>
    <t>Alvenaria de bloco de concreto de vedação de 14 x 19 x 39 cm - classe C</t>
  </si>
  <si>
    <t>14.20.010</t>
  </si>
  <si>
    <t>Vergas, contravergas e pilaretes de concreto armado</t>
  </si>
  <si>
    <t>17.01.020</t>
  </si>
  <si>
    <t>Argamassa de regularização e/ou proteção</t>
  </si>
  <si>
    <t>17.02.020</t>
  </si>
  <si>
    <t>Chapisco</t>
  </si>
  <si>
    <t>17.02.220</t>
  </si>
  <si>
    <t>Reboco</t>
  </si>
  <si>
    <t>18.11.042</t>
  </si>
  <si>
    <t>Revestimento em placa cerâmica esmaltada de 20x20 cm, tipo monocolor, assentado e rejuntado com argamassa industrializada</t>
  </si>
  <si>
    <t>21.20.300</t>
  </si>
  <si>
    <t>Fita adesiva antiderrapante com largura de 5 cm</t>
  </si>
  <si>
    <t>24.03.340</t>
  </si>
  <si>
    <t>Tampa em chapa de segurança tipo xadrez, aço galvanizado a fogo antiderrapante de 1/4´</t>
  </si>
  <si>
    <t>28.20.020</t>
  </si>
  <si>
    <t>Recolocação de fechaduras de embutir</t>
  </si>
  <si>
    <t>28.20.060</t>
  </si>
  <si>
    <t>Recolocação de dobradiças</t>
  </si>
  <si>
    <t>Revestimento</t>
  </si>
  <si>
    <t>33.02.060</t>
  </si>
  <si>
    <t>Massa corrida a base de PVA</t>
  </si>
  <si>
    <t>33.10.020</t>
  </si>
  <si>
    <t>Tinta látex em massa, inclusive preparo</t>
  </si>
  <si>
    <t>33.11.050</t>
  </si>
  <si>
    <t>Esmalte à base água em superfície metálica, inclusive preparo</t>
  </si>
  <si>
    <t>36.03.120</t>
  </si>
  <si>
    <t>Caixa de proteção para transformador de corrente, (1000 x 750 x 300) mm, padrão Concessionárias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</si>
  <si>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</si>
  <si>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</si>
  <si>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</si>
  <si>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</si>
  <si>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36.09.060</t>
  </si>
  <si>
    <t>Transformador de potência trifásico de 500 kVA, classe 15 kV, a seco</t>
  </si>
  <si>
    <t>36.09.480</t>
  </si>
  <si>
    <t>Transformador trifásico a seco de 112,5 kVA, encapsulado em resina epóxi sob vácuo</t>
  </si>
  <si>
    <t>36.20.200</t>
  </si>
  <si>
    <t>Mão francesa de 700 mm</t>
  </si>
  <si>
    <t>36.20.284</t>
  </si>
  <si>
    <t>Placa de advertência em chapa de alumínio, com pintura refletiva "Perigo Alta Tensão"</t>
  </si>
  <si>
    <t>37.06.014</t>
  </si>
  <si>
    <t>Painel autoportante em chapa de aço, com proteção mínima IP 54 - sem componentes</t>
  </si>
  <si>
    <t>37.10.010</t>
  </si>
  <si>
    <t>Barramento de cobre nu</t>
  </si>
  <si>
    <t>37.13.780</t>
  </si>
  <si>
    <t>Disjuntor em caixa moldada, térmico e magnético ajustáveis, tripolar 1600/690 V, faixa de ajuste de 1000 até 1600 A</t>
  </si>
  <si>
    <t>37.15.210</t>
  </si>
  <si>
    <t>Chave seccionadora tripolar seca para 600 / 630 A - 15 kV - com prolongador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</si>
  <si>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</si>
  <si>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</si>
  <si>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</si>
  <si>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</si>
  <si>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37.25.215</t>
  </si>
  <si>
    <t>Disjuntor fixo a vácuo de 15 a 17,5 kV, equipado com motorização de fechamento, com relê de proteção</t>
  </si>
  <si>
    <t>38.05.160</t>
  </si>
  <si>
    <t>Eletroduto galvanizado a quente conforme NBR6323 - 3´ com acessórios</t>
  </si>
  <si>
    <t>38.06.040</t>
  </si>
  <si>
    <t>Eletroduto galvanizado a quente conforme NBR5598 - 3/4´ com acessórios</t>
  </si>
  <si>
    <t>38.13.040</t>
  </si>
  <si>
    <t>Eletroduto corrugado em polietileno de alta densidade, DN= 100 mm, com acessórios</t>
  </si>
  <si>
    <t>39.04.060</t>
  </si>
  <si>
    <t>Cabo de cobre nu, têmpera mole, classe 2, de 25 mm²</t>
  </si>
  <si>
    <t>39.04.080</t>
  </si>
  <si>
    <t>Cabo de cobre nu, têmpera mole, classe 2, de 50 mm²</t>
  </si>
  <si>
    <t>39.06.070</t>
  </si>
  <si>
    <t>Cabo de cobre de 35 mm², isolamento 8,7/15 kV - isolação EPR 90°C</t>
  </si>
  <si>
    <t>39.10.120</t>
  </si>
  <si>
    <t>Terminal de pressão/compressão para cabo de 25 mm²</t>
  </si>
  <si>
    <t>39.10.130</t>
  </si>
  <si>
    <t>Terminal de pressão/compressão para cabo de 35 mm²</t>
  </si>
  <si>
    <t>39.10.200</t>
  </si>
  <si>
    <t>Terminal de pressão/compressão para cabo de 70 mm²</t>
  </si>
  <si>
    <t>39.10.246</t>
  </si>
  <si>
    <t>Terminal de pressão/compressão para cabo de 120 mm²</t>
  </si>
  <si>
    <t>39.26.100</t>
  </si>
  <si>
    <t>Cabo de cobre flexível de 70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</si>
  <si>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</si>
  <si>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</si>
  <si>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41.13.102</t>
  </si>
  <si>
    <t>Luminária blindada tipo arandela de 45º e 90º, para lâmpada LED</t>
  </si>
  <si>
    <t>42.05.210</t>
  </si>
  <si>
    <t>Haste de aterramento de 5/8'' x 3 m</t>
  </si>
  <si>
    <t>42.05.310</t>
  </si>
  <si>
    <t>Caixa de inspeção do terra cilíndrica em PVC rígido, diâmetro de 300 mm - h= 250 mm</t>
  </si>
  <si>
    <t>42.05.580</t>
  </si>
  <si>
    <t>Terminal estanhado com 1 furo e 1 compressão - 35 mm²</t>
  </si>
  <si>
    <t>42.05.620</t>
  </si>
  <si>
    <t>Terminal estanhado com 2 furos e 1 compressão - 50 mm²</t>
  </si>
  <si>
    <t>42.20.220</t>
  </si>
  <si>
    <t>Solda exotérmica conexão cabo-haste em T, bitola do cabo de 50mm² a 95mm² para haste de 5/8" e 3/4"</t>
  </si>
  <si>
    <t>50.10.140</t>
  </si>
  <si>
    <t>Extintor manual de gás carbônico 5 BC - capacidade de 6 kg</t>
  </si>
  <si>
    <t>55.01.020</t>
  </si>
  <si>
    <t>Limpeza final da obra</t>
  </si>
  <si>
    <t>68.20.040</t>
  </si>
  <si>
    <t>Braçadeira circular em aço carbono galvanizado, diâmetro nominal de 140 até 300 mm</t>
  </si>
  <si>
    <t>69.20.040</t>
  </si>
  <si>
    <t>Isolador roldana em porcelana de 72 x 72 mm</t>
  </si>
  <si>
    <t>69.20.070</t>
  </si>
  <si>
    <t>Fita em aço inoxidável para poste de 0,50 m x 19 mm, com fecho em aço inoxidável</t>
  </si>
  <si>
    <t>97.02.193</t>
  </si>
  <si>
    <t>Placa de sinalização em PVC fotoluminescente (200x200mm), com indicação de equipamentos de alarme, detecção e extinção de incêndio</t>
  </si>
  <si>
    <t>Comentários internos GTE</t>
  </si>
  <si>
    <t>Locação de 01 grupo gerador 200kVA à diesel - Trifásico 220V - Carenado, incluindo transporte e instalação com fornecimento de cabos para interligação. - Locação pelo prazo de 30 dias, com regime de funcionamento em stand by; - Carenagens silenciadoras para nível de ruído médio do conjunto - 80dB +/- 3dB @ 1,5m; - Passagem e retirada de cabos elétricos provisórios (auxiliares – 45m de cabos elétricos x fase RST + n + t); - Fornecimento de tanques de óleo diesel de 1000 litros com contenção e interligados - Interligação em paralelo ou interligados com chave reversora; - Partida elétrica e instruções de funcionamento; - Disponibilização de equipe de apoio ao funcionamento  por prazo alongado) - Transporte e posicionamento com o auxílio de caminhão munck, incluido fornecimento de óleo diesel</t>
  </si>
  <si>
    <t>Composição</t>
  </si>
  <si>
    <t>Administração local, mobilização e desmobilização</t>
  </si>
  <si>
    <t>1.0</t>
  </si>
  <si>
    <t>1.1</t>
  </si>
  <si>
    <t>1.2</t>
  </si>
  <si>
    <t>1.3</t>
  </si>
  <si>
    <t>1.4</t>
  </si>
  <si>
    <t>2.0</t>
  </si>
  <si>
    <t>2.1</t>
  </si>
  <si>
    <t>2.2</t>
  </si>
  <si>
    <t>2.3</t>
  </si>
  <si>
    <t>2.4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</si>
  <si>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</si>
  <si>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</si>
  <si>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</si>
  <si>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</si>
  <si>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</si>
  <si>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</si>
  <si>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</si>
  <si>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</si>
  <si>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</si>
  <si>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</si>
  <si>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</si>
  <si>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</si>
  <si>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</si>
  <si>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</si>
  <si>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</si>
  <si>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4.1</t>
  </si>
  <si>
    <t>4.0</t>
  </si>
  <si>
    <t>4.2</t>
  </si>
  <si>
    <t>5.0</t>
  </si>
  <si>
    <t>5.1</t>
  </si>
  <si>
    <t>5.2</t>
  </si>
  <si>
    <t>6.0</t>
  </si>
  <si>
    <t>6.1</t>
  </si>
  <si>
    <t>6.2</t>
  </si>
  <si>
    <t>6.3</t>
  </si>
  <si>
    <t>6.4</t>
  </si>
  <si>
    <t>6.5</t>
  </si>
  <si>
    <t>7.0</t>
  </si>
  <si>
    <t>7.1</t>
  </si>
  <si>
    <t>8.0</t>
  </si>
  <si>
    <t>8.1</t>
  </si>
  <si>
    <t>8.2</t>
  </si>
  <si>
    <t>9.0</t>
  </si>
  <si>
    <t>9.1</t>
  </si>
  <si>
    <t>9.2</t>
  </si>
  <si>
    <t>9.3</t>
  </si>
  <si>
    <t>10.0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</si>
  <si>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</si>
  <si>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</si>
  <si>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</si>
  <si>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</si>
  <si>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</si>
  <si>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</si>
  <si>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</si>
  <si>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</si>
  <si>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</si>
  <si>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</si>
  <si>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</si>
  <si>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</si>
  <si>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</si>
  <si>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</si>
  <si>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</si>
  <si>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</si>
  <si>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</si>
  <si>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</si>
  <si>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</si>
  <si>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</si>
  <si>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</si>
  <si>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</si>
  <si>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</si>
  <si>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</si>
  <si>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</si>
  <si>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</si>
  <si>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</si>
  <si>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</si>
  <si>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</si>
  <si>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</si>
  <si>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</si>
  <si>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</si>
  <si>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</si>
  <si>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</si>
  <si>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</si>
  <si>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</si>
  <si>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</si>
  <si>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</si>
  <si>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</si>
  <si>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</si>
  <si>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</si>
  <si>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</si>
  <si>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</si>
  <si>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</si>
  <si>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</si>
  <si>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Serviços técnico especializado</t>
  </si>
  <si>
    <t>Início e apoio de obra</t>
  </si>
  <si>
    <t>Demolições e retiradas</t>
  </si>
  <si>
    <t>Transporte e movimentação</t>
  </si>
  <si>
    <t>Alvenaria e elemento divisor</t>
  </si>
  <si>
    <t>Serralheria</t>
  </si>
  <si>
    <t>Pintura</t>
  </si>
  <si>
    <t>Elétrica</t>
  </si>
  <si>
    <t>Sinalização</t>
  </si>
  <si>
    <t>Combate incêndio</t>
  </si>
  <si>
    <t>Limpeza</t>
  </si>
  <si>
    <t>Locação de equipamentos</t>
  </si>
  <si>
    <t>Total sem BDI</t>
  </si>
  <si>
    <t>BDI</t>
  </si>
  <si>
    <t>Total com BDI</t>
  </si>
  <si>
    <t>Planilha levantada pela manunteção início de 2022 - Ana. Formatado no padrão GTE por PIO com base na planilha CDHU - IPGG - ADEQUAÇÃO CABINE PRIMÁRIA.rev Ses YK.</t>
  </si>
  <si>
    <t>Ana Lucia Barcelos Torlezi</t>
  </si>
  <si>
    <t>Luiz Alberto Blois</t>
  </si>
  <si>
    <t>Administração local, mobilização e desmobilização. Incluindo engenheiro junior e funcionários de limpeza, materiais e equipamentos necessários para adm local, mob e desmob. A ser pago conforme execução financeira de obra (ver Acórdão Nº 2622/2013 - TCU - Plenário)</t>
  </si>
  <si>
    <t>Ferragens de esquadrias (complemento)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</si>
  <si>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</si>
  <si>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</si>
  <si>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</si>
  <si>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</si>
  <si>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</si>
  <si>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</si>
  <si>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</si>
  <si>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</si>
  <si>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</si>
  <si>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</si>
  <si>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Obs.: Projeto com prazo longo devido a demora da concessionária de energia fazer análise e aprovação dos mesmos</t>
  </si>
  <si>
    <t>CDHU 185</t>
  </si>
  <si>
    <t>Modelo Planilha Orçamentária Analítica</t>
  </si>
  <si>
    <t xml:space="preserve"> (        ) %</t>
  </si>
  <si>
    <t>(    )%</t>
  </si>
  <si>
    <t xml:space="preserve">Data: </t>
  </si>
  <si>
    <t>Modelo Planilha Orçamentária Resumo</t>
  </si>
  <si>
    <t>BDI                           (     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</si>
</sst>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11"/>
      <color indexed="8"/>
      <name val="Calibri"/>
      <family val="2"/>
      <scheme val="minor"/>
    </font>
    <font>
      <sz val="8"/>
      <color theme="0" tint="-0.14999847407452621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4" xfId="0" applyFont="1" applyBorder="1"/>
    <xf numFmtId="44" fontId="5" fillId="0" borderId="4" xfId="1" applyFont="1" applyBorder="1"/>
    <xf numFmtId="44" fontId="5" fillId="0" borderId="3" xfId="1" applyFont="1" applyBorder="1"/>
    <xf numFmtId="10" fontId="5" fillId="0" borderId="4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7" fillId="0" borderId="0" xfId="0" applyFont="1"/>
    <xf numFmtId="0" fontId="2" fillId="0" borderId="2" xfId="0" applyFont="1" applyBorder="1"/>
    <xf numFmtId="0" fontId="2" fillId="0" borderId="4" xfId="0" applyFont="1" applyBorder="1"/>
    <xf numFmtId="44" fontId="2" fillId="0" borderId="3" xfId="1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2" fillId="0" borderId="10" xfId="1" applyFont="1" applyBorder="1"/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44" fontId="2" fillId="0" borderId="11" xfId="0" applyNumberFormat="1" applyFont="1" applyBorder="1"/>
    <xf numFmtId="10" fontId="2" fillId="0" borderId="10" xfId="5" applyNumberFormat="1" applyFont="1" applyBorder="1"/>
    <xf numFmtId="44" fontId="2" fillId="0" borderId="1" xfId="0" applyNumberFormat="1" applyFont="1" applyBorder="1"/>
    <xf numFmtId="10" fontId="2" fillId="0" borderId="0" xfId="5" applyNumberFormat="1" applyFont="1"/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0" fontId="2" fillId="0" borderId="0" xfId="0" applyNumberFormat="1" applyFont="1"/>
    <xf numFmtId="0" fontId="8" fillId="0" borderId="0" xfId="0" applyFont="1"/>
    <xf numFmtId="0" fontId="5" fillId="0" borderId="4" xfId="0" quotePrefix="1" applyFont="1" applyBorder="1"/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7">
    <cellStyle name="Moeda" xfId="1" builtinId="4"/>
    <cellStyle name="Moeda 2" xfId="3" xr:uid="{00000000-0005-0000-0000-000001000000}"/>
    <cellStyle name="Normal" xfId="0" builtinId="0"/>
    <cellStyle name="Normal 2 3" xfId="2" xr:uid="{00000000-0005-0000-0000-000003000000}"/>
    <cellStyle name="Normal 3" xfId="6" xr:uid="{00000000-0005-0000-0000-000004000000}"/>
    <cellStyle name="Porcentagem" xfId="5" builtinId="5"/>
    <cellStyle name="Porcentagem 3" xfId="4" xr:uid="{00000000-0005-0000-0000-000006000000}"/>
  </cellStyles>
  <dxfs count="1">
    <dxf>
      <font>
        <color auto="1"/>
      </font>
      <fill>
        <patternFill>
          <fgColor auto="1"/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zoomScale="130" zoomScaleNormal="130" zoomScaleSheetLayoutView="115" workbookViewId="0">
      <selection activeCell="F37" sqref="F37"/>
    </sheetView>
  </sheetViews>
  <sheetFormatPr defaultRowHeight="10.5" x14ac:dyDescent="0.15"/>
  <cols>
    <col min="1" max="1" width="6.7109375" style="1" customWidth="1"/>
    <col min="2" max="2" width="5.28515625" style="1" customWidth="1"/>
    <col min="3" max="3" width="4.5703125" style="1" customWidth="1"/>
    <col min="4" max="4" width="40" style="1" customWidth="1"/>
    <col min="5" max="5" width="4.5703125" style="1" customWidth="1"/>
    <col min="6" max="6" width="4.7109375" style="1" customWidth="1"/>
    <col min="7" max="7" width="14" style="1" customWidth="1"/>
    <col min="8" max="8" width="17" style="1" customWidth="1"/>
    <col min="9" max="9" width="47.140625" style="1" customWidth="1"/>
    <col min="10" max="16384" width="9.140625" style="1"/>
  </cols>
  <sheetData>
    <row r="1" spans="1:8" ht="12.75" x14ac:dyDescent="0.2">
      <c r="A1" s="5" t="s">
        <v>301</v>
      </c>
    </row>
    <row r="2" spans="1:8" ht="12.75" x14ac:dyDescent="0.2">
      <c r="A2" s="4"/>
    </row>
    <row r="3" spans="1:8" ht="12.75" x14ac:dyDescent="0.2">
      <c r="A3" s="4" t="s">
        <v>0</v>
      </c>
    </row>
    <row r="4" spans="1:8" ht="12.75" x14ac:dyDescent="0.2">
      <c r="A4" s="4" t="s">
        <v>1</v>
      </c>
    </row>
    <row r="5" spans="1:8" ht="12.75" x14ac:dyDescent="0.2">
      <c r="A5" s="4" t="str">
        <f>'Planilha detalhada'!A5</f>
        <v xml:space="preserve">Data: </v>
      </c>
    </row>
    <row r="6" spans="1:8" ht="12.75" x14ac:dyDescent="0.2">
      <c r="A6" s="4"/>
    </row>
    <row r="8" spans="1:8" x14ac:dyDescent="0.15">
      <c r="A8" s="6" t="s">
        <v>2</v>
      </c>
      <c r="B8" s="7"/>
      <c r="C8" s="7"/>
      <c r="D8" s="7" t="s">
        <v>5</v>
      </c>
      <c r="E8" s="7"/>
      <c r="F8" s="7"/>
      <c r="G8" s="7"/>
      <c r="H8" s="24" t="s">
        <v>8</v>
      </c>
    </row>
    <row r="9" spans="1:8" x14ac:dyDescent="0.15">
      <c r="A9" s="21" t="s">
        <v>173</v>
      </c>
      <c r="B9" s="22"/>
      <c r="C9" s="22"/>
      <c r="D9" s="22" t="str">
        <f>VLOOKUP(A9,'Planilha detalhada'!$A:$H,4,FALSE)</f>
        <v>Serviços técnico especializado</v>
      </c>
      <c r="E9" s="22"/>
      <c r="F9" s="22"/>
      <c r="G9" s="22"/>
      <c r="H9" s="23">
        <f>VLOOKUP(A9,'Planilha detalhada'!$A:$H,8,FALSE)</f>
        <v>0</v>
      </c>
    </row>
    <row r="10" spans="1:8" x14ac:dyDescent="0.15">
      <c r="A10" s="21" t="s">
        <v>178</v>
      </c>
      <c r="B10" s="22"/>
      <c r="C10" s="22"/>
      <c r="D10" s="22" t="str">
        <f>VLOOKUP(A10,'Planilha detalhada'!$A:$H,4,FALSE)</f>
        <v>Início e apoio de obra</v>
      </c>
      <c r="E10" s="22"/>
      <c r="F10" s="22"/>
      <c r="G10" s="22"/>
      <c r="H10" s="23">
        <f>VLOOKUP(A10,'Planilha detalhada'!$A:$H,8,FALSE)</f>
        <v>0</v>
      </c>
    </row>
    <row r="11" spans="1:8" x14ac:dyDescent="0.15">
      <c r="A11" s="21" t="s">
        <v>183</v>
      </c>
      <c r="B11" s="22"/>
      <c r="C11" s="22"/>
      <c r="D11" s="22" t="str">
        <f>VLOOKUP(A11,'Planilha detalhada'!$A:$H,4,FALSE)</f>
        <v>Demolições e retiradas</v>
      </c>
      <c r="E11" s="22"/>
      <c r="F11" s="22"/>
      <c r="G11" s="22"/>
      <c r="H11" s="23">
        <f>VLOOKUP(A11,'Planilha detalhada'!$A:$H,8,FALSE)</f>
        <v>0</v>
      </c>
    </row>
    <row r="12" spans="1:8" x14ac:dyDescent="0.15">
      <c r="A12" s="21" t="s">
        <v>199</v>
      </c>
      <c r="B12" s="22"/>
      <c r="C12" s="22"/>
      <c r="D12" s="22" t="str">
        <f>VLOOKUP(A12,'Planilha detalhada'!$A:$H,4,FALSE)</f>
        <v>Transporte e movimentação</v>
      </c>
      <c r="E12" s="22"/>
      <c r="F12" s="22"/>
      <c r="G12" s="22"/>
      <c r="H12" s="23">
        <f>VLOOKUP(A12,'Planilha detalhada'!$A:$H,8,FALSE)</f>
        <v>0</v>
      </c>
    </row>
    <row r="13" spans="1:8" x14ac:dyDescent="0.15">
      <c r="A13" s="21" t="s">
        <v>201</v>
      </c>
      <c r="B13" s="22"/>
      <c r="C13" s="22"/>
      <c r="D13" s="22" t="str">
        <f>VLOOKUP(A13,'Planilha detalhada'!$A:$H,4,FALSE)</f>
        <v>Alvenaria e elemento divisor</v>
      </c>
      <c r="E13" s="22"/>
      <c r="F13" s="22"/>
      <c r="G13" s="22"/>
      <c r="H13" s="23">
        <f>VLOOKUP(A13,'Planilha detalhada'!$A:$H,8,FALSE)</f>
        <v>0</v>
      </c>
    </row>
    <row r="14" spans="1:8" x14ac:dyDescent="0.15">
      <c r="A14" s="21" t="s">
        <v>204</v>
      </c>
      <c r="B14" s="22"/>
      <c r="C14" s="22"/>
      <c r="D14" s="22" t="str">
        <f>VLOOKUP(A14,'Planilha detalhada'!$A:$H,4,FALSE)</f>
        <v>Revestimento</v>
      </c>
      <c r="E14" s="22"/>
      <c r="F14" s="22"/>
      <c r="G14" s="22"/>
      <c r="H14" s="23">
        <f>VLOOKUP(A14,'Planilha detalhada'!$A:$H,8,FALSE)</f>
        <v>0</v>
      </c>
    </row>
    <row r="15" spans="1:8" x14ac:dyDescent="0.15">
      <c r="A15" s="21" t="s">
        <v>210</v>
      </c>
      <c r="B15" s="22"/>
      <c r="C15" s="22"/>
      <c r="D15" s="22" t="str">
        <f>VLOOKUP(A15,'Planilha detalhada'!$A:$H,4,FALSE)</f>
        <v>Serralheria</v>
      </c>
      <c r="E15" s="22"/>
      <c r="F15" s="22"/>
      <c r="G15" s="22"/>
      <c r="H15" s="23">
        <f>VLOOKUP(A15,'Planilha detalhada'!$A:$H,8,FALSE)</f>
        <v>0</v>
      </c>
    </row>
    <row r="16" spans="1:8" x14ac:dyDescent="0.15">
      <c r="A16" s="21" t="s">
        <v>212</v>
      </c>
      <c r="B16" s="22"/>
      <c r="C16" s="22"/>
      <c r="D16" s="22" t="str">
        <f>VLOOKUP(A16,'Planilha detalhada'!$A:$H,4,FALSE)</f>
        <v>Ferragens de esquadrias (complemento)</v>
      </c>
      <c r="E16" s="22"/>
      <c r="F16" s="22"/>
      <c r="G16" s="22"/>
      <c r="H16" s="23">
        <f>VLOOKUP(A16,'Planilha detalhada'!$A:$H,8,FALSE)</f>
        <v>0</v>
      </c>
    </row>
    <row r="17" spans="1:8" x14ac:dyDescent="0.15">
      <c r="A17" s="21" t="s">
        <v>215</v>
      </c>
      <c r="B17" s="22"/>
      <c r="C17" s="22"/>
      <c r="D17" s="22" t="str">
        <f>VLOOKUP(A17,'Planilha detalhada'!$A:$H,4,FALSE)</f>
        <v>Pintura</v>
      </c>
      <c r="E17" s="22"/>
      <c r="F17" s="22"/>
      <c r="G17" s="22"/>
      <c r="H17" s="23">
        <f>VLOOKUP(A17,'Planilha detalhada'!$A:$H,8,FALSE)</f>
        <v>0</v>
      </c>
    </row>
    <row r="18" spans="1:8" x14ac:dyDescent="0.15">
      <c r="A18" s="21" t="s">
        <v>219</v>
      </c>
      <c r="B18" s="22"/>
      <c r="C18" s="22"/>
      <c r="D18" s="22" t="str">
        <f>VLOOKUP(A18,'Planilha detalhada'!$A:$H,4,FALSE)</f>
        <v>Elétrica</v>
      </c>
      <c r="E18" s="22"/>
      <c r="F18" s="22"/>
      <c r="G18" s="22"/>
      <c r="H18" s="23">
        <f>VLOOKUP(A18,'Planilha detalhada'!$A:$H,8,FALSE)</f>
        <v>0</v>
      </c>
    </row>
    <row r="19" spans="1:8" x14ac:dyDescent="0.15">
      <c r="A19" s="21" t="s">
        <v>255</v>
      </c>
      <c r="B19" s="22"/>
      <c r="C19" s="22"/>
      <c r="D19" s="22" t="str">
        <f>VLOOKUP(A19,'Planilha detalhada'!$A:$H,4,FALSE)</f>
        <v>Sinalização</v>
      </c>
      <c r="E19" s="22"/>
      <c r="F19" s="22"/>
      <c r="G19" s="22"/>
      <c r="H19" s="23">
        <f>VLOOKUP(A19,'Planilha detalhada'!$A:$H,8,FALSE)</f>
        <v>0</v>
      </c>
    </row>
    <row r="20" spans="1:8" x14ac:dyDescent="0.15">
      <c r="A20" s="21" t="s">
        <v>257</v>
      </c>
      <c r="B20" s="22"/>
      <c r="C20" s="22"/>
      <c r="D20" s="22" t="str">
        <f>VLOOKUP(A20,'Planilha detalhada'!$A:$H,4,FALSE)</f>
        <v>Combate incêndio</v>
      </c>
      <c r="E20" s="22"/>
      <c r="F20" s="22"/>
      <c r="G20" s="22"/>
      <c r="H20" s="23">
        <f>VLOOKUP(A20,'Planilha detalhada'!$A:$H,8,FALSE)</f>
        <v>0</v>
      </c>
    </row>
    <row r="21" spans="1:8" x14ac:dyDescent="0.15">
      <c r="A21" s="21" t="s">
        <v>259</v>
      </c>
      <c r="B21" s="22"/>
      <c r="C21" s="22"/>
      <c r="D21" s="22" t="str">
        <f>VLOOKUP(A21,'Planilha detalhada'!$A:$H,4,FALSE)</f>
        <v>Limpeza</v>
      </c>
      <c r="E21" s="22"/>
      <c r="F21" s="22"/>
      <c r="G21" s="22"/>
      <c r="H21" s="23">
        <f>VLOOKUP(A21,'Planilha detalhada'!$A:$H,8,FALSE)</f>
        <v>0</v>
      </c>
    </row>
    <row r="22" spans="1:8" x14ac:dyDescent="0.15">
      <c r="A22" s="21" t="s">
        <v>261</v>
      </c>
      <c r="B22" s="22"/>
      <c r="C22" s="22"/>
      <c r="D22" s="22" t="str">
        <f>VLOOKUP(A22,'Planilha detalhada'!$A:$H,4,FALSE)</f>
        <v>Locação de equipamentos</v>
      </c>
      <c r="E22" s="22"/>
      <c r="F22" s="22"/>
      <c r="G22" s="22"/>
      <c r="H22" s="23">
        <f>VLOOKUP(A22,'Planilha detalhada'!$A:$H,8,FALSE)</f>
        <v>0</v>
      </c>
    </row>
    <row r="23" spans="1:8" x14ac:dyDescent="0.15">
      <c r="A23" s="21" t="s">
        <v>263</v>
      </c>
      <c r="B23" s="22"/>
      <c r="C23" s="22"/>
      <c r="D23" s="22" t="str">
        <f>VLOOKUP(A23,'Planilha detalhada'!$A:$H,4,FALSE)</f>
        <v>Administração local, mobilização e desmobilização</v>
      </c>
      <c r="E23" s="22"/>
      <c r="F23" s="22"/>
      <c r="G23" s="22"/>
      <c r="H23" s="23">
        <f>VLOOKUP(A23,'Planilha detalhada'!$A:$H,8,FALSE)</f>
        <v>0</v>
      </c>
    </row>
    <row r="25" spans="1:8" x14ac:dyDescent="0.15">
      <c r="A25" s="6"/>
      <c r="B25" s="7"/>
      <c r="C25" s="7"/>
      <c r="D25" s="7" t="s">
        <v>277</v>
      </c>
      <c r="E25" s="7"/>
      <c r="F25" s="7"/>
      <c r="G25" s="8"/>
      <c r="H25" s="9">
        <f>SUM(H9:H23)</f>
        <v>0</v>
      </c>
    </row>
    <row r="26" spans="1:8" x14ac:dyDescent="0.15">
      <c r="A26" s="6"/>
      <c r="B26" s="7"/>
      <c r="C26" s="7"/>
      <c r="D26" s="7" t="s">
        <v>278</v>
      </c>
      <c r="E26" s="42" t="s">
        <v>299</v>
      </c>
      <c r="F26" s="7"/>
      <c r="G26" s="10"/>
      <c r="H26" s="9">
        <f>ROUND(H25*G26,2)</f>
        <v>0</v>
      </c>
    </row>
    <row r="27" spans="1:8" x14ac:dyDescent="0.15">
      <c r="A27" s="6"/>
      <c r="B27" s="7"/>
      <c r="C27" s="7"/>
      <c r="D27" s="7" t="s">
        <v>279</v>
      </c>
      <c r="E27" s="7"/>
      <c r="F27" s="7"/>
      <c r="G27" s="8"/>
      <c r="H27" s="9">
        <f>H26+H25</f>
        <v>0</v>
      </c>
    </row>
    <row r="28" spans="1:8" x14ac:dyDescent="0.15">
      <c r="G28" s="2"/>
      <c r="H28" s="2"/>
    </row>
    <row r="29" spans="1:8" x14ac:dyDescent="0.15">
      <c r="A29" s="20"/>
      <c r="G29" s="2"/>
      <c r="H29" s="2"/>
    </row>
    <row r="30" spans="1:8" x14ac:dyDescent="0.15">
      <c r="A30" s="20"/>
      <c r="G30" s="2"/>
      <c r="H30" s="2"/>
    </row>
    <row r="31" spans="1:8" x14ac:dyDescent="0.15">
      <c r="G31" s="2"/>
      <c r="H31" s="2"/>
    </row>
    <row r="32" spans="1:8" x14ac:dyDescent="0.15">
      <c r="G32" s="2"/>
      <c r="H32" s="2"/>
    </row>
    <row r="33" spans="7:8" x14ac:dyDescent="0.15">
      <c r="G33" s="2"/>
      <c r="H33" s="2"/>
    </row>
    <row r="34" spans="7:8" x14ac:dyDescent="0.15">
      <c r="G34" s="2"/>
      <c r="H34" s="2"/>
    </row>
    <row r="35" spans="7:8" x14ac:dyDescent="0.15">
      <c r="G35" s="2"/>
      <c r="H35" s="2"/>
    </row>
    <row r="36" spans="7:8" x14ac:dyDescent="0.15">
      <c r="G36" s="2"/>
      <c r="H36" s="2"/>
    </row>
    <row r="37" spans="7:8" x14ac:dyDescent="0.15">
      <c r="G37" s="2"/>
      <c r="H37" s="2"/>
    </row>
    <row r="38" spans="7:8" x14ac:dyDescent="0.15">
      <c r="G38" s="2"/>
      <c r="H38" s="2"/>
    </row>
    <row r="39" spans="7:8" x14ac:dyDescent="0.15">
      <c r="G39" s="2"/>
      <c r="H39" s="2"/>
    </row>
    <row r="40" spans="7:8" x14ac:dyDescent="0.15">
      <c r="G40" s="2"/>
      <c r="H40" s="2"/>
    </row>
    <row r="41" spans="7:8" x14ac:dyDescent="0.15">
      <c r="G41" s="2"/>
      <c r="H41" s="2"/>
    </row>
    <row r="42" spans="7:8" x14ac:dyDescent="0.15">
      <c r="G42" s="2"/>
      <c r="H42" s="2"/>
    </row>
    <row r="43" spans="7:8" x14ac:dyDescent="0.15">
      <c r="G43" s="2"/>
      <c r="H43" s="2"/>
    </row>
    <row r="44" spans="7:8" x14ac:dyDescent="0.15">
      <c r="G44" s="2"/>
      <c r="H44" s="2"/>
    </row>
    <row r="45" spans="7:8" x14ac:dyDescent="0.15">
      <c r="G45" s="2"/>
      <c r="H45" s="2"/>
    </row>
    <row r="46" spans="7:8" x14ac:dyDescent="0.15">
      <c r="G46" s="2"/>
      <c r="H46" s="2"/>
    </row>
    <row r="47" spans="7:8" x14ac:dyDescent="0.15">
      <c r="G47" s="2"/>
      <c r="H47" s="2"/>
    </row>
    <row r="48" spans="7:8" x14ac:dyDescent="0.15">
      <c r="G48" s="2"/>
      <c r="H48" s="2"/>
    </row>
    <row r="49" spans="7:8" x14ac:dyDescent="0.15">
      <c r="G49" s="2"/>
      <c r="H49" s="2"/>
    </row>
    <row r="50" spans="7:8" x14ac:dyDescent="0.15">
      <c r="G50" s="2"/>
      <c r="H50" s="2"/>
    </row>
    <row r="51" spans="7:8" x14ac:dyDescent="0.15">
      <c r="G51" s="2"/>
      <c r="H51" s="2"/>
    </row>
    <row r="52" spans="7:8" x14ac:dyDescent="0.15">
      <c r="G52" s="2"/>
      <c r="H52" s="2"/>
    </row>
    <row r="53" spans="7:8" x14ac:dyDescent="0.15">
      <c r="G53" s="2"/>
      <c r="H53" s="2"/>
    </row>
    <row r="54" spans="7:8" x14ac:dyDescent="0.15">
      <c r="G54" s="2"/>
      <c r="H54" s="2"/>
    </row>
    <row r="55" spans="7:8" x14ac:dyDescent="0.15">
      <c r="G55" s="2"/>
      <c r="H55" s="2"/>
    </row>
    <row r="56" spans="7:8" x14ac:dyDescent="0.15">
      <c r="G56" s="2"/>
      <c r="H56" s="2"/>
    </row>
    <row r="57" spans="7:8" x14ac:dyDescent="0.15">
      <c r="G57" s="2"/>
      <c r="H57" s="2"/>
    </row>
    <row r="58" spans="7:8" x14ac:dyDescent="0.15">
      <c r="G58" s="2"/>
      <c r="H58" s="2"/>
    </row>
    <row r="59" spans="7:8" x14ac:dyDescent="0.15">
      <c r="G59" s="2"/>
      <c r="H59" s="2"/>
    </row>
    <row r="60" spans="7:8" x14ac:dyDescent="0.15">
      <c r="G60" s="2"/>
      <c r="H60" s="2"/>
    </row>
    <row r="61" spans="7:8" x14ac:dyDescent="0.15">
      <c r="G61" s="2"/>
      <c r="H61" s="2"/>
    </row>
    <row r="62" spans="7:8" x14ac:dyDescent="0.15">
      <c r="G62" s="2"/>
      <c r="H62" s="2"/>
    </row>
    <row r="63" spans="7:8" x14ac:dyDescent="0.15">
      <c r="G63" s="2"/>
      <c r="H63" s="2"/>
    </row>
    <row r="64" spans="7:8" x14ac:dyDescent="0.15">
      <c r="G64" s="2"/>
      <c r="H64" s="2"/>
    </row>
    <row r="65" spans="7:8" x14ac:dyDescent="0.15">
      <c r="G65" s="2"/>
      <c r="H65" s="2"/>
    </row>
    <row r="66" spans="7:8" x14ac:dyDescent="0.15">
      <c r="G66" s="2"/>
      <c r="H66" s="2"/>
    </row>
    <row r="67" spans="7:8" x14ac:dyDescent="0.15">
      <c r="G67" s="2"/>
      <c r="H67" s="2"/>
    </row>
    <row r="68" spans="7:8" x14ac:dyDescent="0.15">
      <c r="G68" s="2"/>
      <c r="H68" s="2"/>
    </row>
    <row r="69" spans="7:8" x14ac:dyDescent="0.15">
      <c r="G69" s="2"/>
      <c r="H69" s="2"/>
    </row>
    <row r="70" spans="7:8" x14ac:dyDescent="0.15">
      <c r="G70" s="2"/>
      <c r="H70" s="2"/>
    </row>
    <row r="71" spans="7:8" x14ac:dyDescent="0.15">
      <c r="G71" s="2"/>
      <c r="H71" s="2"/>
    </row>
    <row r="72" spans="7:8" x14ac:dyDescent="0.15">
      <c r="G72" s="2"/>
      <c r="H72" s="2"/>
    </row>
  </sheetData>
  <pageMargins left="0.7" right="0.7" top="1.1875" bottom="0.75" header="0.3" footer="0.3"/>
  <pageSetup paperSize="9" scale="90" fitToHeight="0" orientation="portrait" horizontalDpi="4294967294" verticalDpi="4294967294" r:id="rId1"/>
  <headerFooter>
    <oddHeader>&amp;C&amp;G</oddHeader>
    <oddFooter>&amp;L&amp;"Verdana,Normal"&amp;8Coordenadoria Geral de Administração CGA/GTE
Av. Dr. Enéas de Carvalho Aguiar, 188, 3º andar | CEP 05403-000 | São Paulo, SP | Fone: (11) 3066-8000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8"/>
  <sheetViews>
    <sheetView tabSelected="1" view="pageBreakPreview" topLeftCell="A13" zoomScale="130" zoomScaleNormal="100" zoomScaleSheetLayoutView="130" workbookViewId="0">
      <selection activeCell="K17" sqref="K17"/>
    </sheetView>
  </sheetViews>
  <sheetFormatPr defaultRowHeight="10.5" x14ac:dyDescent="0.15"/>
  <cols>
    <col min="1" max="1" width="5.140625" style="1" customWidth="1"/>
    <col min="2" max="2" width="9.140625" style="1" customWidth="1"/>
    <col min="3" max="3" width="9.28515625" style="1" customWidth="1"/>
    <col min="4" max="4" width="40" style="1" customWidth="1"/>
    <col min="5" max="5" width="7.5703125" style="1" bestFit="1" customWidth="1"/>
    <col min="6" max="6" width="10.28515625" style="1" bestFit="1" customWidth="1"/>
    <col min="7" max="7" width="13.42578125" style="1" bestFit="1" customWidth="1"/>
    <col min="8" max="8" width="16" style="1" customWidth="1"/>
    <col min="9" max="9" width="10.5703125" style="1" customWidth="1"/>
    <col min="10" max="16384" width="9.140625" style="1"/>
  </cols>
  <sheetData>
    <row r="1" spans="1:9" ht="12.75" x14ac:dyDescent="0.2">
      <c r="A1" s="5" t="s">
        <v>297</v>
      </c>
      <c r="I1" s="1" t="s">
        <v>169</v>
      </c>
    </row>
    <row r="2" spans="1:9" ht="12.75" x14ac:dyDescent="0.2">
      <c r="A2" s="4"/>
      <c r="I2" s="1" t="e">
        <f>CONCATENATE("CDHU ",RIGHT(#REF!,3))</f>
        <v>#REF!</v>
      </c>
    </row>
    <row r="3" spans="1:9" ht="12.75" x14ac:dyDescent="0.2">
      <c r="A3" s="4" t="s">
        <v>0</v>
      </c>
    </row>
    <row r="4" spans="1:9" ht="12.75" x14ac:dyDescent="0.2">
      <c r="A4" s="4" t="s">
        <v>1</v>
      </c>
      <c r="I4" s="1" t="s">
        <v>280</v>
      </c>
    </row>
    <row r="5" spans="1:9" ht="12.75" x14ac:dyDescent="0.2">
      <c r="A5" s="4" t="s">
        <v>300</v>
      </c>
    </row>
    <row r="6" spans="1:9" ht="12.75" x14ac:dyDescent="0.2">
      <c r="A6" s="4"/>
    </row>
    <row r="8" spans="1:9" x14ac:dyDescent="0.1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9</v>
      </c>
      <c r="G8" s="3" t="s">
        <v>7</v>
      </c>
      <c r="H8" s="3" t="s">
        <v>8</v>
      </c>
    </row>
    <row r="9" spans="1:9" x14ac:dyDescent="0.15">
      <c r="A9" s="11" t="s">
        <v>173</v>
      </c>
      <c r="B9" s="12"/>
      <c r="C9" s="12"/>
      <c r="D9" s="12" t="s">
        <v>265</v>
      </c>
      <c r="E9" s="12"/>
      <c r="F9" s="12"/>
      <c r="G9" s="13"/>
      <c r="H9" s="14">
        <f>SUBTOTAL(9,H10:H13)</f>
        <v>0</v>
      </c>
    </row>
    <row r="10" spans="1:9" ht="42" x14ac:dyDescent="0.15">
      <c r="A10" s="15" t="s">
        <v>174</v>
      </c>
      <c r="B10" s="15" t="s">
        <v>296</v>
      </c>
      <c r="C10" s="15" t="s">
        <v>11</v>
      </c>
      <c r="D10" s="16" t="s">
        <v>12</v>
      </c>
      <c r="E10" s="38" t="s">
        <v>10</v>
      </c>
      <c r="F10" s="17">
        <v>1</v>
      </c>
      <c r="G10" s="18"/>
      <c r="H10" s="18">
        <f>ROUND($F10*G10,2)</f>
        <v>0</v>
      </c>
    </row>
    <row r="11" spans="1:9" ht="21" x14ac:dyDescent="0.15">
      <c r="A11" s="15" t="s">
        <v>175</v>
      </c>
      <c r="B11" s="15" t="s">
        <v>296</v>
      </c>
      <c r="C11" s="15" t="s">
        <v>13</v>
      </c>
      <c r="D11" s="16" t="s">
        <v>14</v>
      </c>
      <c r="E11" s="38" t="s">
        <v>10</v>
      </c>
      <c r="F11" s="17">
        <v>1</v>
      </c>
      <c r="G11" s="18"/>
      <c r="H11" s="18">
        <f t="shared" ref="H11:H74" si="0">ROUND($F11*G11,2)</f>
        <v>0</v>
      </c>
    </row>
    <row r="12" spans="1:9" x14ac:dyDescent="0.15">
      <c r="A12" s="15" t="s">
        <v>176</v>
      </c>
      <c r="B12" s="15" t="s">
        <v>296</v>
      </c>
      <c r="C12" s="15" t="s">
        <v>15</v>
      </c>
      <c r="D12" s="16" t="s">
        <v>16</v>
      </c>
      <c r="E12" s="38" t="s">
        <v>10</v>
      </c>
      <c r="F12" s="17">
        <v>1</v>
      </c>
      <c r="G12" s="18"/>
      <c r="H12" s="18">
        <f t="shared" si="0"/>
        <v>0</v>
      </c>
    </row>
    <row r="13" spans="1:9" ht="21" x14ac:dyDescent="0.15">
      <c r="A13" s="15" t="s">
        <v>177</v>
      </c>
      <c r="B13" s="15" t="s">
        <v>296</v>
      </c>
      <c r="C13" s="15" t="s">
        <v>17</v>
      </c>
      <c r="D13" s="16" t="s">
        <v>18</v>
      </c>
      <c r="E13" s="38" t="s">
        <v>10</v>
      </c>
      <c r="F13" s="17">
        <v>1</v>
      </c>
      <c r="G13" s="18"/>
      <c r="H13" s="18">
        <f t="shared" si="0"/>
        <v>0</v>
      </c>
    </row>
    <row r="14" spans="1:9" x14ac:dyDescent="0.15">
      <c r="A14" s="11" t="s">
        <v>178</v>
      </c>
      <c r="B14" s="12"/>
      <c r="C14" s="12"/>
      <c r="D14" s="19" t="s">
        <v>266</v>
      </c>
      <c r="E14" s="39"/>
      <c r="F14" s="12"/>
      <c r="G14" s="13"/>
      <c r="H14" s="14">
        <f>SUBTOTAL(9,H15:H18)</f>
        <v>0</v>
      </c>
    </row>
    <row r="15" spans="1:9" ht="21" x14ac:dyDescent="0.15">
      <c r="A15" s="15" t="s">
        <v>179</v>
      </c>
      <c r="B15" s="15" t="s">
        <v>296</v>
      </c>
      <c r="C15" s="15" t="s">
        <v>23</v>
      </c>
      <c r="D15" s="16" t="s">
        <v>24</v>
      </c>
      <c r="E15" s="38" t="s">
        <v>19</v>
      </c>
      <c r="F15" s="17">
        <v>3</v>
      </c>
      <c r="G15" s="18"/>
      <c r="H15" s="18">
        <f t="shared" si="0"/>
        <v>0</v>
      </c>
    </row>
    <row r="16" spans="1:9" ht="21" x14ac:dyDescent="0.15">
      <c r="A16" s="15" t="s">
        <v>180</v>
      </c>
      <c r="B16" s="15" t="s">
        <v>296</v>
      </c>
      <c r="C16" s="15" t="s">
        <v>25</v>
      </c>
      <c r="D16" s="16" t="s">
        <v>26</v>
      </c>
      <c r="E16" s="38" t="s">
        <v>20</v>
      </c>
      <c r="F16" s="17">
        <v>15</v>
      </c>
      <c r="G16" s="18"/>
      <c r="H16" s="18">
        <f t="shared" si="0"/>
        <v>0</v>
      </c>
    </row>
    <row r="17" spans="1:8" ht="21" x14ac:dyDescent="0.15">
      <c r="A17" s="15" t="s">
        <v>181</v>
      </c>
      <c r="B17" s="15" t="s">
        <v>296</v>
      </c>
      <c r="C17" s="15" t="s">
        <v>27</v>
      </c>
      <c r="D17" s="16" t="s">
        <v>28</v>
      </c>
      <c r="E17" s="38" t="s">
        <v>29</v>
      </c>
      <c r="F17" s="17">
        <v>15</v>
      </c>
      <c r="G17" s="18"/>
      <c r="H17" s="18">
        <f t="shared" si="0"/>
        <v>0</v>
      </c>
    </row>
    <row r="18" spans="1:8" x14ac:dyDescent="0.15">
      <c r="A18" s="15" t="s">
        <v>182</v>
      </c>
      <c r="B18" s="15" t="s">
        <v>296</v>
      </c>
      <c r="C18" s="15" t="s">
        <v>30</v>
      </c>
      <c r="D18" s="16" t="s">
        <v>31</v>
      </c>
      <c r="E18" s="38" t="s">
        <v>19</v>
      </c>
      <c r="F18" s="17">
        <v>10</v>
      </c>
      <c r="G18" s="18"/>
      <c r="H18" s="18">
        <f t="shared" si="0"/>
        <v>0</v>
      </c>
    </row>
    <row r="19" spans="1:8" x14ac:dyDescent="0.15">
      <c r="A19" s="11" t="s">
        <v>183</v>
      </c>
      <c r="B19" s="12"/>
      <c r="C19" s="12"/>
      <c r="D19" s="19" t="s">
        <v>267</v>
      </c>
      <c r="E19" s="39"/>
      <c r="F19" s="12"/>
      <c r="G19" s="13"/>
      <c r="H19" s="14">
        <f>SUBTOTAL(9,H20:H33)</f>
        <v>0</v>
      </c>
    </row>
    <row r="20" spans="1:8" ht="21" x14ac:dyDescent="0.15">
      <c r="A20" s="15" t="s">
        <v>184</v>
      </c>
      <c r="B20" s="15" t="s">
        <v>296</v>
      </c>
      <c r="C20" s="15" t="s">
        <v>32</v>
      </c>
      <c r="D20" s="16" t="s">
        <v>33</v>
      </c>
      <c r="E20" s="38" t="s">
        <v>21</v>
      </c>
      <c r="F20" s="17">
        <v>8</v>
      </c>
      <c r="G20" s="18"/>
      <c r="H20" s="18">
        <f t="shared" si="0"/>
        <v>0</v>
      </c>
    </row>
    <row r="21" spans="1:8" ht="21" x14ac:dyDescent="0.15">
      <c r="A21" s="15" t="s">
        <v>185</v>
      </c>
      <c r="B21" s="15" t="s">
        <v>296</v>
      </c>
      <c r="C21" s="15" t="s">
        <v>35</v>
      </c>
      <c r="D21" s="16" t="s">
        <v>36</v>
      </c>
      <c r="E21" s="38" t="s">
        <v>20</v>
      </c>
      <c r="F21" s="17">
        <v>2</v>
      </c>
      <c r="G21" s="18"/>
      <c r="H21" s="18">
        <f t="shared" si="0"/>
        <v>0</v>
      </c>
    </row>
    <row r="22" spans="1:8" x14ac:dyDescent="0.15">
      <c r="A22" s="15" t="s">
        <v>186</v>
      </c>
      <c r="B22" s="15" t="s">
        <v>296</v>
      </c>
      <c r="C22" s="15" t="s">
        <v>37</v>
      </c>
      <c r="D22" s="16" t="s">
        <v>38</v>
      </c>
      <c r="E22" s="38" t="s">
        <v>10</v>
      </c>
      <c r="F22" s="17">
        <v>2</v>
      </c>
      <c r="G22" s="18"/>
      <c r="H22" s="18">
        <f t="shared" si="0"/>
        <v>0</v>
      </c>
    </row>
    <row r="23" spans="1:8" x14ac:dyDescent="0.15">
      <c r="A23" s="15" t="s">
        <v>187</v>
      </c>
      <c r="B23" s="15" t="s">
        <v>296</v>
      </c>
      <c r="C23" s="15" t="s">
        <v>39</v>
      </c>
      <c r="D23" s="16" t="s">
        <v>40</v>
      </c>
      <c r="E23" s="38" t="s">
        <v>10</v>
      </c>
      <c r="F23" s="17">
        <v>6</v>
      </c>
      <c r="G23" s="18"/>
      <c r="H23" s="18">
        <f t="shared" si="0"/>
        <v>0</v>
      </c>
    </row>
    <row r="24" spans="1:8" x14ac:dyDescent="0.15">
      <c r="A24" s="15" t="s">
        <v>188</v>
      </c>
      <c r="B24" s="15" t="s">
        <v>296</v>
      </c>
      <c r="C24" s="15" t="s">
        <v>41</v>
      </c>
      <c r="D24" s="16" t="s">
        <v>42</v>
      </c>
      <c r="E24" s="38" t="s">
        <v>10</v>
      </c>
      <c r="F24" s="17">
        <v>4</v>
      </c>
      <c r="G24" s="18"/>
      <c r="H24" s="18">
        <f t="shared" si="0"/>
        <v>0</v>
      </c>
    </row>
    <row r="25" spans="1:8" x14ac:dyDescent="0.15">
      <c r="A25" s="15" t="s">
        <v>189</v>
      </c>
      <c r="B25" s="15" t="s">
        <v>296</v>
      </c>
      <c r="C25" s="15" t="s">
        <v>43</v>
      </c>
      <c r="D25" s="16" t="s">
        <v>44</v>
      </c>
      <c r="E25" s="38" t="s">
        <v>20</v>
      </c>
      <c r="F25" s="17">
        <v>15</v>
      </c>
      <c r="G25" s="18"/>
      <c r="H25" s="18">
        <f t="shared" si="0"/>
        <v>0</v>
      </c>
    </row>
    <row r="26" spans="1:8" ht="21" x14ac:dyDescent="0.15">
      <c r="A26" s="15" t="s">
        <v>190</v>
      </c>
      <c r="B26" s="15" t="s">
        <v>296</v>
      </c>
      <c r="C26" s="15" t="s">
        <v>45</v>
      </c>
      <c r="D26" s="16" t="s">
        <v>46</v>
      </c>
      <c r="E26" s="38" t="s">
        <v>20</v>
      </c>
      <c r="F26" s="17">
        <v>6</v>
      </c>
      <c r="G26" s="18"/>
      <c r="H26" s="18">
        <f t="shared" si="0"/>
        <v>0</v>
      </c>
    </row>
    <row r="27" spans="1:8" ht="21" x14ac:dyDescent="0.15">
      <c r="A27" s="15" t="s">
        <v>191</v>
      </c>
      <c r="B27" s="15" t="s">
        <v>296</v>
      </c>
      <c r="C27" s="15" t="s">
        <v>47</v>
      </c>
      <c r="D27" s="16" t="s">
        <v>48</v>
      </c>
      <c r="E27" s="38" t="s">
        <v>10</v>
      </c>
      <c r="F27" s="17">
        <v>2</v>
      </c>
      <c r="G27" s="18"/>
      <c r="H27" s="18">
        <f t="shared" si="0"/>
        <v>0</v>
      </c>
    </row>
    <row r="28" spans="1:8" ht="21" x14ac:dyDescent="0.15">
      <c r="A28" s="15" t="s">
        <v>192</v>
      </c>
      <c r="B28" s="15" t="s">
        <v>296</v>
      </c>
      <c r="C28" s="15" t="s">
        <v>49</v>
      </c>
      <c r="D28" s="16" t="s">
        <v>50</v>
      </c>
      <c r="E28" s="38" t="s">
        <v>10</v>
      </c>
      <c r="F28" s="17">
        <v>1</v>
      </c>
      <c r="G28" s="18"/>
      <c r="H28" s="18">
        <f t="shared" si="0"/>
        <v>0</v>
      </c>
    </row>
    <row r="29" spans="1:8" x14ac:dyDescent="0.15">
      <c r="A29" s="15" t="s">
        <v>193</v>
      </c>
      <c r="B29" s="15" t="s">
        <v>296</v>
      </c>
      <c r="C29" s="15" t="s">
        <v>51</v>
      </c>
      <c r="D29" s="16" t="s">
        <v>52</v>
      </c>
      <c r="E29" s="38" t="s">
        <v>10</v>
      </c>
      <c r="F29" s="17">
        <v>2</v>
      </c>
      <c r="G29" s="18"/>
      <c r="H29" s="18">
        <f t="shared" si="0"/>
        <v>0</v>
      </c>
    </row>
    <row r="30" spans="1:8" ht="21" x14ac:dyDescent="0.15">
      <c r="A30" s="15" t="s">
        <v>194</v>
      </c>
      <c r="B30" s="15" t="s">
        <v>296</v>
      </c>
      <c r="C30" s="15" t="s">
        <v>53</v>
      </c>
      <c r="D30" s="16" t="s">
        <v>54</v>
      </c>
      <c r="E30" s="38" t="s">
        <v>10</v>
      </c>
      <c r="F30" s="17">
        <v>8</v>
      </c>
      <c r="G30" s="18"/>
      <c r="H30" s="18">
        <f t="shared" si="0"/>
        <v>0</v>
      </c>
    </row>
    <row r="31" spans="1:8" ht="21" x14ac:dyDescent="0.15">
      <c r="A31" s="15" t="s">
        <v>195</v>
      </c>
      <c r="B31" s="15" t="s">
        <v>296</v>
      </c>
      <c r="C31" s="15" t="s">
        <v>55</v>
      </c>
      <c r="D31" s="16" t="s">
        <v>56</v>
      </c>
      <c r="E31" s="38" t="s">
        <v>57</v>
      </c>
      <c r="F31" s="17">
        <v>95</v>
      </c>
      <c r="G31" s="18"/>
      <c r="H31" s="18">
        <f t="shared" si="0"/>
        <v>0</v>
      </c>
    </row>
    <row r="32" spans="1:8" x14ac:dyDescent="0.15">
      <c r="A32" s="15" t="s">
        <v>196</v>
      </c>
      <c r="B32" s="15" t="s">
        <v>296</v>
      </c>
      <c r="C32" s="15" t="s">
        <v>58</v>
      </c>
      <c r="D32" s="16" t="s">
        <v>59</v>
      </c>
      <c r="E32" s="38" t="s">
        <v>10</v>
      </c>
      <c r="F32" s="17">
        <v>12</v>
      </c>
      <c r="G32" s="18"/>
      <c r="H32" s="18">
        <f t="shared" si="0"/>
        <v>0</v>
      </c>
    </row>
    <row r="33" spans="1:8" ht="21" x14ac:dyDescent="0.15">
      <c r="A33" s="15" t="s">
        <v>197</v>
      </c>
      <c r="B33" s="15" t="s">
        <v>296</v>
      </c>
      <c r="C33" s="15" t="s">
        <v>60</v>
      </c>
      <c r="D33" s="16" t="s">
        <v>61</v>
      </c>
      <c r="E33" s="38" t="s">
        <v>10</v>
      </c>
      <c r="F33" s="17">
        <v>1</v>
      </c>
      <c r="G33" s="18"/>
      <c r="H33" s="18">
        <f t="shared" si="0"/>
        <v>0</v>
      </c>
    </row>
    <row r="34" spans="1:8" x14ac:dyDescent="0.15">
      <c r="A34" s="11" t="s">
        <v>199</v>
      </c>
      <c r="B34" s="12"/>
      <c r="C34" s="12"/>
      <c r="D34" s="19" t="s">
        <v>268</v>
      </c>
      <c r="E34" s="39"/>
      <c r="F34" s="12"/>
      <c r="G34" s="13"/>
      <c r="H34" s="14">
        <f>SUBTOTAL(9,H35:H36)</f>
        <v>0</v>
      </c>
    </row>
    <row r="35" spans="1:8" ht="21" x14ac:dyDescent="0.15">
      <c r="A35" s="15" t="s">
        <v>198</v>
      </c>
      <c r="B35" s="15" t="s">
        <v>296</v>
      </c>
      <c r="C35" s="15" t="s">
        <v>62</v>
      </c>
      <c r="D35" s="16" t="s">
        <v>63</v>
      </c>
      <c r="E35" s="38" t="s">
        <v>21</v>
      </c>
      <c r="F35" s="17">
        <v>8</v>
      </c>
      <c r="G35" s="18"/>
      <c r="H35" s="18">
        <f t="shared" si="0"/>
        <v>0</v>
      </c>
    </row>
    <row r="36" spans="1:8" ht="42" x14ac:dyDescent="0.15">
      <c r="A36" s="15" t="s">
        <v>200</v>
      </c>
      <c r="B36" s="15" t="s">
        <v>296</v>
      </c>
      <c r="C36" s="15" t="s">
        <v>64</v>
      </c>
      <c r="D36" s="16" t="s">
        <v>65</v>
      </c>
      <c r="E36" s="38" t="s">
        <v>21</v>
      </c>
      <c r="F36" s="17">
        <v>8</v>
      </c>
      <c r="G36" s="18"/>
      <c r="H36" s="18">
        <f t="shared" si="0"/>
        <v>0</v>
      </c>
    </row>
    <row r="37" spans="1:8" x14ac:dyDescent="0.15">
      <c r="A37" s="11" t="s">
        <v>201</v>
      </c>
      <c r="B37" s="12"/>
      <c r="C37" s="12"/>
      <c r="D37" s="19" t="s">
        <v>269</v>
      </c>
      <c r="E37" s="39"/>
      <c r="F37" s="12"/>
      <c r="G37" s="13"/>
      <c r="H37" s="14">
        <f>SUBTOTAL(9,H38:H39)</f>
        <v>0</v>
      </c>
    </row>
    <row r="38" spans="1:8" ht="21" x14ac:dyDescent="0.15">
      <c r="A38" s="15" t="s">
        <v>202</v>
      </c>
      <c r="B38" s="15" t="s">
        <v>296</v>
      </c>
      <c r="C38" s="15" t="s">
        <v>66</v>
      </c>
      <c r="D38" s="16" t="s">
        <v>67</v>
      </c>
      <c r="E38" s="38" t="s">
        <v>19</v>
      </c>
      <c r="F38" s="17">
        <v>16</v>
      </c>
      <c r="G38" s="18"/>
      <c r="H38" s="18">
        <f t="shared" si="0"/>
        <v>0</v>
      </c>
    </row>
    <row r="39" spans="1:8" ht="21" x14ac:dyDescent="0.15">
      <c r="A39" s="15" t="s">
        <v>203</v>
      </c>
      <c r="B39" s="15" t="s">
        <v>296</v>
      </c>
      <c r="C39" s="15" t="s">
        <v>68</v>
      </c>
      <c r="D39" s="16" t="s">
        <v>69</v>
      </c>
      <c r="E39" s="38" t="s">
        <v>21</v>
      </c>
      <c r="F39" s="17">
        <v>0.5</v>
      </c>
      <c r="G39" s="18"/>
      <c r="H39" s="18">
        <f t="shared" si="0"/>
        <v>0</v>
      </c>
    </row>
    <row r="40" spans="1:8" x14ac:dyDescent="0.15">
      <c r="A40" s="11" t="s">
        <v>204</v>
      </c>
      <c r="B40" s="12"/>
      <c r="C40" s="12"/>
      <c r="D40" s="19" t="s">
        <v>86</v>
      </c>
      <c r="E40" s="39"/>
      <c r="F40" s="12"/>
      <c r="G40" s="13"/>
      <c r="H40" s="14">
        <f>SUBTOTAL(9,H41:H45)</f>
        <v>0</v>
      </c>
    </row>
    <row r="41" spans="1:8" x14ac:dyDescent="0.15">
      <c r="A41" s="15" t="s">
        <v>205</v>
      </c>
      <c r="B41" s="15" t="s">
        <v>296</v>
      </c>
      <c r="C41" s="15" t="s">
        <v>70</v>
      </c>
      <c r="D41" s="16" t="s">
        <v>71</v>
      </c>
      <c r="E41" s="38" t="s">
        <v>21</v>
      </c>
      <c r="F41" s="17">
        <v>3</v>
      </c>
      <c r="G41" s="18"/>
      <c r="H41" s="18">
        <f t="shared" si="0"/>
        <v>0</v>
      </c>
    </row>
    <row r="42" spans="1:8" x14ac:dyDescent="0.15">
      <c r="A42" s="15" t="s">
        <v>206</v>
      </c>
      <c r="B42" s="15" t="s">
        <v>296</v>
      </c>
      <c r="C42" s="15" t="s">
        <v>72</v>
      </c>
      <c r="D42" s="16" t="s">
        <v>73</v>
      </c>
      <c r="E42" s="38" t="s">
        <v>19</v>
      </c>
      <c r="F42" s="17">
        <v>29</v>
      </c>
      <c r="G42" s="18"/>
      <c r="H42" s="18">
        <f t="shared" si="0"/>
        <v>0</v>
      </c>
    </row>
    <row r="43" spans="1:8" x14ac:dyDescent="0.15">
      <c r="A43" s="15" t="s">
        <v>207</v>
      </c>
      <c r="B43" s="15" t="s">
        <v>296</v>
      </c>
      <c r="C43" s="15" t="s">
        <v>74</v>
      </c>
      <c r="D43" s="16" t="s">
        <v>75</v>
      </c>
      <c r="E43" s="38" t="s">
        <v>19</v>
      </c>
      <c r="F43" s="17">
        <v>29</v>
      </c>
      <c r="G43" s="18"/>
      <c r="H43" s="18">
        <f t="shared" si="0"/>
        <v>0</v>
      </c>
    </row>
    <row r="44" spans="1:8" ht="31.5" x14ac:dyDescent="0.15">
      <c r="A44" s="15" t="s">
        <v>208</v>
      </c>
      <c r="B44" s="15" t="s">
        <v>296</v>
      </c>
      <c r="C44" s="15" t="s">
        <v>76</v>
      </c>
      <c r="D44" s="16" t="s">
        <v>77</v>
      </c>
      <c r="E44" s="38" t="s">
        <v>19</v>
      </c>
      <c r="F44" s="17">
        <v>11</v>
      </c>
      <c r="G44" s="18"/>
      <c r="H44" s="18">
        <f t="shared" si="0"/>
        <v>0</v>
      </c>
    </row>
    <row r="45" spans="1:8" ht="21" x14ac:dyDescent="0.15">
      <c r="A45" s="15" t="s">
        <v>209</v>
      </c>
      <c r="B45" s="15" t="s">
        <v>296</v>
      </c>
      <c r="C45" s="15" t="s">
        <v>78</v>
      </c>
      <c r="D45" s="16" t="s">
        <v>79</v>
      </c>
      <c r="E45" s="38" t="s">
        <v>20</v>
      </c>
      <c r="F45" s="17">
        <v>10</v>
      </c>
      <c r="G45" s="18"/>
      <c r="H45" s="18">
        <f t="shared" si="0"/>
        <v>0</v>
      </c>
    </row>
    <row r="46" spans="1:8" x14ac:dyDescent="0.15">
      <c r="A46" s="11" t="s">
        <v>210</v>
      </c>
      <c r="B46" s="12"/>
      <c r="C46" s="12"/>
      <c r="D46" s="19" t="s">
        <v>270</v>
      </c>
      <c r="E46" s="39"/>
      <c r="F46" s="12"/>
      <c r="G46" s="13"/>
      <c r="H46" s="14">
        <f>SUBTOTAL(9,H47)</f>
        <v>0</v>
      </c>
    </row>
    <row r="47" spans="1:8" ht="31.5" x14ac:dyDescent="0.15">
      <c r="A47" s="15" t="s">
        <v>211</v>
      </c>
      <c r="B47" s="15" t="s">
        <v>296</v>
      </c>
      <c r="C47" s="15" t="s">
        <v>80</v>
      </c>
      <c r="D47" s="16" t="s">
        <v>81</v>
      </c>
      <c r="E47" s="38" t="s">
        <v>19</v>
      </c>
      <c r="F47" s="17">
        <v>3</v>
      </c>
      <c r="G47" s="18"/>
      <c r="H47" s="18">
        <f t="shared" si="0"/>
        <v>0</v>
      </c>
    </row>
    <row r="48" spans="1:8" x14ac:dyDescent="0.15">
      <c r="A48" s="11" t="s">
        <v>212</v>
      </c>
      <c r="B48" s="12"/>
      <c r="C48" s="12"/>
      <c r="D48" s="19" t="s">
        <v>284</v>
      </c>
      <c r="E48" s="39"/>
      <c r="F48" s="12"/>
      <c r="G48" s="13"/>
      <c r="H48" s="14">
        <f>SUBTOTAL(9,H49:H50)</f>
        <v>0</v>
      </c>
    </row>
    <row r="49" spans="1:8" x14ac:dyDescent="0.15">
      <c r="A49" s="15" t="s">
        <v>213</v>
      </c>
      <c r="B49" s="15" t="s">
        <v>296</v>
      </c>
      <c r="C49" s="15" t="s">
        <v>82</v>
      </c>
      <c r="D49" s="16" t="s">
        <v>83</v>
      </c>
      <c r="E49" s="38" t="s">
        <v>10</v>
      </c>
      <c r="F49" s="17">
        <v>2</v>
      </c>
      <c r="G49" s="18"/>
      <c r="H49" s="18">
        <f t="shared" si="0"/>
        <v>0</v>
      </c>
    </row>
    <row r="50" spans="1:8" x14ac:dyDescent="0.15">
      <c r="A50" s="15" t="s">
        <v>214</v>
      </c>
      <c r="B50" s="15" t="s">
        <v>296</v>
      </c>
      <c r="C50" s="15" t="s">
        <v>84</v>
      </c>
      <c r="D50" s="16" t="s">
        <v>85</v>
      </c>
      <c r="E50" s="38" t="s">
        <v>10</v>
      </c>
      <c r="F50" s="17">
        <v>6</v>
      </c>
      <c r="G50" s="18"/>
      <c r="H50" s="18">
        <f t="shared" si="0"/>
        <v>0</v>
      </c>
    </row>
    <row r="51" spans="1:8" x14ac:dyDescent="0.15">
      <c r="A51" s="11" t="s">
        <v>215</v>
      </c>
      <c r="B51" s="12"/>
      <c r="C51" s="12"/>
      <c r="D51" s="19" t="s">
        <v>271</v>
      </c>
      <c r="E51" s="39"/>
      <c r="F51" s="12"/>
      <c r="G51" s="13"/>
      <c r="H51" s="14">
        <f>SUBTOTAL(9,H52:H54)</f>
        <v>0</v>
      </c>
    </row>
    <row r="52" spans="1:8" x14ac:dyDescent="0.15">
      <c r="A52" s="15" t="s">
        <v>216</v>
      </c>
      <c r="B52" s="15" t="s">
        <v>296</v>
      </c>
      <c r="C52" s="15" t="s">
        <v>87</v>
      </c>
      <c r="D52" s="16" t="s">
        <v>88</v>
      </c>
      <c r="E52" s="38" t="s">
        <v>19</v>
      </c>
      <c r="F52" s="17">
        <v>40</v>
      </c>
      <c r="G52" s="18"/>
      <c r="H52" s="18">
        <f t="shared" si="0"/>
        <v>0</v>
      </c>
    </row>
    <row r="53" spans="1:8" x14ac:dyDescent="0.15">
      <c r="A53" s="15" t="s">
        <v>217</v>
      </c>
      <c r="B53" s="15" t="s">
        <v>296</v>
      </c>
      <c r="C53" s="15" t="s">
        <v>89</v>
      </c>
      <c r="D53" s="16" t="s">
        <v>90</v>
      </c>
      <c r="E53" s="38" t="s">
        <v>19</v>
      </c>
      <c r="F53" s="17">
        <v>150</v>
      </c>
      <c r="G53" s="18"/>
      <c r="H53" s="18">
        <f t="shared" si="0"/>
        <v>0</v>
      </c>
    </row>
    <row r="54" spans="1:8" ht="21" x14ac:dyDescent="0.15">
      <c r="A54" s="15" t="s">
        <v>218</v>
      </c>
      <c r="B54" s="15" t="s">
        <v>296</v>
      </c>
      <c r="C54" s="15" t="s">
        <v>91</v>
      </c>
      <c r="D54" s="16" t="s">
        <v>92</v>
      </c>
      <c r="E54" s="38" t="s">
        <v>19</v>
      </c>
      <c r="F54" s="17">
        <v>10</v>
      </c>
      <c r="G54" s="18"/>
      <c r="H54" s="18">
        <f t="shared" si="0"/>
        <v>0</v>
      </c>
    </row>
    <row r="55" spans="1:8" x14ac:dyDescent="0.15">
      <c r="A55" s="11" t="s">
        <v>219</v>
      </c>
      <c r="B55" s="12"/>
      <c r="C55" s="12"/>
      <c r="D55" s="19" t="s">
        <v>272</v>
      </c>
      <c r="E55" s="39"/>
      <c r="F55" s="12"/>
      <c r="G55" s="13"/>
      <c r="H55" s="14">
        <f>SUBTOTAL(9,H56:H90)</f>
        <v>0</v>
      </c>
    </row>
    <row r="56" spans="1:8" ht="31.5" x14ac:dyDescent="0.15">
      <c r="A56" s="15" t="s">
        <v>220</v>
      </c>
      <c r="B56" s="15" t="s">
        <v>296</v>
      </c>
      <c r="C56" s="15" t="s">
        <v>93</v>
      </c>
      <c r="D56" s="16" t="s">
        <v>94</v>
      </c>
      <c r="E56" s="38" t="s">
        <v>10</v>
      </c>
      <c r="F56" s="17">
        <v>1</v>
      </c>
      <c r="G56" s="18"/>
      <c r="H56" s="18">
        <f t="shared" si="0"/>
        <v>0</v>
      </c>
    </row>
    <row r="57" spans="1:8" ht="21" x14ac:dyDescent="0.15">
      <c r="A57" s="15" t="s">
        <v>221</v>
      </c>
      <c r="B57" s="15" t="s">
        <v>296</v>
      </c>
      <c r="C57" s="15" t="s">
        <v>95</v>
      </c>
      <c r="D57" s="16" t="s">
        <v>96</v>
      </c>
      <c r="E57" s="38" t="s">
        <v>22</v>
      </c>
      <c r="F57" s="17">
        <v>4</v>
      </c>
      <c r="G57" s="18"/>
      <c r="H57" s="18">
        <f t="shared" si="0"/>
        <v>0</v>
      </c>
    </row>
    <row r="58" spans="1:8" ht="21" x14ac:dyDescent="0.15">
      <c r="A58" s="15" t="s">
        <v>222</v>
      </c>
      <c r="B58" s="15" t="s">
        <v>296</v>
      </c>
      <c r="C58" s="15" t="s">
        <v>97</v>
      </c>
      <c r="D58" s="16" t="s">
        <v>98</v>
      </c>
      <c r="E58" s="38" t="s">
        <v>22</v>
      </c>
      <c r="F58" s="17">
        <v>4</v>
      </c>
      <c r="G58" s="18"/>
      <c r="H58" s="18">
        <f t="shared" si="0"/>
        <v>0</v>
      </c>
    </row>
    <row r="59" spans="1:8" ht="21" x14ac:dyDescent="0.15">
      <c r="A59" s="15" t="s">
        <v>223</v>
      </c>
      <c r="B59" s="15" t="s">
        <v>296</v>
      </c>
      <c r="C59" s="15" t="s">
        <v>99</v>
      </c>
      <c r="D59" s="16" t="s">
        <v>100</v>
      </c>
      <c r="E59" s="38" t="s">
        <v>10</v>
      </c>
      <c r="F59" s="17">
        <v>1</v>
      </c>
      <c r="G59" s="18"/>
      <c r="H59" s="18">
        <f t="shared" si="0"/>
        <v>0</v>
      </c>
    </row>
    <row r="60" spans="1:8" ht="21" x14ac:dyDescent="0.15">
      <c r="A60" s="15" t="s">
        <v>224</v>
      </c>
      <c r="B60" s="15" t="s">
        <v>296</v>
      </c>
      <c r="C60" s="15" t="s">
        <v>101</v>
      </c>
      <c r="D60" s="16" t="s">
        <v>102</v>
      </c>
      <c r="E60" s="38" t="s">
        <v>10</v>
      </c>
      <c r="F60" s="17">
        <v>1</v>
      </c>
      <c r="G60" s="18"/>
      <c r="H60" s="18">
        <f t="shared" si="0"/>
        <v>0</v>
      </c>
    </row>
    <row r="61" spans="1:8" x14ac:dyDescent="0.15">
      <c r="A61" s="15" t="s">
        <v>225</v>
      </c>
      <c r="B61" s="15" t="s">
        <v>296</v>
      </c>
      <c r="C61" s="15" t="s">
        <v>103</v>
      </c>
      <c r="D61" s="16" t="s">
        <v>104</v>
      </c>
      <c r="E61" s="38" t="s">
        <v>10</v>
      </c>
      <c r="F61" s="17">
        <v>2</v>
      </c>
      <c r="G61" s="18"/>
      <c r="H61" s="18">
        <f t="shared" si="0"/>
        <v>0</v>
      </c>
    </row>
    <row r="62" spans="1:8" ht="21" x14ac:dyDescent="0.15">
      <c r="A62" s="15" t="s">
        <v>226</v>
      </c>
      <c r="B62" s="15" t="s">
        <v>296</v>
      </c>
      <c r="C62" s="15" t="s">
        <v>105</v>
      </c>
      <c r="D62" s="16" t="s">
        <v>106</v>
      </c>
      <c r="E62" s="38" t="s">
        <v>19</v>
      </c>
      <c r="F62" s="17">
        <v>1</v>
      </c>
      <c r="G62" s="18"/>
      <c r="H62" s="18">
        <f t="shared" si="0"/>
        <v>0</v>
      </c>
    </row>
    <row r="63" spans="1:8" ht="21" x14ac:dyDescent="0.15">
      <c r="A63" s="15" t="s">
        <v>227</v>
      </c>
      <c r="B63" s="15" t="s">
        <v>296</v>
      </c>
      <c r="C63" s="15" t="s">
        <v>107</v>
      </c>
      <c r="D63" s="16" t="s">
        <v>108</v>
      </c>
      <c r="E63" s="38" t="s">
        <v>19</v>
      </c>
      <c r="F63" s="17">
        <v>2</v>
      </c>
      <c r="G63" s="18"/>
      <c r="H63" s="18">
        <f t="shared" si="0"/>
        <v>0</v>
      </c>
    </row>
    <row r="64" spans="1:8" x14ac:dyDescent="0.15">
      <c r="A64" s="15" t="s">
        <v>228</v>
      </c>
      <c r="B64" s="15" t="s">
        <v>296</v>
      </c>
      <c r="C64" s="15" t="s">
        <v>109</v>
      </c>
      <c r="D64" s="16" t="s">
        <v>110</v>
      </c>
      <c r="E64" s="38" t="s">
        <v>34</v>
      </c>
      <c r="F64" s="17">
        <v>20</v>
      </c>
      <c r="G64" s="18"/>
      <c r="H64" s="18">
        <f t="shared" si="0"/>
        <v>0</v>
      </c>
    </row>
    <row r="65" spans="1:8" ht="31.5" x14ac:dyDescent="0.15">
      <c r="A65" s="15" t="s">
        <v>229</v>
      </c>
      <c r="B65" s="15" t="s">
        <v>296</v>
      </c>
      <c r="C65" s="15" t="s">
        <v>111</v>
      </c>
      <c r="D65" s="16" t="s">
        <v>112</v>
      </c>
      <c r="E65" s="38" t="s">
        <v>10</v>
      </c>
      <c r="F65" s="17">
        <v>1</v>
      </c>
      <c r="G65" s="18"/>
      <c r="H65" s="18">
        <f t="shared" si="0"/>
        <v>0</v>
      </c>
    </row>
    <row r="66" spans="1:8" ht="21" x14ac:dyDescent="0.15">
      <c r="A66" s="15" t="s">
        <v>230</v>
      </c>
      <c r="B66" s="15" t="s">
        <v>296</v>
      </c>
      <c r="C66" s="15" t="s">
        <v>113</v>
      </c>
      <c r="D66" s="16" t="s">
        <v>114</v>
      </c>
      <c r="E66" s="38" t="s">
        <v>10</v>
      </c>
      <c r="F66" s="17">
        <v>1</v>
      </c>
      <c r="G66" s="18"/>
      <c r="H66" s="18">
        <f t="shared" si="0"/>
        <v>0</v>
      </c>
    </row>
    <row r="67" spans="1:8" ht="31.5" x14ac:dyDescent="0.15">
      <c r="A67" s="15" t="s">
        <v>231</v>
      </c>
      <c r="B67" s="15" t="s">
        <v>296</v>
      </c>
      <c r="C67" s="15" t="s">
        <v>115</v>
      </c>
      <c r="D67" s="16" t="s">
        <v>116</v>
      </c>
      <c r="E67" s="38" t="s">
        <v>10</v>
      </c>
      <c r="F67" s="17">
        <v>6</v>
      </c>
      <c r="G67" s="18"/>
      <c r="H67" s="18">
        <f t="shared" si="0"/>
        <v>0</v>
      </c>
    </row>
    <row r="68" spans="1:8" ht="31.5" x14ac:dyDescent="0.15">
      <c r="A68" s="15" t="s">
        <v>232</v>
      </c>
      <c r="B68" s="15" t="s">
        <v>296</v>
      </c>
      <c r="C68" s="15" t="s">
        <v>117</v>
      </c>
      <c r="D68" s="16" t="s">
        <v>118</v>
      </c>
      <c r="E68" s="38" t="s">
        <v>10</v>
      </c>
      <c r="F68" s="17">
        <v>2</v>
      </c>
      <c r="G68" s="18"/>
      <c r="H68" s="18">
        <f t="shared" si="0"/>
        <v>0</v>
      </c>
    </row>
    <row r="69" spans="1:8" ht="31.5" x14ac:dyDescent="0.15">
      <c r="A69" s="15" t="s">
        <v>233</v>
      </c>
      <c r="B69" s="15" t="s">
        <v>296</v>
      </c>
      <c r="C69" s="15" t="s">
        <v>119</v>
      </c>
      <c r="D69" s="16" t="s">
        <v>120</v>
      </c>
      <c r="E69" s="38" t="s">
        <v>22</v>
      </c>
      <c r="F69" s="17">
        <v>1</v>
      </c>
      <c r="G69" s="18"/>
      <c r="H69" s="18">
        <f t="shared" si="0"/>
        <v>0</v>
      </c>
    </row>
    <row r="70" spans="1:8" ht="21" x14ac:dyDescent="0.15">
      <c r="A70" s="15" t="s">
        <v>234</v>
      </c>
      <c r="B70" s="15" t="s">
        <v>296</v>
      </c>
      <c r="C70" s="15" t="s">
        <v>125</v>
      </c>
      <c r="D70" s="16" t="s">
        <v>126</v>
      </c>
      <c r="E70" s="38" t="s">
        <v>20</v>
      </c>
      <c r="F70" s="17">
        <v>10</v>
      </c>
      <c r="G70" s="18"/>
      <c r="H70" s="18">
        <f t="shared" si="0"/>
        <v>0</v>
      </c>
    </row>
    <row r="71" spans="1:8" ht="21" x14ac:dyDescent="0.15">
      <c r="A71" s="15" t="s">
        <v>235</v>
      </c>
      <c r="B71" s="15" t="s">
        <v>296</v>
      </c>
      <c r="C71" s="15" t="s">
        <v>123</v>
      </c>
      <c r="D71" s="16" t="s">
        <v>124</v>
      </c>
      <c r="E71" s="38" t="s">
        <v>20</v>
      </c>
      <c r="F71" s="17">
        <v>15</v>
      </c>
      <c r="G71" s="18"/>
      <c r="H71" s="18">
        <f t="shared" si="0"/>
        <v>0</v>
      </c>
    </row>
    <row r="72" spans="1:8" ht="21" x14ac:dyDescent="0.15">
      <c r="A72" s="15" t="s">
        <v>236</v>
      </c>
      <c r="B72" s="15" t="s">
        <v>296</v>
      </c>
      <c r="C72" s="15" t="s">
        <v>121</v>
      </c>
      <c r="D72" s="16" t="s">
        <v>122</v>
      </c>
      <c r="E72" s="38" t="s">
        <v>20</v>
      </c>
      <c r="F72" s="17">
        <v>45</v>
      </c>
      <c r="G72" s="18"/>
      <c r="H72" s="18">
        <f t="shared" si="0"/>
        <v>0</v>
      </c>
    </row>
    <row r="73" spans="1:8" ht="21" x14ac:dyDescent="0.15">
      <c r="A73" s="15" t="s">
        <v>237</v>
      </c>
      <c r="B73" s="15" t="s">
        <v>296</v>
      </c>
      <c r="C73" s="15" t="s">
        <v>127</v>
      </c>
      <c r="D73" s="16" t="s">
        <v>128</v>
      </c>
      <c r="E73" s="38" t="s">
        <v>20</v>
      </c>
      <c r="F73" s="17">
        <v>10</v>
      </c>
      <c r="G73" s="18"/>
      <c r="H73" s="18">
        <f t="shared" si="0"/>
        <v>0</v>
      </c>
    </row>
    <row r="74" spans="1:8" ht="21" x14ac:dyDescent="0.15">
      <c r="A74" s="15" t="s">
        <v>238</v>
      </c>
      <c r="B74" s="15" t="s">
        <v>296</v>
      </c>
      <c r="C74" s="15" t="s">
        <v>129</v>
      </c>
      <c r="D74" s="16" t="s">
        <v>130</v>
      </c>
      <c r="E74" s="38" t="s">
        <v>20</v>
      </c>
      <c r="F74" s="17">
        <v>20</v>
      </c>
      <c r="G74" s="18"/>
      <c r="H74" s="18">
        <f t="shared" si="0"/>
        <v>0</v>
      </c>
    </row>
    <row r="75" spans="1:8" ht="21" x14ac:dyDescent="0.15">
      <c r="A75" s="15" t="s">
        <v>239</v>
      </c>
      <c r="B75" s="15" t="s">
        <v>296</v>
      </c>
      <c r="C75" s="15" t="s">
        <v>131</v>
      </c>
      <c r="D75" s="16" t="s">
        <v>132</v>
      </c>
      <c r="E75" s="38" t="s">
        <v>20</v>
      </c>
      <c r="F75" s="17">
        <v>80</v>
      </c>
      <c r="G75" s="18"/>
      <c r="H75" s="18">
        <f t="shared" ref="H75:H100" si="1">ROUND($F75*G75,2)</f>
        <v>0</v>
      </c>
    </row>
    <row r="76" spans="1:8" ht="21" x14ac:dyDescent="0.15">
      <c r="A76" s="15" t="s">
        <v>240</v>
      </c>
      <c r="B76" s="15" t="s">
        <v>296</v>
      </c>
      <c r="C76" s="15" t="s">
        <v>133</v>
      </c>
      <c r="D76" s="16" t="s">
        <v>134</v>
      </c>
      <c r="E76" s="38" t="s">
        <v>10</v>
      </c>
      <c r="F76" s="17">
        <v>12</v>
      </c>
      <c r="G76" s="18"/>
      <c r="H76" s="18">
        <f t="shared" si="1"/>
        <v>0</v>
      </c>
    </row>
    <row r="77" spans="1:8" ht="21" x14ac:dyDescent="0.15">
      <c r="A77" s="15" t="s">
        <v>241</v>
      </c>
      <c r="B77" s="15" t="s">
        <v>296</v>
      </c>
      <c r="C77" s="15" t="s">
        <v>135</v>
      </c>
      <c r="D77" s="16" t="s">
        <v>136</v>
      </c>
      <c r="E77" s="38" t="s">
        <v>10</v>
      </c>
      <c r="F77" s="17">
        <v>4</v>
      </c>
      <c r="G77" s="18"/>
      <c r="H77" s="18">
        <f t="shared" si="1"/>
        <v>0</v>
      </c>
    </row>
    <row r="78" spans="1:8" ht="21" x14ac:dyDescent="0.15">
      <c r="A78" s="15" t="s">
        <v>242</v>
      </c>
      <c r="B78" s="15" t="s">
        <v>296</v>
      </c>
      <c r="C78" s="15" t="s">
        <v>137</v>
      </c>
      <c r="D78" s="16" t="s">
        <v>138</v>
      </c>
      <c r="E78" s="38" t="s">
        <v>10</v>
      </c>
      <c r="F78" s="17">
        <v>4</v>
      </c>
      <c r="G78" s="18"/>
      <c r="H78" s="18">
        <f t="shared" si="1"/>
        <v>0</v>
      </c>
    </row>
    <row r="79" spans="1:8" ht="21" x14ac:dyDescent="0.15">
      <c r="A79" s="15" t="s">
        <v>243</v>
      </c>
      <c r="B79" s="15" t="s">
        <v>296</v>
      </c>
      <c r="C79" s="15" t="s">
        <v>139</v>
      </c>
      <c r="D79" s="16" t="s">
        <v>140</v>
      </c>
      <c r="E79" s="38" t="s">
        <v>10</v>
      </c>
      <c r="F79" s="17">
        <v>12</v>
      </c>
      <c r="G79" s="18"/>
      <c r="H79" s="18">
        <f t="shared" si="1"/>
        <v>0</v>
      </c>
    </row>
    <row r="80" spans="1:8" ht="31.5" x14ac:dyDescent="0.15">
      <c r="A80" s="15" t="s">
        <v>244</v>
      </c>
      <c r="B80" s="15" t="s">
        <v>296</v>
      </c>
      <c r="C80" s="15" t="s">
        <v>141</v>
      </c>
      <c r="D80" s="16" t="s">
        <v>142</v>
      </c>
      <c r="E80" s="38" t="s">
        <v>20</v>
      </c>
      <c r="F80" s="17">
        <v>30</v>
      </c>
      <c r="G80" s="18"/>
      <c r="H80" s="18">
        <f t="shared" si="1"/>
        <v>0</v>
      </c>
    </row>
    <row r="81" spans="1:8" ht="31.5" x14ac:dyDescent="0.15">
      <c r="A81" s="15" t="s">
        <v>245</v>
      </c>
      <c r="B81" s="15" t="s">
        <v>296</v>
      </c>
      <c r="C81" s="15" t="s">
        <v>143</v>
      </c>
      <c r="D81" s="16" t="s">
        <v>144</v>
      </c>
      <c r="E81" s="38" t="s">
        <v>20</v>
      </c>
      <c r="F81" s="17">
        <v>120</v>
      </c>
      <c r="G81" s="18"/>
      <c r="H81" s="18">
        <f t="shared" si="1"/>
        <v>0</v>
      </c>
    </row>
    <row r="82" spans="1:8" ht="21" x14ac:dyDescent="0.15">
      <c r="A82" s="15" t="s">
        <v>246</v>
      </c>
      <c r="B82" s="15" t="s">
        <v>296</v>
      </c>
      <c r="C82" s="15" t="s">
        <v>145</v>
      </c>
      <c r="D82" s="16" t="s">
        <v>146</v>
      </c>
      <c r="E82" s="38" t="s">
        <v>10</v>
      </c>
      <c r="F82" s="17">
        <v>2</v>
      </c>
      <c r="G82" s="18"/>
      <c r="H82" s="18">
        <f t="shared" si="1"/>
        <v>0</v>
      </c>
    </row>
    <row r="83" spans="1:8" x14ac:dyDescent="0.15">
      <c r="A83" s="15" t="s">
        <v>247</v>
      </c>
      <c r="B83" s="15" t="s">
        <v>296</v>
      </c>
      <c r="C83" s="15" t="s">
        <v>147</v>
      </c>
      <c r="D83" s="16" t="s">
        <v>148</v>
      </c>
      <c r="E83" s="38" t="s">
        <v>10</v>
      </c>
      <c r="F83" s="17">
        <v>6</v>
      </c>
      <c r="G83" s="18"/>
      <c r="H83" s="18">
        <f t="shared" si="1"/>
        <v>0</v>
      </c>
    </row>
    <row r="84" spans="1:8" ht="21" x14ac:dyDescent="0.15">
      <c r="A84" s="15" t="s">
        <v>248</v>
      </c>
      <c r="B84" s="15" t="s">
        <v>296</v>
      </c>
      <c r="C84" s="15" t="s">
        <v>149</v>
      </c>
      <c r="D84" s="16" t="s">
        <v>150</v>
      </c>
      <c r="E84" s="38" t="s">
        <v>10</v>
      </c>
      <c r="F84" s="17">
        <v>2</v>
      </c>
      <c r="G84" s="18"/>
      <c r="H84" s="18">
        <f t="shared" si="1"/>
        <v>0</v>
      </c>
    </row>
    <row r="85" spans="1:8" ht="21" x14ac:dyDescent="0.15">
      <c r="A85" s="15" t="s">
        <v>249</v>
      </c>
      <c r="B85" s="15" t="s">
        <v>296</v>
      </c>
      <c r="C85" s="15" t="s">
        <v>151</v>
      </c>
      <c r="D85" s="16" t="s">
        <v>152</v>
      </c>
      <c r="E85" s="38" t="s">
        <v>10</v>
      </c>
      <c r="F85" s="17">
        <v>6</v>
      </c>
      <c r="G85" s="18"/>
      <c r="H85" s="18">
        <f t="shared" si="1"/>
        <v>0</v>
      </c>
    </row>
    <row r="86" spans="1:8" ht="21" x14ac:dyDescent="0.15">
      <c r="A86" s="15" t="s">
        <v>250</v>
      </c>
      <c r="B86" s="15" t="s">
        <v>296</v>
      </c>
      <c r="C86" s="15" t="s">
        <v>153</v>
      </c>
      <c r="D86" s="16" t="s">
        <v>154</v>
      </c>
      <c r="E86" s="38" t="s">
        <v>10</v>
      </c>
      <c r="F86" s="17">
        <v>4</v>
      </c>
      <c r="G86" s="18"/>
      <c r="H86" s="18">
        <f t="shared" si="1"/>
        <v>0</v>
      </c>
    </row>
    <row r="87" spans="1:8" ht="31.5" x14ac:dyDescent="0.15">
      <c r="A87" s="15" t="s">
        <v>251</v>
      </c>
      <c r="B87" s="15" t="s">
        <v>296</v>
      </c>
      <c r="C87" s="15" t="s">
        <v>155</v>
      </c>
      <c r="D87" s="16" t="s">
        <v>156</v>
      </c>
      <c r="E87" s="38" t="s">
        <v>10</v>
      </c>
      <c r="F87" s="17">
        <v>3</v>
      </c>
      <c r="G87" s="18"/>
      <c r="H87" s="18">
        <f t="shared" si="1"/>
        <v>0</v>
      </c>
    </row>
    <row r="88" spans="1:8" ht="31.5" x14ac:dyDescent="0.15">
      <c r="A88" s="15" t="s">
        <v>252</v>
      </c>
      <c r="B88" s="15" t="s">
        <v>296</v>
      </c>
      <c r="C88" s="15" t="s">
        <v>161</v>
      </c>
      <c r="D88" s="16" t="s">
        <v>162</v>
      </c>
      <c r="E88" s="38" t="s">
        <v>10</v>
      </c>
      <c r="F88" s="17">
        <v>2</v>
      </c>
      <c r="G88" s="18"/>
      <c r="H88" s="18">
        <f t="shared" si="1"/>
        <v>0</v>
      </c>
    </row>
    <row r="89" spans="1:8" ht="21" x14ac:dyDescent="0.15">
      <c r="A89" s="15" t="s">
        <v>253</v>
      </c>
      <c r="B89" s="15" t="s">
        <v>296</v>
      </c>
      <c r="C89" s="15" t="s">
        <v>163</v>
      </c>
      <c r="D89" s="16" t="s">
        <v>164</v>
      </c>
      <c r="E89" s="38" t="s">
        <v>10</v>
      </c>
      <c r="F89" s="17">
        <v>3</v>
      </c>
      <c r="G89" s="18"/>
      <c r="H89" s="18">
        <f t="shared" si="1"/>
        <v>0</v>
      </c>
    </row>
    <row r="90" spans="1:8" ht="21" x14ac:dyDescent="0.15">
      <c r="A90" s="15" t="s">
        <v>254</v>
      </c>
      <c r="B90" s="15" t="s">
        <v>296</v>
      </c>
      <c r="C90" s="15" t="s">
        <v>165</v>
      </c>
      <c r="D90" s="16" t="s">
        <v>166</v>
      </c>
      <c r="E90" s="38" t="s">
        <v>10</v>
      </c>
      <c r="F90" s="17">
        <v>3</v>
      </c>
      <c r="G90" s="18"/>
      <c r="H90" s="18">
        <f t="shared" si="1"/>
        <v>0</v>
      </c>
    </row>
    <row r="91" spans="1:8" x14ac:dyDescent="0.15">
      <c r="A91" s="11" t="s">
        <v>255</v>
      </c>
      <c r="B91" s="12"/>
      <c r="C91" s="12"/>
      <c r="D91" s="19" t="s">
        <v>273</v>
      </c>
      <c r="E91" s="39"/>
      <c r="F91" s="12"/>
      <c r="G91" s="13"/>
      <c r="H91" s="14">
        <f>SUBTOTAL(9,H92)</f>
        <v>0</v>
      </c>
    </row>
    <row r="92" spans="1:8" ht="42" x14ac:dyDescent="0.15">
      <c r="A92" s="15" t="s">
        <v>256</v>
      </c>
      <c r="B92" s="15" t="s">
        <v>296</v>
      </c>
      <c r="C92" s="15" t="s">
        <v>167</v>
      </c>
      <c r="D92" s="16" t="s">
        <v>168</v>
      </c>
      <c r="E92" s="38" t="s">
        <v>10</v>
      </c>
      <c r="F92" s="17">
        <v>1</v>
      </c>
      <c r="G92" s="18"/>
      <c r="H92" s="18">
        <f t="shared" si="1"/>
        <v>0</v>
      </c>
    </row>
    <row r="93" spans="1:8" x14ac:dyDescent="0.15">
      <c r="A93" s="11" t="s">
        <v>257</v>
      </c>
      <c r="B93" s="12"/>
      <c r="C93" s="12"/>
      <c r="D93" s="19" t="s">
        <v>274</v>
      </c>
      <c r="E93" s="39"/>
      <c r="F93" s="12"/>
      <c r="G93" s="13"/>
      <c r="H93" s="14">
        <f>SUBTOTAL(9,H94)</f>
        <v>0</v>
      </c>
    </row>
    <row r="94" spans="1:8" ht="21" x14ac:dyDescent="0.15">
      <c r="A94" s="15" t="s">
        <v>258</v>
      </c>
      <c r="B94" s="15" t="s">
        <v>296</v>
      </c>
      <c r="C94" s="15" t="s">
        <v>157</v>
      </c>
      <c r="D94" s="16" t="s">
        <v>158</v>
      </c>
      <c r="E94" s="38" t="s">
        <v>10</v>
      </c>
      <c r="F94" s="17">
        <v>1</v>
      </c>
      <c r="G94" s="18"/>
      <c r="H94" s="18">
        <f t="shared" si="1"/>
        <v>0</v>
      </c>
    </row>
    <row r="95" spans="1:8" x14ac:dyDescent="0.15">
      <c r="A95" s="11" t="s">
        <v>259</v>
      </c>
      <c r="B95" s="12"/>
      <c r="C95" s="12"/>
      <c r="D95" s="19" t="s">
        <v>275</v>
      </c>
      <c r="E95" s="39"/>
      <c r="F95" s="12"/>
      <c r="G95" s="13"/>
      <c r="H95" s="14">
        <f>SUBTOTAL(9,H96)</f>
        <v>0</v>
      </c>
    </row>
    <row r="96" spans="1:8" x14ac:dyDescent="0.15">
      <c r="A96" s="15" t="s">
        <v>260</v>
      </c>
      <c r="B96" s="15" t="s">
        <v>296</v>
      </c>
      <c r="C96" s="15" t="s">
        <v>159</v>
      </c>
      <c r="D96" s="16" t="s">
        <v>160</v>
      </c>
      <c r="E96" s="38" t="s">
        <v>19</v>
      </c>
      <c r="F96" s="17">
        <v>50</v>
      </c>
      <c r="G96" s="18"/>
      <c r="H96" s="18">
        <f t="shared" si="1"/>
        <v>0</v>
      </c>
    </row>
    <row r="97" spans="1:9" x14ac:dyDescent="0.15">
      <c r="A97" s="11" t="s">
        <v>261</v>
      </c>
      <c r="B97" s="12"/>
      <c r="C97" s="12"/>
      <c r="D97" s="19" t="s">
        <v>276</v>
      </c>
      <c r="E97" s="39"/>
      <c r="F97" s="12"/>
      <c r="G97" s="13"/>
      <c r="H97" s="14">
        <f>SUBTOTAL(9,H98)</f>
        <v>0</v>
      </c>
    </row>
    <row r="98" spans="1:9" ht="210" x14ac:dyDescent="0.15">
      <c r="A98" s="15" t="s">
        <v>262</v>
      </c>
      <c r="B98" s="15" t="s">
        <v>171</v>
      </c>
      <c r="C98" s="15"/>
      <c r="D98" s="16" t="s">
        <v>170</v>
      </c>
      <c r="E98" s="38" t="s">
        <v>22</v>
      </c>
      <c r="F98" s="17">
        <v>1</v>
      </c>
      <c r="G98" s="18"/>
      <c r="H98" s="18">
        <f t="shared" si="1"/>
        <v>0</v>
      </c>
    </row>
    <row r="99" spans="1:9" x14ac:dyDescent="0.15">
      <c r="A99" s="11" t="s">
        <v>263</v>
      </c>
      <c r="B99" s="12"/>
      <c r="C99" s="12"/>
      <c r="D99" s="12" t="s">
        <v>172</v>
      </c>
      <c r="E99" s="39"/>
      <c r="F99" s="12"/>
      <c r="G99" s="13"/>
      <c r="H99" s="14">
        <f>SUBTOTAL(9,H100)</f>
        <v>0</v>
      </c>
    </row>
    <row r="100" spans="1:9" ht="73.5" x14ac:dyDescent="0.15">
      <c r="A100" s="15" t="s">
        <v>264</v>
      </c>
      <c r="B100" s="15" t="s">
        <v>171</v>
      </c>
      <c r="C100" s="15"/>
      <c r="D100" s="16" t="s">
        <v>283</v>
      </c>
      <c r="E100" s="38" t="s">
        <v>10</v>
      </c>
      <c r="F100" s="17">
        <v>1</v>
      </c>
      <c r="G100" s="18"/>
      <c r="H100" s="18">
        <f t="shared" si="1"/>
        <v>0</v>
      </c>
      <c r="I100" s="1">
        <f>SUBTOTAL(9,H9:H98)*8.87%</f>
        <v>0</v>
      </c>
    </row>
    <row r="101" spans="1:9" x14ac:dyDescent="0.15">
      <c r="A101" s="6"/>
      <c r="B101" s="7"/>
      <c r="C101" s="7"/>
      <c r="D101" s="7" t="s">
        <v>277</v>
      </c>
      <c r="E101" s="7"/>
      <c r="F101" s="7"/>
      <c r="G101" s="8"/>
      <c r="H101" s="9">
        <f>SUBTOTAL(9,H9:H100)</f>
        <v>0</v>
      </c>
    </row>
    <row r="102" spans="1:9" x14ac:dyDescent="0.15">
      <c r="A102" s="6"/>
      <c r="B102" s="7"/>
      <c r="C102" s="7"/>
      <c r="D102" s="7" t="s">
        <v>278</v>
      </c>
      <c r="E102" s="7"/>
      <c r="F102" s="42" t="s">
        <v>298</v>
      </c>
      <c r="G102" s="10"/>
      <c r="H102" s="9">
        <f>ROUND(H101*G102,2)</f>
        <v>0</v>
      </c>
    </row>
    <row r="103" spans="1:9" x14ac:dyDescent="0.15">
      <c r="A103" s="6"/>
      <c r="B103" s="7"/>
      <c r="C103" s="7"/>
      <c r="D103" s="7" t="s">
        <v>279</v>
      </c>
      <c r="E103" s="7"/>
      <c r="F103" s="7"/>
      <c r="G103" s="8"/>
      <c r="H103" s="9">
        <f>SUM(H101:H102)</f>
        <v>0</v>
      </c>
    </row>
    <row r="104" spans="1:9" x14ac:dyDescent="0.15">
      <c r="G104" s="2"/>
      <c r="H104" s="2"/>
    </row>
    <row r="105" spans="1:9" x14ac:dyDescent="0.15">
      <c r="A105" s="41"/>
      <c r="G105" s="2"/>
      <c r="H105" s="2"/>
    </row>
    <row r="106" spans="1:9" x14ac:dyDescent="0.15">
      <c r="A106" s="41"/>
      <c r="G106" s="2"/>
      <c r="H106" s="2"/>
    </row>
    <row r="107" spans="1:9" x14ac:dyDescent="0.15">
      <c r="G107" s="2"/>
      <c r="H107" s="2"/>
    </row>
    <row r="108" spans="1:9" x14ac:dyDescent="0.15">
      <c r="G108" s="2"/>
      <c r="H108" s="2"/>
    </row>
    <row r="109" spans="1:9" x14ac:dyDescent="0.15">
      <c r="G109" s="2"/>
      <c r="H109" s="2"/>
    </row>
    <row r="110" spans="1:9" x14ac:dyDescent="0.15">
      <c r="G110" s="2"/>
      <c r="H110" s="2"/>
    </row>
    <row r="111" spans="1:9" x14ac:dyDescent="0.15">
      <c r="G111" s="2"/>
      <c r="H111" s="2"/>
    </row>
    <row r="112" spans="1:9" x14ac:dyDescent="0.15">
      <c r="G112" s="2"/>
      <c r="H112" s="2"/>
    </row>
    <row r="113" spans="7:8" x14ac:dyDescent="0.15">
      <c r="G113" s="2"/>
      <c r="H113" s="2"/>
    </row>
    <row r="114" spans="7:8" x14ac:dyDescent="0.15">
      <c r="G114" s="2"/>
      <c r="H114" s="2"/>
    </row>
    <row r="115" spans="7:8" x14ac:dyDescent="0.15">
      <c r="G115" s="2"/>
      <c r="H115" s="2"/>
    </row>
    <row r="116" spans="7:8" x14ac:dyDescent="0.15">
      <c r="G116" s="2"/>
      <c r="H116" s="2"/>
    </row>
    <row r="117" spans="7:8" x14ac:dyDescent="0.15">
      <c r="G117" s="2"/>
      <c r="H117" s="2"/>
    </row>
    <row r="118" spans="7:8" x14ac:dyDescent="0.15">
      <c r="G118" s="2"/>
      <c r="H118" s="2"/>
    </row>
    <row r="119" spans="7:8" x14ac:dyDescent="0.15">
      <c r="G119" s="2"/>
      <c r="H119" s="2"/>
    </row>
    <row r="120" spans="7:8" x14ac:dyDescent="0.15">
      <c r="G120" s="2"/>
      <c r="H120" s="2"/>
    </row>
    <row r="121" spans="7:8" x14ac:dyDescent="0.15">
      <c r="G121" s="2"/>
      <c r="H121" s="2"/>
    </row>
    <row r="122" spans="7:8" x14ac:dyDescent="0.15">
      <c r="G122" s="2"/>
      <c r="H122" s="2"/>
    </row>
    <row r="123" spans="7:8" x14ac:dyDescent="0.15">
      <c r="G123" s="2"/>
      <c r="H123" s="2"/>
    </row>
    <row r="124" spans="7:8" x14ac:dyDescent="0.15">
      <c r="G124" s="2"/>
      <c r="H124" s="2"/>
    </row>
    <row r="125" spans="7:8" x14ac:dyDescent="0.15">
      <c r="G125" s="2"/>
      <c r="H125" s="2"/>
    </row>
    <row r="126" spans="7:8" x14ac:dyDescent="0.15">
      <c r="G126" s="2"/>
      <c r="H126" s="2"/>
    </row>
    <row r="127" spans="7:8" x14ac:dyDescent="0.15">
      <c r="G127" s="2"/>
      <c r="H127" s="2"/>
    </row>
    <row r="128" spans="7:8" x14ac:dyDescent="0.15">
      <c r="G128" s="2"/>
      <c r="H128" s="2"/>
    </row>
    <row r="129" spans="7:8" x14ac:dyDescent="0.15">
      <c r="G129" s="2"/>
      <c r="H129" s="2"/>
    </row>
    <row r="130" spans="7:8" x14ac:dyDescent="0.15">
      <c r="G130" s="2"/>
      <c r="H130" s="2"/>
    </row>
    <row r="131" spans="7:8" x14ac:dyDescent="0.15">
      <c r="G131" s="2"/>
      <c r="H131" s="2"/>
    </row>
    <row r="132" spans="7:8" x14ac:dyDescent="0.15">
      <c r="G132" s="2"/>
      <c r="H132" s="2"/>
    </row>
    <row r="133" spans="7:8" x14ac:dyDescent="0.15">
      <c r="G133" s="2"/>
      <c r="H133" s="2"/>
    </row>
    <row r="134" spans="7:8" x14ac:dyDescent="0.15">
      <c r="G134" s="2"/>
      <c r="H134" s="2"/>
    </row>
    <row r="135" spans="7:8" x14ac:dyDescent="0.15">
      <c r="G135" s="2"/>
      <c r="H135" s="2"/>
    </row>
    <row r="136" spans="7:8" x14ac:dyDescent="0.15">
      <c r="G136" s="2"/>
      <c r="H136" s="2"/>
    </row>
    <row r="137" spans="7:8" x14ac:dyDescent="0.15">
      <c r="G137" s="2"/>
      <c r="H137" s="2"/>
    </row>
    <row r="138" spans="7:8" x14ac:dyDescent="0.15">
      <c r="G138" s="2"/>
      <c r="H138" s="2"/>
    </row>
    <row r="139" spans="7:8" x14ac:dyDescent="0.15">
      <c r="G139" s="2"/>
      <c r="H139" s="2"/>
    </row>
    <row r="140" spans="7:8" x14ac:dyDescent="0.15">
      <c r="G140" s="2"/>
      <c r="H140" s="2"/>
    </row>
    <row r="141" spans="7:8" x14ac:dyDescent="0.15">
      <c r="G141" s="2"/>
      <c r="H141" s="2"/>
    </row>
    <row r="142" spans="7:8" x14ac:dyDescent="0.15">
      <c r="G142" s="2"/>
      <c r="H142" s="2"/>
    </row>
    <row r="143" spans="7:8" x14ac:dyDescent="0.15">
      <c r="G143" s="2"/>
      <c r="H143" s="2"/>
    </row>
    <row r="144" spans="7:8" x14ac:dyDescent="0.15">
      <c r="G144" s="2"/>
      <c r="H144" s="2"/>
    </row>
    <row r="145" spans="7:8" x14ac:dyDescent="0.15">
      <c r="G145" s="2"/>
      <c r="H145" s="2"/>
    </row>
    <row r="146" spans="7:8" x14ac:dyDescent="0.15">
      <c r="G146" s="2"/>
      <c r="H146" s="2"/>
    </row>
    <row r="147" spans="7:8" x14ac:dyDescent="0.15">
      <c r="G147" s="2"/>
      <c r="H147" s="2"/>
    </row>
    <row r="148" spans="7:8" x14ac:dyDescent="0.15">
      <c r="G148" s="2"/>
      <c r="H148" s="2"/>
    </row>
  </sheetData>
  <pageMargins left="0.70866141732283472" right="0.70866141732283472" top="1.1811023622047245" bottom="0.74803149606299213" header="0.31496062992125984" footer="0.31496062992125984"/>
  <pageSetup paperSize="9" scale="78" orientation="portrait" horizontalDpi="4294967294" verticalDpi="4294967294" r:id="rId1"/>
  <headerFooter>
    <oddHeader>&amp;C&amp;G</oddHeader>
    <oddFooter>&amp;L&amp;"Verdana,Normal"&amp;8Coordenadoria Geral de Administração CGA/GTE
Av. Dr. Enéas de Carvalho Aguiar, 188, 3º andar | CEP 05403-000 | São Paulo, SP | Fone: (11) 3066-8000</oddFooter>
  </headerFooter>
  <colBreaks count="1" manualBreakCount="1">
    <brk id="8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7"/>
  <sheetViews>
    <sheetView view="pageBreakPreview" zoomScaleNormal="100" zoomScaleSheetLayoutView="100" workbookViewId="0">
      <selection activeCell="R33" sqref="R33"/>
    </sheetView>
  </sheetViews>
  <sheetFormatPr defaultRowHeight="10.5" x14ac:dyDescent="0.15"/>
  <cols>
    <col min="1" max="1" width="6.7109375" style="1" customWidth="1"/>
    <col min="2" max="2" width="26.28515625" style="1" customWidth="1"/>
    <col min="3" max="3" width="8.140625" style="1" bestFit="1" customWidth="1"/>
    <col min="4" max="4" width="17" style="1" customWidth="1"/>
    <col min="5" max="13" width="14.85546875" style="1" customWidth="1"/>
    <col min="14" max="14" width="14.85546875" style="1" hidden="1" customWidth="1"/>
    <col min="15" max="16384" width="9.140625" style="1"/>
  </cols>
  <sheetData>
    <row r="1" spans="1:16" ht="12.75" x14ac:dyDescent="0.2">
      <c r="A1" s="5" t="s">
        <v>301</v>
      </c>
    </row>
    <row r="2" spans="1:16" ht="12.75" x14ac:dyDescent="0.2">
      <c r="A2" s="4"/>
    </row>
    <row r="3" spans="1:16" ht="12.75" x14ac:dyDescent="0.2">
      <c r="A3" s="4" t="s">
        <v>0</v>
      </c>
    </row>
    <row r="4" spans="1:16" ht="12.75" x14ac:dyDescent="0.2">
      <c r="A4" s="4" t="s">
        <v>1</v>
      </c>
    </row>
    <row r="5" spans="1:16" ht="12.75" x14ac:dyDescent="0.2">
      <c r="A5" s="4" t="str">
        <f>'Planilha detalhada'!A5</f>
        <v xml:space="preserve">Data: </v>
      </c>
    </row>
    <row r="6" spans="1:16" ht="12.75" x14ac:dyDescent="0.2">
      <c r="A6" s="4"/>
    </row>
    <row r="8" spans="1:16" x14ac:dyDescent="0.15">
      <c r="A8" s="25" t="s">
        <v>2</v>
      </c>
      <c r="B8" s="26" t="s">
        <v>5</v>
      </c>
      <c r="C8" s="26"/>
      <c r="D8" s="27"/>
      <c r="E8" s="3" t="s">
        <v>285</v>
      </c>
      <c r="F8" s="3" t="s">
        <v>286</v>
      </c>
      <c r="G8" s="3" t="s">
        <v>287</v>
      </c>
      <c r="H8" s="3" t="s">
        <v>288</v>
      </c>
      <c r="I8" s="3" t="s">
        <v>289</v>
      </c>
      <c r="J8" s="3" t="s">
        <v>290</v>
      </c>
      <c r="K8" s="3" t="s">
        <v>291</v>
      </c>
      <c r="L8" s="3" t="s">
        <v>292</v>
      </c>
      <c r="M8" s="3" t="s">
        <v>293</v>
      </c>
      <c r="N8" s="3" t="s">
        <v>294</v>
      </c>
    </row>
    <row r="9" spans="1:16" x14ac:dyDescent="0.15">
      <c r="A9" s="31" t="s">
        <v>173</v>
      </c>
      <c r="B9" s="32" t="str">
        <f>VLOOKUP(A9,'Planilha detalhada'!$A:$H,4,FALSE)</f>
        <v>Serviços técnico especializado</v>
      </c>
      <c r="C9" s="32"/>
      <c r="D9" s="33">
        <f>VLOOKUP(A9,'Planilha detalhada'!$A:$H,8,FALSE)</f>
        <v>0</v>
      </c>
      <c r="E9" s="34">
        <f>$D9*E10</f>
        <v>0</v>
      </c>
      <c r="F9" s="34">
        <f t="shared" ref="F9:N9" si="0">$D9*F10</f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  <c r="N9" s="34">
        <f t="shared" si="0"/>
        <v>0</v>
      </c>
    </row>
    <row r="10" spans="1:16" x14ac:dyDescent="0.15">
      <c r="A10" s="28"/>
      <c r="B10" s="29"/>
      <c r="C10" s="29"/>
      <c r="D10" s="30"/>
      <c r="E10" s="35">
        <v>0.05</v>
      </c>
      <c r="F10" s="35">
        <v>0.1</v>
      </c>
      <c r="G10" s="35">
        <v>0.1</v>
      </c>
      <c r="H10" s="35">
        <v>0.2</v>
      </c>
      <c r="I10" s="35">
        <v>0.35</v>
      </c>
      <c r="J10" s="35">
        <v>0.2</v>
      </c>
      <c r="K10" s="35"/>
      <c r="L10" s="35"/>
      <c r="M10" s="35"/>
      <c r="N10" s="35"/>
      <c r="P10" s="40">
        <f>SUM(E10:N10)</f>
        <v>1</v>
      </c>
    </row>
    <row r="11" spans="1:16" x14ac:dyDescent="0.15">
      <c r="A11" s="31" t="s">
        <v>178</v>
      </c>
      <c r="B11" s="32" t="str">
        <f>VLOOKUP(A11,'Planilha detalhada'!$A:$H,4,FALSE)</f>
        <v>Início e apoio de obra</v>
      </c>
      <c r="C11" s="32"/>
      <c r="D11" s="33">
        <f>VLOOKUP(A11,'Planilha detalhada'!$A:$H,8,FALSE)</f>
        <v>0</v>
      </c>
      <c r="E11" s="34">
        <f>$D11*E12</f>
        <v>0</v>
      </c>
      <c r="F11" s="34">
        <f t="shared" ref="F11" si="1">$D11*F12</f>
        <v>0</v>
      </c>
      <c r="G11" s="34">
        <f t="shared" ref="G11" si="2">$D11*G12</f>
        <v>0</v>
      </c>
      <c r="H11" s="34">
        <f t="shared" ref="H11" si="3">$D11*H12</f>
        <v>0</v>
      </c>
      <c r="I11" s="34">
        <f t="shared" ref="I11" si="4">$D11*I12</f>
        <v>0</v>
      </c>
      <c r="J11" s="34">
        <f t="shared" ref="J11" si="5">$D11*J12</f>
        <v>0</v>
      </c>
      <c r="K11" s="34">
        <f t="shared" ref="K11" si="6">$D11*K12</f>
        <v>0</v>
      </c>
      <c r="L11" s="34">
        <f t="shared" ref="L11" si="7">$D11*L12</f>
        <v>0</v>
      </c>
      <c r="M11" s="34">
        <f t="shared" ref="M11" si="8">$D11*M12</f>
        <v>0</v>
      </c>
      <c r="N11" s="34">
        <f t="shared" ref="N11" si="9">$D11*N12</f>
        <v>0</v>
      </c>
    </row>
    <row r="12" spans="1:16" x14ac:dyDescent="0.15">
      <c r="A12" s="28"/>
      <c r="B12" s="29"/>
      <c r="C12" s="29"/>
      <c r="D12" s="30"/>
      <c r="E12" s="35"/>
      <c r="F12" s="35"/>
      <c r="G12" s="35"/>
      <c r="H12" s="35">
        <v>0.1</v>
      </c>
      <c r="I12" s="35">
        <v>0.25</v>
      </c>
      <c r="J12" s="35">
        <v>0.2</v>
      </c>
      <c r="K12" s="35">
        <v>0.25</v>
      </c>
      <c r="L12" s="35">
        <v>0.2</v>
      </c>
      <c r="M12" s="35"/>
      <c r="N12" s="35"/>
      <c r="P12" s="40">
        <f>SUM(E12:N12)</f>
        <v>1</v>
      </c>
    </row>
    <row r="13" spans="1:16" x14ac:dyDescent="0.15">
      <c r="A13" s="31" t="s">
        <v>183</v>
      </c>
      <c r="B13" s="32" t="str">
        <f>VLOOKUP(A13,'Planilha detalhada'!$A:$H,4,FALSE)</f>
        <v>Demolições e retiradas</v>
      </c>
      <c r="C13" s="32"/>
      <c r="D13" s="33">
        <f>VLOOKUP(A13,'Planilha detalhada'!$A:$H,8,FALSE)</f>
        <v>0</v>
      </c>
      <c r="E13" s="34">
        <f>$D13*E14</f>
        <v>0</v>
      </c>
      <c r="F13" s="34">
        <f t="shared" ref="F13" si="10">$D13*F14</f>
        <v>0</v>
      </c>
      <c r="G13" s="34">
        <f t="shared" ref="G13" si="11">$D13*G14</f>
        <v>0</v>
      </c>
      <c r="H13" s="34">
        <f t="shared" ref="H13" si="12">$D13*H14</f>
        <v>0</v>
      </c>
      <c r="I13" s="34">
        <f t="shared" ref="I13" si="13">$D13*I14</f>
        <v>0</v>
      </c>
      <c r="J13" s="34">
        <f t="shared" ref="J13" si="14">$D13*J14</f>
        <v>0</v>
      </c>
      <c r="K13" s="34">
        <f t="shared" ref="K13" si="15">$D13*K14</f>
        <v>0</v>
      </c>
      <c r="L13" s="34">
        <f t="shared" ref="L13" si="16">$D13*L14</f>
        <v>0</v>
      </c>
      <c r="M13" s="34">
        <f t="shared" ref="M13" si="17">$D13*M14</f>
        <v>0</v>
      </c>
      <c r="N13" s="34">
        <f t="shared" ref="N13" si="18">$D13*N14</f>
        <v>0</v>
      </c>
    </row>
    <row r="14" spans="1:16" x14ac:dyDescent="0.15">
      <c r="A14" s="28"/>
      <c r="B14" s="29"/>
      <c r="C14" s="29"/>
      <c r="D14" s="30"/>
      <c r="E14" s="35"/>
      <c r="F14" s="35"/>
      <c r="G14" s="35"/>
      <c r="H14" s="35"/>
      <c r="I14" s="35">
        <v>0.25</v>
      </c>
      <c r="J14" s="35">
        <v>0.5</v>
      </c>
      <c r="K14" s="35">
        <v>0.25</v>
      </c>
      <c r="L14" s="35"/>
      <c r="M14" s="35"/>
      <c r="N14" s="35"/>
      <c r="P14" s="40">
        <f>SUM(E14:N14)</f>
        <v>1</v>
      </c>
    </row>
    <row r="15" spans="1:16" x14ac:dyDescent="0.15">
      <c r="A15" s="31" t="s">
        <v>199</v>
      </c>
      <c r="B15" s="32" t="str">
        <f>VLOOKUP(A15,'Planilha detalhada'!$A:$H,4,FALSE)</f>
        <v>Transporte e movimentação</v>
      </c>
      <c r="C15" s="32"/>
      <c r="D15" s="33">
        <f>VLOOKUP(A15,'Planilha detalhada'!$A:$H,8,FALSE)</f>
        <v>0</v>
      </c>
      <c r="E15" s="34">
        <f>$D15*E16</f>
        <v>0</v>
      </c>
      <c r="F15" s="34">
        <f t="shared" ref="F15" si="19">$D15*F16</f>
        <v>0</v>
      </c>
      <c r="G15" s="34">
        <f t="shared" ref="G15" si="20">$D15*G16</f>
        <v>0</v>
      </c>
      <c r="H15" s="34">
        <f t="shared" ref="H15" si="21">$D15*H16</f>
        <v>0</v>
      </c>
      <c r="I15" s="34">
        <f t="shared" ref="I15" si="22">$D15*I16</f>
        <v>0</v>
      </c>
      <c r="J15" s="34">
        <f t="shared" ref="J15" si="23">$D15*J16</f>
        <v>0</v>
      </c>
      <c r="K15" s="34">
        <f t="shared" ref="K15" si="24">$D15*K16</f>
        <v>0</v>
      </c>
      <c r="L15" s="34">
        <f t="shared" ref="L15" si="25">$D15*L16</f>
        <v>0</v>
      </c>
      <c r="M15" s="34">
        <f t="shared" ref="M15" si="26">$D15*M16</f>
        <v>0</v>
      </c>
      <c r="N15" s="34">
        <f t="shared" ref="N15" si="27">$D15*N16</f>
        <v>0</v>
      </c>
    </row>
    <row r="16" spans="1:16" x14ac:dyDescent="0.15">
      <c r="A16" s="28"/>
      <c r="B16" s="29"/>
      <c r="C16" s="29"/>
      <c r="D16" s="30"/>
      <c r="E16" s="35"/>
      <c r="F16" s="35"/>
      <c r="G16" s="35"/>
      <c r="H16" s="35"/>
      <c r="I16" s="35"/>
      <c r="J16" s="35">
        <v>0.6</v>
      </c>
      <c r="K16" s="35">
        <v>0.3</v>
      </c>
      <c r="L16" s="35">
        <v>0.1</v>
      </c>
      <c r="M16" s="35"/>
      <c r="N16" s="35"/>
      <c r="P16" s="40">
        <f>SUM(E16:N16)</f>
        <v>0.99999999999999989</v>
      </c>
    </row>
    <row r="17" spans="1:16" x14ac:dyDescent="0.15">
      <c r="A17" s="31" t="s">
        <v>201</v>
      </c>
      <c r="B17" s="32" t="str">
        <f>VLOOKUP(A17,'Planilha detalhada'!$A:$H,4,FALSE)</f>
        <v>Alvenaria e elemento divisor</v>
      </c>
      <c r="C17" s="32"/>
      <c r="D17" s="33">
        <f>VLOOKUP(A17,'Planilha detalhada'!$A:$H,8,FALSE)</f>
        <v>0</v>
      </c>
      <c r="E17" s="34">
        <f>$D17*E18</f>
        <v>0</v>
      </c>
      <c r="F17" s="34">
        <f t="shared" ref="F17" si="28">$D17*F18</f>
        <v>0</v>
      </c>
      <c r="G17" s="34">
        <f t="shared" ref="G17" si="29">$D17*G18</f>
        <v>0</v>
      </c>
      <c r="H17" s="34">
        <f t="shared" ref="H17" si="30">$D17*H18</f>
        <v>0</v>
      </c>
      <c r="I17" s="34">
        <f t="shared" ref="I17" si="31">$D17*I18</f>
        <v>0</v>
      </c>
      <c r="J17" s="34">
        <f t="shared" ref="J17" si="32">$D17*J18</f>
        <v>0</v>
      </c>
      <c r="K17" s="34">
        <f t="shared" ref="K17" si="33">$D17*K18</f>
        <v>0</v>
      </c>
      <c r="L17" s="34">
        <f t="shared" ref="L17" si="34">$D17*L18</f>
        <v>0</v>
      </c>
      <c r="M17" s="34">
        <f t="shared" ref="M17" si="35">$D17*M18</f>
        <v>0</v>
      </c>
      <c r="N17" s="34">
        <f t="shared" ref="N17" si="36">$D17*N18</f>
        <v>0</v>
      </c>
    </row>
    <row r="18" spans="1:16" x14ac:dyDescent="0.15">
      <c r="A18" s="28"/>
      <c r="B18" s="29"/>
      <c r="C18" s="29"/>
      <c r="D18" s="30"/>
      <c r="E18" s="35"/>
      <c r="F18" s="35"/>
      <c r="G18" s="35"/>
      <c r="H18" s="35"/>
      <c r="I18" s="35"/>
      <c r="J18" s="35"/>
      <c r="K18" s="35">
        <v>0.8</v>
      </c>
      <c r="L18" s="35">
        <v>0.2</v>
      </c>
      <c r="M18" s="35"/>
      <c r="N18" s="35"/>
      <c r="P18" s="40">
        <f>SUM(E18:N18)</f>
        <v>1</v>
      </c>
    </row>
    <row r="19" spans="1:16" x14ac:dyDescent="0.15">
      <c r="A19" s="31" t="s">
        <v>204</v>
      </c>
      <c r="B19" s="32" t="str">
        <f>VLOOKUP(A19,'Planilha detalhada'!$A:$H,4,FALSE)</f>
        <v>Revestimento</v>
      </c>
      <c r="C19" s="32"/>
      <c r="D19" s="33">
        <f>VLOOKUP(A19,'Planilha detalhada'!$A:$H,8,FALSE)</f>
        <v>0</v>
      </c>
      <c r="E19" s="34">
        <f>$D19*E20</f>
        <v>0</v>
      </c>
      <c r="F19" s="34">
        <f t="shared" ref="F19" si="37">$D19*F20</f>
        <v>0</v>
      </c>
      <c r="G19" s="34">
        <f t="shared" ref="G19" si="38">$D19*G20</f>
        <v>0</v>
      </c>
      <c r="H19" s="34">
        <f t="shared" ref="H19" si="39">$D19*H20</f>
        <v>0</v>
      </c>
      <c r="I19" s="34">
        <f t="shared" ref="I19" si="40">$D19*I20</f>
        <v>0</v>
      </c>
      <c r="J19" s="34">
        <f t="shared" ref="J19" si="41">$D19*J20</f>
        <v>0</v>
      </c>
      <c r="K19" s="34">
        <f t="shared" ref="K19" si="42">$D19*K20</f>
        <v>0</v>
      </c>
      <c r="L19" s="34">
        <f t="shared" ref="L19" si="43">$D19*L20</f>
        <v>0</v>
      </c>
      <c r="M19" s="34">
        <f t="shared" ref="M19" si="44">$D19*M20</f>
        <v>0</v>
      </c>
      <c r="N19" s="34">
        <f t="shared" ref="N19" si="45">$D19*N20</f>
        <v>0</v>
      </c>
    </row>
    <row r="20" spans="1:16" x14ac:dyDescent="0.15">
      <c r="A20" s="28"/>
      <c r="B20" s="29"/>
      <c r="C20" s="29"/>
      <c r="D20" s="30"/>
      <c r="E20" s="35"/>
      <c r="F20" s="35"/>
      <c r="G20" s="35"/>
      <c r="H20" s="35"/>
      <c r="I20" s="35"/>
      <c r="J20" s="35"/>
      <c r="K20" s="35">
        <v>0.6</v>
      </c>
      <c r="L20" s="35">
        <v>0.4</v>
      </c>
      <c r="M20" s="35"/>
      <c r="N20" s="35"/>
      <c r="P20" s="40">
        <f>SUM(E20:N20)</f>
        <v>1</v>
      </c>
    </row>
    <row r="21" spans="1:16" x14ac:dyDescent="0.15">
      <c r="A21" s="31" t="s">
        <v>210</v>
      </c>
      <c r="B21" s="32" t="str">
        <f>VLOOKUP(A21,'Planilha detalhada'!$A:$H,4,FALSE)</f>
        <v>Serralheria</v>
      </c>
      <c r="C21" s="32"/>
      <c r="D21" s="33">
        <f>VLOOKUP(A21,'Planilha detalhada'!$A:$H,8,FALSE)</f>
        <v>0</v>
      </c>
      <c r="E21" s="34">
        <f>$D21*E22</f>
        <v>0</v>
      </c>
      <c r="F21" s="34">
        <f t="shared" ref="F21" si="46">$D21*F22</f>
        <v>0</v>
      </c>
      <c r="G21" s="34">
        <f t="shared" ref="G21" si="47">$D21*G22</f>
        <v>0</v>
      </c>
      <c r="H21" s="34">
        <f t="shared" ref="H21" si="48">$D21*H22</f>
        <v>0</v>
      </c>
      <c r="I21" s="34">
        <f t="shared" ref="I21" si="49">$D21*I22</f>
        <v>0</v>
      </c>
      <c r="J21" s="34">
        <f t="shared" ref="J21" si="50">$D21*J22</f>
        <v>0</v>
      </c>
      <c r="K21" s="34">
        <f t="shared" ref="K21" si="51">$D21*K22</f>
        <v>0</v>
      </c>
      <c r="L21" s="34">
        <f t="shared" ref="L21" si="52">$D21*L22</f>
        <v>0</v>
      </c>
      <c r="M21" s="34">
        <f t="shared" ref="M21" si="53">$D21*M22</f>
        <v>0</v>
      </c>
      <c r="N21" s="34">
        <f t="shared" ref="N21" si="54">$D21*N22</f>
        <v>0</v>
      </c>
    </row>
    <row r="22" spans="1:16" x14ac:dyDescent="0.15">
      <c r="A22" s="28"/>
      <c r="B22" s="29"/>
      <c r="C22" s="29"/>
      <c r="D22" s="30"/>
      <c r="E22" s="35"/>
      <c r="F22" s="35"/>
      <c r="G22" s="35"/>
      <c r="H22" s="35"/>
      <c r="I22" s="35"/>
      <c r="J22" s="35"/>
      <c r="K22" s="35"/>
      <c r="L22" s="35">
        <v>0.8</v>
      </c>
      <c r="M22" s="35">
        <v>0.2</v>
      </c>
      <c r="N22" s="35"/>
      <c r="P22" s="40">
        <f>SUM(E22:N22)</f>
        <v>1</v>
      </c>
    </row>
    <row r="23" spans="1:16" x14ac:dyDescent="0.15">
      <c r="A23" s="31" t="s">
        <v>212</v>
      </c>
      <c r="B23" s="32" t="str">
        <f>VLOOKUP(A23,'Planilha detalhada'!$A:$H,4,FALSE)</f>
        <v>Ferragens de esquadrias (complemento)</v>
      </c>
      <c r="C23" s="32"/>
      <c r="D23" s="33">
        <f>VLOOKUP(A23,'Planilha detalhada'!$A:$H,8,FALSE)</f>
        <v>0</v>
      </c>
      <c r="E23" s="34">
        <f>$D23*E24</f>
        <v>0</v>
      </c>
      <c r="F23" s="34">
        <f t="shared" ref="F23" si="55">$D23*F24</f>
        <v>0</v>
      </c>
      <c r="G23" s="34">
        <f t="shared" ref="G23" si="56">$D23*G24</f>
        <v>0</v>
      </c>
      <c r="H23" s="34">
        <f t="shared" ref="H23" si="57">$D23*H24</f>
        <v>0</v>
      </c>
      <c r="I23" s="34">
        <f t="shared" ref="I23" si="58">$D23*I24</f>
        <v>0</v>
      </c>
      <c r="J23" s="34">
        <f t="shared" ref="J23" si="59">$D23*J24</f>
        <v>0</v>
      </c>
      <c r="K23" s="34">
        <f t="shared" ref="K23" si="60">$D23*K24</f>
        <v>0</v>
      </c>
      <c r="L23" s="34">
        <f t="shared" ref="L23" si="61">$D23*L24</f>
        <v>0</v>
      </c>
      <c r="M23" s="34">
        <f t="shared" ref="M23" si="62">$D23*M24</f>
        <v>0</v>
      </c>
      <c r="N23" s="34">
        <f t="shared" ref="N23" si="63">$D23*N24</f>
        <v>0</v>
      </c>
    </row>
    <row r="24" spans="1:16" x14ac:dyDescent="0.15">
      <c r="A24" s="28"/>
      <c r="B24" s="29"/>
      <c r="C24" s="29"/>
      <c r="D24" s="30"/>
      <c r="E24" s="35"/>
      <c r="F24" s="35"/>
      <c r="G24" s="35"/>
      <c r="H24" s="35"/>
      <c r="I24" s="35"/>
      <c r="J24" s="35"/>
      <c r="K24" s="35"/>
      <c r="L24" s="35"/>
      <c r="M24" s="35">
        <v>1</v>
      </c>
      <c r="N24" s="35"/>
      <c r="P24" s="40">
        <f>SUM(E24:N24)</f>
        <v>1</v>
      </c>
    </row>
    <row r="25" spans="1:16" x14ac:dyDescent="0.15">
      <c r="A25" s="31" t="s">
        <v>215</v>
      </c>
      <c r="B25" s="32" t="str">
        <f>VLOOKUP(A25,'Planilha detalhada'!$A:$H,4,FALSE)</f>
        <v>Pintura</v>
      </c>
      <c r="C25" s="32"/>
      <c r="D25" s="33">
        <f>VLOOKUP(A25,'Planilha detalhada'!$A:$H,8,FALSE)</f>
        <v>0</v>
      </c>
      <c r="E25" s="34">
        <f>$D25*E26</f>
        <v>0</v>
      </c>
      <c r="F25" s="34">
        <f t="shared" ref="F25" si="64">$D25*F26</f>
        <v>0</v>
      </c>
      <c r="G25" s="34">
        <f t="shared" ref="G25" si="65">$D25*G26</f>
        <v>0</v>
      </c>
      <c r="H25" s="34">
        <f t="shared" ref="H25" si="66">$D25*H26</f>
        <v>0</v>
      </c>
      <c r="I25" s="34">
        <f t="shared" ref="I25" si="67">$D25*I26</f>
        <v>0</v>
      </c>
      <c r="J25" s="34">
        <f t="shared" ref="J25" si="68">$D25*J26</f>
        <v>0</v>
      </c>
      <c r="K25" s="34">
        <f t="shared" ref="K25" si="69">$D25*K26</f>
        <v>0</v>
      </c>
      <c r="L25" s="34">
        <f t="shared" ref="L25" si="70">$D25*L26</f>
        <v>0</v>
      </c>
      <c r="M25" s="34">
        <f t="shared" ref="M25" si="71">$D25*M26</f>
        <v>0</v>
      </c>
      <c r="N25" s="34">
        <f t="shared" ref="N25" si="72">$D25*N26</f>
        <v>0</v>
      </c>
    </row>
    <row r="26" spans="1:16" x14ac:dyDescent="0.15">
      <c r="A26" s="28"/>
      <c r="B26" s="29"/>
      <c r="C26" s="29"/>
      <c r="D26" s="30"/>
      <c r="E26" s="35"/>
      <c r="F26" s="35"/>
      <c r="G26" s="35"/>
      <c r="H26" s="35"/>
      <c r="I26" s="35"/>
      <c r="J26" s="35"/>
      <c r="K26" s="35"/>
      <c r="L26" s="35">
        <v>0.25</v>
      </c>
      <c r="M26" s="35">
        <v>0.75</v>
      </c>
      <c r="N26" s="35"/>
      <c r="P26" s="40">
        <f>SUM(E26:N26)</f>
        <v>1</v>
      </c>
    </row>
    <row r="27" spans="1:16" x14ac:dyDescent="0.15">
      <c r="A27" s="31" t="s">
        <v>219</v>
      </c>
      <c r="B27" s="32" t="str">
        <f>VLOOKUP(A27,'Planilha detalhada'!$A:$H,4,FALSE)</f>
        <v>Elétrica</v>
      </c>
      <c r="C27" s="32"/>
      <c r="D27" s="33">
        <f>VLOOKUP(A27,'Planilha detalhada'!$A:$H,8,FALSE)</f>
        <v>0</v>
      </c>
      <c r="E27" s="34">
        <f>$D27*E28</f>
        <v>0</v>
      </c>
      <c r="F27" s="34">
        <f t="shared" ref="F27" si="73">$D27*F28</f>
        <v>0</v>
      </c>
      <c r="G27" s="34">
        <f t="shared" ref="G27" si="74">$D27*G28</f>
        <v>0</v>
      </c>
      <c r="H27" s="34">
        <f t="shared" ref="H27" si="75">$D27*H28</f>
        <v>0</v>
      </c>
      <c r="I27" s="34">
        <f t="shared" ref="I27" si="76">$D27*I28</f>
        <v>0</v>
      </c>
      <c r="J27" s="34">
        <f t="shared" ref="J27" si="77">$D27*J28</f>
        <v>0</v>
      </c>
      <c r="K27" s="34">
        <f t="shared" ref="K27" si="78">$D27*K28</f>
        <v>0</v>
      </c>
      <c r="L27" s="34">
        <f t="shared" ref="L27" si="79">$D27*L28</f>
        <v>0</v>
      </c>
      <c r="M27" s="34">
        <f t="shared" ref="M27" si="80">$D27*M28</f>
        <v>0</v>
      </c>
      <c r="N27" s="34">
        <f t="shared" ref="N27" si="81">$D27*N28</f>
        <v>0</v>
      </c>
    </row>
    <row r="28" spans="1:16" x14ac:dyDescent="0.15">
      <c r="A28" s="28"/>
      <c r="B28" s="29"/>
      <c r="C28" s="29"/>
      <c r="D28" s="30"/>
      <c r="E28" s="35"/>
      <c r="F28" s="35"/>
      <c r="G28" s="35"/>
      <c r="H28" s="35"/>
      <c r="I28" s="35"/>
      <c r="J28" s="35">
        <v>0.1</v>
      </c>
      <c r="K28" s="35">
        <v>0.2</v>
      </c>
      <c r="L28" s="35">
        <v>0.5</v>
      </c>
      <c r="M28" s="35">
        <v>0.2</v>
      </c>
      <c r="N28" s="35"/>
      <c r="P28" s="40">
        <f>SUM(E28:N28)</f>
        <v>1</v>
      </c>
    </row>
    <row r="29" spans="1:16" x14ac:dyDescent="0.15">
      <c r="A29" s="31" t="s">
        <v>255</v>
      </c>
      <c r="B29" s="32" t="str">
        <f>VLOOKUP(A29,'Planilha detalhada'!$A:$H,4,FALSE)</f>
        <v>Sinalização</v>
      </c>
      <c r="C29" s="32"/>
      <c r="D29" s="33">
        <f>VLOOKUP(A29,'Planilha detalhada'!$A:$H,8,FALSE)</f>
        <v>0</v>
      </c>
      <c r="E29" s="34">
        <f>$D29*E30</f>
        <v>0</v>
      </c>
      <c r="F29" s="34">
        <f t="shared" ref="F29" si="82">$D29*F30</f>
        <v>0</v>
      </c>
      <c r="G29" s="34">
        <f t="shared" ref="G29" si="83">$D29*G30</f>
        <v>0</v>
      </c>
      <c r="H29" s="34">
        <f t="shared" ref="H29" si="84">$D29*H30</f>
        <v>0</v>
      </c>
      <c r="I29" s="34">
        <f t="shared" ref="I29" si="85">$D29*I30</f>
        <v>0</v>
      </c>
      <c r="J29" s="34">
        <f t="shared" ref="J29" si="86">$D29*J30</f>
        <v>0</v>
      </c>
      <c r="K29" s="34">
        <f t="shared" ref="K29" si="87">$D29*K30</f>
        <v>0</v>
      </c>
      <c r="L29" s="34">
        <f t="shared" ref="L29" si="88">$D29*L30</f>
        <v>0</v>
      </c>
      <c r="M29" s="34">
        <f t="shared" ref="M29" si="89">$D29*M30</f>
        <v>0</v>
      </c>
      <c r="N29" s="34">
        <f t="shared" ref="N29" si="90">$D29*N30</f>
        <v>0</v>
      </c>
    </row>
    <row r="30" spans="1:16" x14ac:dyDescent="0.15">
      <c r="A30" s="28"/>
      <c r="B30" s="29"/>
      <c r="C30" s="29"/>
      <c r="D30" s="30"/>
      <c r="E30" s="35"/>
      <c r="F30" s="35"/>
      <c r="G30" s="35"/>
      <c r="H30" s="35"/>
      <c r="I30" s="35"/>
      <c r="J30" s="35"/>
      <c r="K30" s="35"/>
      <c r="L30" s="35"/>
      <c r="M30" s="35">
        <v>1</v>
      </c>
      <c r="N30" s="35"/>
      <c r="P30" s="40">
        <f>SUM(E30:N30)</f>
        <v>1</v>
      </c>
    </row>
    <row r="31" spans="1:16" ht="9.75" customHeight="1" x14ac:dyDescent="0.15">
      <c r="A31" s="31" t="s">
        <v>257</v>
      </c>
      <c r="B31" s="32" t="str">
        <f>VLOOKUP(A31,'Planilha detalhada'!$A:$H,4,FALSE)</f>
        <v>Combate incêndio</v>
      </c>
      <c r="C31" s="32"/>
      <c r="D31" s="33">
        <f>VLOOKUP(A31,'Planilha detalhada'!$A:$H,8,FALSE)</f>
        <v>0</v>
      </c>
      <c r="E31" s="34">
        <f>$D31*E32</f>
        <v>0</v>
      </c>
      <c r="F31" s="34">
        <f t="shared" ref="F31" si="91">$D31*F32</f>
        <v>0</v>
      </c>
      <c r="G31" s="34">
        <f t="shared" ref="G31" si="92">$D31*G32</f>
        <v>0</v>
      </c>
      <c r="H31" s="34">
        <f t="shared" ref="H31" si="93">$D31*H32</f>
        <v>0</v>
      </c>
      <c r="I31" s="34">
        <f t="shared" ref="I31" si="94">$D31*I32</f>
        <v>0</v>
      </c>
      <c r="J31" s="34">
        <f t="shared" ref="J31" si="95">$D31*J32</f>
        <v>0</v>
      </c>
      <c r="K31" s="34">
        <f t="shared" ref="K31" si="96">$D31*K32</f>
        <v>0</v>
      </c>
      <c r="L31" s="34">
        <f t="shared" ref="L31" si="97">$D31*L32</f>
        <v>0</v>
      </c>
      <c r="M31" s="34">
        <f t="shared" ref="M31" si="98">$D31*M32</f>
        <v>0</v>
      </c>
      <c r="N31" s="34">
        <f t="shared" ref="N31" si="99">$D31*N32</f>
        <v>0</v>
      </c>
    </row>
    <row r="32" spans="1:16" ht="9.75" customHeight="1" x14ac:dyDescent="0.15">
      <c r="A32" s="28"/>
      <c r="B32" s="29"/>
      <c r="C32" s="29"/>
      <c r="D32" s="30"/>
      <c r="E32" s="35"/>
      <c r="F32" s="35"/>
      <c r="G32" s="35"/>
      <c r="H32" s="35"/>
      <c r="I32" s="35"/>
      <c r="J32" s="35"/>
      <c r="K32" s="35"/>
      <c r="L32" s="35"/>
      <c r="M32" s="35">
        <v>1</v>
      </c>
      <c r="N32" s="35"/>
      <c r="P32" s="40">
        <f>SUM(E32:N32)</f>
        <v>1</v>
      </c>
    </row>
    <row r="33" spans="1:16" x14ac:dyDescent="0.15">
      <c r="A33" s="31" t="s">
        <v>259</v>
      </c>
      <c r="B33" s="32" t="str">
        <f>VLOOKUP(A33,'Planilha detalhada'!$A:$H,4,FALSE)</f>
        <v>Limpeza</v>
      </c>
      <c r="C33" s="32"/>
      <c r="D33" s="33">
        <f>VLOOKUP(A33,'Planilha detalhada'!$A:$H,8,FALSE)</f>
        <v>0</v>
      </c>
      <c r="E33" s="34">
        <f>$D33*E34</f>
        <v>0</v>
      </c>
      <c r="F33" s="34">
        <f t="shared" ref="F33" si="100">$D33*F34</f>
        <v>0</v>
      </c>
      <c r="G33" s="34">
        <f t="shared" ref="G33" si="101">$D33*G34</f>
        <v>0</v>
      </c>
      <c r="H33" s="34">
        <f t="shared" ref="H33" si="102">$D33*H34</f>
        <v>0</v>
      </c>
      <c r="I33" s="34">
        <f t="shared" ref="I33" si="103">$D33*I34</f>
        <v>0</v>
      </c>
      <c r="J33" s="34">
        <f t="shared" ref="J33" si="104">$D33*J34</f>
        <v>0</v>
      </c>
      <c r="K33" s="34">
        <f t="shared" ref="K33" si="105">$D33*K34</f>
        <v>0</v>
      </c>
      <c r="L33" s="34">
        <f t="shared" ref="L33" si="106">$D33*L34</f>
        <v>0</v>
      </c>
      <c r="M33" s="34">
        <f t="shared" ref="M33" si="107">$D33*M34</f>
        <v>0</v>
      </c>
      <c r="N33" s="34">
        <f t="shared" ref="N33" si="108">$D33*N34</f>
        <v>0</v>
      </c>
    </row>
    <row r="34" spans="1:16" x14ac:dyDescent="0.15">
      <c r="A34" s="28"/>
      <c r="B34" s="29"/>
      <c r="C34" s="29"/>
      <c r="D34" s="30"/>
      <c r="E34" s="35"/>
      <c r="F34" s="35"/>
      <c r="G34" s="35"/>
      <c r="H34" s="35"/>
      <c r="I34" s="35"/>
      <c r="J34" s="35"/>
      <c r="K34" s="35"/>
      <c r="L34" s="35"/>
      <c r="M34" s="35">
        <v>1</v>
      </c>
      <c r="N34" s="35"/>
      <c r="P34" s="40">
        <f>SUM(E34:N34)</f>
        <v>1</v>
      </c>
    </row>
    <row r="35" spans="1:16" x14ac:dyDescent="0.15">
      <c r="A35" s="31" t="s">
        <v>261</v>
      </c>
      <c r="B35" s="32" t="str">
        <f>VLOOKUP(A35,'Planilha detalhada'!$A:$H,4,FALSE)</f>
        <v>Locação de equipamentos</v>
      </c>
      <c r="C35" s="32"/>
      <c r="D35" s="33">
        <f>VLOOKUP(A35,'Planilha detalhada'!$A:$H,8,FALSE)</f>
        <v>0</v>
      </c>
      <c r="E35" s="34">
        <f>$D35*E36</f>
        <v>0</v>
      </c>
      <c r="F35" s="34">
        <f t="shared" ref="F35" si="109">$D35*F36</f>
        <v>0</v>
      </c>
      <c r="G35" s="34">
        <f t="shared" ref="G35" si="110">$D35*G36</f>
        <v>0</v>
      </c>
      <c r="H35" s="34">
        <f t="shared" ref="H35" si="111">$D35*H36</f>
        <v>0</v>
      </c>
      <c r="I35" s="34">
        <f t="shared" ref="I35" si="112">$D35*I36</f>
        <v>0</v>
      </c>
      <c r="J35" s="34">
        <f t="shared" ref="J35" si="113">$D35*J36</f>
        <v>0</v>
      </c>
      <c r="K35" s="34">
        <f t="shared" ref="K35" si="114">$D35*K36</f>
        <v>0</v>
      </c>
      <c r="L35" s="34">
        <f t="shared" ref="L35" si="115">$D35*L36</f>
        <v>0</v>
      </c>
      <c r="M35" s="34">
        <f t="shared" ref="M35" si="116">$D35*M36</f>
        <v>0</v>
      </c>
      <c r="N35" s="34">
        <f t="shared" ref="N35" si="117">$D35*N36</f>
        <v>0</v>
      </c>
    </row>
    <row r="36" spans="1:16" x14ac:dyDescent="0.15">
      <c r="A36" s="28"/>
      <c r="B36" s="29"/>
      <c r="C36" s="29"/>
      <c r="D36" s="30"/>
      <c r="E36" s="35"/>
      <c r="F36" s="35"/>
      <c r="G36" s="35"/>
      <c r="H36" s="35"/>
      <c r="I36" s="35">
        <v>0.2</v>
      </c>
      <c r="J36" s="35">
        <v>0.2</v>
      </c>
      <c r="K36" s="35">
        <v>0.2</v>
      </c>
      <c r="L36" s="35">
        <v>0.2</v>
      </c>
      <c r="M36" s="35">
        <v>0.2</v>
      </c>
      <c r="N36" s="35"/>
      <c r="P36" s="40">
        <f>SUM(E36:N36)</f>
        <v>1</v>
      </c>
    </row>
    <row r="37" spans="1:16" x14ac:dyDescent="0.15">
      <c r="A37" s="31" t="s">
        <v>263</v>
      </c>
      <c r="B37" s="43" t="str">
        <f>VLOOKUP(A37,'Planilha detalhada'!$A:$H,4,FALSE)</f>
        <v>Administração local, mobilização e desmobilização</v>
      </c>
      <c r="C37" s="43"/>
      <c r="D37" s="33">
        <f>VLOOKUP(A37,'Planilha detalhada'!$A:$H,8,FALSE)</f>
        <v>0</v>
      </c>
      <c r="E37" s="34">
        <f>$D37*E38</f>
        <v>0</v>
      </c>
      <c r="F37" s="34">
        <f t="shared" ref="F37" si="118">$D37*F38</f>
        <v>0</v>
      </c>
      <c r="G37" s="34">
        <f t="shared" ref="G37" si="119">$D37*G38</f>
        <v>0</v>
      </c>
      <c r="H37" s="34">
        <f t="shared" ref="H37" si="120">$D37*H38</f>
        <v>0</v>
      </c>
      <c r="I37" s="34">
        <f t="shared" ref="I37" si="121">$D37*I38</f>
        <v>0</v>
      </c>
      <c r="J37" s="34">
        <f t="shared" ref="J37" si="122">$D37*J38</f>
        <v>0</v>
      </c>
      <c r="K37" s="34">
        <f t="shared" ref="K37" si="123">$D37*K38</f>
        <v>0</v>
      </c>
      <c r="L37" s="34">
        <f t="shared" ref="L37" si="124">$D37*L38</f>
        <v>0</v>
      </c>
      <c r="M37" s="34">
        <f t="shared" ref="M37" si="125">$D37*M38</f>
        <v>0</v>
      </c>
      <c r="N37" s="34">
        <f t="shared" ref="N37" si="126">$D37*N38</f>
        <v>0</v>
      </c>
    </row>
    <row r="38" spans="1:16" x14ac:dyDescent="0.15">
      <c r="A38" s="28"/>
      <c r="B38" s="44"/>
      <c r="C38" s="44"/>
      <c r="D38" s="30"/>
      <c r="E38" s="35">
        <v>4.7442752175198043E-3</v>
      </c>
      <c r="F38" s="35">
        <v>9.4885504350396086E-3</v>
      </c>
      <c r="G38" s="35">
        <v>9.4885504350396086E-3</v>
      </c>
      <c r="H38" s="35">
        <v>2.1428707603314546E-2</v>
      </c>
      <c r="I38" s="35">
        <v>6.742390787273117E-2</v>
      </c>
      <c r="J38" s="35">
        <v>0.1256922266957155</v>
      </c>
      <c r="K38" s="35">
        <v>0.18536372653391062</v>
      </c>
      <c r="L38" s="35">
        <v>0.39433678809896838</v>
      </c>
      <c r="M38" s="35">
        <v>0.18203326710776072</v>
      </c>
      <c r="N38" s="35"/>
      <c r="P38" s="40">
        <f>SUM(E38:N38)</f>
        <v>1</v>
      </c>
    </row>
    <row r="40" spans="1:16" x14ac:dyDescent="0.15">
      <c r="A40" s="6"/>
      <c r="B40" s="7" t="s">
        <v>277</v>
      </c>
      <c r="C40" s="8"/>
      <c r="D40" s="9">
        <f>SUM(D9:D37)</f>
        <v>0</v>
      </c>
      <c r="E40" s="36">
        <f>E9+E11+E13+E15+E17+E19+E21+E23+E25+E27+E29+E31+E33+E35+E37</f>
        <v>0</v>
      </c>
      <c r="F40" s="36">
        <f t="shared" ref="F40:N40" si="127">F9+F11+F13+F15+F17+F19+F21+F23+F25+F27+F29+F31+F33+F35+F37</f>
        <v>0</v>
      </c>
      <c r="G40" s="36">
        <f t="shared" si="127"/>
        <v>0</v>
      </c>
      <c r="H40" s="36">
        <f t="shared" si="127"/>
        <v>0</v>
      </c>
      <c r="I40" s="36">
        <f t="shared" si="127"/>
        <v>0</v>
      </c>
      <c r="J40" s="36">
        <f t="shared" si="127"/>
        <v>0</v>
      </c>
      <c r="K40" s="36">
        <f t="shared" si="127"/>
        <v>0</v>
      </c>
      <c r="L40" s="36">
        <f t="shared" si="127"/>
        <v>0</v>
      </c>
      <c r="M40" s="36">
        <f t="shared" si="127"/>
        <v>0</v>
      </c>
      <c r="N40" s="36">
        <f t="shared" si="127"/>
        <v>0</v>
      </c>
    </row>
    <row r="41" spans="1:16" x14ac:dyDescent="0.15">
      <c r="A41" s="6"/>
      <c r="B41" s="7" t="s">
        <v>302</v>
      </c>
      <c r="C41" s="10"/>
      <c r="D41" s="9">
        <f>ROUND(D40*C41,2)</f>
        <v>0</v>
      </c>
      <c r="E41" s="36">
        <f>E40*$C41</f>
        <v>0</v>
      </c>
      <c r="F41" s="36">
        <f t="shared" ref="F41:N41" si="128">F40*$C41</f>
        <v>0</v>
      </c>
      <c r="G41" s="36">
        <f t="shared" si="128"/>
        <v>0</v>
      </c>
      <c r="H41" s="36">
        <f t="shared" si="128"/>
        <v>0</v>
      </c>
      <c r="I41" s="36">
        <f t="shared" si="128"/>
        <v>0</v>
      </c>
      <c r="J41" s="36">
        <f t="shared" si="128"/>
        <v>0</v>
      </c>
      <c r="K41" s="36">
        <f t="shared" si="128"/>
        <v>0</v>
      </c>
      <c r="L41" s="36">
        <f t="shared" si="128"/>
        <v>0</v>
      </c>
      <c r="M41" s="36">
        <f t="shared" si="128"/>
        <v>0</v>
      </c>
      <c r="N41" s="36">
        <f t="shared" si="128"/>
        <v>0</v>
      </c>
    </row>
    <row r="42" spans="1:16" x14ac:dyDescent="0.15">
      <c r="A42" s="6"/>
      <c r="B42" s="7" t="s">
        <v>279</v>
      </c>
      <c r="C42" s="8"/>
      <c r="D42" s="9">
        <f>D41+D40</f>
        <v>0</v>
      </c>
      <c r="E42" s="36">
        <f>E41+E40</f>
        <v>0</v>
      </c>
      <c r="F42" s="36">
        <f t="shared" ref="F42:N42" si="129">F41+F40</f>
        <v>0</v>
      </c>
      <c r="G42" s="36">
        <f t="shared" si="129"/>
        <v>0</v>
      </c>
      <c r="H42" s="36">
        <f t="shared" si="129"/>
        <v>0</v>
      </c>
      <c r="I42" s="36">
        <f t="shared" si="129"/>
        <v>0</v>
      </c>
      <c r="J42" s="36">
        <f t="shared" si="129"/>
        <v>0</v>
      </c>
      <c r="K42" s="36">
        <f t="shared" si="129"/>
        <v>0</v>
      </c>
      <c r="L42" s="36">
        <f t="shared" si="129"/>
        <v>0</v>
      </c>
      <c r="M42" s="36">
        <f t="shared" si="129"/>
        <v>0</v>
      </c>
      <c r="N42" s="36">
        <f t="shared" si="129"/>
        <v>0</v>
      </c>
    </row>
    <row r="43" spans="1:16" x14ac:dyDescent="0.15">
      <c r="A43" s="1" t="s">
        <v>295</v>
      </c>
      <c r="C43" s="2"/>
      <c r="D43" s="2"/>
    </row>
    <row r="44" spans="1:16" x14ac:dyDescent="0.15">
      <c r="A44" s="20" t="s">
        <v>281</v>
      </c>
      <c r="C44" s="2"/>
      <c r="D44" s="2"/>
    </row>
    <row r="45" spans="1:16" x14ac:dyDescent="0.15">
      <c r="A45" s="20" t="s">
        <v>282</v>
      </c>
      <c r="C45" s="2"/>
      <c r="D45" s="2"/>
    </row>
    <row r="46" spans="1:16" x14ac:dyDescent="0.15">
      <c r="C46" s="2"/>
      <c r="D46" s="2"/>
    </row>
    <row r="47" spans="1:16" x14ac:dyDescent="0.15">
      <c r="C47" s="2"/>
      <c r="D47" s="2"/>
      <c r="E47" s="37"/>
      <c r="F47" s="37"/>
      <c r="G47" s="37"/>
      <c r="H47" s="37"/>
      <c r="I47" s="37"/>
      <c r="J47" s="37"/>
      <c r="K47" s="37"/>
      <c r="L47" s="37"/>
      <c r="M47" s="37"/>
      <c r="N47" s="37" t="e">
        <f t="shared" ref="N47" si="130">N46/$D$46</f>
        <v>#DIV/0!</v>
      </c>
    </row>
    <row r="48" spans="1:16" x14ac:dyDescent="0.15">
      <c r="C48" s="2"/>
      <c r="D48" s="2"/>
      <c r="F48" s="37"/>
      <c r="G48" s="37"/>
      <c r="H48" s="37"/>
      <c r="I48" s="37"/>
      <c r="J48" s="37"/>
      <c r="K48" s="37"/>
      <c r="L48" s="37"/>
      <c r="M48" s="37"/>
      <c r="N48" s="37"/>
    </row>
    <row r="49" spans="3:4" x14ac:dyDescent="0.15">
      <c r="C49" s="2"/>
      <c r="D49" s="2"/>
    </row>
    <row r="50" spans="3:4" x14ac:dyDescent="0.15">
      <c r="C50" s="2"/>
      <c r="D50" s="2"/>
    </row>
    <row r="51" spans="3:4" x14ac:dyDescent="0.15">
      <c r="C51" s="2"/>
      <c r="D51" s="2"/>
    </row>
    <row r="52" spans="3:4" x14ac:dyDescent="0.15">
      <c r="C52" s="2"/>
      <c r="D52" s="2"/>
    </row>
    <row r="53" spans="3:4" x14ac:dyDescent="0.15">
      <c r="C53" s="2"/>
      <c r="D53" s="2"/>
    </row>
    <row r="54" spans="3:4" x14ac:dyDescent="0.15">
      <c r="C54" s="2"/>
      <c r="D54" s="2"/>
    </row>
    <row r="55" spans="3:4" x14ac:dyDescent="0.15">
      <c r="C55" s="2"/>
      <c r="D55" s="2"/>
    </row>
    <row r="56" spans="3:4" x14ac:dyDescent="0.15">
      <c r="C56" s="2"/>
      <c r="D56" s="2"/>
    </row>
    <row r="57" spans="3:4" x14ac:dyDescent="0.15">
      <c r="C57" s="2"/>
      <c r="D57" s="2"/>
    </row>
    <row r="58" spans="3:4" x14ac:dyDescent="0.15">
      <c r="C58" s="2"/>
      <c r="D58" s="2"/>
    </row>
    <row r="59" spans="3:4" x14ac:dyDescent="0.15">
      <c r="C59" s="2"/>
      <c r="D59" s="2"/>
    </row>
    <row r="60" spans="3:4" x14ac:dyDescent="0.15">
      <c r="C60" s="2"/>
      <c r="D60" s="2"/>
    </row>
    <row r="61" spans="3:4" x14ac:dyDescent="0.15">
      <c r="C61" s="2"/>
      <c r="D61" s="2"/>
    </row>
    <row r="62" spans="3:4" x14ac:dyDescent="0.15">
      <c r="C62" s="2"/>
      <c r="D62" s="2"/>
    </row>
    <row r="63" spans="3:4" x14ac:dyDescent="0.15">
      <c r="C63" s="2"/>
      <c r="D63" s="2"/>
    </row>
    <row r="64" spans="3:4" x14ac:dyDescent="0.15">
      <c r="C64" s="2"/>
      <c r="D64" s="2"/>
    </row>
    <row r="65" spans="3:4" x14ac:dyDescent="0.15">
      <c r="C65" s="2"/>
      <c r="D65" s="2"/>
    </row>
    <row r="66" spans="3:4" x14ac:dyDescent="0.15">
      <c r="C66" s="2"/>
      <c r="D66" s="2"/>
    </row>
    <row r="67" spans="3:4" x14ac:dyDescent="0.15">
      <c r="C67" s="2"/>
      <c r="D67" s="2"/>
    </row>
    <row r="68" spans="3:4" x14ac:dyDescent="0.15">
      <c r="C68" s="2"/>
      <c r="D68" s="2"/>
    </row>
    <row r="69" spans="3:4" x14ac:dyDescent="0.15">
      <c r="C69" s="2"/>
      <c r="D69" s="2"/>
    </row>
    <row r="70" spans="3:4" x14ac:dyDescent="0.15">
      <c r="C70" s="2"/>
      <c r="D70" s="2"/>
    </row>
    <row r="71" spans="3:4" x14ac:dyDescent="0.15">
      <c r="C71" s="2"/>
      <c r="D71" s="2"/>
    </row>
    <row r="72" spans="3:4" x14ac:dyDescent="0.15">
      <c r="C72" s="2"/>
      <c r="D72" s="2"/>
    </row>
    <row r="73" spans="3:4" x14ac:dyDescent="0.15">
      <c r="C73" s="2"/>
      <c r="D73" s="2"/>
    </row>
    <row r="74" spans="3:4" x14ac:dyDescent="0.15">
      <c r="C74" s="2"/>
      <c r="D74" s="2"/>
    </row>
    <row r="75" spans="3:4" x14ac:dyDescent="0.15">
      <c r="C75" s="2"/>
      <c r="D75" s="2"/>
    </row>
    <row r="76" spans="3:4" x14ac:dyDescent="0.15">
      <c r="C76" s="2"/>
      <c r="D76" s="2"/>
    </row>
    <row r="77" spans="3:4" x14ac:dyDescent="0.15">
      <c r="C77" s="2"/>
      <c r="D77" s="2"/>
    </row>
    <row r="78" spans="3:4" x14ac:dyDescent="0.15">
      <c r="C78" s="2"/>
      <c r="D78" s="2"/>
    </row>
    <row r="79" spans="3:4" x14ac:dyDescent="0.15">
      <c r="C79" s="2"/>
      <c r="D79" s="2"/>
    </row>
    <row r="80" spans="3:4" x14ac:dyDescent="0.15">
      <c r="C80" s="2"/>
      <c r="D80" s="2"/>
    </row>
    <row r="81" spans="3:4" x14ac:dyDescent="0.15">
      <c r="C81" s="2"/>
      <c r="D81" s="2"/>
    </row>
    <row r="82" spans="3:4" x14ac:dyDescent="0.15">
      <c r="C82" s="2"/>
      <c r="D82" s="2"/>
    </row>
    <row r="83" spans="3:4" x14ac:dyDescent="0.15">
      <c r="C83" s="2"/>
      <c r="D83" s="2"/>
    </row>
    <row r="84" spans="3:4" x14ac:dyDescent="0.15">
      <c r="C84" s="2"/>
      <c r="D84" s="2"/>
    </row>
    <row r="85" spans="3:4" x14ac:dyDescent="0.15">
      <c r="C85" s="2"/>
      <c r="D85" s="2"/>
    </row>
    <row r="86" spans="3:4" x14ac:dyDescent="0.15">
      <c r="C86" s="2"/>
      <c r="D86" s="2"/>
    </row>
    <row r="87" spans="3:4" x14ac:dyDescent="0.15">
      <c r="C87" s="2"/>
      <c r="D87" s="2"/>
    </row>
  </sheetData>
  <mergeCells count="1">
    <mergeCell ref="B37:C38"/>
  </mergeCells>
  <conditionalFormatting sqref="E9:N38">
    <cfRule type="cellIs" dxfId="0" priority="2" operator="greaterThan">
      <formula>0</formula>
    </cfRule>
  </conditionalFormatting>
  <pageMargins left="0.7" right="0.7" top="1.1875" bottom="0.75" header="0.3" footer="0.3"/>
  <pageSetup paperSize="9" scale="68" fitToHeight="0" orientation="landscape" horizontalDpi="4294967294" verticalDpi="4294967294" r:id="rId1"/>
  <headerFooter>
    <oddHeader>&amp;C&amp;G</oddHeader>
    <oddFooter>&amp;L&amp;"Verdana,Normal"&amp;8Coordenadoria Geral de Administração CGA/GTE
Av. Dr. Enéas de Carvalho Aguiar, 188, 3º andar | CEP 05403-000 | São Paulo, SP | Fone: (11) 3066-8000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Resumo</vt:lpstr>
      <vt:lpstr>Planilha detalhada</vt:lpstr>
      <vt:lpstr>Cronograma</vt:lpstr>
      <vt:lpstr>Cronograma!Area_de_impressao</vt:lpstr>
      <vt:lpstr>'Planilha detalhada'!Area_de_impressao</vt:lpstr>
      <vt:lpstr>Resumo!Area_de_impressao</vt:lpstr>
      <vt:lpstr>'Planilha detalhada'!Titulos_de_impressao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IPGG - Adequação da Cabine Primária</dc:title>
  <dc:creator/>
  <cp:keywords>IPGG São Miguel Paulista</cp:keywords>
  <cp:lastModifiedBy/>
  <dcterms:created xsi:type="dcterms:W3CDTF">2006-09-16T00:00:00Z</dcterms:created>
  <dcterms:modified xsi:type="dcterms:W3CDTF">2022-04-12T20:04:41Z</dcterms:modified>
  <cp:category>Orçamento levantado pela manutenção</cp:category>
</cp:coreProperties>
</file>